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390" windowHeight="6090" tabRatio="909" activeTab="4"/>
  </bookViews>
  <sheets>
    <sheet name="приложение 1.1" sheetId="1" r:id="rId1"/>
    <sheet name="приложение 1.2" sheetId="2" r:id="rId2"/>
    <sheet name="приложение 1.3" sheetId="3" r:id="rId3"/>
    <sheet name="Приложение 4.1" sheetId="4" r:id="rId4"/>
    <sheet name="приложение 4.2" sheetId="5" r:id="rId5"/>
    <sheet name="приложение 1.4" sheetId="6" state="hidden" r:id="rId6"/>
    <sheet name="приложение 5" sheetId="7" state="hidden" r:id="rId7"/>
    <sheet name="приложение 6.1" sheetId="8" state="hidden" r:id="rId8"/>
    <sheet name="приложение 6.2" sheetId="9" state="hidden" r:id="rId9"/>
    <sheet name="приложение 6.3" sheetId="10" state="hidden" r:id="rId10"/>
    <sheet name="приложение 7.1" sheetId="11" state="hidden" r:id="rId11"/>
    <sheet name="приложение 7.2" sheetId="12" state="hidden" r:id="rId12"/>
    <sheet name="приложение 8" sheetId="13" state="hidden" r:id="rId13"/>
    <sheet name="приложение 9" sheetId="14" state="hidden" r:id="rId14"/>
    <sheet name="приложение 10" sheetId="15" state="hidden" r:id="rId15"/>
    <sheet name="приложение 11.1" sheetId="16" state="hidden" r:id="rId16"/>
    <sheet name="приложение 11.2" sheetId="17" state="hidden" r:id="rId17"/>
    <sheet name="приложение 12" sheetId="18" state="hidden" r:id="rId18"/>
    <sheet name="приложение 13" sheetId="19" state="hidden" r:id="rId19"/>
    <sheet name="Приложение 4.3" sheetId="20" r:id="rId20"/>
    <sheet name="Приложение 2.3" sheetId="21" r:id="rId21"/>
  </sheets>
  <externalReferences>
    <externalReference r:id="rId24"/>
    <externalReference r:id="rId25"/>
  </externalReferences>
  <definedNames>
    <definedName name="_xlnm.Print_Area" localSheetId="0">'приложение 1.1'!$A$1:$Q$53</definedName>
    <definedName name="_xlnm.Print_Area" localSheetId="1">'приложение 1.2'!$A$1:$U$47</definedName>
    <definedName name="_xlnm.Print_Area" localSheetId="2">'приложение 1.3'!$A$1:$W$23</definedName>
    <definedName name="_xlnm.Print_Area" localSheetId="20">'Приложение 2.3'!$A$1:$HA$19</definedName>
    <definedName name="_xlnm.Print_Area" localSheetId="3">'Приложение 4.1'!$A$1:$E$96</definedName>
    <definedName name="_xlnm.Print_Area" localSheetId="4">'приложение 4.2'!$A$1:$F$52</definedName>
    <definedName name="_xlnm.Print_Area" localSheetId="19">'Приложение 4.3'!$A$1:$I$75</definedName>
    <definedName name="_xlnm.Print_Area" localSheetId="7">'приложение 6.1'!$A$1:$M$59</definedName>
    <definedName name="_xlnm.Print_Area" localSheetId="8">'приложение 6.2'!$A$1:$E$50</definedName>
    <definedName name="_xlnm.Print_Area" localSheetId="9">'приложение 6.3'!$A$1:$J$28</definedName>
  </definedNames>
  <calcPr fullCalcOnLoad="1"/>
</workbook>
</file>

<file path=xl/sharedStrings.xml><?xml version="1.0" encoding="utf-8"?>
<sst xmlns="http://schemas.openxmlformats.org/spreadsheetml/2006/main" count="1659" uniqueCount="712">
  <si>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</si>
  <si>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</si>
  <si>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</si>
  <si>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</si>
  <si>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</si>
  <si>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</si>
  <si>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</si>
  <si>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</si>
  <si>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</si>
  <si>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</si>
  <si>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</si>
  <si>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</si>
  <si>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</si>
  <si>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</si>
  <si>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</si>
  <si>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</si>
  <si>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</si>
  <si>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</si>
  <si>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</si>
  <si>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</si>
  <si>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</si>
  <si>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</si>
  <si>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</si>
  <si>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</si>
  <si>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</si>
  <si>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</si>
  <si>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</si>
  <si>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</si>
  <si>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</si>
  <si>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</si>
  <si>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</si>
  <si>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</si>
  <si>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</si>
  <si>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</si>
  <si>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</si>
  <si>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</si>
  <si>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II.</t>
  </si>
  <si>
    <t>III.</t>
  </si>
  <si>
    <t>Наименование объекта</t>
  </si>
  <si>
    <t xml:space="preserve">ВСЕГО, </t>
  </si>
  <si>
    <t>Объект 1</t>
  </si>
  <si>
    <t>…</t>
  </si>
  <si>
    <t>Объект 2</t>
  </si>
  <si>
    <t>I.</t>
  </si>
  <si>
    <t>1.1.2.</t>
  </si>
  <si>
    <t>Ввод мощностей</t>
  </si>
  <si>
    <t>Итого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</si>
  <si>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</si>
  <si>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</si>
  <si>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</si>
  <si>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</si>
  <si>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</si>
  <si>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</si>
  <si>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</si>
  <si>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</si>
  <si>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</si>
  <si>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</si>
  <si>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1 кв. 2009 г.</t>
  </si>
  <si>
    <t>2 кв. 2009 г.</t>
  </si>
  <si>
    <t>3 кв. 2009 г.</t>
  </si>
  <si>
    <t>4 кв. 2009 г.</t>
  </si>
  <si>
    <t>млн.рублей</t>
  </si>
  <si>
    <t>Проектная мощность/
протяженность сетей</t>
  </si>
  <si>
    <t>Показатели</t>
  </si>
  <si>
    <t>Выручка от реализации товаров (работ, услуг),   всего</t>
  </si>
  <si>
    <t>Материальные расходы, всего</t>
  </si>
  <si>
    <t>Расходы на оплату труда с учетом ЕСН</t>
  </si>
  <si>
    <t>3.</t>
  </si>
  <si>
    <t>Амортизационные отчисления</t>
  </si>
  <si>
    <t>4.</t>
  </si>
  <si>
    <t>Прочие расходы, всего</t>
  </si>
  <si>
    <t>в том числе</t>
  </si>
  <si>
    <t>Ремонт основных средств</t>
  </si>
  <si>
    <t>в том числе:</t>
  </si>
  <si>
    <t>4.4.</t>
  </si>
  <si>
    <t>4.5.</t>
  </si>
  <si>
    <t>4.6.</t>
  </si>
  <si>
    <t>5.</t>
  </si>
  <si>
    <t>Налоги  и сборы, всего</t>
  </si>
  <si>
    <t>5.3.</t>
  </si>
  <si>
    <t>IV.</t>
  </si>
  <si>
    <t>Внереализационные доходы и расходы (сальдо)</t>
  </si>
  <si>
    <t>Внереализационные доходы, всего</t>
  </si>
  <si>
    <t>Внереализационные расходы, всего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</si>
  <si>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</si>
  <si>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</si>
  <si>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</si>
  <si>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</si>
  <si>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</si>
  <si>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</si>
  <si>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</si>
  <si>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млн. рублей</t>
  </si>
  <si>
    <t>МВт/Гкал/ч/км/МВА</t>
  </si>
  <si>
    <t>год 
начала 
сроительства</t>
  </si>
  <si>
    <t>год 
окончания 
строительства</t>
  </si>
  <si>
    <t>X.</t>
  </si>
  <si>
    <t>Привлечение заемных средств</t>
  </si>
  <si>
    <t>в том числе на:</t>
  </si>
  <si>
    <t>XI.</t>
  </si>
  <si>
    <t xml:space="preserve">Погашение заемных средств  </t>
  </si>
  <si>
    <t>XII.</t>
  </si>
  <si>
    <t>XIII.</t>
  </si>
  <si>
    <t>XIV.</t>
  </si>
  <si>
    <t>Справочно:</t>
  </si>
  <si>
    <t>EBITDA</t>
  </si>
  <si>
    <t>в т.ч. в части ДПМ*</t>
  </si>
  <si>
    <t>Долг на конец периода</t>
  </si>
  <si>
    <t>*заполняется ОГК/ТГК</t>
  </si>
  <si>
    <t>2.6.</t>
  </si>
  <si>
    <t>Стадия реализации проекта</t>
  </si>
  <si>
    <t>С/П*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</si>
  <si>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</si>
  <si>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</si>
  <si>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</si>
  <si>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</si>
  <si>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</si>
  <si>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</si>
  <si>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</si>
  <si>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</si>
  <si>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</si>
  <si>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</si>
  <si>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 мощностей</t>
  </si>
  <si>
    <t>Вывод мощностей</t>
  </si>
  <si>
    <t>План 
финансирования 
текущего года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</si>
  <si>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</si>
  <si>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</si>
  <si>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</si>
  <si>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</si>
  <si>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</si>
  <si>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</si>
  <si>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</si>
  <si>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</si>
  <si>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</si>
  <si>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</si>
  <si>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</si>
  <si>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</si>
  <si>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IX.</t>
  </si>
  <si>
    <t>Капитальные вложения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</si>
  <si>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</si>
  <si>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в том числе по:</t>
  </si>
  <si>
    <t>в том числе ПТП</t>
  </si>
  <si>
    <t>план**</t>
  </si>
  <si>
    <t>факт***</t>
  </si>
  <si>
    <t>2010 г.</t>
  </si>
  <si>
    <t>6.1.</t>
  </si>
  <si>
    <t>6.2.</t>
  </si>
  <si>
    <t>6.3.</t>
  </si>
  <si>
    <t>6.4.</t>
  </si>
  <si>
    <t>по состоянию на ____ 20_____ г.</t>
  </si>
  <si>
    <t xml:space="preserve">№ п/п
п/п
</t>
  </si>
  <si>
    <t>Наименование</t>
  </si>
  <si>
    <t>Тип</t>
  </si>
  <si>
    <t xml:space="preserve">Предпроектный этап </t>
  </si>
  <si>
    <t xml:space="preserve">Выбор площадки строительства </t>
  </si>
  <si>
    <t xml:space="preserve">событие </t>
  </si>
  <si>
    <t>Проведение инженерных изысканий на выбранной площадке строительства</t>
  </si>
  <si>
    <t>работа</t>
  </si>
  <si>
    <t>Проектный этап</t>
  </si>
  <si>
    <t>Заключение договора на разработку ТЭО</t>
  </si>
  <si>
    <t>событие</t>
  </si>
  <si>
    <t>Заключение договора на разработку рабочего проекта</t>
  </si>
  <si>
    <t>Разработка и утверждение ТЭО</t>
  </si>
  <si>
    <t>Разработка рабочего проекта</t>
  </si>
  <si>
    <t>Получение положительного заключения государственной экспертизы на ТЭО</t>
  </si>
  <si>
    <t>Получение разрешения на строительство</t>
  </si>
  <si>
    <t>Организационный этап</t>
  </si>
  <si>
    <t>3.1.</t>
  </si>
  <si>
    <t>Заключение договора с генеральным подрядчиком (EPC, EPCM) или договоров с основными подрядчиками</t>
  </si>
  <si>
    <t>3.2.</t>
  </si>
  <si>
    <t>Получение правоустанавливающих документов на земельный участк под строительство</t>
  </si>
  <si>
    <t>3.3.</t>
  </si>
  <si>
    <t xml:space="preserve">Заключение договоров на поставщику основного оборудования </t>
  </si>
  <si>
    <t>3.3.1.</t>
  </si>
  <si>
    <t>График поставки основного оборудования на объект</t>
  </si>
  <si>
    <t>Строительные работы</t>
  </si>
  <si>
    <t>Подготовка площадки строительства</t>
  </si>
  <si>
    <t xml:space="preserve">Строительство основных сооружений (главного корпуса, гидротехнических сооружений, объектов топливного хозяйства, технического водоснабжения и др.) </t>
  </si>
  <si>
    <t>Сдача основных сооружений под монтаж оборудования</t>
  </si>
  <si>
    <t>Монтаж и ввод в работу грузоподъёмных механизмов для монтажа основного оборудования</t>
  </si>
  <si>
    <t>Монтаж  основного оборудования и трубопроводов</t>
  </si>
  <si>
    <t>Монтаж электротехнического оборудования и КиП</t>
  </si>
  <si>
    <t>Реализация схемы выдачи мощности (в объеме обязательств ГК)</t>
  </si>
  <si>
    <t>Заявка в сетевую компанию на технологическое присоединение</t>
  </si>
  <si>
    <t>Заключение договора с сетевой компанией на ТП. Получение и соглаование ТУ и ТП</t>
  </si>
  <si>
    <t>Разработка и согласование предпроектной внестадийной работы "Схема выдачи мощности"</t>
  </si>
  <si>
    <t>5.4.</t>
  </si>
  <si>
    <t>Заключение договора на реалиацию схемы выдачи мощности с согласованием графика строительства</t>
  </si>
  <si>
    <t>5.5.</t>
  </si>
  <si>
    <t>Разработка рабочей документацией сетевого строительства ГК (если таковое требуется для реализации СВМ)</t>
  </si>
  <si>
    <t>5.6.</t>
  </si>
  <si>
    <t>Реализация сетевого строительства ГК (если таковое требуется для реализации СВМ)</t>
  </si>
  <si>
    <t>Испытания и ввод в эксплуатацию</t>
  </si>
  <si>
    <t xml:space="preserve">Индивидуальные испытания оборудования и функциональные испытания отдельных систем. </t>
  </si>
  <si>
    <t>Комплексное опробование оборудования</t>
  </si>
  <si>
    <t>Готовность оборудования (ОРУ, ЗРУ) для технологического присоединения к электрическим сетям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</si>
  <si>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</si>
  <si>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>II. Контрольные этапы реализации инвестиционного проекта для сетевых компаний</t>
  </si>
  <si>
    <t>Предпроектный и проектный этап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</si>
  <si>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</si>
  <si>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</si>
  <si>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</si>
  <si>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</si>
  <si>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1.5.</t>
  </si>
  <si>
    <t>Утверждение проектной документации</t>
  </si>
  <si>
    <t>1.6.</t>
  </si>
  <si>
    <t>Разработка рабочей документации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</si>
  <si>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</si>
  <si>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</si>
  <si>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</si>
  <si>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</si>
  <si>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я</t>
  </si>
  <si>
    <t>Подготовка площадки строительства для подстанций, трассы – для ЛЭП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</si>
  <si>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</si>
  <si>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</si>
  <si>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</si>
  <si>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</si>
  <si>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</si>
  <si>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</si>
  <si>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 xml:space="preserve">Комплексное опробование оборудования </t>
  </si>
  <si>
    <t>Оформление (подписание) актов об осуществлении технологического присоединения к электрическим сетям</t>
  </si>
  <si>
    <t xml:space="preserve">Получение разрешения на ввод объекта в эксплуатацию. </t>
  </si>
  <si>
    <t xml:space="preserve"> Ввод в эксплуатацию объекта сетевого строительства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</si>
  <si>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</si>
  <si>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</si>
  <si>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</si>
  <si>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Увеличение кредиторской задолженности</t>
  </si>
  <si>
    <t>Сокращение кредиторской задолженности</t>
  </si>
  <si>
    <t>Расходы по текущей деятельности, всего</t>
  </si>
  <si>
    <t>Платежи по аренде и лизингу</t>
  </si>
  <si>
    <t>Инфраструктурные платежи рынка</t>
  </si>
  <si>
    <t>Валовая прибыль (I р.-II р.)</t>
  </si>
  <si>
    <t>XV.</t>
  </si>
  <si>
    <t>XVI.</t>
  </si>
  <si>
    <t>XVII.</t>
  </si>
  <si>
    <t>Доходы от участия в других организациях (дивиденды от ДЗО)</t>
  </si>
  <si>
    <t>Проценты от размещения средств</t>
  </si>
  <si>
    <t>Проценты по обслуживанию кредитов</t>
  </si>
  <si>
    <t>Фонд накопления</t>
  </si>
  <si>
    <t>Резервный фонд</t>
  </si>
  <si>
    <t>Выплата дивидендов</t>
  </si>
  <si>
    <t>Прочие расходы из прибыли</t>
  </si>
  <si>
    <t>Финансирование инвестиционной программы</t>
  </si>
  <si>
    <t>Прочие цели (расшифровка)</t>
  </si>
  <si>
    <t>Инвестиционной программе</t>
  </si>
  <si>
    <t>Изменение дебиторской задолженности</t>
  </si>
  <si>
    <t>Изменение кредиторской задолженности</t>
  </si>
  <si>
    <t>Направления использования чистой прибыли</t>
  </si>
  <si>
    <t>Сальдо  (+профицит; - дефицит) 
(XVI р. - XVII р.)</t>
  </si>
  <si>
    <t>Топливо</t>
  </si>
  <si>
    <t>Сырье, материалы, запасные части, инструменты</t>
  </si>
  <si>
    <t>Покупная электроэнергия</t>
  </si>
  <si>
    <t>Выручка от прочей деятельности (расшифровать)</t>
  </si>
  <si>
    <t>Купля/продажа активов</t>
  </si>
  <si>
    <t>Покупка активов (акций, долей и т.п.)</t>
  </si>
  <si>
    <t>Продажа активов (акций, долей и т.п.)</t>
  </si>
  <si>
    <t>Создание систем противоаварийной и режимной автоматики</t>
  </si>
  <si>
    <t>Средства, полученные от допэмиссии акций</t>
  </si>
  <si>
    <t>Технические характеристики</t>
  </si>
  <si>
    <t>Сроки 
реализации 
проекта</t>
  </si>
  <si>
    <t>№ 
п/п</t>
  </si>
  <si>
    <t>Заключение 
Главгос
экспертизы 
России (+;-)</t>
  </si>
  <si>
    <t>Разрешение 
на строи
тельство (+;-)</t>
  </si>
  <si>
    <t>мощность, 
МВт, МВА</t>
  </si>
  <si>
    <t>выработка, млн.кВт/ч</t>
  </si>
  <si>
    <t>длина 
ВЛ,
км</t>
  </si>
  <si>
    <t>Наименование направления/
проекта 
инвестиционной 
программы</t>
  </si>
  <si>
    <t>Год начала
строительства</t>
  </si>
  <si>
    <t>Год ввода в 
эксплуатацию</t>
  </si>
  <si>
    <t>Наличие исходно-разрешительной документации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</si>
  <si>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</si>
  <si>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</si>
  <si>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к приказу Минэнерго России</t>
  </si>
  <si>
    <t>Утверждаю</t>
  </si>
  <si>
    <t>руководитель организации</t>
  </si>
  <si>
    <t>(подпись)</t>
  </si>
  <si>
    <t>«___»________ 20__ года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</si>
  <si>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</si>
  <si>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</si>
  <si>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</si>
  <si>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</si>
  <si>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</si>
  <si>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</si>
  <si>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</si>
  <si>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Отчет об исполнении финансового плана
(заполняется по финансированию)</t>
  </si>
  <si>
    <t>год N-2</t>
  </si>
  <si>
    <t>год N-1</t>
  </si>
  <si>
    <t>от «___»________2010 г. №____</t>
  </si>
  <si>
    <t>Приложение  № 8</t>
  </si>
  <si>
    <t>Приложение  № 10</t>
  </si>
  <si>
    <t>для ОГК/ТГК, в том числе</t>
  </si>
  <si>
    <t>ДПМ</t>
  </si>
  <si>
    <t>вне ДПМ</t>
  </si>
  <si>
    <t>Приложение  № 12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</si>
  <si>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</si>
  <si>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</si>
  <si>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</si>
  <si>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</si>
  <si>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</si>
  <si>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</si>
  <si>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</si>
  <si>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</si>
  <si>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</si>
  <si>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 xml:space="preserve">2. </t>
  </si>
  <si>
    <t xml:space="preserve">3. 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</si>
  <si>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</si>
  <si>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</si>
  <si>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</si>
  <si>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</si>
  <si>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Введено оформлено актами ввода в эксплуатацию)
млн.рублей</t>
  </si>
  <si>
    <t>1.1.4.</t>
  </si>
  <si>
    <t>Выручка от основной деятельности 
(расшифровать по видам регулируемой деятельности)</t>
  </si>
  <si>
    <t>Уровень тарифов</t>
  </si>
  <si>
    <t>Местоположение объекта (субъект РФ, населенный пункт)</t>
  </si>
  <si>
    <t>Тип проекта</t>
  </si>
  <si>
    <t>[модернизация/ реконструкция/ новое строительство/расширение]</t>
  </si>
  <si>
    <t>Вводимая мощность (в том числе прирост)</t>
  </si>
  <si>
    <t>Срок ввода объекта</t>
  </si>
  <si>
    <t>[срок, установленный инвестиционной программой]</t>
  </si>
  <si>
    <t>Фактическая стадия реализации проекта на отчётную дату</t>
  </si>
  <si>
    <t>[проектирование/ строительство/ незавершенное строительство – приостановлено/ законсервировано]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</si>
  <si>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</si>
  <si>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</si>
  <si>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</si>
  <si>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документа**)</t>
  </si>
  <si>
    <t>Землеотвод</t>
  </si>
  <si>
    <t xml:space="preserve"> - наличие землеотвода (кем, когда утверждено, реквизиты документа)</t>
  </si>
  <si>
    <t>Исходно-разрешительная документация</t>
  </si>
  <si>
    <t xml:space="preserve"> - наличие разрешения на строительство (кем, когда выдано, реквизиты документа)</t>
  </si>
  <si>
    <t>Прогнозное/ проектное топливо (основное и резервное)</t>
  </si>
  <si>
    <t>[вид, тип топлива, заключение договоров на поставку топлива]</t>
  </si>
  <si>
    <t>Прогнозный объем потребления топлива</t>
  </si>
  <si>
    <t>Топливообеспечение</t>
  </si>
  <si>
    <t>[наличие подтверждения возможности поставки необходимых объемов топлива, стадия согласования с поставщиком/транспортировщиком топлива, наличие каких-либо проблем с топливообеспечением объекта, наличие согласования топливного режима с указанием даты, начиная с которой подтверждено обеспечение топливом]</t>
  </si>
  <si>
    <t>Технологическое присоединение объекта к электрической сети:</t>
  </si>
  <si>
    <t xml:space="preserve"> - заключение договора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</si>
  <si>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</si>
  <si>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</si>
  <si>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</si>
  <si>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 _____ 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</si>
  <si>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</si>
  <si>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</si>
  <si>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отчётную дату договоров по проекту, млн. руб.</t>
  </si>
  <si>
    <t xml:space="preserve"> - по договорам подряда (в разбивке по каждому подрядчику и по договорам):</t>
  </si>
  <si>
    <t>объем заключенного договора в ценах ______ года с НДС, млн. руб.</t>
  </si>
  <si>
    <t>% от сметной стоимости проекта</t>
  </si>
  <si>
    <t>оплачено по договору, млн. руб.</t>
  </si>
  <si>
    <t>освоено по договору, млн. руб.</t>
  </si>
  <si>
    <t xml:space="preserve"> - по договорам поставки основного оборудования (в разбивке по каждому поставщику и по договорам):</t>
  </si>
  <si>
    <t xml:space="preserve"> 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</si>
  <si>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</si>
  <si>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 xml:space="preserve"> - СМР, %</t>
  </si>
  <si>
    <t xml:space="preserve"> - поставка основного оборудования, %</t>
  </si>
  <si>
    <t xml:space="preserve"> - разработка проектной документации и рабочей документации, %</t>
  </si>
  <si>
    <t>% оплаты по объекту(предоплата)</t>
  </si>
  <si>
    <t>всего оплачено по объекту</t>
  </si>
  <si>
    <t>%  освоения по объекту за отчетный период</t>
  </si>
  <si>
    <t>всего освоено по объекту</t>
  </si>
  <si>
    <t>Участники реализации инвестиционного проекта:</t>
  </si>
  <si>
    <t>[юридическое лицо, вид услуг/ подряда, предмет договора, дата заключения/ расторжения и номер договора/ соглашений к договору]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</si>
  <si>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</si>
  <si>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</si>
  <si>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</si>
  <si>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</si>
  <si>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</si>
  <si>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</si>
  <si>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 строительства энергообъекта</t>
  </si>
  <si>
    <t xml:space="preserve"> - строительный персонал</t>
  </si>
  <si>
    <t xml:space="preserve"> - монтажный персонал</t>
  </si>
  <si>
    <t>Основное оборудование</t>
  </si>
  <si>
    <t>[наименование, количество, краткие технические характеристики, сроки изготовления/ поставки, место хранения]</t>
  </si>
  <si>
    <t>График поставки основного оборудования</t>
  </si>
  <si>
    <t xml:space="preserve"> - дата поставки</t>
  </si>
  <si>
    <t xml:space="preserve"> - задержки в поставке</t>
  </si>
  <si>
    <t xml:space="preserve"> - причины задержек</t>
  </si>
  <si>
    <t>Фактическое состояние реализации инвестиционного проекта в срок</t>
  </si>
  <si>
    <t>[возможность реализации в установленный срок, отставание от установленного срока, причины отставания, возможный срок ввода объекта]</t>
  </si>
  <si>
    <t>Факты и события, влияющие на ход реализации проекта, проблемные вопросы:</t>
  </si>
  <si>
    <t>[описание факта или события, ссылки на документы, влияние факта/ события на срок реализации проекта в месяцах, принятые меры по устранению причин отставаний и выявленных нарушений, исключающие их повторение]</t>
  </si>
  <si>
    <t xml:space="preserve"> - выявленные нарушения договоров подряда,</t>
  </si>
  <si>
    <t xml:space="preserve"> - рекламации к заводам - изготовителям и поставщикам,</t>
  </si>
  <si>
    <t xml:space="preserve"> - предписания надзорных органов,</t>
  </si>
  <si>
    <t xml:space="preserve"> - дефицит источников финансирования и др.,</t>
  </si>
  <si>
    <t xml:space="preserve"> - другое (расшифровать)</t>
  </si>
  <si>
    <t>* Если выполняется любой из нижеперечисленных критериев:</t>
  </si>
  <si>
    <t xml:space="preserve">     1. Проекты, финансируемые полностью или частично за счет средств федерального бюджета, и/или включенные в Федеральные целевые программы.</t>
  </si>
  <si>
    <t xml:space="preserve">     2. Объекты выдачи мощности ТЭС, ГЭС, АЭС.</t>
  </si>
  <si>
    <t xml:space="preserve">     3. Генерирующие объекты мощностью свыше 100 МВт.</t>
  </si>
  <si>
    <t xml:space="preserve">     4. Проекты, имеющие федеральное значение (объекты энергоснабжения Олимпиады в г. Сочи, саммита АТЭС в г. Владивосток, ВСТО и др.).</t>
  </si>
  <si>
    <t xml:space="preserve">     5. Проекты сметной стоимостью свыше 3 млрд. руб. (в текущих ценах с НДС)</t>
  </si>
  <si>
    <t xml:space="preserve">     6. Объекты, предусмотренные Генеральной схемой размещения объектов электроэнергетики до 2020 года.</t>
  </si>
  <si>
    <t>** Копии положительного заключения Госэкспертизы по ПСД, сводного сметного расчета  необходимо представить в Минэнерго России</t>
  </si>
  <si>
    <t>Руководитель организации</t>
  </si>
  <si>
    <t xml:space="preserve">                (подпись)                                                 (Ф.И.О.)</t>
  </si>
  <si>
    <t>Печать</t>
  </si>
  <si>
    <t xml:space="preserve">Отчетный период ____________ 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</si>
  <si>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</si>
  <si>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</si>
  <si>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</si>
  <si>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</si>
  <si>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</si>
  <si>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</si>
  <si>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</si>
  <si>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</si>
  <si>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</si>
  <si>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</si>
  <si>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</si>
  <si>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Финансовые показатели за отчетный период [__ квартал ________ года/ ______ год]</t>
  </si>
  <si>
    <t>Наименование показателя</t>
  </si>
  <si>
    <t xml:space="preserve">Метод учета </t>
  </si>
  <si>
    <t>На конец отчетного квартала/За отчетный квартал</t>
  </si>
  <si>
    <t xml:space="preserve">На конец 2009 года / За 2009 год 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</si>
  <si>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</si>
  <si>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</si>
  <si>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</si>
  <si>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</si>
  <si>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другое (расшифровать) 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</si>
  <si>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</si>
  <si>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</si>
  <si>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</si>
  <si>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</si>
  <si>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</si>
  <si>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</si>
  <si>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</si>
  <si>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</si>
  <si>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</si>
  <si>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</si>
  <si>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</si>
  <si>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</si>
  <si>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</si>
  <si>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</si>
  <si>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</si>
  <si>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</si>
  <si>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</si>
  <si>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</si>
  <si>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</si>
  <si>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</si>
  <si>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</si>
  <si>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</si>
  <si>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</si>
  <si>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 xml:space="preserve">    на 2010 г. </t>
  </si>
  <si>
    <t xml:space="preserve">    на период 2010-2012 гг.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</si>
  <si>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</si>
  <si>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</t>
  </si>
  <si>
    <t>Приложение  № 9</t>
  </si>
  <si>
    <t xml:space="preserve">Остаток стоимости на начало года * </t>
  </si>
  <si>
    <t>Осталось профинансировать по результатам отчетного периода *</t>
  </si>
  <si>
    <t>Объем ввода мощностей</t>
  </si>
  <si>
    <t>Причины 
корректировки</t>
  </si>
  <si>
    <t>скорректированный объем</t>
  </si>
  <si>
    <t>скорр
ектирова
нный объем</t>
  </si>
  <si>
    <t>Наименование объекта*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</si>
  <si>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</si>
  <si>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</si>
  <si>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</si>
  <si>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</si>
  <si>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</si>
  <si>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</si>
  <si>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</si>
  <si>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</si>
  <si>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</si>
  <si>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</si>
  <si>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</si>
  <si>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</si>
  <si>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</si>
  <si>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</si>
  <si>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</si>
  <si>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</si>
  <si>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 xml:space="preserve"> </t>
  </si>
  <si>
    <t xml:space="preserve">Объект 1 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</si>
  <si>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</si>
  <si>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</si>
  <si>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Приложение  № 1.4</t>
  </si>
  <si>
    <t>Приложение  № 6.1</t>
  </si>
  <si>
    <t>Приложение  № 6.2</t>
  </si>
  <si>
    <t>Приложение  № 6.3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</si>
  <si>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</si>
  <si>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</si>
  <si>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</si>
  <si>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</si>
  <si>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план***</t>
  </si>
  <si>
    <t>** - в ценах отчетного года</t>
  </si>
  <si>
    <t>*** - план, согласно утвержденной инвестиционной программе</t>
  </si>
  <si>
    <t>Приложение  № 13</t>
  </si>
  <si>
    <t>Приложение  № 11.2</t>
  </si>
  <si>
    <t>* - представляется ежегодно до 1 октября текущего года</t>
  </si>
  <si>
    <t>Остаток стоимости на начало года **</t>
  </si>
  <si>
    <t>скорректированный объем****</t>
  </si>
  <si>
    <t>Осталось профинансировать по результатам отчетного периода **</t>
  </si>
  <si>
    <t>Объем корректировки ****</t>
  </si>
  <si>
    <t>план ***</t>
  </si>
  <si>
    <t>**** - накопленным итогом за год</t>
  </si>
  <si>
    <t>Рекомендуемая форма представления предложений о внесении изменений в перечень инвестиционных проектов, входящих в состав инвестиционной программы, млн. рублей с НДС</t>
  </si>
  <si>
    <t>Приложение  № 5</t>
  </si>
  <si>
    <t>Приложение  № 11.1</t>
  </si>
  <si>
    <t>Приложение  №  7.2</t>
  </si>
  <si>
    <t>Приложение  № 7.1</t>
  </si>
  <si>
    <t>Отчет об исполнении инвестиционной программы, млн. рублей с НДС
(представляется ежегодно)</t>
  </si>
  <si>
    <t>Отчет об источниках финансирования инвестиционных программ, млн. рублей 
(представляется ежегодно)</t>
  </si>
  <si>
    <t>Отчет о вводах/выводах объектов
(представляется ежегодно)</t>
  </si>
  <si>
    <t>Отчет об исполнении инвестиционной программы, млн. рублей с НДС
(представляется ежеквартально)</t>
  </si>
  <si>
    <t>Отчет об источниках финансирования инвестиционных программ, млн. рублей 
(представляется ежеквартально)</t>
  </si>
  <si>
    <t>Отчет о вводах/выводах объектов
(представляется ежеквартально)</t>
  </si>
  <si>
    <t>Отчет о ходе реализации проектов (заполняется для наиболее значимых проектов*)
(представляется ежеквартально)</t>
  </si>
  <si>
    <t>Отчет об исполнении сетевых графиков строительства проектов 
(представляется ежеквартально)</t>
  </si>
  <si>
    <t>I. Контрольные  этапы реализации инвестиционного проекта для генерирующих компаний
(представляется ежеквартально)</t>
  </si>
  <si>
    <t>Форма представления показателей финансовой отчетности 
(представляется ежеквартально)</t>
  </si>
  <si>
    <t>Отчет о техническом состоянии объекта
(представляется ежеквартально)</t>
  </si>
  <si>
    <t>Введено 
(оформлено актами ввода в эксплуатацию)
млн.рублей</t>
  </si>
  <si>
    <t>Генерирующие объекты</t>
  </si>
  <si>
    <t>мощность, МВт</t>
  </si>
  <si>
    <t>Иные 
объекты</t>
  </si>
  <si>
    <t>Нормативный 
срок службы, 
лет</t>
  </si>
  <si>
    <t>тепловая энергия, 
Гкал/час</t>
  </si>
  <si>
    <t>* Заполняется согласно приложению 3.2.</t>
  </si>
  <si>
    <t>Отчет об исполнении основных этапов работ по реализации инвестиционной программы компании в отчетном году
(представляется ежеквартально)</t>
  </si>
  <si>
    <t xml:space="preserve">Всего поступления 
( I р.+ 1п. IV р. + 2 п. IX р. + 1 п. X р. +  XI р. + XIII р. + 2п.XIV р. + XV р.)                             </t>
  </si>
  <si>
    <t>Всего расходы 
(II р. - 3п. II р. + 2п. IV р. + 1 п. IX р. + 2 п. X р. + VI р. + VIII р. +  XII р. + 1 п. XIV р.+ XVI р.)</t>
  </si>
  <si>
    <t xml:space="preserve">Полная 
стоимость 
строительства </t>
  </si>
  <si>
    <t xml:space="preserve">Остаточная стоимость строительства </t>
  </si>
  <si>
    <t>Объем финансирования</t>
  </si>
  <si>
    <t>0,4 МВт</t>
  </si>
  <si>
    <t>N+1</t>
  </si>
  <si>
    <t>N+2</t>
  </si>
  <si>
    <t>Основной долг</t>
  </si>
  <si>
    <t>проценты по кредиту</t>
  </si>
  <si>
    <t>** - согласно проектной документации в текущих ценах (с НДС)</t>
  </si>
  <si>
    <t>*** - для сетевых организаций, переодящих на метод тарифного регулирования RAB, горизонт планирования может быть больше</t>
  </si>
  <si>
    <t>**** - в прогнозных ценах соответствующего года</t>
  </si>
  <si>
    <t>Технические характеристики  объектов</t>
  </si>
  <si>
    <t>Иные
объекты</t>
  </si>
  <si>
    <t>тепловая энергия,
Гкал/час</t>
  </si>
  <si>
    <t>** - согласно проектно-сметной документации с учетом перевода в прогнозные цены планируемого периода (с НДС)</t>
  </si>
  <si>
    <t>*  план, в соответствии с утвержденной инвестиционной программой,  указать кем и когда утверждена инвестиционная программа</t>
  </si>
  <si>
    <t>** - для сетевых компаний, переодящих на метод тарифного регулирования RAB, горизонт планирования может быть больше</t>
  </si>
  <si>
    <t>млн.руб.</t>
  </si>
  <si>
    <t>Плановый объем финансирования,        млн. руб.</t>
  </si>
  <si>
    <t>0,25 МВт</t>
  </si>
  <si>
    <t>1 шт, ТМ-250</t>
  </si>
  <si>
    <t>Протяженность, км</t>
  </si>
  <si>
    <t>к Приказу Минэнерго России</t>
  </si>
  <si>
    <t>от 24.03.2010 № 114</t>
  </si>
  <si>
    <t xml:space="preserve">Приложение № 1.2
</t>
  </si>
  <si>
    <t xml:space="preserve">     М.П.</t>
  </si>
  <si>
    <t>Ввод основных средств сетевых организаций</t>
  </si>
  <si>
    <t>План года N</t>
  </si>
  <si>
    <t>План года 
N + 1</t>
  </si>
  <si>
    <t>План года 
N + 2</t>
  </si>
  <si>
    <t>I кв.</t>
  </si>
  <si>
    <t>II кв.</t>
  </si>
  <si>
    <t>III кв.</t>
  </si>
  <si>
    <t>IV кв.</t>
  </si>
  <si>
    <t>итого</t>
  </si>
  <si>
    <t>км/МВ·А/другое ***</t>
  </si>
  <si>
    <t>млн. руб.</t>
  </si>
  <si>
    <t xml:space="preserve">План 2016 года </t>
  </si>
  <si>
    <t xml:space="preserve">Приложение № 4.2
</t>
  </si>
  <si>
    <t>Директор ООО "41 Электрическая сеть"</t>
  </si>
  <si>
    <t>№
п/п</t>
  </si>
  <si>
    <t>Наименование направления/
проекта инвестиционной программы</t>
  </si>
  <si>
    <t>Субъект Российской Федерации,
на территории которого реализуется инвестицион-
ный проект</t>
  </si>
  <si>
    <t>Место расположения объекта</t>
  </si>
  <si>
    <t>Исполь-
зуемое топливо</t>
  </si>
  <si>
    <t>Сроки реализации проекта</t>
  </si>
  <si>
    <t>Процент освоения сметной стоимости
на 01.01 года №,
%</t>
  </si>
  <si>
    <t>Стоимость объекта,
млн. рублей</t>
  </si>
  <si>
    <t>Остаточная стоимость объекта на 01.01. 2012 года №,
млн. рублей</t>
  </si>
  <si>
    <t>Обоснование необходимости реализации проекта</t>
  </si>
  <si>
    <t>Показатели экономической эффективности реализации инвестиционного проекта ****</t>
  </si>
  <si>
    <t>мощность,
МВт, МВА</t>
  </si>
  <si>
    <t>выработка,
млн. кВт/ч</t>
  </si>
  <si>
    <t>длина ВЛ,
км</t>
  </si>
  <si>
    <t>год
начала строи-
тельства</t>
  </si>
  <si>
    <t>год
ввода
в эксплуа-
тацию</t>
  </si>
  <si>
    <t>утверж-
денная проектно-сметная докумен-
тация
(+; -)</t>
  </si>
  <si>
    <t>заклю-
чение Главгос-
экспер-
тизы России
(+; -)</t>
  </si>
  <si>
    <t>оформ-
ленный
в соот-
ветствии
с законо-
дательст-
вом земле-
отвод
(+; -)</t>
  </si>
  <si>
    <t>разре-
шение
на строи-
тельство
(+; -)</t>
  </si>
  <si>
    <t>в соот-
ветствии
с проектно-
сметной
докумен-
тацией ***</t>
  </si>
  <si>
    <t>в соот-
ветствии
с итогами конкурсов
и заклю-
ченными договорами</t>
  </si>
  <si>
    <t>решаемые задачи *</t>
  </si>
  <si>
    <t>режимно-
балансовая необходимость</t>
  </si>
  <si>
    <t>доходность</t>
  </si>
  <si>
    <t>срок
окупаемости</t>
  </si>
  <si>
    <t>NPV,
млн. рублей</t>
  </si>
  <si>
    <t>IRR,
%</t>
  </si>
  <si>
    <t>простой</t>
  </si>
  <si>
    <t>дискон-
тиро-
ванный</t>
  </si>
  <si>
    <t>Камчатский край</t>
  </si>
  <si>
    <t>отсут.</t>
  </si>
  <si>
    <t>Снижение  технологических потерь, расходов на устранение аварий, повышение надежности и снижение аварийности</t>
  </si>
  <si>
    <t>Оптимизация сбора данных по учету электрической энергии.</t>
  </si>
  <si>
    <t>Приложение №2.3</t>
  </si>
  <si>
    <t>Елизовский район, пгт Вулканный</t>
  </si>
  <si>
    <t>Замена трансформатора с масляным охлаждением  ТМ-250</t>
  </si>
  <si>
    <t>Техническая готовность объекта на 01.01.2014, % **</t>
  </si>
  <si>
    <t>основание включения инвестиционного проекта в инвести-ционную программу (решение Правительства Российской Федерации, федеральные, региональные и муниципальные)</t>
  </si>
  <si>
    <t>ААБ 3*50</t>
  </si>
  <si>
    <t xml:space="preserve">Приложение № 1.1
</t>
  </si>
  <si>
    <t>Приложение № 1.3</t>
  </si>
  <si>
    <t>Финансовый план на период реализации инвестиционной программы
(заполняется по финансированию)</t>
  </si>
  <si>
    <t>I</t>
  </si>
  <si>
    <t>Выручка от реализации товаров (работ, услуг), всего</t>
  </si>
  <si>
    <t>1.1</t>
  </si>
  <si>
    <t>Выручка от основной деятельности
(расшифровать по видам регулируемой деятельности)</t>
  </si>
  <si>
    <t>1.2</t>
  </si>
  <si>
    <t>II</t>
  </si>
  <si>
    <t>1</t>
  </si>
  <si>
    <t>1.3</t>
  </si>
  <si>
    <t>2</t>
  </si>
  <si>
    <t>3</t>
  </si>
  <si>
    <t>4</t>
  </si>
  <si>
    <t>Налоги и сборы, всего</t>
  </si>
  <si>
    <t>5</t>
  </si>
  <si>
    <t>5.1</t>
  </si>
  <si>
    <t>5.3</t>
  </si>
  <si>
    <t>5.4</t>
  </si>
  <si>
    <t>III</t>
  </si>
  <si>
    <t>Валовая прибыль (I р. - II р.)</t>
  </si>
  <si>
    <t>IV</t>
  </si>
  <si>
    <t>2.1</t>
  </si>
  <si>
    <t>Прибыль до налогообложения (III + IV)</t>
  </si>
  <si>
    <t>VI</t>
  </si>
  <si>
    <t>VII</t>
  </si>
  <si>
    <t>VIII</t>
  </si>
  <si>
    <t>IX</t>
  </si>
  <si>
    <t>Сальдо (+ увеличение; - сокращение)</t>
  </si>
  <si>
    <t>X</t>
  </si>
  <si>
    <t>XI</t>
  </si>
  <si>
    <t>в т.ч. в части ДПМ *</t>
  </si>
  <si>
    <t>XII</t>
  </si>
  <si>
    <t>Погашение заемных средств</t>
  </si>
  <si>
    <t>XIII</t>
  </si>
  <si>
    <r>
      <t xml:space="preserve">Возмещаемый НДС </t>
    </r>
    <r>
      <rPr>
        <sz val="10"/>
        <rFont val="Times New Roman"/>
        <family val="1"/>
      </rPr>
      <t>(поступления)</t>
    </r>
  </si>
  <si>
    <t>XIV</t>
  </si>
  <si>
    <t>XV</t>
  </si>
  <si>
    <t>XVI</t>
  </si>
  <si>
    <t>Всего поступления
(I р. + 1 п. IV р. + 2 п. IX р. + 1 п. X р. + XI р. + XIII р. + 2 п. XVI р. + XV р.)</t>
  </si>
  <si>
    <t>XVII</t>
  </si>
  <si>
    <t>Всего расходы
(II р. - 3 п. II р. + 2 п. IV р. + 1 п. IX р. + 2 п. X р. + VI р. + VIII р. + XII р. + 1 п. XIV р. + XVI р.)</t>
  </si>
  <si>
    <t>Сальдо (+ профицит; - дефицит)
(XVI р. - XVII р.)</t>
  </si>
  <si>
    <t>Прогноз тарифов</t>
  </si>
  <si>
    <t>Заполняется ОГК/ТГК.</t>
  </si>
  <si>
    <t>Продукт 2</t>
  </si>
  <si>
    <t>Продукт 3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</si>
  <si>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</si>
  <si>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</si>
  <si>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</si>
  <si>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</si>
  <si>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</si>
  <si>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</si>
  <si>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>Внереализационные расходы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</si>
  <si>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</si>
  <si>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</si>
  <si>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</si>
  <si>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</si>
  <si>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Поступления</t>
  </si>
  <si>
    <t>Выбытия</t>
  </si>
  <si>
    <t>Платежи по прямой себестоимости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</si>
  <si>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</si>
  <si>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</si>
  <si>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</si>
  <si>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</si>
  <si>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</si>
  <si>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</si>
  <si>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</si>
  <si>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</si>
  <si>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Погашение кредитов и займов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</si>
  <si>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</si>
  <si>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</si>
  <si>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</si>
  <si>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</si>
  <si>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</si>
  <si>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</si>
  <si>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</si>
  <si>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</si>
  <si>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</si>
  <si>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</si>
  <si>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</si>
  <si>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Утверждаю                                                       руководитель организации</t>
  </si>
  <si>
    <t xml:space="preserve">Приложение № 4.1
</t>
  </si>
  <si>
    <t>Год 2016</t>
  </si>
  <si>
    <t>Транзит электроэнергии</t>
  </si>
  <si>
    <t xml:space="preserve">Приложение № 4.3
</t>
  </si>
  <si>
    <t>Замена трансформатора с масляным охлаждением  ТМ-180</t>
  </si>
  <si>
    <t>0,18 МВт</t>
  </si>
  <si>
    <t>Замена шести пружинных приводов ПП-67К</t>
  </si>
  <si>
    <t>Установка приборов учета электроэнергии с устройством передачи данных, включая дополнительное програмное обеспечение</t>
  </si>
  <si>
    <t>Перечень инвестиционных проектов ООО "41 Электрическая сеть" на период реализации инвестиционной программы на 2016-2018 год и план их финансирования</t>
  </si>
  <si>
    <t>Стоимость основных этапов работ по реализации инвестиционной программы ООО "41 Электрическая сеть" на 2016-2018 год</t>
  </si>
  <si>
    <t>1 шт, ТМ-180</t>
  </si>
  <si>
    <t>Замена двадцати одного выключателя нагрузки ВНП-6кВ</t>
  </si>
  <si>
    <t>2016-2018</t>
  </si>
  <si>
    <t>Прогноз ввода/вывода объектов на 2017 год</t>
  </si>
  <si>
    <t>План года 2017</t>
  </si>
  <si>
    <t>Год 2017</t>
  </si>
  <si>
    <t>Год 2018</t>
  </si>
  <si>
    <t xml:space="preserve">План 2017 года </t>
  </si>
  <si>
    <t xml:space="preserve">План 2018 года </t>
  </si>
  <si>
    <t>Дефлятор на 2018г.</t>
  </si>
  <si>
    <t>Дефлятор на 2017г.</t>
  </si>
  <si>
    <t>Утверждаю                                                                                                                                                  руководитель организации</t>
  </si>
  <si>
    <t>Финансовая модель
(в разрезе каждого юридического лица группы/по конечным видам выпускаемой продукции) по годам до 2018 года включительно</t>
  </si>
  <si>
    <t>Источники финансирования инвестиционных программ                                                                                 ООО "41 Электрическая сеть" на 2016-2018 год, руб.</t>
  </si>
  <si>
    <t xml:space="preserve">                                          Краткое описание инвестиционной программы    ООО "41 электрическая сеть" на 2016-2018 годы</t>
  </si>
  <si>
    <t>ВСЕГО</t>
  </si>
  <si>
    <t>Директор ООО "41 Электрическая сеть"                                В.А. Братчук</t>
  </si>
  <si>
    <t>"____" ________________ 2016г.</t>
  </si>
  <si>
    <t xml:space="preserve">   "____" ________________ 2016г.</t>
  </si>
  <si>
    <t xml:space="preserve"> "____" ________________ 2016г.</t>
  </si>
  <si>
    <t>0,175 км</t>
  </si>
  <si>
    <t>Замена участков кабельных линий - 0,4 кВ</t>
  </si>
  <si>
    <t>Директор ООО "41 Электрическая сеть"                               В.А. Братчук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</si>
</sst>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#####0.0#####"/>
    <numFmt numFmtId="181" formatCode="_-* #,##0;\(#,##0\);_-* &quot;-&quot;??;_-@"/>
    <numFmt numFmtId="182" formatCode="_(* #,##0_);_(* \(#,##0\);_(* &quot;-&quot;_);_(@_)"/>
    <numFmt numFmtId="183" formatCode="#,##0.0"/>
    <numFmt numFmtId="184" formatCode="#,##0.000"/>
    <numFmt numFmtId="185" formatCode="0.0%"/>
    <numFmt numFmtId="186" formatCode="_(* #,##0.00_);_(* \(#,##0.00\);_(* &quot;-&quot;_);_(@_)"/>
    <numFmt numFmtId="187" formatCode="0.000"/>
    <numFmt numFmtId="188" formatCode="0.0"/>
    <numFmt numFmtId="189" formatCode="0.0000"/>
    <numFmt numFmtId="190" formatCode="0.00000000"/>
    <numFmt numFmtId="191" formatCode="0.0000000"/>
    <numFmt numFmtId="192" formatCode="0.000000"/>
    <numFmt numFmtId="193" formatCode="0.00000"/>
    <numFmt numFmtId="194" formatCode="0.000000000"/>
    <numFmt numFmtId="195" formatCode="0.0000000000"/>
    <numFmt numFmtId="196" formatCode="_-* #,##0.000_р_._-;\-* #,##0.000_р_._-;_-* &quot;-&quot;???_р_._-;_-@_-"/>
    <numFmt numFmtId="197" formatCode="0.000%"/>
    <numFmt numFmtId="198" formatCode="_(* #,##0.0_);_(* \(#,##0.0\);_(* &quot;-&quot;_);_(@_)"/>
    <numFmt numFmtId="199" formatCode="0.00000000000"/>
    <numFmt numFmtId="200" formatCode="_(* #,##0.000_);_(* \(#,##0.000\);_(* &quot;-&quot;_);_(@_)"/>
    <numFmt numFmtId="201" formatCode="#,##0.00_р_."/>
    <numFmt numFmtId="202" formatCode="#,##0.0000"/>
    <numFmt numFmtId="203" formatCode="#,##0.00000"/>
    <numFmt numFmtId="204" formatCode="#,##0.000000"/>
    <numFmt numFmtId="205" formatCode="#,##0.0000000"/>
    <numFmt numFmtId="206" formatCode="#,##0.00000000"/>
    <numFmt numFmtId="207" formatCode="#,##0.000_р_."/>
    <numFmt numFmtId="208" formatCode="#,##0.0000_р_."/>
    <numFmt numFmtId="209" formatCode="#,##0.00000_р_."/>
    <numFmt numFmtId="210" formatCode="#,##0.000000_р_."/>
    <numFmt numFmtId="211" formatCode="#,##0.0000000_р_.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###,###,###,###,##0.00"/>
    <numFmt numFmtId="217" formatCode="_-* #,##0.00_р_._-;\-* #,##0.00_р_._-;_-* &quot;-&quot;_р_._-;_-@_-"/>
  </numFmts>
  <fonts count="58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b/>
      <i/>
      <sz val="12"/>
      <name val="Times New Roman CYR"/>
      <family val="0"/>
    </font>
    <font>
      <b/>
      <i/>
      <sz val="12"/>
      <name val="Times New Roman"/>
      <family val="1"/>
    </font>
    <font>
      <sz val="12"/>
      <name val="Times New Roman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.5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3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9.6"/>
      <color indexed="12"/>
      <name val="Times New Roman"/>
      <family val="1"/>
    </font>
    <font>
      <u val="single"/>
      <sz val="9.6"/>
      <color indexed="3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6"/>
      <name val="Times New Roman CYR"/>
      <family val="0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4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top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/>
    </xf>
    <xf numFmtId="0" fontId="20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22" fillId="0" borderId="2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2" fillId="0" borderId="27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/>
    </xf>
    <xf numFmtId="0" fontId="2" fillId="0" borderId="21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0" fontId="0" fillId="0" borderId="0" xfId="0" applyFont="1" applyBorder="1" applyAlignment="1">
      <alignment vertical="top"/>
    </xf>
    <xf numFmtId="0" fontId="2" fillId="0" borderId="33" xfId="0" applyFont="1" applyBorder="1" applyAlignment="1">
      <alignment horizontal="justify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9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16" fontId="2" fillId="0" borderId="13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1" xfId="0" applyFont="1" applyBorder="1" applyAlignment="1">
      <alignment horizontal="justify" vertical="center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1" xfId="0" applyFont="1" applyFill="1" applyBorder="1" applyAlignment="1">
      <alignment horizontal="justify" vertical="top" wrapText="1"/>
    </xf>
    <xf numFmtId="0" fontId="0" fillId="0" borderId="44" xfId="0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2" fillId="0" borderId="4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1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2" fillId="0" borderId="46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16" fontId="0" fillId="0" borderId="13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7" xfId="0" applyFont="1" applyBorder="1" applyAlignment="1">
      <alignment horizontal="justify" vertical="center" wrapText="1"/>
    </xf>
    <xf numFmtId="0" fontId="0" fillId="0" borderId="47" xfId="0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22" fillId="0" borderId="29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justify" vertical="center" wrapText="1"/>
    </xf>
    <xf numFmtId="0" fontId="37" fillId="0" borderId="19" xfId="0" applyFont="1" applyBorder="1" applyAlignment="1">
      <alignment/>
    </xf>
    <xf numFmtId="0" fontId="22" fillId="0" borderId="40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2" fillId="0" borderId="52" xfId="0" applyFont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0" fontId="0" fillId="0" borderId="51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46" xfId="0" applyFont="1" applyBorder="1" applyAlignment="1">
      <alignment horizontal="right" vertical="center"/>
    </xf>
    <xf numFmtId="0" fontId="2" fillId="0" borderId="54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3" xfId="0" applyFont="1" applyBorder="1" applyAlignment="1">
      <alignment/>
    </xf>
    <xf numFmtId="0" fontId="38" fillId="0" borderId="11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8" fillId="0" borderId="21" xfId="0" applyFont="1" applyBorder="1" applyAlignment="1">
      <alignment/>
    </xf>
    <xf numFmtId="0" fontId="0" fillId="0" borderId="0" xfId="0" applyFont="1" applyAlignment="1">
      <alignment horizontal="left" wrapText="1"/>
    </xf>
    <xf numFmtId="2" fontId="28" fillId="0" borderId="0" xfId="0" applyNumberFormat="1" applyFont="1" applyAlignment="1">
      <alignment horizontal="right" vertical="top" wrapText="1"/>
    </xf>
    <xf numFmtId="16" fontId="2" fillId="0" borderId="3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54" xfId="0" applyFont="1" applyBorder="1" applyAlignment="1">
      <alignment horizontal="justify" vertical="center" wrapText="1"/>
    </xf>
    <xf numFmtId="0" fontId="0" fillId="0" borderId="31" xfId="0" applyBorder="1" applyAlignment="1">
      <alignment vertical="center"/>
    </xf>
    <xf numFmtId="0" fontId="0" fillId="0" borderId="55" xfId="0" applyBorder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2" fontId="28" fillId="0" borderId="0" xfId="0" applyNumberFormat="1" applyFont="1" applyFill="1" applyAlignment="1">
      <alignment horizontal="right" vertical="top" wrapText="1"/>
    </xf>
    <xf numFmtId="0" fontId="29" fillId="0" borderId="0" xfId="0" applyFont="1" applyFill="1" applyAlignment="1">
      <alignment horizontal="right"/>
    </xf>
    <xf numFmtId="0" fontId="30" fillId="0" borderId="56" xfId="0" applyFont="1" applyFill="1" applyBorder="1" applyAlignment="1">
      <alignment horizontal="justify"/>
    </xf>
    <xf numFmtId="0" fontId="29" fillId="0" borderId="56" xfId="0" applyFont="1" applyFill="1" applyBorder="1" applyAlignment="1">
      <alignment horizontal="justify"/>
    </xf>
    <xf numFmtId="0" fontId="29" fillId="0" borderId="57" xfId="0" applyFont="1" applyFill="1" applyBorder="1" applyAlignment="1">
      <alignment horizontal="justify"/>
    </xf>
    <xf numFmtId="0" fontId="30" fillId="0" borderId="56" xfId="0" applyFont="1" applyFill="1" applyBorder="1" applyAlignment="1">
      <alignment vertical="top" wrapText="1"/>
    </xf>
    <xf numFmtId="0" fontId="30" fillId="0" borderId="58" xfId="0" applyFont="1" applyFill="1" applyBorder="1" applyAlignment="1">
      <alignment vertical="top" wrapText="1"/>
    </xf>
    <xf numFmtId="0" fontId="29" fillId="0" borderId="59" xfId="0" applyFont="1" applyFill="1" applyBorder="1" applyAlignment="1">
      <alignment horizontal="justify" vertical="top" wrapText="1"/>
    </xf>
    <xf numFmtId="0" fontId="30" fillId="0" borderId="57" xfId="0" applyFont="1" applyFill="1" applyBorder="1" applyAlignment="1">
      <alignment vertical="top" wrapText="1"/>
    </xf>
    <xf numFmtId="0" fontId="29" fillId="0" borderId="56" xfId="0" applyFont="1" applyFill="1" applyBorder="1" applyAlignment="1">
      <alignment horizontal="justify" vertical="top" wrapText="1"/>
    </xf>
    <xf numFmtId="0" fontId="29" fillId="0" borderId="57" xfId="0" applyFont="1" applyFill="1" applyBorder="1" applyAlignment="1">
      <alignment vertical="top" wrapText="1"/>
    </xf>
    <xf numFmtId="0" fontId="29" fillId="0" borderId="56" xfId="0" applyFont="1" applyFill="1" applyBorder="1" applyAlignment="1">
      <alignment vertical="top" wrapText="1"/>
    </xf>
    <xf numFmtId="0" fontId="29" fillId="0" borderId="56" xfId="0" applyFont="1" applyFill="1" applyBorder="1" applyAlignment="1" quotePrefix="1">
      <alignment vertical="top" wrapText="1"/>
    </xf>
    <xf numFmtId="0" fontId="29" fillId="0" borderId="57" xfId="0" applyFont="1" applyFill="1" applyBorder="1" applyAlignment="1">
      <alignment horizontal="justify" vertical="top" wrapText="1"/>
    </xf>
    <xf numFmtId="0" fontId="29" fillId="0" borderId="60" xfId="0" applyFont="1" applyFill="1" applyBorder="1" applyAlignment="1">
      <alignment vertical="top" wrapText="1"/>
    </xf>
    <xf numFmtId="0" fontId="29" fillId="0" borderId="58" xfId="0" applyFont="1" applyFill="1" applyBorder="1" applyAlignment="1" quotePrefix="1">
      <alignment vertical="top" wrapText="1"/>
    </xf>
    <xf numFmtId="0" fontId="29" fillId="0" borderId="58" xfId="0" applyFont="1" applyFill="1" applyBorder="1" applyAlignment="1">
      <alignment vertical="top" wrapText="1"/>
    </xf>
    <xf numFmtId="0" fontId="30" fillId="0" borderId="58" xfId="0" applyFont="1" applyFill="1" applyBorder="1" applyAlignment="1">
      <alignment horizontal="justify" vertical="top" wrapText="1"/>
    </xf>
    <xf numFmtId="0" fontId="30" fillId="0" borderId="56" xfId="0" applyFont="1" applyFill="1" applyBorder="1" applyAlignment="1">
      <alignment horizontal="justify" vertical="top" wrapText="1"/>
    </xf>
    <xf numFmtId="0" fontId="29" fillId="0" borderId="61" xfId="0" applyFont="1" applyFill="1" applyBorder="1" applyAlignment="1" quotePrefix="1">
      <alignment horizontal="justify" vertical="top" wrapText="1"/>
    </xf>
    <xf numFmtId="0" fontId="29" fillId="0" borderId="43" xfId="0" applyFont="1" applyFill="1" applyBorder="1" applyAlignment="1">
      <alignment horizontal="justify" vertical="top" wrapText="1"/>
    </xf>
    <xf numFmtId="0" fontId="29" fillId="0" borderId="57" xfId="0" applyFont="1" applyFill="1" applyBorder="1" applyAlignment="1">
      <alignment horizontal="left" vertical="top" wrapText="1"/>
    </xf>
    <xf numFmtId="0" fontId="29" fillId="0" borderId="61" xfId="0" applyFont="1" applyFill="1" applyBorder="1" applyAlignment="1">
      <alignment vertical="top" wrapText="1"/>
    </xf>
    <xf numFmtId="0" fontId="30" fillId="0" borderId="57" xfId="0" applyFont="1" applyFill="1" applyBorder="1" applyAlignment="1">
      <alignment horizontal="left" vertical="center" wrapText="1"/>
    </xf>
    <xf numFmtId="0" fontId="29" fillId="0" borderId="61" xfId="0" applyFont="1" applyFill="1" applyBorder="1" applyAlignment="1">
      <alignment horizontal="justify" vertical="top" wrapText="1"/>
    </xf>
    <xf numFmtId="0" fontId="30" fillId="0" borderId="57" xfId="0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/>
    </xf>
    <xf numFmtId="0" fontId="29" fillId="0" borderId="0" xfId="0" applyFont="1" applyFill="1" applyAlignment="1">
      <alignment horizontal="left" wrapText="1"/>
    </xf>
    <xf numFmtId="1" fontId="30" fillId="0" borderId="0" xfId="0" applyNumberFormat="1" applyFont="1" applyFill="1" applyAlignment="1">
      <alignment horizontal="left" vertical="top"/>
    </xf>
    <xf numFmtId="49" fontId="29" fillId="0" borderId="0" xfId="0" applyNumberFormat="1" applyFont="1" applyFill="1" applyAlignment="1">
      <alignment horizontal="left" vertical="top" wrapText="1"/>
    </xf>
    <xf numFmtId="49" fontId="29" fillId="0" borderId="0" xfId="0" applyNumberFormat="1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0" fillId="0" borderId="24" xfId="0" applyNumberFormat="1" applyFont="1" applyBorder="1" applyAlignment="1">
      <alignment horizontal="center" vertical="top" wrapText="1"/>
    </xf>
    <xf numFmtId="0" fontId="0" fillId="0" borderId="62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21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2" fontId="28" fillId="0" borderId="0" xfId="54" applyNumberFormat="1" applyFont="1" applyAlignment="1">
      <alignment horizontal="right" vertical="top" wrapText="1"/>
      <protection/>
    </xf>
    <xf numFmtId="0" fontId="31" fillId="0" borderId="0" xfId="0" applyFont="1" applyAlignment="1">
      <alignment/>
    </xf>
    <xf numFmtId="0" fontId="2" fillId="0" borderId="0" xfId="54" applyFont="1">
      <alignment/>
      <protection/>
    </xf>
    <xf numFmtId="181" fontId="2" fillId="0" borderId="14" xfId="54" applyNumberFormat="1" applyFont="1" applyBorder="1" applyAlignment="1">
      <alignment horizontal="center" vertical="center" wrapText="1"/>
      <protection/>
    </xf>
    <xf numFmtId="181" fontId="2" fillId="0" borderId="11" xfId="54" applyNumberFormat="1" applyFont="1" applyBorder="1" applyAlignment="1">
      <alignment horizontal="center" wrapText="1"/>
      <protection/>
    </xf>
    <xf numFmtId="0" fontId="32" fillId="0" borderId="19" xfId="54" applyFont="1" applyBorder="1" applyAlignment="1">
      <alignment horizontal="center"/>
      <protection/>
    </xf>
    <xf numFmtId="181" fontId="2" fillId="20" borderId="11" xfId="54" applyNumberFormat="1" applyFont="1" applyFill="1" applyBorder="1" applyAlignment="1">
      <alignment horizontal="center" vertical="center" wrapText="1"/>
      <protection/>
    </xf>
    <xf numFmtId="181" fontId="2" fillId="20" borderId="11" xfId="54" applyNumberFormat="1" applyFont="1" applyFill="1" applyBorder="1" applyAlignment="1">
      <alignment horizontal="center" wrapText="1"/>
      <protection/>
    </xf>
    <xf numFmtId="181" fontId="33" fillId="20" borderId="11" xfId="54" applyNumberFormat="1" applyFont="1" applyFill="1" applyBorder="1" applyAlignment="1">
      <alignment horizontal="center" wrapText="1"/>
      <protection/>
    </xf>
    <xf numFmtId="181" fontId="0" fillId="0" borderId="11" xfId="54" applyNumberFormat="1" applyFont="1" applyBorder="1" applyAlignment="1">
      <alignment wrapText="1"/>
      <protection/>
    </xf>
    <xf numFmtId="181" fontId="0" fillId="0" borderId="11" xfId="54" applyNumberFormat="1" applyFont="1" applyBorder="1" applyAlignment="1">
      <alignment horizontal="left" wrapText="1" indent="1"/>
      <protection/>
    </xf>
    <xf numFmtId="181" fontId="27" fillId="0" borderId="11" xfId="54" applyNumberFormat="1" applyFont="1" applyBorder="1" applyAlignment="1">
      <alignment horizontal="left" wrapText="1" indent="2"/>
      <protection/>
    </xf>
    <xf numFmtId="181" fontId="0" fillId="0" borderId="11" xfId="54" applyNumberFormat="1" applyFont="1" applyBorder="1">
      <alignment/>
      <protection/>
    </xf>
    <xf numFmtId="181" fontId="0" fillId="0" borderId="11" xfId="54" applyNumberFormat="1" applyFont="1" applyBorder="1" applyAlignment="1">
      <alignment vertical="center"/>
      <protection/>
    </xf>
    <xf numFmtId="181" fontId="34" fillId="0" borderId="0" xfId="54" applyNumberFormat="1" applyFont="1" applyAlignment="1">
      <alignment wrapText="1"/>
      <protection/>
    </xf>
    <xf numFmtId="181" fontId="2" fillId="20" borderId="11" xfId="54" applyNumberFormat="1" applyFont="1" applyFill="1" applyBorder="1" applyAlignment="1">
      <alignment horizontal="right" vertical="center" wrapText="1"/>
      <protection/>
    </xf>
    <xf numFmtId="181" fontId="2" fillId="20" borderId="11" xfId="54" applyNumberFormat="1" applyFont="1" applyFill="1" applyBorder="1" applyAlignment="1">
      <alignment horizontal="right" wrapText="1"/>
      <protection/>
    </xf>
    <xf numFmtId="181" fontId="33" fillId="20" borderId="11" xfId="54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" fillId="0" borderId="0" xfId="54" applyFont="1" applyAlignment="1">
      <alignment horizontal="center"/>
      <protection/>
    </xf>
    <xf numFmtId="0" fontId="3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distributed"/>
    </xf>
    <xf numFmtId="0" fontId="37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distributed" wrapText="1"/>
    </xf>
    <xf numFmtId="0" fontId="0" fillId="0" borderId="0" xfId="0" applyFont="1" applyAlignment="1">
      <alignment wrapText="1"/>
    </xf>
    <xf numFmtId="0" fontId="43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Fill="1" applyBorder="1" applyAlignment="1">
      <alignment horizontal="left" vertical="center"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 horizontal="right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32" xfId="0" applyFont="1" applyFill="1" applyBorder="1" applyAlignment="1">
      <alignment horizontal="center" vertical="center" wrapText="1"/>
    </xf>
    <xf numFmtId="16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1" fontId="47" fillId="0" borderId="0" xfId="0" applyNumberFormat="1" applyFont="1" applyAlignment="1">
      <alignment horizontal="left" vertical="top"/>
    </xf>
    <xf numFmtId="0" fontId="46" fillId="0" borderId="0" xfId="0" applyFont="1" applyAlignment="1">
      <alignment horizontal="left" wrapText="1"/>
    </xf>
    <xf numFmtId="2" fontId="46" fillId="0" borderId="0" xfId="0" applyNumberFormat="1" applyFont="1" applyAlignment="1">
      <alignment horizontal="center" vertical="top" wrapText="1"/>
    </xf>
    <xf numFmtId="49" fontId="46" fillId="0" borderId="0" xfId="0" applyNumberFormat="1" applyFont="1" applyBorder="1" applyAlignment="1">
      <alignment horizontal="left" vertical="top"/>
    </xf>
    <xf numFmtId="0" fontId="50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distributed"/>
    </xf>
    <xf numFmtId="0" fontId="46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distributed" wrapText="1"/>
    </xf>
    <xf numFmtId="0" fontId="46" fillId="0" borderId="11" xfId="0" applyFont="1" applyBorder="1" applyAlignment="1">
      <alignment/>
    </xf>
    <xf numFmtId="0" fontId="48" fillId="0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51" fillId="0" borderId="0" xfId="0" applyFont="1" applyAlignment="1">
      <alignment/>
    </xf>
    <xf numFmtId="0" fontId="43" fillId="0" borderId="0" xfId="0" applyFont="1" applyAlignment="1">
      <alignment wrapText="1"/>
    </xf>
    <xf numFmtId="1" fontId="47" fillId="0" borderId="0" xfId="0" applyNumberFormat="1" applyFont="1" applyAlignment="1">
      <alignment vertical="top"/>
    </xf>
    <xf numFmtId="0" fontId="2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/>
    </xf>
    <xf numFmtId="201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204" fontId="47" fillId="0" borderId="11" xfId="0" applyNumberFormat="1" applyFont="1" applyFill="1" applyBorder="1" applyAlignment="1">
      <alignment horizontal="center" vertical="center" wrapText="1"/>
    </xf>
    <xf numFmtId="204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left" vertical="center" wrapText="1"/>
    </xf>
    <xf numFmtId="0" fontId="47" fillId="0" borderId="51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204" fontId="46" fillId="24" borderId="11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51" xfId="0" applyFont="1" applyFill="1" applyBorder="1" applyAlignment="1">
      <alignment vertical="center" wrapText="1"/>
    </xf>
    <xf numFmtId="0" fontId="52" fillId="0" borderId="0" xfId="0" applyFont="1" applyAlignment="1">
      <alignment wrapText="1"/>
    </xf>
    <xf numFmtId="0" fontId="43" fillId="0" borderId="0" xfId="0" applyFont="1" applyAlignment="1">
      <alignment/>
    </xf>
    <xf numFmtId="0" fontId="52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46" fillId="0" borderId="0" xfId="0" applyFont="1" applyAlignment="1">
      <alignment horizontal="left"/>
    </xf>
    <xf numFmtId="49" fontId="46" fillId="0" borderId="11" xfId="0" applyNumberFormat="1" applyFont="1" applyFill="1" applyBorder="1" applyAlignment="1">
      <alignment horizontal="center" vertical="center" wrapText="1"/>
    </xf>
    <xf numFmtId="3" fontId="47" fillId="0" borderId="11" xfId="0" applyNumberFormat="1" applyFont="1" applyFill="1" applyBorder="1" applyAlignment="1">
      <alignment horizontal="center" vertical="center" wrapText="1"/>
    </xf>
    <xf numFmtId="192" fontId="47" fillId="0" borderId="11" xfId="0" applyNumberFormat="1" applyFont="1" applyFill="1" applyBorder="1" applyAlignment="1">
      <alignment horizontal="center" vertical="center" wrapText="1"/>
    </xf>
    <xf numFmtId="1" fontId="46" fillId="0" borderId="11" xfId="0" applyNumberFormat="1" applyFont="1" applyFill="1" applyBorder="1" applyAlignment="1">
      <alignment horizontal="center" vertical="center" wrapText="1"/>
    </xf>
    <xf numFmtId="16" fontId="46" fillId="0" borderId="11" xfId="0" applyNumberFormat="1" applyFont="1" applyFill="1" applyBorder="1" applyAlignment="1">
      <alignment horizontal="left" vertical="center" wrapText="1"/>
    </xf>
    <xf numFmtId="3" fontId="46" fillId="0" borderId="11" xfId="0" applyNumberFormat="1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46" fillId="0" borderId="63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43" fillId="0" borderId="63" xfId="0" applyFont="1" applyBorder="1" applyAlignment="1">
      <alignment wrapText="1"/>
    </xf>
    <xf numFmtId="0" fontId="43" fillId="0" borderId="63" xfId="0" applyFont="1" applyBorder="1" applyAlignment="1">
      <alignment horizontal="center" wrapText="1"/>
    </xf>
    <xf numFmtId="0" fontId="46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3" fontId="47" fillId="24" borderId="11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29" fillId="0" borderId="0" xfId="0" applyFont="1" applyBorder="1" applyAlignment="1">
      <alignment vertical="center"/>
    </xf>
    <xf numFmtId="0" fontId="43" fillId="0" borderId="0" xfId="0" applyFont="1" applyBorder="1" applyAlignment="1">
      <alignment wrapText="1"/>
    </xf>
    <xf numFmtId="201" fontId="0" fillId="24" borderId="11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53" fillId="0" borderId="19" xfId="0" applyNumberFormat="1" applyFont="1" applyFill="1" applyBorder="1" applyAlignment="1">
      <alignment horizontal="center" vertical="center"/>
    </xf>
    <xf numFmtId="0" fontId="53" fillId="0" borderId="0" xfId="0" applyNumberFormat="1" applyFont="1" applyAlignment="1">
      <alignment vertical="center"/>
    </xf>
    <xf numFmtId="0" fontId="53" fillId="0" borderId="0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left" vertical="center" wrapText="1"/>
    </xf>
    <xf numFmtId="49" fontId="53" fillId="0" borderId="0" xfId="0" applyNumberFormat="1" applyFont="1" applyFill="1" applyBorder="1" applyAlignment="1">
      <alignment horizontal="center" vertical="center"/>
    </xf>
    <xf numFmtId="2" fontId="5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19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46" fillId="24" borderId="11" xfId="0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55" fillId="0" borderId="33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49" fontId="55" fillId="0" borderId="66" xfId="0" applyNumberFormat="1" applyFont="1" applyBorder="1" applyAlignment="1">
      <alignment horizontal="center" vertical="center"/>
    </xf>
    <xf numFmtId="0" fontId="55" fillId="0" borderId="33" xfId="0" applyFont="1" applyBorder="1" applyAlignment="1">
      <alignment horizontal="left" vertical="center"/>
    </xf>
    <xf numFmtId="0" fontId="55" fillId="0" borderId="0" xfId="0" applyFont="1" applyAlignment="1">
      <alignment/>
    </xf>
    <xf numFmtId="49" fontId="20" fillId="0" borderId="67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 wrapText="1"/>
    </xf>
    <xf numFmtId="49" fontId="20" fillId="0" borderId="64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left" vertical="center"/>
    </xf>
    <xf numFmtId="49" fontId="55" fillId="0" borderId="67" xfId="0" applyNumberFormat="1" applyFont="1" applyBorder="1" applyAlignment="1">
      <alignment horizontal="center" vertical="center"/>
    </xf>
    <xf numFmtId="0" fontId="55" fillId="0" borderId="19" xfId="0" applyFont="1" applyBorder="1" applyAlignment="1">
      <alignment horizontal="left" vertical="center"/>
    </xf>
    <xf numFmtId="49" fontId="55" fillId="0" borderId="42" xfId="0" applyNumberFormat="1" applyFont="1" applyBorder="1" applyAlignment="1">
      <alignment horizontal="center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0" fontId="55" fillId="0" borderId="27" xfId="0" applyFont="1" applyBorder="1" applyAlignment="1">
      <alignment horizontal="left" vertical="center" wrapText="1"/>
    </xf>
    <xf numFmtId="0" fontId="55" fillId="0" borderId="33" xfId="0" applyFont="1" applyBorder="1" applyAlignment="1">
      <alignment horizontal="left" vertical="center" wrapText="1"/>
    </xf>
    <xf numFmtId="49" fontId="55" fillId="0" borderId="64" xfId="0" applyNumberFormat="1" applyFont="1" applyBorder="1" applyAlignment="1">
      <alignment horizontal="center" vertical="center"/>
    </xf>
    <xf numFmtId="0" fontId="55" fillId="0" borderId="26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indent="2"/>
    </xf>
    <xf numFmtId="0" fontId="20" fillId="0" borderId="19" xfId="0" applyFont="1" applyBorder="1" applyAlignment="1">
      <alignment horizontal="left" vertical="center" indent="1"/>
    </xf>
    <xf numFmtId="0" fontId="20" fillId="0" borderId="19" xfId="0" applyFont="1" applyBorder="1" applyAlignment="1">
      <alignment horizontal="left" vertical="center" wrapText="1" indent="2"/>
    </xf>
    <xf numFmtId="0" fontId="55" fillId="0" borderId="2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5" fillId="0" borderId="6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193" fontId="20" fillId="0" borderId="12" xfId="0" applyNumberFormat="1" applyFont="1" applyBorder="1" applyAlignment="1">
      <alignment horizontal="center" vertical="center"/>
    </xf>
    <xf numFmtId="193" fontId="55" fillId="0" borderId="27" xfId="0" applyNumberFormat="1" applyFont="1" applyBorder="1" applyAlignment="1">
      <alignment horizontal="center" vertical="center"/>
    </xf>
    <xf numFmtId="193" fontId="55" fillId="0" borderId="23" xfId="0" applyNumberFormat="1" applyFont="1" applyBorder="1" applyAlignment="1">
      <alignment horizontal="center" vertical="center"/>
    </xf>
    <xf numFmtId="193" fontId="55" fillId="0" borderId="12" xfId="0" applyNumberFormat="1" applyFont="1" applyBorder="1" applyAlignment="1">
      <alignment horizontal="center" vertical="center"/>
    </xf>
    <xf numFmtId="193" fontId="20" fillId="0" borderId="11" xfId="0" applyNumberFormat="1" applyFont="1" applyBorder="1" applyAlignment="1">
      <alignment horizontal="center" vertical="center"/>
    </xf>
    <xf numFmtId="193" fontId="55" fillId="0" borderId="33" xfId="0" applyNumberFormat="1" applyFont="1" applyBorder="1" applyAlignment="1">
      <alignment horizontal="center" vertical="center"/>
    </xf>
    <xf numFmtId="193" fontId="55" fillId="0" borderId="26" xfId="0" applyNumberFormat="1" applyFont="1" applyBorder="1" applyAlignment="1">
      <alignment horizontal="center" vertical="center"/>
    </xf>
    <xf numFmtId="193" fontId="55" fillId="0" borderId="15" xfId="0" applyNumberFormat="1" applyFont="1" applyBorder="1" applyAlignment="1">
      <alignment horizontal="center" vertical="center"/>
    </xf>
    <xf numFmtId="193" fontId="55" fillId="0" borderId="18" xfId="0" applyNumberFormat="1" applyFont="1" applyBorder="1" applyAlignment="1">
      <alignment horizontal="center" vertical="center"/>
    </xf>
    <xf numFmtId="193" fontId="55" fillId="0" borderId="25" xfId="0" applyNumberFormat="1" applyFont="1" applyBorder="1" applyAlignment="1">
      <alignment horizontal="center" vertical="center"/>
    </xf>
    <xf numFmtId="193" fontId="55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193" fontId="20" fillId="0" borderId="19" xfId="0" applyNumberFormat="1" applyFont="1" applyBorder="1" applyAlignment="1">
      <alignment horizontal="center" vertical="center"/>
    </xf>
    <xf numFmtId="193" fontId="55" fillId="0" borderId="11" xfId="0" applyNumberFormat="1" applyFont="1" applyBorder="1" applyAlignment="1">
      <alignment horizontal="center" vertical="center"/>
    </xf>
    <xf numFmtId="203" fontId="20" fillId="25" borderId="19" xfId="0" applyNumberFormat="1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  <xf numFmtId="203" fontId="20" fillId="24" borderId="19" xfId="0" applyNumberFormat="1" applyFont="1" applyFill="1" applyBorder="1" applyAlignment="1">
      <alignment horizontal="center" vertical="center"/>
    </xf>
    <xf numFmtId="193" fontId="20" fillId="24" borderId="19" xfId="0" applyNumberFormat="1" applyFont="1" applyFill="1" applyBorder="1" applyAlignment="1">
      <alignment horizontal="center" vertical="center"/>
    </xf>
    <xf numFmtId="193" fontId="55" fillId="24" borderId="19" xfId="0" applyNumberFormat="1" applyFont="1" applyFill="1" applyBorder="1" applyAlignment="1">
      <alignment horizontal="center" vertical="center"/>
    </xf>
    <xf numFmtId="203" fontId="55" fillId="24" borderId="33" xfId="0" applyNumberFormat="1" applyFont="1" applyFill="1" applyBorder="1" applyAlignment="1">
      <alignment horizontal="center" vertical="center"/>
    </xf>
    <xf numFmtId="203" fontId="20" fillId="24" borderId="26" xfId="0" applyNumberFormat="1" applyFont="1" applyFill="1" applyBorder="1" applyAlignment="1">
      <alignment horizontal="center" vertical="center"/>
    </xf>
    <xf numFmtId="193" fontId="55" fillId="24" borderId="27" xfId="0" applyNumberFormat="1" applyFont="1" applyFill="1" applyBorder="1" applyAlignment="1">
      <alignment horizontal="center" vertical="center"/>
    </xf>
    <xf numFmtId="203" fontId="20" fillId="0" borderId="19" xfId="0" applyNumberFormat="1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0" fontId="46" fillId="0" borderId="68" xfId="0" applyFont="1" applyFill="1" applyBorder="1" applyAlignment="1">
      <alignment horizontal="center" vertical="center" wrapText="1"/>
    </xf>
    <xf numFmtId="207" fontId="0" fillId="0" borderId="11" xfId="0" applyNumberFormat="1" applyFont="1" applyFill="1" applyBorder="1" applyAlignment="1">
      <alignment/>
    </xf>
    <xf numFmtId="207" fontId="0" fillId="24" borderId="11" xfId="0" applyNumberFormat="1" applyFont="1" applyFill="1" applyBorder="1" applyAlignment="1">
      <alignment/>
    </xf>
    <xf numFmtId="207" fontId="0" fillId="0" borderId="11" xfId="0" applyNumberFormat="1" applyFont="1" applyFill="1" applyBorder="1" applyAlignment="1">
      <alignment horizontal="center"/>
    </xf>
    <xf numFmtId="193" fontId="20" fillId="0" borderId="15" xfId="0" applyNumberFormat="1" applyFont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47" fillId="0" borderId="11" xfId="0" applyFont="1" applyBorder="1" applyAlignment="1">
      <alignment horizontal="center"/>
    </xf>
    <xf numFmtId="0" fontId="48" fillId="0" borderId="67" xfId="0" applyFont="1" applyFill="1" applyBorder="1" applyAlignment="1">
      <alignment horizontal="center" vertical="center" wrapText="1"/>
    </xf>
    <xf numFmtId="0" fontId="48" fillId="0" borderId="5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63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29" fillId="0" borderId="68" xfId="0" applyFont="1" applyBorder="1" applyAlignment="1">
      <alignment horizontal="center" vertical="center"/>
    </xf>
    <xf numFmtId="0" fontId="43" fillId="0" borderId="0" xfId="0" applyFont="1" applyAlignment="1">
      <alignment horizontal="right" wrapText="1"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8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69" xfId="0" applyFont="1" applyFill="1" applyBorder="1" applyAlignment="1">
      <alignment horizontal="center" vertical="center" wrapText="1"/>
    </xf>
    <xf numFmtId="0" fontId="47" fillId="0" borderId="5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wrapText="1"/>
    </xf>
    <xf numFmtId="0" fontId="46" fillId="0" borderId="3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right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53" fillId="0" borderId="63" xfId="0" applyFont="1" applyBorder="1" applyAlignment="1">
      <alignment horizontal="center"/>
    </xf>
    <xf numFmtId="0" fontId="3" fillId="0" borderId="68" xfId="0" applyFont="1" applyBorder="1" applyAlignment="1">
      <alignment horizontal="center" vertical="top"/>
    </xf>
    <xf numFmtId="0" fontId="20" fillId="0" borderId="0" xfId="0" applyFont="1" applyAlignment="1">
      <alignment horizontal="center" vertical="center" wrapText="1"/>
    </xf>
    <xf numFmtId="0" fontId="55" fillId="0" borderId="70" xfId="0" applyFont="1" applyBorder="1" applyAlignment="1">
      <alignment horizontal="center" vertical="center" wrapText="1"/>
    </xf>
    <xf numFmtId="0" fontId="55" fillId="0" borderId="71" xfId="0" applyFont="1" applyBorder="1" applyAlignment="1">
      <alignment horizontal="center" vertical="center" wrapText="1"/>
    </xf>
    <xf numFmtId="0" fontId="55" fillId="0" borderId="72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49" fontId="20" fillId="0" borderId="42" xfId="0" applyNumberFormat="1" applyFont="1" applyBorder="1" applyAlignment="1">
      <alignment horizontal="center" vertical="center"/>
    </xf>
    <xf numFmtId="49" fontId="20" fillId="0" borderId="47" xfId="0" applyNumberFormat="1" applyFont="1" applyBorder="1" applyAlignment="1">
      <alignment horizontal="center" vertical="center"/>
    </xf>
    <xf numFmtId="49" fontId="20" fillId="0" borderId="4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 vertical="top" wrapText="1"/>
    </xf>
    <xf numFmtId="0" fontId="0" fillId="0" borderId="0" xfId="0" applyFont="1" applyBorder="1" applyAlignment="1">
      <alignment horizontal="left" wrapText="1"/>
    </xf>
    <xf numFmtId="0" fontId="47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33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Font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top" wrapText="1"/>
    </xf>
    <xf numFmtId="0" fontId="2" fillId="0" borderId="69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top" wrapText="1"/>
    </xf>
    <xf numFmtId="0" fontId="2" fillId="0" borderId="75" xfId="0" applyFont="1" applyBorder="1" applyAlignment="1">
      <alignment horizontal="center" vertical="top" wrapText="1"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/>
    </xf>
    <xf numFmtId="0" fontId="29" fillId="0" borderId="57" xfId="0" applyFont="1" applyFill="1" applyBorder="1" applyAlignment="1">
      <alignment horizontal="left" vertical="top" wrapText="1"/>
    </xf>
    <xf numFmtId="0" fontId="29" fillId="0" borderId="60" xfId="0" applyFont="1" applyFill="1" applyBorder="1" applyAlignment="1">
      <alignment horizontal="left" vertical="top" wrapText="1"/>
    </xf>
    <xf numFmtId="0" fontId="29" fillId="0" borderId="58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left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74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80" xfId="0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0" fillId="0" borderId="63" xfId="0" applyFill="1" applyBorder="1" applyAlignment="1">
      <alignment horizontal="center" wrapText="1"/>
    </xf>
    <xf numFmtId="0" fontId="0" fillId="0" borderId="36" xfId="0" applyFill="1" applyBorder="1" applyAlignment="1">
      <alignment horizontal="center" wrapText="1"/>
    </xf>
    <xf numFmtId="0" fontId="0" fillId="0" borderId="26" xfId="0" applyNumberFormat="1" applyFont="1" applyFill="1" applyBorder="1" applyAlignment="1">
      <alignment horizontal="center" vertical="top" wrapText="1"/>
    </xf>
    <xf numFmtId="0" fontId="0" fillId="0" borderId="81" xfId="0" applyNumberFormat="1" applyFont="1" applyFill="1" applyBorder="1" applyAlignment="1">
      <alignment horizontal="center" vertical="top" wrapText="1"/>
    </xf>
    <xf numFmtId="0" fontId="0" fillId="0" borderId="65" xfId="0" applyNumberFormat="1" applyFont="1" applyFill="1" applyBorder="1" applyAlignment="1">
      <alignment horizontal="center" vertical="top" wrapText="1"/>
    </xf>
    <xf numFmtId="0" fontId="0" fillId="0" borderId="19" xfId="0" applyNumberFormat="1" applyFont="1" applyFill="1" applyBorder="1" applyAlignment="1">
      <alignment horizontal="center" vertical="top" wrapText="1"/>
    </xf>
    <xf numFmtId="0" fontId="0" fillId="0" borderId="69" xfId="0" applyNumberFormat="1" applyFont="1" applyFill="1" applyBorder="1" applyAlignment="1">
      <alignment horizontal="center" vertical="top" wrapText="1"/>
    </xf>
    <xf numFmtId="0" fontId="0" fillId="0" borderId="44" xfId="0" applyNumberFormat="1" applyFont="1" applyFill="1" applyBorder="1" applyAlignment="1">
      <alignment horizontal="center" vertical="top" wrapText="1"/>
    </xf>
    <xf numFmtId="0" fontId="2" fillId="0" borderId="26" xfId="0" applyNumberFormat="1" applyFont="1" applyFill="1" applyBorder="1" applyAlignment="1">
      <alignment horizontal="center" vertical="top" wrapText="1"/>
    </xf>
    <xf numFmtId="0" fontId="0" fillId="0" borderId="81" xfId="0" applyFill="1" applyBorder="1" applyAlignment="1">
      <alignment horizontal="center" vertical="top" wrapText="1"/>
    </xf>
    <xf numFmtId="0" fontId="0" fillId="0" borderId="65" xfId="0" applyFill="1" applyBorder="1" applyAlignment="1">
      <alignment horizontal="center" vertical="top" wrapText="1"/>
    </xf>
    <xf numFmtId="0" fontId="0" fillId="0" borderId="33" xfId="0" applyNumberFormat="1" applyFont="1" applyFill="1" applyBorder="1" applyAlignment="1">
      <alignment horizontal="center" vertical="top" wrapText="1"/>
    </xf>
    <xf numFmtId="0" fontId="0" fillId="0" borderId="75" xfId="0" applyNumberFormat="1" applyFont="1" applyFill="1" applyBorder="1" applyAlignment="1">
      <alignment horizontal="center" vertical="top" wrapText="1"/>
    </xf>
    <xf numFmtId="0" fontId="0" fillId="0" borderId="45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44" xfId="0" applyFont="1" applyBorder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181" fontId="0" fillId="0" borderId="19" xfId="54" applyNumberFormat="1" applyFont="1" applyBorder="1" applyAlignment="1">
      <alignment horizontal="center" wrapText="1"/>
      <protection/>
    </xf>
    <xf numFmtId="181" fontId="0" fillId="0" borderId="51" xfId="54" applyNumberFormat="1" applyFont="1" applyBorder="1" applyAlignment="1">
      <alignment horizontal="center" wrapText="1"/>
      <protection/>
    </xf>
    <xf numFmtId="0" fontId="2" fillId="0" borderId="0" xfId="54" applyFont="1" applyAlignment="1">
      <alignment horizontal="center"/>
      <protection/>
    </xf>
    <xf numFmtId="181" fontId="25" fillId="20" borderId="11" xfId="54" applyNumberFormat="1" applyFont="1" applyFill="1" applyBorder="1" applyAlignment="1">
      <alignment horizontal="center" wrapText="1"/>
      <protection/>
    </xf>
    <xf numFmtId="181" fontId="35" fillId="0" borderId="0" xfId="54" applyNumberFormat="1" applyFont="1" applyAlignment="1">
      <alignment horizontal="left" wrapText="1"/>
      <protection/>
    </xf>
    <xf numFmtId="181" fontId="0" fillId="0" borderId="11" xfId="54" applyNumberFormat="1" applyFont="1" applyBorder="1" applyAlignment="1">
      <alignment horizontal="center" wrapText="1"/>
      <protection/>
    </xf>
    <xf numFmtId="0" fontId="39" fillId="0" borderId="6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9" fillId="0" borderId="24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 wrapText="1"/>
    </xf>
    <xf numFmtId="0" fontId="39" fillId="0" borderId="75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69" xfId="0" applyNumberFormat="1" applyFont="1" applyFill="1" applyBorder="1" applyAlignment="1">
      <alignment horizontal="center" vertical="center"/>
    </xf>
    <xf numFmtId="0" fontId="20" fillId="0" borderId="51" xfId="0" applyNumberFormat="1" applyFont="1" applyFill="1" applyBorder="1" applyAlignment="1">
      <alignment horizontal="center" vertical="center"/>
    </xf>
    <xf numFmtId="187" fontId="55" fillId="0" borderId="19" xfId="0" applyNumberFormat="1" applyFont="1" applyFill="1" applyBorder="1" applyAlignment="1">
      <alignment horizontal="center" vertical="center"/>
    </xf>
    <xf numFmtId="187" fontId="55" fillId="0" borderId="69" xfId="0" applyNumberFormat="1" applyFont="1" applyFill="1" applyBorder="1" applyAlignment="1">
      <alignment horizontal="center" vertical="center"/>
    </xf>
    <xf numFmtId="187" fontId="55" fillId="0" borderId="51" xfId="0" applyNumberFormat="1" applyFont="1" applyFill="1" applyBorder="1" applyAlignment="1">
      <alignment horizontal="center" vertical="center"/>
    </xf>
    <xf numFmtId="187" fontId="20" fillId="0" borderId="19" xfId="0" applyNumberFormat="1" applyFont="1" applyFill="1" applyBorder="1" applyAlignment="1">
      <alignment horizontal="center" vertical="center"/>
    </xf>
    <xf numFmtId="187" fontId="20" fillId="0" borderId="69" xfId="0" applyNumberFormat="1" applyFont="1" applyFill="1" applyBorder="1" applyAlignment="1">
      <alignment horizontal="center" vertical="center"/>
    </xf>
    <xf numFmtId="187" fontId="20" fillId="0" borderId="51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20" fillId="0" borderId="11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69" xfId="0" applyNumberFormat="1" applyFont="1" applyFill="1" applyBorder="1" applyAlignment="1">
      <alignment horizontal="center" vertical="center"/>
    </xf>
    <xf numFmtId="49" fontId="20" fillId="0" borderId="51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left" vertical="center" wrapText="1"/>
    </xf>
    <xf numFmtId="0" fontId="20" fillId="0" borderId="69" xfId="0" applyNumberFormat="1" applyFont="1" applyFill="1" applyBorder="1" applyAlignment="1">
      <alignment horizontal="left" vertical="center" wrapText="1"/>
    </xf>
    <xf numFmtId="0" fontId="20" fillId="0" borderId="51" xfId="0" applyNumberFormat="1" applyFont="1" applyFill="1" applyBorder="1" applyAlignment="1">
      <alignment horizontal="left" vertical="center" wrapText="1"/>
    </xf>
    <xf numFmtId="187" fontId="20" fillId="0" borderId="19" xfId="0" applyNumberFormat="1" applyFont="1" applyBorder="1" applyAlignment="1">
      <alignment horizontal="center" vertical="center"/>
    </xf>
    <xf numFmtId="187" fontId="20" fillId="0" borderId="69" xfId="0" applyNumberFormat="1" applyFont="1" applyBorder="1" applyAlignment="1">
      <alignment horizontal="center" vertical="center"/>
    </xf>
    <xf numFmtId="187" fontId="20" fillId="0" borderId="51" xfId="0" applyNumberFormat="1" applyFont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 wrapText="1"/>
    </xf>
    <xf numFmtId="0" fontId="20" fillId="0" borderId="69" xfId="0" applyNumberFormat="1" applyFont="1" applyFill="1" applyBorder="1" applyAlignment="1">
      <alignment horizontal="center" vertical="center" wrapText="1"/>
    </xf>
    <xf numFmtId="0" fontId="20" fillId="0" borderId="51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74" xfId="0" applyNumberFormat="1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54" xfId="0" applyFont="1" applyBorder="1" applyAlignment="1">
      <alignment horizontal="center" vertical="center" wrapText="1"/>
    </xf>
    <xf numFmtId="0" fontId="55" fillId="0" borderId="68" xfId="0" applyFont="1" applyBorder="1" applyAlignment="1">
      <alignment horizontal="center" vertical="center" wrapText="1"/>
    </xf>
    <xf numFmtId="0" fontId="55" fillId="0" borderId="55" xfId="0" applyFont="1" applyBorder="1" applyAlignment="1">
      <alignment horizontal="center" vertical="center" wrapText="1"/>
    </xf>
    <xf numFmtId="0" fontId="55" fillId="0" borderId="63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69" xfId="0" applyFont="1" applyBorder="1" applyAlignment="1">
      <alignment horizontal="center" vertical="center" wrapText="1"/>
    </xf>
    <xf numFmtId="0" fontId="55" fillId="0" borderId="51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wrapText="1"/>
    </xf>
    <xf numFmtId="0" fontId="20" fillId="26" borderId="19" xfId="0" applyFont="1" applyFill="1" applyBorder="1" applyAlignment="1">
      <alignment horizontal="center" vertical="center" wrapText="1"/>
    </xf>
    <xf numFmtId="0" fontId="20" fillId="26" borderId="69" xfId="0" applyFont="1" applyFill="1" applyBorder="1" applyAlignment="1">
      <alignment horizontal="center" vertical="center" wrapText="1"/>
    </xf>
    <xf numFmtId="0" fontId="20" fillId="26" borderId="51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9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4;&#1054;&#1054;\41%20&#1069;&#1057;\&#1058;&#1072;&#1088;&#1080;&#1092;&#1099;,%20&#1069;&#1082;&#1089;&#1087;&#1077;&#1088;&#1090;&#1085;&#1099;&#1077;\&#1058;&#1072;&#1088;&#1080;&#1092;&#1099;%2041&#1069;&#1057;\2016%20&#1075;&#1086;&#1076;\&#1056;&#1072;&#1089;&#1095;&#1077;&#1090;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4;&#1054;&#1054;\41%20&#1069;&#1057;\&#1058;&#1072;&#1088;&#1080;&#1092;&#1099;,%20&#1069;&#1082;&#1089;&#1087;&#1077;&#1088;&#1090;&#1085;&#1099;&#1077;\&#1058;&#1072;&#1088;&#1080;&#1092;&#1099;%2041&#1069;&#1057;\2016%20&#1075;&#1086;&#1076;\&#1055;&#1088;&#1077;&#1076;&#1083;&#1086;&#1078;&#1077;&#1085;&#1080;&#1103;%20&#1056;&#1069;&#1050;\Attachments_ZelenskayaMV@kamgov.ru_2015-12-14_11-37-10\++&#1056;&#1072;&#1089;&#1095;&#1077;&#1090;%202016%2041%20&#1069;&#1057;&#1077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2"/>
      <sheetName val="1.2.2"/>
      <sheetName val="1.3"/>
      <sheetName val="1.4 "/>
      <sheetName val="1.5 "/>
      <sheetName val="1.6"/>
      <sheetName val="1.15"/>
      <sheetName val="1.16 "/>
      <sheetName val="Штатное с 01.01.2015"/>
      <sheetName val="Тарифная сетка"/>
      <sheetName val="проезд в отпуск"/>
      <sheetName val="1.17 "/>
      <sheetName val="1.17.1"/>
      <sheetName val="1.18"/>
      <sheetName val="1.18.2"/>
      <sheetName val="1.20"/>
      <sheetName val="1.20.3"/>
      <sheetName val="1.21"/>
      <sheetName val="1.21 .3"/>
      <sheetName val="Налог на землю"/>
      <sheetName val="ТВ+Потери"/>
      <sheetName val="Расчет %"/>
      <sheetName val="1.24"/>
      <sheetName val="1.25"/>
      <sheetName val="2.1"/>
      <sheetName val="2.2"/>
      <sheetName val="3.1 "/>
      <sheetName val="3.1.1 "/>
      <sheetName val="3.2"/>
      <sheetName val="3.2.1"/>
      <sheetName val="3.2.2"/>
      <sheetName val="3.2.3."/>
      <sheetName val="3.2.3.1"/>
      <sheetName val="3.2.4"/>
      <sheetName val="3.3"/>
      <sheetName val="3.3.1."/>
      <sheetName val="3.3.2"/>
      <sheetName val="3.3.3"/>
      <sheetName val="3.4"/>
      <sheetName val="3.4.1"/>
      <sheetName val="3.4.2"/>
      <sheetName val="3.4.3"/>
      <sheetName val="3.4.4"/>
      <sheetName val="3.4.5"/>
      <sheetName val="3.4.6"/>
      <sheetName val="3.4.7"/>
      <sheetName val="3.4.8"/>
      <sheetName val="3.4.9"/>
      <sheetName val="3.4.10"/>
      <sheetName val="3.4.10.1"/>
      <sheetName val="3.4.11"/>
      <sheetName val="3.4.12"/>
      <sheetName val="3.4.13"/>
      <sheetName val="3.4.14"/>
      <sheetName val="3.4.15"/>
      <sheetName val="3.4.16"/>
      <sheetName val="1.27"/>
      <sheetName val="1.27 1 полугодие"/>
      <sheetName val="1.27 2 полугодие"/>
      <sheetName val="Лист1"/>
      <sheetName val="Услуги банка 3.5"/>
      <sheetName val="Двух. став."/>
    </sheetNames>
    <sheetDataSet>
      <sheetData sheetId="12">
        <row r="64">
          <cell r="CJ64">
            <v>165282.73175730417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2"/>
      <sheetName val="1.2.2"/>
      <sheetName val="1.3"/>
      <sheetName val="1.4 "/>
      <sheetName val="1.5 "/>
      <sheetName val="1.6"/>
      <sheetName val="1.15"/>
      <sheetName val="1.16 "/>
      <sheetName val="Штатное с 01.01.2015"/>
      <sheetName val="Тарифная сетка"/>
      <sheetName val="проезд в отпуск"/>
      <sheetName val="1.17 "/>
      <sheetName val="1.17.1"/>
      <sheetName val="1.18"/>
      <sheetName val="1.18.2"/>
      <sheetName val="1.20"/>
      <sheetName val="1.20.3"/>
      <sheetName val="1.21"/>
      <sheetName val="1.21 .3"/>
      <sheetName val="1.24"/>
      <sheetName val="1.25"/>
      <sheetName val="2.1"/>
      <sheetName val="2.2"/>
      <sheetName val="Расчет ПО факт 2014"/>
      <sheetName val="Налог на землю"/>
      <sheetName val="ТВ+Потери"/>
      <sheetName val="Расчет %"/>
      <sheetName val="3.1 "/>
      <sheetName val="3.1.1 "/>
      <sheetName val="3.2"/>
      <sheetName val="3.2.1"/>
      <sheetName val="3.2.2"/>
      <sheetName val="3.2.3."/>
      <sheetName val="3.2.3.1"/>
      <sheetName val="3.2.4"/>
      <sheetName val="3.3"/>
      <sheetName val="3.3.1."/>
      <sheetName val="3.3.2"/>
      <sheetName val="3.3.3"/>
      <sheetName val="3.4"/>
      <sheetName val="3.4.1"/>
      <sheetName val="3.4.2"/>
      <sheetName val="3.4.3"/>
      <sheetName val="3.4.4"/>
      <sheetName val="3.4.5"/>
      <sheetName val="3.4.6"/>
      <sheetName val="3.4.7"/>
      <sheetName val="3.4.8"/>
      <sheetName val="3.4.9"/>
      <sheetName val="3.4.10"/>
      <sheetName val="3.4.10.1"/>
      <sheetName val="3.4.11"/>
      <sheetName val="3.4.12"/>
      <sheetName val="3.4.13"/>
      <sheetName val="3.4.14"/>
      <sheetName val="3.4.15"/>
      <sheetName val="3.4.16"/>
      <sheetName val="1.27"/>
      <sheetName val="1.27 1 полугодие"/>
      <sheetName val="1.27 2 полугодие"/>
      <sheetName val="Лист1"/>
      <sheetName val="Услуги банка 3.5"/>
      <sheetName val="Двух. став."/>
    </sheetNames>
    <sheetDataSet>
      <sheetData sheetId="6">
        <row r="9">
          <cell r="K9">
            <v>268.65633358800005</v>
          </cell>
        </row>
        <row r="10">
          <cell r="K10">
            <v>341.13840224673015</v>
          </cell>
        </row>
        <row r="11">
          <cell r="K11">
            <v>2299.770057822</v>
          </cell>
        </row>
        <row r="15">
          <cell r="K15">
            <v>2374.369087946553</v>
          </cell>
        </row>
        <row r="18">
          <cell r="K18">
            <v>4517.857698311999</v>
          </cell>
        </row>
        <row r="22">
          <cell r="K22">
            <v>1336.9487402868479</v>
          </cell>
        </row>
        <row r="24">
          <cell r="K24">
            <v>220.621</v>
          </cell>
        </row>
        <row r="25">
          <cell r="K25">
            <v>414.1716495370686</v>
          </cell>
        </row>
        <row r="32">
          <cell r="K32">
            <v>6.48840225</v>
          </cell>
        </row>
        <row r="38">
          <cell r="K38">
            <v>113.53128359153735</v>
          </cell>
        </row>
        <row r="57">
          <cell r="K57">
            <v>1627.3049072221077</v>
          </cell>
        </row>
        <row r="58">
          <cell r="K58">
            <v>1709.5240096557034</v>
          </cell>
        </row>
        <row r="73">
          <cell r="K73">
            <v>12738.076710995474</v>
          </cell>
        </row>
      </sheetData>
      <sheetData sheetId="18">
        <row r="28">
          <cell r="P28">
            <v>131.11013868987297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59"/>
  <sheetViews>
    <sheetView view="pageBreakPreview" zoomScale="50" zoomScaleSheetLayoutView="50" zoomScalePageLayoutView="0" workbookViewId="0" topLeftCell="A10">
      <selection activeCell="I23" sqref="I23"/>
    </sheetView>
  </sheetViews>
  <sheetFormatPr defaultColWidth="9.00390625" defaultRowHeight="15.75" outlineLevelRow="1" outlineLevelCol="1"/>
  <cols>
    <col min="1" max="1" width="9.00390625" style="1" customWidth="1"/>
    <col min="2" max="2" width="48.00390625" style="1" customWidth="1"/>
    <col min="3" max="3" width="12.25390625" style="1" customWidth="1"/>
    <col min="4" max="4" width="17.50390625" style="17" customWidth="1"/>
    <col min="5" max="5" width="15.125" style="17" customWidth="1"/>
    <col min="6" max="6" width="16.125" style="17" customWidth="1"/>
    <col min="7" max="7" width="18.125" style="17" customWidth="1"/>
    <col min="8" max="9" width="18.00390625" style="17" customWidth="1"/>
    <col min="10" max="12" width="18.875" style="1" customWidth="1"/>
    <col min="13" max="13" width="15.50390625" style="1" customWidth="1"/>
    <col min="14" max="15" width="18.625" style="1" customWidth="1"/>
    <col min="16" max="16" width="18.625" style="1" customWidth="1" outlineLevel="1"/>
    <col min="17" max="17" width="16.625" style="1" customWidth="1"/>
    <col min="18" max="16384" width="9.00390625" style="1" customWidth="1"/>
  </cols>
  <sheetData>
    <row r="1" spans="1:20" ht="22.5" customHeight="1">
      <c r="A1" s="314"/>
      <c r="B1" s="314"/>
      <c r="C1" s="314"/>
      <c r="D1" s="315"/>
      <c r="E1" s="315"/>
      <c r="F1" s="315"/>
      <c r="G1" s="315"/>
      <c r="H1" s="315"/>
      <c r="I1" s="315"/>
      <c r="J1" s="346"/>
      <c r="K1" s="346"/>
      <c r="L1" s="346"/>
      <c r="M1" s="346"/>
      <c r="N1" s="366"/>
      <c r="O1" s="486" t="s">
        <v>597</v>
      </c>
      <c r="P1" s="487"/>
      <c r="Q1" s="487"/>
      <c r="R1" s="314"/>
      <c r="S1" s="314"/>
      <c r="T1" s="314"/>
    </row>
    <row r="2" spans="1:20" ht="18.75" customHeight="1">
      <c r="A2" s="314"/>
      <c r="B2" s="314"/>
      <c r="C2" s="314"/>
      <c r="D2" s="315"/>
      <c r="E2" s="315"/>
      <c r="F2" s="315"/>
      <c r="G2" s="315"/>
      <c r="H2" s="315"/>
      <c r="I2" s="315"/>
      <c r="J2" s="346"/>
      <c r="K2" s="346"/>
      <c r="L2" s="346"/>
      <c r="M2" s="346"/>
      <c r="N2" s="487" t="s">
        <v>539</v>
      </c>
      <c r="O2" s="487"/>
      <c r="P2" s="487"/>
      <c r="Q2" s="487"/>
      <c r="R2" s="314"/>
      <c r="S2" s="314"/>
      <c r="T2" s="314"/>
    </row>
    <row r="3" spans="1:20" ht="18.75" customHeight="1">
      <c r="A3" s="314"/>
      <c r="B3" s="314"/>
      <c r="C3" s="314"/>
      <c r="D3" s="315"/>
      <c r="E3" s="315"/>
      <c r="F3" s="315"/>
      <c r="G3" s="315"/>
      <c r="H3" s="315"/>
      <c r="I3" s="315"/>
      <c r="J3" s="346"/>
      <c r="K3" s="346"/>
      <c r="L3" s="346"/>
      <c r="M3" s="346"/>
      <c r="N3" s="487" t="s">
        <v>540</v>
      </c>
      <c r="O3" s="487"/>
      <c r="P3" s="487"/>
      <c r="Q3" s="487"/>
      <c r="R3" s="314"/>
      <c r="S3" s="314"/>
      <c r="T3" s="314"/>
    </row>
    <row r="4" spans="1:20" ht="20.25">
      <c r="A4" s="484" t="s">
        <v>687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314"/>
      <c r="S4" s="314"/>
      <c r="T4" s="314"/>
    </row>
    <row r="5" spans="1:20" ht="18.75">
      <c r="A5" s="314"/>
      <c r="B5" s="314"/>
      <c r="C5" s="314"/>
      <c r="D5" s="315"/>
      <c r="E5" s="315"/>
      <c r="F5" s="315"/>
      <c r="G5" s="315"/>
      <c r="H5" s="315"/>
      <c r="I5" s="315"/>
      <c r="J5" s="314"/>
      <c r="K5" s="314"/>
      <c r="L5" s="314"/>
      <c r="M5" s="314"/>
      <c r="N5" s="314"/>
      <c r="O5" s="314"/>
      <c r="P5" s="314"/>
      <c r="Q5" s="316" t="s">
        <v>272</v>
      </c>
      <c r="R5" s="314"/>
      <c r="S5" s="314"/>
      <c r="T5" s="314"/>
    </row>
    <row r="6" spans="1:20" ht="18.75">
      <c r="A6" s="314"/>
      <c r="B6" s="314"/>
      <c r="C6" s="314"/>
      <c r="D6" s="315"/>
      <c r="E6" s="315"/>
      <c r="F6" s="315"/>
      <c r="G6" s="315"/>
      <c r="H6" s="315"/>
      <c r="I6" s="315"/>
      <c r="J6" s="314"/>
      <c r="K6" s="314"/>
      <c r="L6" s="314"/>
      <c r="M6" s="314"/>
      <c r="N6" s="314"/>
      <c r="O6" s="314"/>
      <c r="P6" s="314"/>
      <c r="Q6" s="316" t="s">
        <v>556</v>
      </c>
      <c r="R6" s="314"/>
      <c r="S6" s="314"/>
      <c r="T6" s="314"/>
    </row>
    <row r="7" spans="1:20" ht="18.75">
      <c r="A7" s="314"/>
      <c r="B7" s="314"/>
      <c r="C7" s="314"/>
      <c r="D7" s="315"/>
      <c r="E7" s="315"/>
      <c r="F7" s="315"/>
      <c r="G7" s="315"/>
      <c r="H7" s="315"/>
      <c r="I7" s="315"/>
      <c r="J7" s="314"/>
      <c r="K7" s="314"/>
      <c r="L7" s="314"/>
      <c r="M7" s="314"/>
      <c r="N7" s="314"/>
      <c r="O7" s="483"/>
      <c r="P7" s="483"/>
      <c r="Q7" s="483"/>
      <c r="R7" s="314"/>
      <c r="S7" s="314"/>
      <c r="T7" s="314"/>
    </row>
    <row r="8" spans="1:20" ht="18.75">
      <c r="A8" s="314"/>
      <c r="B8" s="314"/>
      <c r="C8" s="314"/>
      <c r="D8" s="315"/>
      <c r="E8" s="315"/>
      <c r="F8" s="315"/>
      <c r="G8" s="315"/>
      <c r="H8" s="315"/>
      <c r="I8" s="315"/>
      <c r="J8" s="314"/>
      <c r="K8" s="314"/>
      <c r="L8" s="314"/>
      <c r="M8" s="314"/>
      <c r="N8" s="314"/>
      <c r="O8" s="485" t="s">
        <v>274</v>
      </c>
      <c r="P8" s="485"/>
      <c r="Q8" s="485"/>
      <c r="R8" s="314"/>
      <c r="S8" s="314"/>
      <c r="T8" s="314"/>
    </row>
    <row r="9" spans="1:20" ht="18.75">
      <c r="A9" s="314"/>
      <c r="B9" s="314"/>
      <c r="C9" s="314"/>
      <c r="D9" s="315"/>
      <c r="E9" s="315"/>
      <c r="F9" s="315"/>
      <c r="G9" s="315"/>
      <c r="H9" s="315"/>
      <c r="I9" s="315"/>
      <c r="J9" s="314"/>
      <c r="K9" s="314"/>
      <c r="L9" s="314"/>
      <c r="M9" s="314"/>
      <c r="N9" s="314"/>
      <c r="O9" s="314" t="s">
        <v>706</v>
      </c>
      <c r="P9" s="314"/>
      <c r="Q9" s="314"/>
      <c r="R9" s="314"/>
      <c r="S9" s="314"/>
      <c r="T9" s="314"/>
    </row>
    <row r="10" spans="1:20" ht="26.25" customHeight="1">
      <c r="A10" s="314"/>
      <c r="B10" s="314"/>
      <c r="C10" s="314"/>
      <c r="D10" s="315"/>
      <c r="E10" s="315"/>
      <c r="F10" s="315"/>
      <c r="G10" s="315"/>
      <c r="H10" s="315"/>
      <c r="I10" s="315"/>
      <c r="J10" s="314"/>
      <c r="K10" s="314"/>
      <c r="L10" s="314"/>
      <c r="M10" s="314"/>
      <c r="N10" s="314"/>
      <c r="O10" s="314"/>
      <c r="P10" s="316"/>
      <c r="Q10" s="362" t="s">
        <v>542</v>
      </c>
      <c r="R10" s="314"/>
      <c r="S10" s="314"/>
      <c r="T10" s="314"/>
    </row>
    <row r="11" spans="1:20" ht="20.25">
      <c r="A11" s="312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</row>
    <row r="12" spans="1:20" ht="21" customHeight="1">
      <c r="A12" s="482" t="s">
        <v>15</v>
      </c>
      <c r="B12" s="482" t="s">
        <v>38</v>
      </c>
      <c r="C12" s="482" t="s">
        <v>109</v>
      </c>
      <c r="D12" s="482" t="s">
        <v>62</v>
      </c>
      <c r="E12" s="482" t="s">
        <v>93</v>
      </c>
      <c r="F12" s="482" t="s">
        <v>94</v>
      </c>
      <c r="G12" s="482" t="s">
        <v>517</v>
      </c>
      <c r="H12" s="482" t="s">
        <v>518</v>
      </c>
      <c r="I12" s="482" t="s">
        <v>123</v>
      </c>
      <c r="J12" s="478" t="s">
        <v>45</v>
      </c>
      <c r="K12" s="478"/>
      <c r="L12" s="478"/>
      <c r="M12" s="478"/>
      <c r="N12" s="478" t="s">
        <v>519</v>
      </c>
      <c r="O12" s="478"/>
      <c r="P12" s="478"/>
      <c r="Q12" s="478"/>
      <c r="R12" s="314"/>
      <c r="S12" s="314"/>
      <c r="T12" s="314"/>
    </row>
    <row r="13" spans="1:20" ht="64.5" customHeight="1">
      <c r="A13" s="482"/>
      <c r="B13" s="482"/>
      <c r="C13" s="482"/>
      <c r="D13" s="482"/>
      <c r="E13" s="482"/>
      <c r="F13" s="482"/>
      <c r="G13" s="482"/>
      <c r="H13" s="482"/>
      <c r="I13" s="482"/>
      <c r="J13" s="317">
        <v>2016</v>
      </c>
      <c r="K13" s="317">
        <v>2017</v>
      </c>
      <c r="L13" s="317">
        <v>2018</v>
      </c>
      <c r="M13" s="317" t="s">
        <v>46</v>
      </c>
      <c r="N13" s="318">
        <v>2016</v>
      </c>
      <c r="O13" s="318">
        <v>2017</v>
      </c>
      <c r="P13" s="318">
        <v>2018</v>
      </c>
      <c r="Q13" s="317" t="s">
        <v>46</v>
      </c>
      <c r="R13" s="314"/>
      <c r="S13" s="314"/>
      <c r="T13" s="314"/>
    </row>
    <row r="14" spans="1:20" ht="38.25" customHeight="1">
      <c r="A14" s="482"/>
      <c r="B14" s="482"/>
      <c r="C14" s="320" t="s">
        <v>110</v>
      </c>
      <c r="D14" s="320" t="s">
        <v>92</v>
      </c>
      <c r="E14" s="482"/>
      <c r="F14" s="482"/>
      <c r="G14" s="320" t="s">
        <v>534</v>
      </c>
      <c r="H14" s="320" t="s">
        <v>534</v>
      </c>
      <c r="I14" s="320" t="s">
        <v>534</v>
      </c>
      <c r="J14" s="320" t="s">
        <v>92</v>
      </c>
      <c r="K14" s="320" t="s">
        <v>92</v>
      </c>
      <c r="L14" s="320" t="s">
        <v>92</v>
      </c>
      <c r="M14" s="320" t="s">
        <v>92</v>
      </c>
      <c r="N14" s="320" t="s">
        <v>534</v>
      </c>
      <c r="O14" s="320" t="s">
        <v>534</v>
      </c>
      <c r="P14" s="320" t="s">
        <v>534</v>
      </c>
      <c r="Q14" s="320" t="s">
        <v>534</v>
      </c>
      <c r="R14" s="314"/>
      <c r="S14" s="314"/>
      <c r="T14" s="314"/>
    </row>
    <row r="15" spans="1:20" ht="18.75">
      <c r="A15" s="317"/>
      <c r="B15" s="317" t="s">
        <v>704</v>
      </c>
      <c r="C15" s="317"/>
      <c r="D15" s="320"/>
      <c r="E15" s="317"/>
      <c r="F15" s="317"/>
      <c r="G15" s="354">
        <f>G16+G36</f>
        <v>3.497245308106285</v>
      </c>
      <c r="H15" s="320"/>
      <c r="I15" s="317"/>
      <c r="J15" s="320"/>
      <c r="K15" s="320"/>
      <c r="L15" s="320"/>
      <c r="M15" s="320"/>
      <c r="N15" s="354">
        <f>N16+N36</f>
        <v>1.0319378467994018</v>
      </c>
      <c r="O15" s="354">
        <f>O16+O36</f>
        <v>1.1848771812133072</v>
      </c>
      <c r="P15" s="354">
        <f>P16+P36</f>
        <v>1.2804302800935758</v>
      </c>
      <c r="Q15" s="354">
        <f>Q16+Q36</f>
        <v>3.497245308106285</v>
      </c>
      <c r="R15" s="314"/>
      <c r="S15" s="314"/>
      <c r="T15" s="314"/>
    </row>
    <row r="16" spans="1:20" ht="37.5">
      <c r="A16" s="317">
        <v>1</v>
      </c>
      <c r="B16" s="317" t="s">
        <v>132</v>
      </c>
      <c r="C16" s="317"/>
      <c r="D16" s="317"/>
      <c r="E16" s="317"/>
      <c r="F16" s="317"/>
      <c r="G16" s="354">
        <f>G17+G28+G32</f>
        <v>3.497245308106285</v>
      </c>
      <c r="H16" s="317"/>
      <c r="I16" s="317"/>
      <c r="J16" s="320"/>
      <c r="K16" s="320"/>
      <c r="L16" s="320"/>
      <c r="M16" s="320"/>
      <c r="N16" s="354">
        <f>N17+N28+N32</f>
        <v>1.0319378467994018</v>
      </c>
      <c r="O16" s="354">
        <f>O17+O28+O32</f>
        <v>1.1848771812133072</v>
      </c>
      <c r="P16" s="354">
        <f>P17+P28+P32</f>
        <v>1.2804302800935758</v>
      </c>
      <c r="Q16" s="354">
        <f>Q17+Q28+Q32</f>
        <v>3.497245308106285</v>
      </c>
      <c r="R16" s="314"/>
      <c r="S16" s="314"/>
      <c r="T16" s="314"/>
    </row>
    <row r="17" spans="1:20" ht="39.75" customHeight="1">
      <c r="A17" s="326" t="s">
        <v>2</v>
      </c>
      <c r="B17" s="317" t="s">
        <v>129</v>
      </c>
      <c r="C17" s="317"/>
      <c r="D17" s="317"/>
      <c r="E17" s="317"/>
      <c r="F17" s="317"/>
      <c r="G17" s="354">
        <f>SUM(G18:G23)</f>
        <v>3.497245308106285</v>
      </c>
      <c r="H17" s="317"/>
      <c r="I17" s="317"/>
      <c r="J17" s="320"/>
      <c r="K17" s="320"/>
      <c r="L17" s="320"/>
      <c r="M17" s="320"/>
      <c r="N17" s="354">
        <f>SUM(N18:N23)</f>
        <v>1.0319378467994018</v>
      </c>
      <c r="O17" s="354">
        <f>SUM(O18:O24)</f>
        <v>1.1848771812133072</v>
      </c>
      <c r="P17" s="354">
        <f>SUM(P18:P23)</f>
        <v>1.2804302800935758</v>
      </c>
      <c r="Q17" s="354">
        <f>SUM(Q18:Q23)</f>
        <v>3.497245308106285</v>
      </c>
      <c r="R17" s="314"/>
      <c r="S17" s="314"/>
      <c r="T17" s="314"/>
    </row>
    <row r="18" spans="1:20" ht="56.25">
      <c r="A18" s="320">
        <v>1</v>
      </c>
      <c r="B18" s="324" t="s">
        <v>686</v>
      </c>
      <c r="C18" s="317"/>
      <c r="D18" s="320"/>
      <c r="E18" s="320">
        <v>2017</v>
      </c>
      <c r="F18" s="320">
        <v>2017</v>
      </c>
      <c r="G18" s="355">
        <f aca="true" t="shared" si="0" ref="G18:G23">Q18</f>
        <v>0.392415972</v>
      </c>
      <c r="H18" s="324"/>
      <c r="I18" s="324"/>
      <c r="J18" s="320"/>
      <c r="K18" s="320"/>
      <c r="L18" s="320"/>
      <c r="M18" s="320"/>
      <c r="N18" s="355"/>
      <c r="O18" s="355">
        <f>13*26000*1.074*1.081/1000000</f>
        <v>0.392415972</v>
      </c>
      <c r="P18" s="355"/>
      <c r="Q18" s="355">
        <f aca="true" t="shared" si="1" ref="Q18:Q23">N18+O18+P18</f>
        <v>0.392415972</v>
      </c>
      <c r="R18" s="314"/>
      <c r="S18" s="314"/>
      <c r="T18" s="314"/>
    </row>
    <row r="19" spans="1:20" ht="37.5">
      <c r="A19" s="320">
        <v>2</v>
      </c>
      <c r="B19" s="324" t="s">
        <v>683</v>
      </c>
      <c r="C19" s="324"/>
      <c r="D19" s="320" t="s">
        <v>684</v>
      </c>
      <c r="E19" s="320">
        <v>2017</v>
      </c>
      <c r="F19" s="320">
        <v>2017</v>
      </c>
      <c r="G19" s="355">
        <f t="shared" si="0"/>
        <v>0.29138217757999996</v>
      </c>
      <c r="H19" s="324"/>
      <c r="I19" s="324"/>
      <c r="J19" s="320"/>
      <c r="K19" s="320" t="s">
        <v>520</v>
      </c>
      <c r="L19" s="320"/>
      <c r="M19" s="320" t="s">
        <v>520</v>
      </c>
      <c r="N19" s="360"/>
      <c r="O19" s="360">
        <f>(170000*1.074*1.081*1.071+50000+30000)/1000000</f>
        <v>0.29138217757999996</v>
      </c>
      <c r="P19" s="355"/>
      <c r="Q19" s="355">
        <f t="shared" si="1"/>
        <v>0.29138217757999996</v>
      </c>
      <c r="R19" s="314"/>
      <c r="S19" s="314"/>
      <c r="T19" s="314"/>
    </row>
    <row r="20" spans="1:20" ht="39.75" customHeight="1">
      <c r="A20" s="320">
        <v>3</v>
      </c>
      <c r="B20" s="324" t="s">
        <v>593</v>
      </c>
      <c r="C20" s="324"/>
      <c r="D20" s="320" t="s">
        <v>536</v>
      </c>
      <c r="E20" s="320">
        <v>2017</v>
      </c>
      <c r="F20" s="320">
        <v>2017</v>
      </c>
      <c r="G20" s="355">
        <f t="shared" si="0"/>
        <v>0.32380874</v>
      </c>
      <c r="H20" s="324"/>
      <c r="I20" s="324"/>
      <c r="J20" s="320"/>
      <c r="K20" s="320" t="s">
        <v>536</v>
      </c>
      <c r="L20" s="320"/>
      <c r="M20" s="320" t="s">
        <v>536</v>
      </c>
      <c r="N20" s="360"/>
      <c r="O20" s="360">
        <f>(210000*1.074*1.081*1+50000+30000)/1000000</f>
        <v>0.32380874</v>
      </c>
      <c r="P20" s="355"/>
      <c r="Q20" s="355">
        <f t="shared" si="1"/>
        <v>0.32380874</v>
      </c>
      <c r="R20" s="314"/>
      <c r="S20" s="314"/>
      <c r="T20" s="314"/>
    </row>
    <row r="21" spans="1:20" ht="33" customHeight="1">
      <c r="A21" s="320">
        <v>4</v>
      </c>
      <c r="B21" s="324" t="s">
        <v>710</v>
      </c>
      <c r="C21" s="324"/>
      <c r="D21" s="320" t="s">
        <v>709</v>
      </c>
      <c r="E21" s="320">
        <v>2018</v>
      </c>
      <c r="F21" s="320">
        <v>2018</v>
      </c>
      <c r="G21" s="355">
        <f t="shared" si="0"/>
        <v>0.6952297649377499</v>
      </c>
      <c r="H21" s="324"/>
      <c r="I21" s="324"/>
      <c r="J21" s="320"/>
      <c r="K21" s="320"/>
      <c r="L21" s="320" t="s">
        <v>709</v>
      </c>
      <c r="M21" s="320" t="s">
        <v>709</v>
      </c>
      <c r="N21" s="355"/>
      <c r="O21" s="360">
        <v>0</v>
      </c>
      <c r="P21" s="360">
        <f>3000*1.074*1.081*1.071*1.065*175/1000000</f>
        <v>0.6952297649377499</v>
      </c>
      <c r="Q21" s="355">
        <f t="shared" si="1"/>
        <v>0.6952297649377499</v>
      </c>
      <c r="R21" s="314"/>
      <c r="S21" s="314"/>
      <c r="T21" s="314"/>
    </row>
    <row r="22" spans="1:20" ht="33" customHeight="1">
      <c r="A22" s="320">
        <v>5</v>
      </c>
      <c r="B22" s="324" t="s">
        <v>685</v>
      </c>
      <c r="C22" s="324"/>
      <c r="D22" s="324"/>
      <c r="E22" s="320">
        <v>2016</v>
      </c>
      <c r="F22" s="320">
        <v>2018</v>
      </c>
      <c r="G22" s="355">
        <f t="shared" si="0"/>
        <v>0.5315816318056996</v>
      </c>
      <c r="H22" s="324"/>
      <c r="I22" s="324"/>
      <c r="J22" s="320"/>
      <c r="K22" s="320"/>
      <c r="L22" s="320"/>
      <c r="M22" s="320"/>
      <c r="N22" s="360">
        <f>142566.18/1000000*1.074*1.081</f>
        <v>0.16551847958292</v>
      </c>
      <c r="O22" s="360">
        <f>142566.18/1000000*1.074*1.081*1.071</f>
        <v>0.1772702916333073</v>
      </c>
      <c r="P22" s="360">
        <f>142566.18/1000000*1.074*1.081*1.071*1.065</f>
        <v>0.18879286058947226</v>
      </c>
      <c r="Q22" s="355">
        <f t="shared" si="1"/>
        <v>0.5315816318056996</v>
      </c>
      <c r="R22" s="314"/>
      <c r="S22" s="314"/>
      <c r="T22" s="314"/>
    </row>
    <row r="23" spans="1:20" ht="37.5" customHeight="1">
      <c r="A23" s="320">
        <v>6</v>
      </c>
      <c r="B23" s="324" t="s">
        <v>690</v>
      </c>
      <c r="C23" s="324"/>
      <c r="D23" s="324"/>
      <c r="E23" s="320">
        <v>2016</v>
      </c>
      <c r="F23" s="320">
        <v>2018</v>
      </c>
      <c r="G23" s="355">
        <f t="shared" si="0"/>
        <v>1.2628270217828357</v>
      </c>
      <c r="H23" s="324"/>
      <c r="I23" s="324"/>
      <c r="J23" s="320"/>
      <c r="K23" s="320"/>
      <c r="L23" s="320"/>
      <c r="M23" s="320"/>
      <c r="N23" s="360">
        <f>547267.43/1000000*1.074*1.081/11*15</f>
        <v>0.8664193672164819</v>
      </c>
      <c r="O23" s="360"/>
      <c r="P23" s="360">
        <f>547267.43/1000000*1.074*1.081*1.074*1.065/11*6</f>
        <v>0.39640765456635363</v>
      </c>
      <c r="Q23" s="355">
        <f t="shared" si="1"/>
        <v>1.2628270217828357</v>
      </c>
      <c r="R23" s="314"/>
      <c r="S23" s="314"/>
      <c r="T23" s="314"/>
    </row>
    <row r="24" spans="1:20" ht="37.5" customHeight="1">
      <c r="A24" s="317" t="s">
        <v>3</v>
      </c>
      <c r="B24" s="317" t="s">
        <v>255</v>
      </c>
      <c r="C24" s="324"/>
      <c r="D24" s="324"/>
      <c r="E24" s="320"/>
      <c r="F24" s="320"/>
      <c r="G24" s="385">
        <v>0</v>
      </c>
      <c r="H24" s="324"/>
      <c r="I24" s="324"/>
      <c r="J24" s="320"/>
      <c r="K24" s="320"/>
      <c r="L24" s="320"/>
      <c r="M24" s="320"/>
      <c r="N24" s="355"/>
      <c r="O24" s="355"/>
      <c r="P24" s="355"/>
      <c r="Q24" s="355">
        <f>N24+O25+P24</f>
        <v>0</v>
      </c>
      <c r="R24" s="314"/>
      <c r="S24" s="314"/>
      <c r="T24" s="314"/>
    </row>
    <row r="25" spans="1:20" ht="19.5" customHeight="1" hidden="1" outlineLevel="1">
      <c r="A25" s="320">
        <v>1</v>
      </c>
      <c r="B25" s="324" t="s">
        <v>40</v>
      </c>
      <c r="C25" s="324"/>
      <c r="D25" s="324"/>
      <c r="E25" s="320"/>
      <c r="F25" s="320"/>
      <c r="G25" s="360"/>
      <c r="H25" s="324"/>
      <c r="I25" s="324"/>
      <c r="J25" s="320"/>
      <c r="K25" s="320"/>
      <c r="L25" s="320"/>
      <c r="M25" s="320"/>
      <c r="N25" s="355"/>
      <c r="O25" s="355"/>
      <c r="P25" s="355"/>
      <c r="Q25" s="355"/>
      <c r="R25" s="314"/>
      <c r="S25" s="314"/>
      <c r="T25" s="314"/>
    </row>
    <row r="26" spans="1:20" ht="19.5" customHeight="1" hidden="1" outlineLevel="1">
      <c r="A26" s="320">
        <v>2</v>
      </c>
      <c r="B26" s="324" t="s">
        <v>42</v>
      </c>
      <c r="C26" s="324"/>
      <c r="D26" s="324"/>
      <c r="E26" s="320"/>
      <c r="F26" s="320"/>
      <c r="G26" s="360"/>
      <c r="H26" s="324"/>
      <c r="I26" s="324"/>
      <c r="J26" s="320"/>
      <c r="K26" s="320"/>
      <c r="L26" s="320"/>
      <c r="M26" s="320"/>
      <c r="N26" s="355"/>
      <c r="O26" s="355"/>
      <c r="P26" s="355"/>
      <c r="Q26" s="355"/>
      <c r="R26" s="314"/>
      <c r="S26" s="314"/>
      <c r="T26" s="314"/>
    </row>
    <row r="27" spans="1:20" ht="19.5" customHeight="1" hidden="1" outlineLevel="1">
      <c r="A27" s="320" t="s">
        <v>41</v>
      </c>
      <c r="B27" s="324"/>
      <c r="C27" s="324"/>
      <c r="D27" s="324"/>
      <c r="E27" s="320"/>
      <c r="F27" s="320"/>
      <c r="G27" s="360"/>
      <c r="H27" s="324"/>
      <c r="I27" s="324"/>
      <c r="J27" s="320"/>
      <c r="K27" s="320"/>
      <c r="L27" s="320"/>
      <c r="M27" s="320"/>
      <c r="N27" s="355"/>
      <c r="O27" s="355"/>
      <c r="P27" s="355"/>
      <c r="Q27" s="355"/>
      <c r="R27" s="314"/>
      <c r="S27" s="314"/>
      <c r="T27" s="314"/>
    </row>
    <row r="28" spans="1:17" ht="18.75" collapsed="1">
      <c r="A28" s="317" t="s">
        <v>14</v>
      </c>
      <c r="B28" s="317" t="s">
        <v>130</v>
      </c>
      <c r="C28" s="324"/>
      <c r="D28" s="324"/>
      <c r="E28" s="324"/>
      <c r="F28" s="324"/>
      <c r="G28" s="317">
        <v>0</v>
      </c>
      <c r="H28" s="324"/>
      <c r="I28" s="324"/>
      <c r="J28" s="320"/>
      <c r="K28" s="320"/>
      <c r="L28" s="320"/>
      <c r="M28" s="320"/>
      <c r="N28" s="317">
        <v>0</v>
      </c>
      <c r="O28" s="355"/>
      <c r="P28" s="320"/>
      <c r="Q28" s="370">
        <f>N28+O29+P28</f>
        <v>0</v>
      </c>
    </row>
    <row r="29" spans="1:17" ht="18.75" hidden="1" outlineLevel="1">
      <c r="A29" s="320">
        <v>1</v>
      </c>
      <c r="B29" s="324" t="s">
        <v>40</v>
      </c>
      <c r="C29" s="324"/>
      <c r="D29" s="324"/>
      <c r="E29" s="324"/>
      <c r="F29" s="324"/>
      <c r="G29" s="317"/>
      <c r="H29" s="324"/>
      <c r="I29" s="324"/>
      <c r="J29" s="320"/>
      <c r="K29" s="320"/>
      <c r="L29" s="320"/>
      <c r="M29" s="320"/>
      <c r="N29" s="317"/>
      <c r="O29" s="317">
        <v>0</v>
      </c>
      <c r="P29" s="320"/>
      <c r="Q29" s="355">
        <f>N29</f>
        <v>0</v>
      </c>
    </row>
    <row r="30" spans="1:17" ht="18.75" hidden="1" outlineLevel="1">
      <c r="A30" s="320">
        <v>2</v>
      </c>
      <c r="B30" s="324" t="s">
        <v>42</v>
      </c>
      <c r="C30" s="324"/>
      <c r="D30" s="324"/>
      <c r="E30" s="324"/>
      <c r="F30" s="324"/>
      <c r="G30" s="317"/>
      <c r="H30" s="324"/>
      <c r="I30" s="324"/>
      <c r="J30" s="320"/>
      <c r="K30" s="320"/>
      <c r="L30" s="320"/>
      <c r="M30" s="320"/>
      <c r="N30" s="317"/>
      <c r="O30" s="317"/>
      <c r="P30" s="320"/>
      <c r="Q30" s="355">
        <f>N30</f>
        <v>0</v>
      </c>
    </row>
    <row r="31" spans="1:17" ht="18.75" hidden="1" outlineLevel="1">
      <c r="A31" s="320" t="s">
        <v>41</v>
      </c>
      <c r="B31" s="324"/>
      <c r="C31" s="324"/>
      <c r="D31" s="324"/>
      <c r="E31" s="324"/>
      <c r="F31" s="324"/>
      <c r="G31" s="317"/>
      <c r="H31" s="324"/>
      <c r="I31" s="324"/>
      <c r="J31" s="320"/>
      <c r="K31" s="320"/>
      <c r="L31" s="320"/>
      <c r="M31" s="320"/>
      <c r="N31" s="317"/>
      <c r="O31" s="317"/>
      <c r="P31" s="320"/>
      <c r="Q31" s="355">
        <f>N31</f>
        <v>0</v>
      </c>
    </row>
    <row r="32" spans="1:17" ht="56.25" collapsed="1">
      <c r="A32" s="317" t="s">
        <v>31</v>
      </c>
      <c r="B32" s="317" t="s">
        <v>131</v>
      </c>
      <c r="C32" s="324"/>
      <c r="D32" s="324"/>
      <c r="E32" s="324"/>
      <c r="F32" s="324"/>
      <c r="G32" s="317">
        <v>0</v>
      </c>
      <c r="H32" s="324"/>
      <c r="I32" s="324"/>
      <c r="J32" s="320"/>
      <c r="K32" s="320"/>
      <c r="L32" s="320"/>
      <c r="M32" s="320"/>
      <c r="N32" s="317">
        <v>0</v>
      </c>
      <c r="O32" s="317"/>
      <c r="P32" s="320"/>
      <c r="Q32" s="370">
        <f>N32+O33+P32</f>
        <v>0</v>
      </c>
    </row>
    <row r="33" spans="1:17" ht="18.75" hidden="1" outlineLevel="1">
      <c r="A33" s="320">
        <v>1</v>
      </c>
      <c r="B33" s="324" t="s">
        <v>40</v>
      </c>
      <c r="C33" s="324"/>
      <c r="D33" s="324"/>
      <c r="E33" s="324"/>
      <c r="F33" s="324"/>
      <c r="G33" s="324"/>
      <c r="H33" s="324"/>
      <c r="I33" s="324"/>
      <c r="J33" s="320"/>
      <c r="K33" s="320"/>
      <c r="L33" s="320"/>
      <c r="M33" s="320"/>
      <c r="N33" s="324"/>
      <c r="O33" s="317">
        <v>0</v>
      </c>
      <c r="P33" s="320"/>
      <c r="Q33" s="355">
        <f>N33+O34+P33</f>
        <v>0</v>
      </c>
    </row>
    <row r="34" spans="1:17" ht="18.75" hidden="1" outlineLevel="1">
      <c r="A34" s="320">
        <v>2</v>
      </c>
      <c r="B34" s="324" t="s">
        <v>42</v>
      </c>
      <c r="C34" s="324"/>
      <c r="D34" s="324"/>
      <c r="E34" s="324"/>
      <c r="F34" s="324"/>
      <c r="G34" s="324"/>
      <c r="H34" s="324"/>
      <c r="I34" s="324"/>
      <c r="J34" s="320"/>
      <c r="K34" s="320"/>
      <c r="L34" s="320"/>
      <c r="M34" s="320"/>
      <c r="N34" s="324"/>
      <c r="O34" s="324"/>
      <c r="P34" s="320"/>
      <c r="Q34" s="355">
        <f>N34+O35+P34</f>
        <v>0</v>
      </c>
    </row>
    <row r="35" spans="1:17" ht="18.75" hidden="1" outlineLevel="1">
      <c r="A35" s="320" t="s">
        <v>41</v>
      </c>
      <c r="B35" s="324"/>
      <c r="C35" s="324"/>
      <c r="D35" s="324"/>
      <c r="E35" s="324"/>
      <c r="F35" s="324"/>
      <c r="G35" s="324"/>
      <c r="H35" s="324"/>
      <c r="I35" s="324"/>
      <c r="J35" s="320"/>
      <c r="K35" s="320"/>
      <c r="L35" s="320"/>
      <c r="M35" s="320"/>
      <c r="N35" s="324"/>
      <c r="O35" s="324"/>
      <c r="P35" s="320"/>
      <c r="Q35" s="355">
        <f>N35+O36+P35</f>
        <v>0</v>
      </c>
    </row>
    <row r="36" spans="1:17" ht="18.75" collapsed="1">
      <c r="A36" s="317" t="s">
        <v>4</v>
      </c>
      <c r="B36" s="317" t="s">
        <v>53</v>
      </c>
      <c r="C36" s="317"/>
      <c r="D36" s="317"/>
      <c r="E36" s="317"/>
      <c r="F36" s="317"/>
      <c r="G36" s="371">
        <f>G37+G41</f>
        <v>0</v>
      </c>
      <c r="H36" s="317"/>
      <c r="I36" s="317"/>
      <c r="J36" s="320"/>
      <c r="K36" s="320"/>
      <c r="L36" s="320"/>
      <c r="M36" s="320"/>
      <c r="N36" s="371">
        <f>N37+N41</f>
        <v>0</v>
      </c>
      <c r="O36" s="405">
        <f>O37+O41</f>
        <v>0</v>
      </c>
      <c r="P36" s="371">
        <f>P37+P41</f>
        <v>0</v>
      </c>
      <c r="Q36" s="354">
        <f>N36+O37+P36</f>
        <v>0</v>
      </c>
    </row>
    <row r="37" spans="1:17" ht="37.5">
      <c r="A37" s="326" t="s">
        <v>5</v>
      </c>
      <c r="B37" s="317" t="s">
        <v>129</v>
      </c>
      <c r="C37" s="317"/>
      <c r="D37" s="317"/>
      <c r="E37" s="317"/>
      <c r="F37" s="317"/>
      <c r="G37" s="317"/>
      <c r="H37" s="317"/>
      <c r="I37" s="317"/>
      <c r="J37" s="320"/>
      <c r="K37" s="320"/>
      <c r="L37" s="320"/>
      <c r="M37" s="320"/>
      <c r="N37" s="317">
        <v>0</v>
      </c>
      <c r="O37" s="405">
        <v>0</v>
      </c>
      <c r="P37" s="317"/>
      <c r="Q37" s="354"/>
    </row>
    <row r="38" spans="1:17" ht="18.75" hidden="1" outlineLevel="1">
      <c r="A38" s="320">
        <v>1</v>
      </c>
      <c r="B38" s="324" t="s">
        <v>40</v>
      </c>
      <c r="C38" s="324"/>
      <c r="D38" s="324"/>
      <c r="E38" s="324"/>
      <c r="F38" s="324"/>
      <c r="G38" s="324"/>
      <c r="H38" s="324"/>
      <c r="I38" s="324"/>
      <c r="J38" s="320"/>
      <c r="K38" s="320"/>
      <c r="L38" s="320"/>
      <c r="M38" s="320"/>
      <c r="N38" s="320"/>
      <c r="O38" s="317"/>
      <c r="P38" s="320"/>
      <c r="Q38" s="355"/>
    </row>
    <row r="39" spans="1:17" ht="18.75" hidden="1" outlineLevel="1">
      <c r="A39" s="320">
        <v>2</v>
      </c>
      <c r="B39" s="324" t="s">
        <v>42</v>
      </c>
      <c r="C39" s="324"/>
      <c r="D39" s="324"/>
      <c r="E39" s="324"/>
      <c r="F39" s="324"/>
      <c r="G39" s="324"/>
      <c r="H39" s="324"/>
      <c r="I39" s="324"/>
      <c r="J39" s="320"/>
      <c r="K39" s="320"/>
      <c r="L39" s="320"/>
      <c r="M39" s="320"/>
      <c r="N39" s="320"/>
      <c r="O39" s="320"/>
      <c r="P39" s="320"/>
      <c r="Q39" s="355"/>
    </row>
    <row r="40" spans="1:17" ht="18.75" hidden="1" outlineLevel="1">
      <c r="A40" s="320" t="s">
        <v>41</v>
      </c>
      <c r="B40" s="324"/>
      <c r="C40" s="324"/>
      <c r="D40" s="324"/>
      <c r="E40" s="324"/>
      <c r="F40" s="324"/>
      <c r="G40" s="324"/>
      <c r="H40" s="324"/>
      <c r="I40" s="324"/>
      <c r="J40" s="320"/>
      <c r="K40" s="320"/>
      <c r="L40" s="320"/>
      <c r="M40" s="320"/>
      <c r="N40" s="320"/>
      <c r="O40" s="320"/>
      <c r="P40" s="320"/>
      <c r="Q40" s="355"/>
    </row>
    <row r="41" spans="1:17" ht="18.75" collapsed="1">
      <c r="A41" s="326" t="s">
        <v>6</v>
      </c>
      <c r="B41" s="327" t="s">
        <v>277</v>
      </c>
      <c r="C41" s="324"/>
      <c r="D41" s="324"/>
      <c r="E41" s="324"/>
      <c r="F41" s="324"/>
      <c r="G41" s="371">
        <v>0</v>
      </c>
      <c r="H41" s="324"/>
      <c r="I41" s="324"/>
      <c r="J41" s="320"/>
      <c r="K41" s="320"/>
      <c r="L41" s="320"/>
      <c r="M41" s="320"/>
      <c r="N41" s="371">
        <v>0</v>
      </c>
      <c r="O41" s="405">
        <v>0</v>
      </c>
      <c r="P41" s="371">
        <v>0</v>
      </c>
      <c r="Q41" s="354">
        <f>N41+O42+P41</f>
        <v>0</v>
      </c>
    </row>
    <row r="42" spans="1:17" ht="15.75" customHeight="1">
      <c r="A42" s="479" t="s">
        <v>103</v>
      </c>
      <c r="B42" s="480"/>
      <c r="C42" s="321"/>
      <c r="D42" s="321"/>
      <c r="E42" s="321"/>
      <c r="F42" s="321"/>
      <c r="G42" s="321"/>
      <c r="H42" s="321"/>
      <c r="I42" s="321"/>
      <c r="J42" s="322"/>
      <c r="K42" s="322"/>
      <c r="L42" s="322"/>
      <c r="M42" s="322"/>
      <c r="N42" s="322"/>
      <c r="O42" s="372"/>
      <c r="P42" s="322"/>
      <c r="Q42" s="355"/>
    </row>
    <row r="43" spans="1:17" ht="37.5">
      <c r="A43" s="361"/>
      <c r="B43" s="317" t="s">
        <v>128</v>
      </c>
      <c r="C43" s="324"/>
      <c r="D43" s="324"/>
      <c r="E43" s="324"/>
      <c r="F43" s="324"/>
      <c r="G43" s="324"/>
      <c r="H43" s="324"/>
      <c r="I43" s="324"/>
      <c r="J43" s="320"/>
      <c r="K43" s="320"/>
      <c r="L43" s="320"/>
      <c r="M43" s="320"/>
      <c r="N43" s="320" t="s">
        <v>467</v>
      </c>
      <c r="O43" s="322"/>
      <c r="P43" s="320"/>
      <c r="Q43" s="355"/>
    </row>
    <row r="44" spans="1:17" ht="18.75" hidden="1" outlineLevel="1">
      <c r="A44" s="323">
        <v>1</v>
      </c>
      <c r="B44" s="321" t="s">
        <v>40</v>
      </c>
      <c r="C44" s="321"/>
      <c r="D44" s="321"/>
      <c r="E44" s="321"/>
      <c r="F44" s="321"/>
      <c r="G44" s="321"/>
      <c r="H44" s="321"/>
      <c r="I44" s="321"/>
      <c r="J44" s="322"/>
      <c r="K44" s="322"/>
      <c r="L44" s="322"/>
      <c r="M44" s="322"/>
      <c r="N44" s="322"/>
      <c r="O44" s="320"/>
      <c r="P44" s="322"/>
      <c r="Q44" s="325"/>
    </row>
    <row r="45" spans="1:17" ht="18.75" hidden="1" outlineLevel="1">
      <c r="A45" s="323">
        <v>2</v>
      </c>
      <c r="B45" s="321" t="s">
        <v>42</v>
      </c>
      <c r="C45" s="321"/>
      <c r="D45" s="321"/>
      <c r="E45" s="321"/>
      <c r="F45" s="321"/>
      <c r="G45" s="321"/>
      <c r="H45" s="321"/>
      <c r="I45" s="321"/>
      <c r="J45" s="322"/>
      <c r="K45" s="322"/>
      <c r="L45" s="322"/>
      <c r="M45" s="322"/>
      <c r="N45" s="322"/>
      <c r="O45" s="322"/>
      <c r="P45" s="322"/>
      <c r="Q45" s="325"/>
    </row>
    <row r="46" spans="1:17" ht="19.5" hidden="1" outlineLevel="1" thickBot="1">
      <c r="A46" s="328" t="s">
        <v>41</v>
      </c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22"/>
      <c r="P46" s="319"/>
      <c r="Q46" s="329"/>
    </row>
    <row r="47" spans="1:17" ht="18.75" collapsed="1">
      <c r="A47" s="330"/>
      <c r="B47" s="331"/>
      <c r="C47" s="331"/>
      <c r="D47" s="332"/>
      <c r="E47" s="332"/>
      <c r="F47" s="332"/>
      <c r="G47" s="332"/>
      <c r="H47" s="332"/>
      <c r="I47" s="332"/>
      <c r="J47" s="331"/>
      <c r="K47" s="331"/>
      <c r="L47" s="331"/>
      <c r="M47" s="331"/>
      <c r="N47" s="330"/>
      <c r="O47" s="472"/>
      <c r="P47" s="330"/>
      <c r="Q47" s="330"/>
    </row>
    <row r="48" spans="1:17" ht="16.5" customHeight="1">
      <c r="A48" s="333"/>
      <c r="B48" s="314" t="s">
        <v>525</v>
      </c>
      <c r="C48" s="314"/>
      <c r="D48" s="315"/>
      <c r="E48" s="315"/>
      <c r="F48" s="315"/>
      <c r="G48" s="315"/>
      <c r="H48" s="315"/>
      <c r="I48" s="315"/>
      <c r="J48" s="314"/>
      <c r="K48" s="314"/>
      <c r="L48" s="314"/>
      <c r="M48" s="314"/>
      <c r="N48" s="314"/>
      <c r="O48" s="314"/>
      <c r="P48" s="314"/>
      <c r="Q48" s="314"/>
    </row>
    <row r="49" spans="1:17" ht="16.5" customHeight="1">
      <c r="A49" s="333"/>
      <c r="B49" s="332" t="s">
        <v>526</v>
      </c>
      <c r="C49" s="314"/>
      <c r="D49" s="315"/>
      <c r="E49" s="315"/>
      <c r="F49" s="315"/>
      <c r="G49" s="315"/>
      <c r="H49" s="315"/>
      <c r="I49" s="315"/>
      <c r="J49" s="314"/>
      <c r="K49" s="314"/>
      <c r="L49" s="314"/>
      <c r="M49" s="314"/>
      <c r="N49" s="314"/>
      <c r="O49" s="314"/>
      <c r="P49" s="314"/>
      <c r="Q49" s="314"/>
    </row>
    <row r="50" spans="1:17" ht="16.5" customHeight="1">
      <c r="A50" s="314"/>
      <c r="B50" s="481" t="s">
        <v>527</v>
      </c>
      <c r="C50" s="481"/>
      <c r="D50" s="481"/>
      <c r="E50" s="481"/>
      <c r="F50" s="481"/>
      <c r="G50" s="481"/>
      <c r="H50" s="481"/>
      <c r="I50" s="315"/>
      <c r="J50" s="314"/>
      <c r="K50" s="314"/>
      <c r="L50" s="314"/>
      <c r="M50" s="314"/>
      <c r="N50" s="314"/>
      <c r="O50" s="314"/>
      <c r="P50" s="314"/>
      <c r="Q50" s="336"/>
    </row>
    <row r="51" spans="1:17" ht="13.5" customHeight="1">
      <c r="A51" s="314"/>
      <c r="B51" s="334"/>
      <c r="C51" s="334"/>
      <c r="D51" s="334"/>
      <c r="E51" s="334"/>
      <c r="F51" s="334"/>
      <c r="G51" s="334"/>
      <c r="H51" s="334"/>
      <c r="I51" s="315"/>
      <c r="J51" s="314"/>
      <c r="K51" s="314"/>
      <c r="L51" s="314"/>
      <c r="M51" s="314"/>
      <c r="N51" s="314"/>
      <c r="O51" s="335"/>
      <c r="P51" s="314"/>
      <c r="Q51" s="336"/>
    </row>
    <row r="52" spans="1:15" s="347" customFormat="1" ht="29.25" customHeight="1">
      <c r="A52" s="477"/>
      <c r="B52" s="477"/>
      <c r="C52" s="477"/>
      <c r="D52" s="477"/>
      <c r="E52" s="477"/>
      <c r="F52" s="477"/>
      <c r="O52" s="335"/>
    </row>
    <row r="53" spans="1:6" s="347" customFormat="1" ht="20.25" customHeight="1">
      <c r="A53" s="477" t="s">
        <v>705</v>
      </c>
      <c r="B53" s="477"/>
      <c r="C53" s="477"/>
      <c r="D53" s="477"/>
      <c r="E53" s="477"/>
      <c r="F53" s="477"/>
    </row>
    <row r="54" s="347" customFormat="1" ht="18.75" customHeight="1"/>
    <row r="55" s="347" customFormat="1" ht="15.75" customHeight="1"/>
    <row r="56" s="347" customFormat="1" ht="15.75" customHeight="1"/>
    <row r="57" s="347" customFormat="1" ht="15.75" customHeight="1"/>
    <row r="58" s="347" customFormat="1" ht="15.75" customHeight="1"/>
    <row r="59" ht="18.75">
      <c r="O59" s="347"/>
    </row>
  </sheetData>
  <sheetProtection/>
  <mergeCells count="21">
    <mergeCell ref="O1:Q1"/>
    <mergeCell ref="N2:Q2"/>
    <mergeCell ref="N3:Q3"/>
    <mergeCell ref="F12:F14"/>
    <mergeCell ref="G12:G13"/>
    <mergeCell ref="O7:Q7"/>
    <mergeCell ref="A4:Q4"/>
    <mergeCell ref="H12:H13"/>
    <mergeCell ref="A12:A14"/>
    <mergeCell ref="B12:B14"/>
    <mergeCell ref="A52:F52"/>
    <mergeCell ref="O8:Q8"/>
    <mergeCell ref="C12:C13"/>
    <mergeCell ref="I12:I13"/>
    <mergeCell ref="E12:E14"/>
    <mergeCell ref="A53:F53"/>
    <mergeCell ref="J12:M12"/>
    <mergeCell ref="N12:Q12"/>
    <mergeCell ref="A42:B42"/>
    <mergeCell ref="B50:H50"/>
    <mergeCell ref="D12:D13"/>
  </mergeCells>
  <printOptions/>
  <pageMargins left="0.4724409448818898" right="0.1968503937007874" top="0.3937007874015748" bottom="0.1968503937007874" header="0.2755905511811024" footer="0.5118110236220472"/>
  <pageSetup horizontalDpi="600" verticalDpi="6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J28"/>
  <sheetViews>
    <sheetView zoomScale="60" zoomScaleNormal="60" zoomScalePageLayoutView="0" workbookViewId="0" topLeftCell="A1">
      <selection activeCell="B21" sqref="B21"/>
    </sheetView>
  </sheetViews>
  <sheetFormatPr defaultColWidth="9.00390625" defaultRowHeight="15.75"/>
  <cols>
    <col min="1" max="1" width="7.25390625" style="1" customWidth="1"/>
    <col min="2" max="2" width="25.25390625" style="1" customWidth="1"/>
    <col min="3" max="6" width="21.25390625" style="1" customWidth="1"/>
    <col min="7" max="8" width="8.00390625" style="1" customWidth="1"/>
    <col min="9" max="9" width="8.875" style="1" customWidth="1"/>
    <col min="10" max="10" width="10.25390625" style="1" customWidth="1"/>
    <col min="11" max="16384" width="9.00390625" style="1" customWidth="1"/>
  </cols>
  <sheetData>
    <row r="1" spans="5:10" ht="15.75">
      <c r="E1" s="4"/>
      <c r="J1" s="4"/>
    </row>
    <row r="2" ht="15.75">
      <c r="F2" s="4" t="s">
        <v>474</v>
      </c>
    </row>
    <row r="3" ht="15.75">
      <c r="F3" s="4" t="s">
        <v>271</v>
      </c>
    </row>
    <row r="4" ht="15.75">
      <c r="F4" s="4" t="s">
        <v>286</v>
      </c>
    </row>
    <row r="5" ht="15.75">
      <c r="F5" s="4"/>
    </row>
    <row r="6" spans="1:6" ht="32.25" customHeight="1">
      <c r="A6" s="515" t="s">
        <v>498</v>
      </c>
      <c r="B6" s="536"/>
      <c r="C6" s="536"/>
      <c r="D6" s="536"/>
      <c r="E6" s="536"/>
      <c r="F6" s="536"/>
    </row>
    <row r="7" spans="1:6" ht="15.75">
      <c r="A7" s="289"/>
      <c r="B7" s="289"/>
      <c r="C7" s="289"/>
      <c r="D7" s="289"/>
      <c r="E7" s="289"/>
      <c r="F7" s="289"/>
    </row>
    <row r="8" ht="15.75">
      <c r="F8" s="4" t="s">
        <v>272</v>
      </c>
    </row>
    <row r="9" ht="15.75">
      <c r="F9" s="4" t="s">
        <v>273</v>
      </c>
    </row>
    <row r="10" ht="15.75">
      <c r="F10" s="4"/>
    </row>
    <row r="11" ht="15.75">
      <c r="F11" s="196" t="s">
        <v>274</v>
      </c>
    </row>
    <row r="12" ht="15.75">
      <c r="F12" s="4" t="s">
        <v>275</v>
      </c>
    </row>
    <row r="13" ht="15.75">
      <c r="F13" s="4" t="s">
        <v>276</v>
      </c>
    </row>
    <row r="14" ht="16.5" thickBot="1"/>
    <row r="15" spans="1:6" ht="15.75" customHeight="1">
      <c r="A15" s="573" t="s">
        <v>0</v>
      </c>
      <c r="B15" s="570" t="s">
        <v>55</v>
      </c>
      <c r="C15" s="567" t="s">
        <v>45</v>
      </c>
      <c r="D15" s="569"/>
      <c r="E15" s="567" t="s">
        <v>122</v>
      </c>
      <c r="F15" s="568"/>
    </row>
    <row r="16" spans="1:6" ht="15.75" customHeight="1">
      <c r="A16" s="574"/>
      <c r="B16" s="571"/>
      <c r="C16" s="15" t="s">
        <v>119</v>
      </c>
      <c r="D16" s="15" t="s">
        <v>24</v>
      </c>
      <c r="E16" s="15" t="s">
        <v>119</v>
      </c>
      <c r="F16" s="296" t="s">
        <v>24</v>
      </c>
    </row>
    <row r="17" spans="1:6" ht="15.75" customHeight="1">
      <c r="A17" s="575"/>
      <c r="B17" s="572"/>
      <c r="C17" s="15" t="s">
        <v>56</v>
      </c>
      <c r="D17" s="15" t="s">
        <v>56</v>
      </c>
      <c r="E17" s="15" t="s">
        <v>56</v>
      </c>
      <c r="F17" s="296" t="s">
        <v>56</v>
      </c>
    </row>
    <row r="18" spans="1:6" ht="15.75">
      <c r="A18" s="301">
        <v>1</v>
      </c>
      <c r="B18" s="300">
        <v>2</v>
      </c>
      <c r="C18" s="302">
        <v>3</v>
      </c>
      <c r="D18" s="302">
        <v>4</v>
      </c>
      <c r="E18" s="302">
        <v>5</v>
      </c>
      <c r="F18" s="303">
        <v>6</v>
      </c>
    </row>
    <row r="19" spans="1:6" ht="16.5" thickBot="1">
      <c r="A19" s="105"/>
      <c r="B19" s="35"/>
      <c r="C19" s="304"/>
      <c r="D19" s="304"/>
      <c r="E19" s="304"/>
      <c r="F19" s="305"/>
    </row>
    <row r="20" spans="1:10" ht="15.75">
      <c r="A20" s="29"/>
      <c r="B20" s="102"/>
      <c r="C20" s="102"/>
      <c r="D20" s="102"/>
      <c r="E20" s="102"/>
      <c r="F20" s="102"/>
      <c r="G20" s="102"/>
      <c r="H20" s="102"/>
      <c r="I20" s="102"/>
      <c r="J20" s="13"/>
    </row>
    <row r="21" ht="15.75">
      <c r="B21" s="1" t="s">
        <v>118</v>
      </c>
    </row>
    <row r="23" ht="15.75">
      <c r="E23" s="13"/>
    </row>
    <row r="24" ht="15.75">
      <c r="E24" s="13"/>
    </row>
    <row r="25" ht="15.75">
      <c r="E25" s="13"/>
    </row>
    <row r="26" ht="15.75">
      <c r="A26" s="20"/>
    </row>
    <row r="28" ht="15.75">
      <c r="A28" s="17"/>
    </row>
  </sheetData>
  <sheetProtection/>
  <mergeCells count="5">
    <mergeCell ref="A6:F6"/>
    <mergeCell ref="E15:F15"/>
    <mergeCell ref="C15:D15"/>
    <mergeCell ref="B15:B17"/>
    <mergeCell ref="A15:A1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2"/>
  <sheetViews>
    <sheetView zoomScale="60" zoomScaleNormal="60" zoomScalePageLayoutView="0" workbookViewId="0" topLeftCell="A1">
      <selection activeCell="A7" sqref="A7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5" width="10.875" style="1" customWidth="1"/>
    <col min="6" max="6" width="6.125" style="1" bestFit="1" customWidth="1"/>
    <col min="7" max="7" width="6.375" style="1" bestFit="1" customWidth="1"/>
    <col min="8" max="8" width="6.125" style="1" bestFit="1" customWidth="1"/>
    <col min="9" max="9" width="6.375" style="1" bestFit="1" customWidth="1"/>
    <col min="10" max="10" width="6.125" style="1" bestFit="1" customWidth="1"/>
    <col min="11" max="11" width="6.375" style="1" bestFit="1" customWidth="1"/>
    <col min="12" max="12" width="6.125" style="1" bestFit="1" customWidth="1"/>
    <col min="13" max="13" width="6.375" style="1" bestFit="1" customWidth="1"/>
    <col min="14" max="14" width="9.875" style="206" customWidth="1"/>
    <col min="15" max="15" width="13.25390625" style="206" bestFit="1" customWidth="1"/>
    <col min="16" max="16" width="9.875" style="206" customWidth="1"/>
    <col min="17" max="17" width="13.25390625" style="206" customWidth="1"/>
    <col min="18" max="18" width="14.375" style="1" customWidth="1"/>
    <col min="19" max="19" width="12.25390625" style="1" customWidth="1"/>
    <col min="20" max="20" width="6.25390625" style="1" customWidth="1"/>
    <col min="21" max="22" width="14.375" style="1" customWidth="1"/>
    <col min="23" max="23" width="37.50390625" style="1" customWidth="1"/>
    <col min="24" max="16384" width="9.00390625" style="1" customWidth="1"/>
  </cols>
  <sheetData>
    <row r="2" ht="15.75">
      <c r="W2" s="4" t="s">
        <v>495</v>
      </c>
    </row>
    <row r="3" ht="15.75">
      <c r="W3" s="4" t="s">
        <v>271</v>
      </c>
    </row>
    <row r="4" ht="15.75">
      <c r="W4" s="4" t="s">
        <v>286</v>
      </c>
    </row>
    <row r="5" ht="15.75">
      <c r="W5" s="4"/>
    </row>
    <row r="6" spans="1:23" ht="30.75" customHeight="1">
      <c r="A6" s="515" t="s">
        <v>499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</row>
    <row r="7" ht="15.75">
      <c r="W7" s="4" t="s">
        <v>272</v>
      </c>
    </row>
    <row r="8" ht="15.75">
      <c r="W8" s="4" t="s">
        <v>273</v>
      </c>
    </row>
    <row r="9" ht="15.75">
      <c r="W9" s="4"/>
    </row>
    <row r="10" ht="15.75">
      <c r="W10" s="196" t="s">
        <v>274</v>
      </c>
    </row>
    <row r="11" spans="1:23" ht="15.75">
      <c r="A11" s="16"/>
      <c r="W11" s="4" t="s">
        <v>275</v>
      </c>
    </row>
    <row r="12" spans="1:23" ht="15.75">
      <c r="A12" s="16"/>
      <c r="W12" s="4" t="s">
        <v>276</v>
      </c>
    </row>
    <row r="13" ht="16.5" thickBot="1"/>
    <row r="14" spans="1:23" ht="126" customHeight="1">
      <c r="A14" s="537" t="s">
        <v>15</v>
      </c>
      <c r="B14" s="540" t="s">
        <v>38</v>
      </c>
      <c r="C14" s="540" t="s">
        <v>444</v>
      </c>
      <c r="D14" s="540" t="s">
        <v>278</v>
      </c>
      <c r="E14" s="540"/>
      <c r="F14" s="540"/>
      <c r="G14" s="540"/>
      <c r="H14" s="540"/>
      <c r="I14" s="540"/>
      <c r="J14" s="540"/>
      <c r="K14" s="540"/>
      <c r="L14" s="540"/>
      <c r="M14" s="540"/>
      <c r="N14" s="540" t="s">
        <v>307</v>
      </c>
      <c r="O14" s="540"/>
      <c r="P14" s="557" t="s">
        <v>308</v>
      </c>
      <c r="Q14" s="558"/>
      <c r="R14" s="540" t="s">
        <v>445</v>
      </c>
      <c r="S14" s="540" t="s">
        <v>133</v>
      </c>
      <c r="T14" s="540"/>
      <c r="U14" s="540"/>
      <c r="V14" s="540"/>
      <c r="W14" s="530" t="s">
        <v>17</v>
      </c>
    </row>
    <row r="15" spans="1:23" ht="31.5" customHeight="1">
      <c r="A15" s="538"/>
      <c r="B15" s="506"/>
      <c r="C15" s="506"/>
      <c r="D15" s="506" t="s">
        <v>18</v>
      </c>
      <c r="E15" s="506"/>
      <c r="F15" s="506" t="s">
        <v>19</v>
      </c>
      <c r="G15" s="506"/>
      <c r="H15" s="506" t="s">
        <v>20</v>
      </c>
      <c r="I15" s="506"/>
      <c r="J15" s="506" t="s">
        <v>21</v>
      </c>
      <c r="K15" s="506"/>
      <c r="L15" s="506" t="s">
        <v>22</v>
      </c>
      <c r="M15" s="506"/>
      <c r="N15" s="506"/>
      <c r="O15" s="506"/>
      <c r="P15" s="559"/>
      <c r="Q15" s="560"/>
      <c r="R15" s="506"/>
      <c r="S15" s="506" t="s">
        <v>61</v>
      </c>
      <c r="T15" s="506" t="s">
        <v>127</v>
      </c>
      <c r="U15" s="506" t="s">
        <v>125</v>
      </c>
      <c r="V15" s="506"/>
      <c r="W15" s="576"/>
    </row>
    <row r="16" spans="1:23" ht="81.75" customHeight="1">
      <c r="A16" s="538"/>
      <c r="B16" s="506"/>
      <c r="C16" s="506"/>
      <c r="D16" s="15" t="s">
        <v>141</v>
      </c>
      <c r="E16" s="15" t="s">
        <v>142</v>
      </c>
      <c r="F16" s="15" t="s">
        <v>23</v>
      </c>
      <c r="G16" s="15" t="s">
        <v>24</v>
      </c>
      <c r="H16" s="15" t="s">
        <v>23</v>
      </c>
      <c r="I16" s="15" t="s">
        <v>24</v>
      </c>
      <c r="J16" s="15" t="s">
        <v>23</v>
      </c>
      <c r="K16" s="15" t="s">
        <v>24</v>
      </c>
      <c r="L16" s="15" t="s">
        <v>23</v>
      </c>
      <c r="M16" s="15" t="s">
        <v>24</v>
      </c>
      <c r="N16" s="15" t="s">
        <v>18</v>
      </c>
      <c r="O16" s="15" t="s">
        <v>304</v>
      </c>
      <c r="P16" s="15" t="s">
        <v>18</v>
      </c>
      <c r="Q16" s="15" t="s">
        <v>306</v>
      </c>
      <c r="R16" s="506"/>
      <c r="S16" s="506"/>
      <c r="T16" s="506"/>
      <c r="U16" s="15" t="s">
        <v>124</v>
      </c>
      <c r="V16" s="15" t="s">
        <v>126</v>
      </c>
      <c r="W16" s="576"/>
    </row>
    <row r="17" spans="1:23" ht="15.75">
      <c r="A17" s="27"/>
      <c r="B17" s="26" t="s">
        <v>39</v>
      </c>
      <c r="C17" s="26"/>
      <c r="D17" s="26"/>
      <c r="E17" s="6"/>
      <c r="F17" s="26"/>
      <c r="G17" s="26"/>
      <c r="H17" s="6"/>
      <c r="I17" s="6"/>
      <c r="J17" s="26"/>
      <c r="K17" s="2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7"/>
    </row>
    <row r="18" spans="1:23" ht="31.5">
      <c r="A18" s="27" t="s">
        <v>1</v>
      </c>
      <c r="B18" s="26" t="s">
        <v>132</v>
      </c>
      <c r="C18" s="26"/>
      <c r="D18" s="26"/>
      <c r="E18" s="26"/>
      <c r="F18" s="26"/>
      <c r="G18" s="26"/>
      <c r="H18" s="26"/>
      <c r="I18" s="26"/>
      <c r="J18" s="26"/>
      <c r="K18" s="2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</row>
    <row r="19" spans="1:23" ht="31.5">
      <c r="A19" s="113" t="s">
        <v>2</v>
      </c>
      <c r="B19" s="26" t="s">
        <v>129</v>
      </c>
      <c r="C19" s="26"/>
      <c r="D19" s="26"/>
      <c r="E19" s="26"/>
      <c r="F19" s="26"/>
      <c r="G19" s="26"/>
      <c r="H19" s="26"/>
      <c r="I19" s="26"/>
      <c r="J19" s="26"/>
      <c r="K19" s="2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/>
    </row>
    <row r="20" spans="1:23" ht="15.75">
      <c r="A20" s="18">
        <v>1</v>
      </c>
      <c r="B20" s="5" t="s">
        <v>40</v>
      </c>
      <c r="C20" s="5"/>
      <c r="D20" s="5"/>
      <c r="E20" s="5"/>
      <c r="F20" s="5"/>
      <c r="G20" s="5"/>
      <c r="H20" s="5"/>
      <c r="I20" s="5"/>
      <c r="J20" s="5"/>
      <c r="K20" s="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7"/>
    </row>
    <row r="21" spans="1:23" ht="15.75">
      <c r="A21" s="18">
        <v>2</v>
      </c>
      <c r="B21" s="5" t="s">
        <v>42</v>
      </c>
      <c r="C21" s="5"/>
      <c r="D21" s="5"/>
      <c r="E21" s="5"/>
      <c r="F21" s="5"/>
      <c r="G21" s="5"/>
      <c r="H21" s="5"/>
      <c r="I21" s="5"/>
      <c r="J21" s="5"/>
      <c r="K21" s="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7"/>
    </row>
    <row r="22" spans="1:23" ht="15.75">
      <c r="A22" s="18" t="s">
        <v>41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7"/>
    </row>
    <row r="23" spans="1:23" ht="31.5">
      <c r="A23" s="27" t="s">
        <v>3</v>
      </c>
      <c r="B23" s="26" t="s">
        <v>255</v>
      </c>
      <c r="C23" s="26"/>
      <c r="D23" s="5"/>
      <c r="E23" s="5"/>
      <c r="F23" s="5"/>
      <c r="G23" s="5"/>
      <c r="H23" s="5"/>
      <c r="I23" s="5"/>
      <c r="J23" s="5"/>
      <c r="K23" s="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"/>
    </row>
    <row r="24" spans="1:23" ht="15.75">
      <c r="A24" s="18">
        <v>1</v>
      </c>
      <c r="B24" s="5" t="s">
        <v>40</v>
      </c>
      <c r="C24" s="5"/>
      <c r="D24" s="5"/>
      <c r="E24" s="5"/>
      <c r="F24" s="5"/>
      <c r="G24" s="5"/>
      <c r="H24" s="5"/>
      <c r="I24" s="5"/>
      <c r="J24" s="5"/>
      <c r="K24" s="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7"/>
    </row>
    <row r="25" spans="1:23" ht="15.75">
      <c r="A25" s="18">
        <v>2</v>
      </c>
      <c r="B25" s="5" t="s">
        <v>42</v>
      </c>
      <c r="C25" s="5"/>
      <c r="D25" s="5"/>
      <c r="E25" s="5"/>
      <c r="F25" s="5"/>
      <c r="G25" s="5"/>
      <c r="H25" s="5"/>
      <c r="I25" s="5"/>
      <c r="J25" s="5"/>
      <c r="K25" s="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7"/>
    </row>
    <row r="26" spans="1:23" ht="15.75">
      <c r="A26" s="18" t="s">
        <v>41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7"/>
    </row>
    <row r="27" spans="1:23" ht="31.5">
      <c r="A27" s="27" t="s">
        <v>14</v>
      </c>
      <c r="B27" s="26" t="s">
        <v>130</v>
      </c>
      <c r="C27" s="26"/>
      <c r="D27" s="5"/>
      <c r="E27" s="5"/>
      <c r="F27" s="5"/>
      <c r="G27" s="5"/>
      <c r="H27" s="5"/>
      <c r="I27" s="5"/>
      <c r="J27" s="5"/>
      <c r="K27" s="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7"/>
    </row>
    <row r="28" spans="1:23" ht="15.75">
      <c r="A28" s="18">
        <v>1</v>
      </c>
      <c r="B28" s="5" t="s">
        <v>40</v>
      </c>
      <c r="C28" s="5"/>
      <c r="D28" s="5"/>
      <c r="E28" s="5"/>
      <c r="F28" s="5"/>
      <c r="G28" s="5"/>
      <c r="H28" s="5"/>
      <c r="I28" s="5"/>
      <c r="J28" s="5"/>
      <c r="K28" s="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7"/>
    </row>
    <row r="29" spans="1:23" ht="15.75">
      <c r="A29" s="18">
        <v>2</v>
      </c>
      <c r="B29" s="5" t="s">
        <v>42</v>
      </c>
      <c r="C29" s="5"/>
      <c r="D29" s="5"/>
      <c r="E29" s="5"/>
      <c r="F29" s="5"/>
      <c r="G29" s="5"/>
      <c r="H29" s="5"/>
      <c r="I29" s="5"/>
      <c r="J29" s="5"/>
      <c r="K29" s="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7"/>
    </row>
    <row r="30" spans="1:23" ht="15.75">
      <c r="A30" s="18" t="s">
        <v>41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7"/>
    </row>
    <row r="31" spans="1:23" ht="47.25">
      <c r="A31" s="27" t="s">
        <v>31</v>
      </c>
      <c r="B31" s="26" t="s">
        <v>131</v>
      </c>
      <c r="C31" s="5"/>
      <c r="D31" s="5"/>
      <c r="E31" s="5"/>
      <c r="F31" s="5"/>
      <c r="G31" s="5"/>
      <c r="H31" s="5"/>
      <c r="I31" s="5"/>
      <c r="J31" s="5"/>
      <c r="K31" s="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7"/>
    </row>
    <row r="32" spans="1:23" ht="15.75">
      <c r="A32" s="18">
        <v>1</v>
      </c>
      <c r="B32" s="5" t="s">
        <v>40</v>
      </c>
      <c r="C32" s="5"/>
      <c r="D32" s="5"/>
      <c r="E32" s="5"/>
      <c r="F32" s="5"/>
      <c r="G32" s="5"/>
      <c r="H32" s="5"/>
      <c r="I32" s="5"/>
      <c r="J32" s="5"/>
      <c r="K32" s="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7"/>
    </row>
    <row r="33" spans="1:23" ht="15.75">
      <c r="A33" s="18">
        <v>2</v>
      </c>
      <c r="B33" s="5" t="s">
        <v>42</v>
      </c>
      <c r="C33" s="5"/>
      <c r="D33" s="5"/>
      <c r="E33" s="5"/>
      <c r="F33" s="5"/>
      <c r="G33" s="5"/>
      <c r="H33" s="5"/>
      <c r="I33" s="5"/>
      <c r="J33" s="5"/>
      <c r="K33" s="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7"/>
    </row>
    <row r="34" spans="1:23" ht="15.75">
      <c r="A34" s="18" t="s">
        <v>41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7"/>
    </row>
    <row r="35" spans="1:23" ht="15.75">
      <c r="A35" s="27" t="s">
        <v>4</v>
      </c>
      <c r="B35" s="26" t="s">
        <v>53</v>
      </c>
      <c r="C35" s="26"/>
      <c r="D35" s="26"/>
      <c r="E35" s="26"/>
      <c r="F35" s="26"/>
      <c r="G35" s="26"/>
      <c r="H35" s="26"/>
      <c r="I35" s="26"/>
      <c r="J35" s="26"/>
      <c r="K35" s="2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7"/>
    </row>
    <row r="36" spans="1:23" ht="31.5">
      <c r="A36" s="113" t="s">
        <v>5</v>
      </c>
      <c r="B36" s="26" t="s">
        <v>129</v>
      </c>
      <c r="C36" s="26"/>
      <c r="D36" s="26"/>
      <c r="E36" s="26"/>
      <c r="F36" s="26"/>
      <c r="G36" s="26"/>
      <c r="H36" s="26"/>
      <c r="I36" s="26"/>
      <c r="J36" s="26"/>
      <c r="K36" s="2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7"/>
    </row>
    <row r="37" spans="1:23" ht="15.75">
      <c r="A37" s="18">
        <v>1</v>
      </c>
      <c r="B37" s="5" t="s">
        <v>40</v>
      </c>
      <c r="C37" s="26"/>
      <c r="D37" s="26"/>
      <c r="E37" s="26"/>
      <c r="F37" s="26"/>
      <c r="G37" s="26"/>
      <c r="H37" s="26"/>
      <c r="I37" s="26"/>
      <c r="J37" s="26"/>
      <c r="K37" s="2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7"/>
    </row>
    <row r="38" spans="1:23" ht="15.75">
      <c r="A38" s="18">
        <v>2</v>
      </c>
      <c r="B38" s="5" t="s">
        <v>42</v>
      </c>
      <c r="C38" s="26"/>
      <c r="D38" s="26"/>
      <c r="E38" s="26"/>
      <c r="F38" s="26"/>
      <c r="G38" s="26"/>
      <c r="H38" s="26"/>
      <c r="I38" s="26"/>
      <c r="J38" s="26"/>
      <c r="K38" s="2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1:23" ht="15.75">
      <c r="A39" s="18" t="s">
        <v>41</v>
      </c>
      <c r="B39" s="5"/>
      <c r="C39" s="26"/>
      <c r="D39" s="26"/>
      <c r="E39" s="26"/>
      <c r="F39" s="26"/>
      <c r="G39" s="26"/>
      <c r="H39" s="26"/>
      <c r="I39" s="26"/>
      <c r="J39" s="26"/>
      <c r="K39" s="2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7"/>
    </row>
    <row r="40" spans="1:23" ht="15.75">
      <c r="A40" s="113" t="s">
        <v>6</v>
      </c>
      <c r="B40" s="207" t="s">
        <v>277</v>
      </c>
      <c r="C40" s="26"/>
      <c r="D40" s="26"/>
      <c r="E40" s="26"/>
      <c r="F40" s="26"/>
      <c r="G40" s="26"/>
      <c r="H40" s="26"/>
      <c r="I40" s="26"/>
      <c r="J40" s="26"/>
      <c r="K40" s="2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7"/>
    </row>
    <row r="41" spans="1:23" ht="15.75">
      <c r="A41" s="18">
        <v>1</v>
      </c>
      <c r="B41" s="5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7"/>
    </row>
    <row r="42" spans="1:23" ht="15.75">
      <c r="A42" s="18"/>
      <c r="B42" s="5" t="s">
        <v>140</v>
      </c>
      <c r="C42" s="26"/>
      <c r="D42" s="26"/>
      <c r="E42" s="26"/>
      <c r="F42" s="26"/>
      <c r="G42" s="26"/>
      <c r="H42" s="26"/>
      <c r="I42" s="26"/>
      <c r="J42" s="26"/>
      <c r="K42" s="2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7"/>
    </row>
    <row r="43" spans="1:23" ht="15.75">
      <c r="A43" s="18">
        <v>2</v>
      </c>
      <c r="B43" s="5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7"/>
    </row>
    <row r="44" spans="1:23" ht="15.75">
      <c r="A44" s="18"/>
      <c r="B44" s="5" t="s">
        <v>140</v>
      </c>
      <c r="C44" s="5"/>
      <c r="D44" s="5"/>
      <c r="E44" s="5"/>
      <c r="F44" s="5"/>
      <c r="G44" s="5"/>
      <c r="H44" s="5"/>
      <c r="I44" s="5"/>
      <c r="J44" s="5"/>
      <c r="K44" s="5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7"/>
    </row>
    <row r="45" spans="1:23" ht="15.75">
      <c r="A45" s="18" t="s">
        <v>41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7"/>
    </row>
    <row r="46" spans="1:23" ht="15.75" customHeight="1">
      <c r="A46" s="561" t="s">
        <v>103</v>
      </c>
      <c r="B46" s="562"/>
      <c r="C46" s="5"/>
      <c r="D46" s="5"/>
      <c r="E46" s="5"/>
      <c r="F46" s="5"/>
      <c r="G46" s="5"/>
      <c r="H46" s="5"/>
      <c r="I46" s="5"/>
      <c r="J46" s="5"/>
      <c r="K46" s="5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7"/>
    </row>
    <row r="47" spans="1:23" ht="31.5">
      <c r="A47" s="27"/>
      <c r="B47" s="26" t="s">
        <v>128</v>
      </c>
      <c r="C47" s="26"/>
      <c r="D47" s="5"/>
      <c r="E47" s="5"/>
      <c r="F47" s="5"/>
      <c r="G47" s="5"/>
      <c r="H47" s="5"/>
      <c r="I47" s="5"/>
      <c r="J47" s="5"/>
      <c r="K47" s="5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7"/>
    </row>
    <row r="48" spans="1:23" ht="15.75">
      <c r="A48" s="18">
        <v>1</v>
      </c>
      <c r="B48" s="5" t="s">
        <v>40</v>
      </c>
      <c r="C48" s="5"/>
      <c r="D48" s="5"/>
      <c r="E48" s="5"/>
      <c r="F48" s="5"/>
      <c r="G48" s="5"/>
      <c r="H48" s="5"/>
      <c r="I48" s="5"/>
      <c r="J48" s="5"/>
      <c r="K48" s="5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7"/>
    </row>
    <row r="49" spans="1:23" ht="15.75">
      <c r="A49" s="18">
        <v>2</v>
      </c>
      <c r="B49" s="5" t="s">
        <v>42</v>
      </c>
      <c r="C49" s="5"/>
      <c r="D49" s="5"/>
      <c r="E49" s="5"/>
      <c r="F49" s="5"/>
      <c r="G49" s="5"/>
      <c r="H49" s="5"/>
      <c r="I49" s="5"/>
      <c r="J49" s="5"/>
      <c r="K49" s="5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7"/>
    </row>
    <row r="50" spans="1:23" ht="16.5" thickBot="1">
      <c r="A50" s="89" t="s">
        <v>41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1"/>
    </row>
    <row r="51" spans="1:23" ht="15.75">
      <c r="A51" s="87"/>
      <c r="B51" s="8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</row>
    <row r="52" spans="1:23" ht="15.75">
      <c r="A52" s="87"/>
      <c r="B52" s="88" t="s">
        <v>279</v>
      </c>
      <c r="C52" s="40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</row>
    <row r="53" spans="1:23" ht="15.75" customHeight="1">
      <c r="A53" s="87"/>
      <c r="B53" s="533" t="s">
        <v>280</v>
      </c>
      <c r="C53" s="533"/>
      <c r="D53" s="533"/>
      <c r="E53" s="533"/>
      <c r="F53" s="533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</row>
    <row r="54" spans="1:23" ht="15.75">
      <c r="A54" s="28"/>
      <c r="B54" s="1" t="s">
        <v>281</v>
      </c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</row>
    <row r="55" spans="1:23" ht="15.75">
      <c r="A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</row>
    <row r="56" spans="1:23" ht="15.75" customHeight="1">
      <c r="A56" s="28"/>
      <c r="B56" s="547" t="s">
        <v>282</v>
      </c>
      <c r="C56" s="547"/>
      <c r="D56" s="547"/>
      <c r="E56" s="547"/>
      <c r="F56" s="547"/>
      <c r="G56" s="547"/>
      <c r="H56" s="547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57" spans="1:23" ht="15.75">
      <c r="A57" s="28"/>
      <c r="B57" s="13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1:23" ht="15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</row>
    <row r="59" ht="15.75">
      <c r="A59" s="14"/>
    </row>
    <row r="60" spans="1:9" ht="15.75">
      <c r="A60" s="20"/>
      <c r="C60" s="21"/>
      <c r="G60" s="22"/>
      <c r="H60" s="22"/>
      <c r="I60" s="22"/>
    </row>
    <row r="61" spans="4:23" ht="15.75">
      <c r="D61" s="24"/>
      <c r="G61" s="25"/>
      <c r="I61" s="23"/>
      <c r="J61" s="23"/>
      <c r="K61" s="23"/>
      <c r="M61" s="31"/>
      <c r="N61" s="217"/>
      <c r="O61" s="217"/>
      <c r="P61" s="217"/>
      <c r="Q61" s="217"/>
      <c r="R61" s="31"/>
      <c r="S61" s="31"/>
      <c r="T61" s="31"/>
      <c r="U61" s="31"/>
      <c r="V61" s="31"/>
      <c r="W61" s="31"/>
    </row>
    <row r="62" spans="1:9" ht="15.75">
      <c r="A62" s="17"/>
      <c r="D62" s="16"/>
      <c r="I62" s="16"/>
    </row>
  </sheetData>
  <sheetProtection/>
  <mergeCells count="21">
    <mergeCell ref="S15:S16"/>
    <mergeCell ref="B56:H56"/>
    <mergeCell ref="D15:E15"/>
    <mergeCell ref="F15:G15"/>
    <mergeCell ref="H15:I15"/>
    <mergeCell ref="B53:F53"/>
    <mergeCell ref="W14:W16"/>
    <mergeCell ref="S14:V14"/>
    <mergeCell ref="T15:T16"/>
    <mergeCell ref="J15:K15"/>
    <mergeCell ref="U15:V15"/>
    <mergeCell ref="A46:B46"/>
    <mergeCell ref="L15:M15"/>
    <mergeCell ref="R14:R16"/>
    <mergeCell ref="A6:W6"/>
    <mergeCell ref="A14:A16"/>
    <mergeCell ref="B14:B16"/>
    <mergeCell ref="C14:C16"/>
    <mergeCell ref="D14:M14"/>
    <mergeCell ref="N14:O15"/>
    <mergeCell ref="P14:Q15"/>
  </mergeCell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0"/>
  <sheetViews>
    <sheetView zoomScale="70" zoomScaleNormal="70" zoomScalePageLayoutView="0" workbookViewId="0" topLeftCell="A1">
      <selection activeCell="A6" sqref="A6:AJ6"/>
    </sheetView>
  </sheetViews>
  <sheetFormatPr defaultColWidth="9.00390625" defaultRowHeight="15.75"/>
  <cols>
    <col min="1" max="1" width="9.00390625" style="1" customWidth="1"/>
    <col min="2" max="2" width="36.875" style="1" bestFit="1" customWidth="1"/>
    <col min="3" max="3" width="7.125" style="1" customWidth="1"/>
    <col min="4" max="4" width="6.00390625" style="1" customWidth="1"/>
    <col min="5" max="5" width="5.75390625" style="17" customWidth="1"/>
    <col min="6" max="6" width="10.50390625" style="17" customWidth="1"/>
    <col min="7" max="7" width="7.50390625" style="17" customWidth="1"/>
    <col min="8" max="8" width="6.375" style="1" customWidth="1"/>
    <col min="9" max="9" width="6.50390625" style="1" customWidth="1"/>
    <col min="10" max="10" width="6.375" style="1" customWidth="1"/>
    <col min="11" max="11" width="7.875" style="1" customWidth="1"/>
    <col min="12" max="12" width="7.75390625" style="1" customWidth="1"/>
    <col min="13" max="16" width="6.50390625" style="1" customWidth="1"/>
    <col min="17" max="17" width="6.875" style="1" customWidth="1"/>
    <col min="18" max="18" width="9.00390625" style="1" customWidth="1"/>
    <col min="19" max="19" width="6.125" style="1" customWidth="1"/>
    <col min="20" max="20" width="7.50390625" style="1" customWidth="1"/>
    <col min="21" max="21" width="7.625" style="1" customWidth="1"/>
    <col min="22" max="22" width="7.75390625" style="1" customWidth="1"/>
    <col min="23" max="23" width="10.125" style="1" bestFit="1" customWidth="1"/>
    <col min="24" max="24" width="12.00390625" style="1" customWidth="1"/>
    <col min="25" max="25" width="10.25390625" style="1" bestFit="1" customWidth="1"/>
    <col min="26" max="26" width="8.75390625" style="1" bestFit="1" customWidth="1"/>
    <col min="27" max="27" width="7.75390625" style="1" customWidth="1"/>
    <col min="28" max="28" width="9.125" style="1" customWidth="1"/>
    <col min="29" max="29" width="9.875" style="1" customWidth="1"/>
    <col min="30" max="30" width="7.75390625" style="1" customWidth="1"/>
    <col min="31" max="31" width="9.375" style="1" customWidth="1"/>
    <col min="32" max="32" width="9.00390625" style="1" customWidth="1"/>
    <col min="33" max="33" width="5.875" style="1" customWidth="1"/>
    <col min="34" max="34" width="7.125" style="1" customWidth="1"/>
    <col min="35" max="35" width="8.125" style="1" customWidth="1"/>
    <col min="36" max="36" width="10.25390625" style="1" customWidth="1"/>
    <col min="37" max="16384" width="9.00390625" style="1" customWidth="1"/>
  </cols>
  <sheetData>
    <row r="1" ht="15.75">
      <c r="AJ1" s="4" t="s">
        <v>494</v>
      </c>
    </row>
    <row r="2" ht="15.75">
      <c r="AJ2" s="4" t="s">
        <v>271</v>
      </c>
    </row>
    <row r="3" ht="15.75">
      <c r="AJ3" s="4" t="s">
        <v>286</v>
      </c>
    </row>
    <row r="4" ht="15.75">
      <c r="AI4" s="4"/>
    </row>
    <row r="6" spans="1:36" ht="33" customHeight="1">
      <c r="A6" s="515" t="s">
        <v>514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</row>
    <row r="7" spans="1:36" ht="15.75">
      <c r="A7" s="289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</row>
    <row r="8" ht="15.75">
      <c r="AJ8" s="4" t="s">
        <v>272</v>
      </c>
    </row>
    <row r="9" ht="15.75">
      <c r="AJ9" s="4" t="s">
        <v>273</v>
      </c>
    </row>
    <row r="10" ht="15.75">
      <c r="AJ10" s="4"/>
    </row>
    <row r="11" ht="15.75">
      <c r="AJ11" s="196" t="s">
        <v>274</v>
      </c>
    </row>
    <row r="12" ht="15.75">
      <c r="AJ12" s="4" t="s">
        <v>275</v>
      </c>
    </row>
    <row r="13" ht="15.75">
      <c r="AJ13" s="4" t="s">
        <v>276</v>
      </c>
    </row>
    <row r="14" ht="16.5" thickBot="1"/>
    <row r="15" spans="1:36" ht="22.5" customHeight="1">
      <c r="A15" s="578" t="s">
        <v>15</v>
      </c>
      <c r="B15" s="580" t="s">
        <v>450</v>
      </c>
      <c r="C15" s="580" t="s">
        <v>475</v>
      </c>
      <c r="D15" s="580"/>
      <c r="E15" s="580"/>
      <c r="F15" s="580"/>
      <c r="G15" s="580"/>
      <c r="H15" s="580" t="s">
        <v>476</v>
      </c>
      <c r="I15" s="580"/>
      <c r="J15" s="580"/>
      <c r="K15" s="580"/>
      <c r="L15" s="580"/>
      <c r="M15" s="580" t="s">
        <v>477</v>
      </c>
      <c r="N15" s="580"/>
      <c r="O15" s="580"/>
      <c r="P15" s="580"/>
      <c r="Q15" s="580"/>
      <c r="R15" s="580" t="s">
        <v>478</v>
      </c>
      <c r="S15" s="580"/>
      <c r="T15" s="580"/>
      <c r="U15" s="580"/>
      <c r="V15" s="580"/>
      <c r="W15" s="582" t="s">
        <v>451</v>
      </c>
      <c r="X15" s="582"/>
      <c r="Y15" s="582"/>
      <c r="Z15" s="582"/>
      <c r="AA15" s="582"/>
      <c r="AB15" s="582"/>
      <c r="AC15" s="582"/>
      <c r="AD15" s="582"/>
      <c r="AE15" s="582"/>
      <c r="AF15" s="582"/>
      <c r="AG15" s="582"/>
      <c r="AH15" s="582"/>
      <c r="AI15" s="582"/>
      <c r="AJ15" s="583"/>
    </row>
    <row r="16" spans="1:36" ht="27.75" customHeight="1">
      <c r="A16" s="579"/>
      <c r="B16" s="498"/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 t="s">
        <v>508</v>
      </c>
      <c r="X16" s="498"/>
      <c r="Y16" s="498"/>
      <c r="Z16" s="498"/>
      <c r="AA16" s="584" t="s">
        <v>452</v>
      </c>
      <c r="AB16" s="584"/>
      <c r="AC16" s="584"/>
      <c r="AD16" s="584"/>
      <c r="AE16" s="584" t="s">
        <v>453</v>
      </c>
      <c r="AF16" s="584"/>
      <c r="AG16" s="584"/>
      <c r="AH16" s="584"/>
      <c r="AI16" s="584"/>
      <c r="AJ16" s="531" t="s">
        <v>510</v>
      </c>
    </row>
    <row r="17" spans="1:36" ht="79.5" customHeight="1">
      <c r="A17" s="27"/>
      <c r="B17" s="26" t="s">
        <v>39</v>
      </c>
      <c r="C17" s="6" t="s">
        <v>462</v>
      </c>
      <c r="D17" s="6" t="s">
        <v>463</v>
      </c>
      <c r="E17" s="6" t="s">
        <v>464</v>
      </c>
      <c r="F17" s="6" t="s">
        <v>465</v>
      </c>
      <c r="G17" s="6" t="s">
        <v>466</v>
      </c>
      <c r="H17" s="6" t="s">
        <v>462</v>
      </c>
      <c r="I17" s="6" t="s">
        <v>463</v>
      </c>
      <c r="J17" s="6" t="s">
        <v>464</v>
      </c>
      <c r="K17" s="6" t="s">
        <v>465</v>
      </c>
      <c r="L17" s="6" t="s">
        <v>466</v>
      </c>
      <c r="M17" s="6" t="s">
        <v>462</v>
      </c>
      <c r="N17" s="6" t="s">
        <v>463</v>
      </c>
      <c r="O17" s="6" t="s">
        <v>464</v>
      </c>
      <c r="P17" s="6" t="s">
        <v>465</v>
      </c>
      <c r="Q17" s="6" t="s">
        <v>466</v>
      </c>
      <c r="R17" s="6" t="s">
        <v>462</v>
      </c>
      <c r="S17" s="6" t="s">
        <v>463</v>
      </c>
      <c r="T17" s="6" t="s">
        <v>464</v>
      </c>
      <c r="U17" s="6" t="s">
        <v>465</v>
      </c>
      <c r="V17" s="6" t="s">
        <v>466</v>
      </c>
      <c r="W17" s="299" t="s">
        <v>454</v>
      </c>
      <c r="X17" s="309" t="s">
        <v>511</v>
      </c>
      <c r="Y17" s="6" t="s">
        <v>509</v>
      </c>
      <c r="Z17" s="6" t="s">
        <v>512</v>
      </c>
      <c r="AA17" s="306" t="s">
        <v>454</v>
      </c>
      <c r="AB17" s="307" t="s">
        <v>455</v>
      </c>
      <c r="AC17" s="307" t="s">
        <v>456</v>
      </c>
      <c r="AD17" s="307" t="s">
        <v>457</v>
      </c>
      <c r="AE17" s="306" t="s">
        <v>458</v>
      </c>
      <c r="AF17" s="307" t="s">
        <v>455</v>
      </c>
      <c r="AG17" s="308" t="s">
        <v>459</v>
      </c>
      <c r="AH17" s="308" t="s">
        <v>460</v>
      </c>
      <c r="AI17" s="307" t="s">
        <v>461</v>
      </c>
      <c r="AJ17" s="581"/>
    </row>
    <row r="18" spans="1:36" ht="31.5">
      <c r="A18" s="27">
        <v>1</v>
      </c>
      <c r="B18" s="26" t="s">
        <v>132</v>
      </c>
      <c r="C18" s="26"/>
      <c r="D18" s="26"/>
      <c r="E18" s="26" t="s">
        <v>467</v>
      </c>
      <c r="F18" s="26"/>
      <c r="G18" s="26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2"/>
    </row>
    <row r="19" spans="1:36" ht="31.5">
      <c r="A19" s="113" t="s">
        <v>2</v>
      </c>
      <c r="B19" s="26" t="s">
        <v>129</v>
      </c>
      <c r="C19" s="26"/>
      <c r="D19" s="26"/>
      <c r="E19" s="26"/>
      <c r="F19" s="26"/>
      <c r="G19" s="26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2"/>
    </row>
    <row r="20" spans="1:36" ht="15.75">
      <c r="A20" s="18">
        <v>1</v>
      </c>
      <c r="B20" s="5" t="s">
        <v>468</v>
      </c>
      <c r="C20" s="5"/>
      <c r="D20" s="5"/>
      <c r="E20" s="5"/>
      <c r="F20" s="5"/>
      <c r="G20" s="5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2"/>
    </row>
    <row r="21" spans="1:36" ht="15.75">
      <c r="A21" s="18">
        <v>2</v>
      </c>
      <c r="B21" s="5" t="s">
        <v>42</v>
      </c>
      <c r="C21" s="5"/>
      <c r="D21" s="5"/>
      <c r="E21" s="5"/>
      <c r="F21" s="5"/>
      <c r="G21" s="5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2"/>
    </row>
    <row r="22" spans="1:36" ht="15.75">
      <c r="A22" s="18" t="s">
        <v>41</v>
      </c>
      <c r="B22" s="5" t="s">
        <v>41</v>
      </c>
      <c r="C22" s="5"/>
      <c r="D22" s="5"/>
      <c r="E22" s="5"/>
      <c r="F22" s="5"/>
      <c r="G22" s="5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2"/>
    </row>
    <row r="23" spans="1:36" ht="31.5">
      <c r="A23" s="27" t="s">
        <v>3</v>
      </c>
      <c r="B23" s="26" t="s">
        <v>255</v>
      </c>
      <c r="C23" s="26"/>
      <c r="D23" s="5"/>
      <c r="E23" s="5"/>
      <c r="F23" s="5"/>
      <c r="G23" s="5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2"/>
    </row>
    <row r="24" spans="1:36" ht="15.75">
      <c r="A24" s="18">
        <v>1</v>
      </c>
      <c r="B24" s="5" t="s">
        <v>40</v>
      </c>
      <c r="C24" s="5"/>
      <c r="D24" s="5"/>
      <c r="E24" s="5"/>
      <c r="F24" s="5"/>
      <c r="G24" s="5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2"/>
    </row>
    <row r="25" spans="1:36" ht="15.75">
      <c r="A25" s="18">
        <v>2</v>
      </c>
      <c r="B25" s="5" t="s">
        <v>42</v>
      </c>
      <c r="C25" s="5"/>
      <c r="D25" s="5"/>
      <c r="E25" s="5"/>
      <c r="F25" s="5"/>
      <c r="G25" s="5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2"/>
    </row>
    <row r="26" spans="1:36" ht="15.75">
      <c r="A26" s="18" t="s">
        <v>41</v>
      </c>
      <c r="B26" s="5"/>
      <c r="C26" s="5"/>
      <c r="D26" s="5"/>
      <c r="E26" s="5"/>
      <c r="F26" s="5"/>
      <c r="G26" s="5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2"/>
    </row>
    <row r="27" spans="1:36" ht="31.5">
      <c r="A27" s="27" t="s">
        <v>14</v>
      </c>
      <c r="B27" s="26" t="s">
        <v>130</v>
      </c>
      <c r="C27" s="26"/>
      <c r="D27" s="5"/>
      <c r="E27" s="5"/>
      <c r="F27" s="5"/>
      <c r="G27" s="5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2"/>
    </row>
    <row r="28" spans="1:36" ht="15.75">
      <c r="A28" s="18">
        <v>1</v>
      </c>
      <c r="B28" s="5" t="s">
        <v>40</v>
      </c>
      <c r="C28" s="5"/>
      <c r="D28" s="5"/>
      <c r="E28" s="5"/>
      <c r="F28" s="5"/>
      <c r="G28" s="5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2"/>
    </row>
    <row r="29" spans="1:36" ht="15.75">
      <c r="A29" s="18">
        <v>2</v>
      </c>
      <c r="B29" s="5" t="s">
        <v>42</v>
      </c>
      <c r="C29" s="5"/>
      <c r="D29" s="5"/>
      <c r="E29" s="5"/>
      <c r="F29" s="5"/>
      <c r="G29" s="5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2"/>
    </row>
    <row r="30" spans="1:36" ht="15.75">
      <c r="A30" s="18" t="s">
        <v>41</v>
      </c>
      <c r="B30" s="5"/>
      <c r="C30" s="5"/>
      <c r="D30" s="5"/>
      <c r="E30" s="5"/>
      <c r="F30" s="5"/>
      <c r="G30" s="5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2"/>
    </row>
    <row r="31" spans="1:36" ht="47.25">
      <c r="A31" s="27" t="s">
        <v>31</v>
      </c>
      <c r="B31" s="26" t="s">
        <v>131</v>
      </c>
      <c r="C31" s="26"/>
      <c r="D31" s="5"/>
      <c r="E31" s="5"/>
      <c r="F31" s="5"/>
      <c r="G31" s="5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2"/>
    </row>
    <row r="32" spans="1:36" ht="15.75">
      <c r="A32" s="18">
        <v>1</v>
      </c>
      <c r="B32" s="5" t="s">
        <v>40</v>
      </c>
      <c r="C32" s="5"/>
      <c r="D32" s="5"/>
      <c r="E32" s="5"/>
      <c r="F32" s="5"/>
      <c r="G32" s="5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2"/>
    </row>
    <row r="33" spans="1:36" ht="15.75">
      <c r="A33" s="18">
        <v>2</v>
      </c>
      <c r="B33" s="5" t="s">
        <v>42</v>
      </c>
      <c r="C33" s="5"/>
      <c r="D33" s="5"/>
      <c r="E33" s="5"/>
      <c r="F33" s="5"/>
      <c r="G33" s="5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2"/>
    </row>
    <row r="34" spans="1:36" ht="15.75">
      <c r="A34" s="18" t="s">
        <v>41</v>
      </c>
      <c r="B34" s="5"/>
      <c r="C34" s="5"/>
      <c r="D34" s="5"/>
      <c r="E34" s="5"/>
      <c r="F34" s="5"/>
      <c r="G34" s="5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2"/>
    </row>
    <row r="35" spans="1:36" ht="15.75">
      <c r="A35" s="27" t="s">
        <v>4</v>
      </c>
      <c r="B35" s="26" t="s">
        <v>53</v>
      </c>
      <c r="C35" s="26"/>
      <c r="D35" s="26"/>
      <c r="E35" s="26"/>
      <c r="F35" s="26"/>
      <c r="G35" s="26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2"/>
    </row>
    <row r="36" spans="1:36" ht="31.5">
      <c r="A36" s="113" t="s">
        <v>5</v>
      </c>
      <c r="B36" s="26" t="s">
        <v>129</v>
      </c>
      <c r="C36" s="26"/>
      <c r="D36" s="26"/>
      <c r="E36" s="26"/>
      <c r="F36" s="26"/>
      <c r="G36" s="26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2"/>
    </row>
    <row r="37" spans="1:36" ht="15.75">
      <c r="A37" s="18">
        <v>1</v>
      </c>
      <c r="B37" s="5" t="s">
        <v>40</v>
      </c>
      <c r="C37" s="5"/>
      <c r="D37" s="5"/>
      <c r="E37" s="5"/>
      <c r="F37" s="5"/>
      <c r="G37" s="5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2"/>
    </row>
    <row r="38" spans="1:36" ht="15.75">
      <c r="A38" s="18">
        <v>2</v>
      </c>
      <c r="B38" s="5" t="s">
        <v>42</v>
      </c>
      <c r="C38" s="5"/>
      <c r="D38" s="5"/>
      <c r="E38" s="5"/>
      <c r="F38" s="5"/>
      <c r="G38" s="5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2"/>
    </row>
    <row r="39" spans="1:36" ht="15.75">
      <c r="A39" s="18" t="s">
        <v>41</v>
      </c>
      <c r="B39" s="5"/>
      <c r="C39" s="5"/>
      <c r="D39" s="5"/>
      <c r="E39" s="5"/>
      <c r="F39" s="5"/>
      <c r="G39" s="5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2"/>
    </row>
    <row r="40" spans="1:36" ht="15.75">
      <c r="A40" s="113" t="s">
        <v>6</v>
      </c>
      <c r="B40" s="207" t="s">
        <v>277</v>
      </c>
      <c r="C40" s="207"/>
      <c r="D40" s="5"/>
      <c r="E40" s="5"/>
      <c r="F40" s="5"/>
      <c r="G40" s="5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2"/>
    </row>
    <row r="41" spans="1:36" ht="15.75">
      <c r="A41" s="18">
        <v>1</v>
      </c>
      <c r="B41" s="5" t="s">
        <v>40</v>
      </c>
      <c r="C41" s="5"/>
      <c r="D41" s="5"/>
      <c r="E41" s="5"/>
      <c r="F41" s="5"/>
      <c r="G41" s="5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2"/>
    </row>
    <row r="42" spans="1:36" ht="15.75">
      <c r="A42" s="18"/>
      <c r="B42" s="5" t="s">
        <v>140</v>
      </c>
      <c r="C42" s="5"/>
      <c r="D42" s="5"/>
      <c r="E42" s="5"/>
      <c r="F42" s="5"/>
      <c r="G42" s="5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2"/>
    </row>
    <row r="43" spans="1:36" ht="15.75">
      <c r="A43" s="18">
        <v>2</v>
      </c>
      <c r="B43" s="5" t="s">
        <v>42</v>
      </c>
      <c r="C43" s="5"/>
      <c r="D43" s="5"/>
      <c r="E43" s="5"/>
      <c r="F43" s="5"/>
      <c r="G43" s="5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2"/>
    </row>
    <row r="44" spans="1:36" ht="15.75">
      <c r="A44" s="18"/>
      <c r="B44" s="5" t="s">
        <v>140</v>
      </c>
      <c r="C44" s="5"/>
      <c r="D44" s="5"/>
      <c r="E44" s="5"/>
      <c r="F44" s="5"/>
      <c r="G44" s="5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2"/>
    </row>
    <row r="45" spans="1:36" ht="15.75">
      <c r="A45" s="18" t="s">
        <v>41</v>
      </c>
      <c r="B45" s="6"/>
      <c r="C45" s="6"/>
      <c r="D45" s="6"/>
      <c r="E45" s="6"/>
      <c r="F45" s="6"/>
      <c r="G45" s="6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2"/>
    </row>
    <row r="46" spans="1:36" ht="15.75" customHeight="1">
      <c r="A46" s="561" t="s">
        <v>103</v>
      </c>
      <c r="B46" s="562"/>
      <c r="C46" s="297"/>
      <c r="D46" s="5"/>
      <c r="E46" s="5"/>
      <c r="F46" s="5"/>
      <c r="G46" s="5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2"/>
    </row>
    <row r="47" spans="1:36" ht="31.5">
      <c r="A47" s="27"/>
      <c r="B47" s="26" t="s">
        <v>128</v>
      </c>
      <c r="C47" s="26"/>
      <c r="D47" s="5"/>
      <c r="E47" s="5"/>
      <c r="F47" s="5"/>
      <c r="G47" s="5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2"/>
    </row>
    <row r="48" spans="1:36" ht="15.75">
      <c r="A48" s="18">
        <v>1</v>
      </c>
      <c r="B48" s="5" t="s">
        <v>40</v>
      </c>
      <c r="C48" s="5"/>
      <c r="D48" s="5"/>
      <c r="E48" s="5"/>
      <c r="F48" s="5"/>
      <c r="G48" s="5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2"/>
    </row>
    <row r="49" spans="1:36" ht="15.75">
      <c r="A49" s="18">
        <v>2</v>
      </c>
      <c r="B49" s="5" t="s">
        <v>42</v>
      </c>
      <c r="C49" s="5"/>
      <c r="D49" s="5"/>
      <c r="E49" s="5"/>
      <c r="F49" s="5"/>
      <c r="G49" s="5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2"/>
    </row>
    <row r="50" spans="1:36" ht="16.5" thickBot="1">
      <c r="A50" s="89" t="s">
        <v>41</v>
      </c>
      <c r="B50" s="90"/>
      <c r="C50" s="90"/>
      <c r="D50" s="90"/>
      <c r="E50" s="90"/>
      <c r="F50" s="90"/>
      <c r="G50" s="90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4"/>
    </row>
    <row r="51" spans="1:7" ht="15.75">
      <c r="A51" s="28"/>
      <c r="B51" s="13"/>
      <c r="C51" s="13"/>
      <c r="D51" s="13"/>
      <c r="E51" s="36"/>
      <c r="F51" s="36"/>
      <c r="G51" s="36"/>
    </row>
    <row r="52" spans="1:21" ht="15.75">
      <c r="A52" s="20"/>
      <c r="B52" s="547" t="s">
        <v>469</v>
      </c>
      <c r="C52" s="547"/>
      <c r="D52" s="547"/>
      <c r="E52" s="547"/>
      <c r="F52" s="547"/>
      <c r="G52" s="547"/>
      <c r="H52" s="547"/>
      <c r="I52" s="547"/>
      <c r="J52" s="547"/>
      <c r="K52" s="547"/>
      <c r="L52" s="547"/>
      <c r="M52" s="547"/>
      <c r="N52" s="547"/>
      <c r="O52" s="547"/>
      <c r="P52" s="547"/>
      <c r="Q52" s="547"/>
      <c r="R52" s="547"/>
      <c r="S52" s="547"/>
      <c r="T52" s="547"/>
      <c r="U52" s="547"/>
    </row>
    <row r="53" spans="1:21" ht="15.75">
      <c r="A53" s="20"/>
      <c r="B53" s="1" t="s">
        <v>470</v>
      </c>
      <c r="E53" s="1"/>
      <c r="F53" s="1"/>
      <c r="G53" s="1"/>
      <c r="S53" s="17"/>
      <c r="T53" s="17"/>
      <c r="U53" s="17"/>
    </row>
    <row r="54" spans="2:7" ht="15.75">
      <c r="B54" s="195"/>
      <c r="C54" s="195"/>
      <c r="D54" s="195"/>
      <c r="E54" s="195"/>
      <c r="F54" s="195"/>
      <c r="G54" s="195"/>
    </row>
    <row r="55" spans="1:11" ht="15.75" customHeight="1">
      <c r="A55" s="20"/>
      <c r="B55" s="577"/>
      <c r="C55" s="577"/>
      <c r="D55" s="577"/>
      <c r="E55" s="577"/>
      <c r="F55" s="577"/>
      <c r="G55" s="577"/>
      <c r="H55" s="577"/>
      <c r="I55" s="577"/>
      <c r="J55" s="577"/>
      <c r="K55" s="577"/>
    </row>
    <row r="56" spans="1:7" ht="15.75" customHeight="1">
      <c r="A56" s="20"/>
      <c r="B56" s="547"/>
      <c r="C56" s="547"/>
      <c r="D56" s="547"/>
      <c r="E56" s="547"/>
      <c r="F56" s="547"/>
      <c r="G56" s="547"/>
    </row>
    <row r="57" ht="15.75">
      <c r="A57" s="20"/>
    </row>
    <row r="58" ht="15.75">
      <c r="A58" s="20"/>
    </row>
    <row r="59" spans="5:7" ht="33.75" customHeight="1">
      <c r="E59" s="1"/>
      <c r="F59" s="1"/>
      <c r="G59" s="1"/>
    </row>
    <row r="60" ht="15.75">
      <c r="A60" s="17"/>
    </row>
  </sheetData>
  <sheetProtection/>
  <mergeCells count="16">
    <mergeCell ref="B56:G56"/>
    <mergeCell ref="AA16:AD16"/>
    <mergeCell ref="AE16:AI16"/>
    <mergeCell ref="A46:B46"/>
    <mergeCell ref="M15:Q16"/>
    <mergeCell ref="R15:V16"/>
    <mergeCell ref="A6:AJ6"/>
    <mergeCell ref="B52:U52"/>
    <mergeCell ref="B55:K55"/>
    <mergeCell ref="A15:A16"/>
    <mergeCell ref="B15:B16"/>
    <mergeCell ref="AJ16:AJ17"/>
    <mergeCell ref="W15:AJ15"/>
    <mergeCell ref="W16:Z16"/>
    <mergeCell ref="C15:G16"/>
    <mergeCell ref="H15:L16"/>
  </mergeCells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3"/>
  <sheetViews>
    <sheetView zoomScale="70" zoomScaleNormal="70" zoomScalePageLayoutView="0" workbookViewId="0" topLeftCell="A1">
      <selection activeCell="M23" sqref="M23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25390625" style="1" bestFit="1" customWidth="1"/>
    <col min="4" max="4" width="10.50390625" style="1" bestFit="1" customWidth="1"/>
    <col min="5" max="5" width="6.125" style="1" bestFit="1" customWidth="1"/>
    <col min="6" max="6" width="6.375" style="1" bestFit="1" customWidth="1"/>
    <col min="7" max="7" width="6.125" style="1" bestFit="1" customWidth="1"/>
    <col min="8" max="8" width="6.375" style="1" bestFit="1" customWidth="1"/>
    <col min="9" max="9" width="6.125" style="1" bestFit="1" customWidth="1"/>
    <col min="10" max="10" width="6.375" style="1" bestFit="1" customWidth="1"/>
    <col min="11" max="11" width="6.125" style="1" bestFit="1" customWidth="1"/>
    <col min="12" max="12" width="6.375" style="1" bestFit="1" customWidth="1"/>
    <col min="13" max="13" width="39.625" style="1" customWidth="1"/>
    <col min="14" max="16384" width="9.00390625" style="1" customWidth="1"/>
  </cols>
  <sheetData>
    <row r="2" ht="15.75">
      <c r="M2" s="4" t="s">
        <v>287</v>
      </c>
    </row>
    <row r="3" ht="15.75">
      <c r="M3" s="4" t="s">
        <v>271</v>
      </c>
    </row>
    <row r="4" ht="15.75">
      <c r="M4" s="4" t="s">
        <v>286</v>
      </c>
    </row>
    <row r="5" ht="15.75">
      <c r="M5" s="4"/>
    </row>
    <row r="6" spans="1:15" ht="31.5" customHeight="1">
      <c r="A6" s="515" t="s">
        <v>500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66"/>
      <c r="O6" s="566"/>
    </row>
    <row r="7" spans="1:15" ht="15.75">
      <c r="A7" s="289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19"/>
      <c r="O7" s="19"/>
    </row>
    <row r="8" ht="15.75">
      <c r="M8" s="4" t="s">
        <v>272</v>
      </c>
    </row>
    <row r="9" ht="15.75">
      <c r="M9" s="4" t="s">
        <v>273</v>
      </c>
    </row>
    <row r="10" ht="15.75">
      <c r="M10" s="4"/>
    </row>
    <row r="11" ht="15.75">
      <c r="M11" s="196" t="s">
        <v>274</v>
      </c>
    </row>
    <row r="12" ht="15.75">
      <c r="M12" s="4" t="s">
        <v>275</v>
      </c>
    </row>
    <row r="13" ht="15.75">
      <c r="M13" s="4" t="s">
        <v>276</v>
      </c>
    </row>
    <row r="14" spans="1:15" ht="16.5" thickBot="1">
      <c r="A14" s="16"/>
      <c r="M14" s="4"/>
      <c r="N14" s="19"/>
      <c r="O14" s="19"/>
    </row>
    <row r="15" spans="1:13" ht="32.25" customHeight="1">
      <c r="A15" s="537" t="s">
        <v>15</v>
      </c>
      <c r="B15" s="540" t="s">
        <v>16</v>
      </c>
      <c r="C15" s="540" t="s">
        <v>278</v>
      </c>
      <c r="D15" s="540"/>
      <c r="E15" s="540"/>
      <c r="F15" s="540"/>
      <c r="G15" s="540"/>
      <c r="H15" s="540"/>
      <c r="I15" s="540"/>
      <c r="J15" s="540"/>
      <c r="K15" s="540"/>
      <c r="L15" s="540"/>
      <c r="M15" s="530" t="s">
        <v>17</v>
      </c>
    </row>
    <row r="16" spans="1:13" ht="15.75">
      <c r="A16" s="538"/>
      <c r="B16" s="506"/>
      <c r="C16" s="506" t="s">
        <v>18</v>
      </c>
      <c r="D16" s="506"/>
      <c r="E16" s="506" t="s">
        <v>19</v>
      </c>
      <c r="F16" s="506"/>
      <c r="G16" s="506" t="s">
        <v>20</v>
      </c>
      <c r="H16" s="506"/>
      <c r="I16" s="506" t="s">
        <v>21</v>
      </c>
      <c r="J16" s="506"/>
      <c r="K16" s="506" t="s">
        <v>22</v>
      </c>
      <c r="L16" s="506"/>
      <c r="M16" s="531"/>
    </row>
    <row r="17" spans="1:13" ht="16.5" thickBot="1">
      <c r="A17" s="539"/>
      <c r="B17" s="529"/>
      <c r="C17" s="99" t="s">
        <v>119</v>
      </c>
      <c r="D17" s="99" t="s">
        <v>134</v>
      </c>
      <c r="E17" s="99" t="s">
        <v>23</v>
      </c>
      <c r="F17" s="99" t="s">
        <v>24</v>
      </c>
      <c r="G17" s="99" t="s">
        <v>23</v>
      </c>
      <c r="H17" s="99" t="s">
        <v>24</v>
      </c>
      <c r="I17" s="99" t="s">
        <v>23</v>
      </c>
      <c r="J17" s="99" t="s">
        <v>24</v>
      </c>
      <c r="K17" s="99" t="s">
        <v>23</v>
      </c>
      <c r="L17" s="99" t="s">
        <v>24</v>
      </c>
      <c r="M17" s="532"/>
    </row>
    <row r="18" spans="1:15" ht="15.75">
      <c r="A18" s="226">
        <v>1</v>
      </c>
      <c r="B18" s="224" t="s">
        <v>26</v>
      </c>
      <c r="C18" s="86"/>
      <c r="D18" s="86"/>
      <c r="E18" s="86"/>
      <c r="F18" s="86"/>
      <c r="G18" s="86"/>
      <c r="H18" s="86"/>
      <c r="I18" s="86"/>
      <c r="J18" s="86"/>
      <c r="K18" s="92"/>
      <c r="L18" s="92"/>
      <c r="M18" s="93"/>
      <c r="N18" s="8"/>
      <c r="O18" s="8"/>
    </row>
    <row r="19" spans="1:13" ht="31.5">
      <c r="A19" s="205" t="s">
        <v>2</v>
      </c>
      <c r="B19" s="5" t="s">
        <v>27</v>
      </c>
      <c r="C19" s="5"/>
      <c r="D19" s="5"/>
      <c r="E19" s="5"/>
      <c r="F19" s="5"/>
      <c r="G19" s="5"/>
      <c r="H19" s="5"/>
      <c r="I19" s="5"/>
      <c r="J19" s="5"/>
      <c r="K19" s="6"/>
      <c r="L19" s="6"/>
      <c r="M19" s="11"/>
    </row>
    <row r="20" spans="1:13" ht="31.5">
      <c r="A20" s="205" t="s">
        <v>28</v>
      </c>
      <c r="B20" s="5" t="s">
        <v>51</v>
      </c>
      <c r="C20" s="5"/>
      <c r="D20" s="5"/>
      <c r="E20" s="5"/>
      <c r="F20" s="5"/>
      <c r="G20" s="5"/>
      <c r="H20" s="5"/>
      <c r="I20" s="5"/>
      <c r="J20" s="5"/>
      <c r="K20" s="6"/>
      <c r="L20" s="6"/>
      <c r="M20" s="11"/>
    </row>
    <row r="21" spans="1:13" ht="15.75">
      <c r="A21" s="205" t="s">
        <v>44</v>
      </c>
      <c r="B21" s="5" t="s">
        <v>52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11"/>
    </row>
    <row r="22" spans="1:13" ht="47.25">
      <c r="A22" s="205" t="s">
        <v>48</v>
      </c>
      <c r="B22" s="5" t="s">
        <v>111</v>
      </c>
      <c r="C22" s="26"/>
      <c r="D22" s="26"/>
      <c r="E22" s="26"/>
      <c r="F22" s="26"/>
      <c r="G22" s="26"/>
      <c r="H22" s="26"/>
      <c r="I22" s="26"/>
      <c r="J22" s="26"/>
      <c r="K22" s="6"/>
      <c r="L22" s="6"/>
      <c r="M22" s="11"/>
    </row>
    <row r="23" spans="1:13" ht="31.5">
      <c r="A23" s="205" t="s">
        <v>49</v>
      </c>
      <c r="B23" s="5" t="s">
        <v>112</v>
      </c>
      <c r="C23" s="26"/>
      <c r="D23" s="26"/>
      <c r="E23" s="26"/>
      <c r="F23" s="26"/>
      <c r="G23" s="26"/>
      <c r="H23" s="26"/>
      <c r="I23" s="26"/>
      <c r="J23" s="26"/>
      <c r="K23" s="6"/>
      <c r="L23" s="6"/>
      <c r="M23" s="11"/>
    </row>
    <row r="24" spans="1:13" ht="31.5">
      <c r="A24" s="205" t="s">
        <v>50</v>
      </c>
      <c r="B24" s="5" t="s">
        <v>113</v>
      </c>
      <c r="C24" s="5"/>
      <c r="D24" s="5"/>
      <c r="E24" s="5"/>
      <c r="F24" s="5"/>
      <c r="G24" s="5"/>
      <c r="H24" s="5"/>
      <c r="I24" s="5"/>
      <c r="J24" s="5"/>
      <c r="K24" s="6"/>
      <c r="L24" s="6"/>
      <c r="M24" s="11"/>
    </row>
    <row r="25" spans="1:13" ht="15.75">
      <c r="A25" s="205" t="s">
        <v>309</v>
      </c>
      <c r="B25" s="5" t="s">
        <v>293</v>
      </c>
      <c r="C25" s="5"/>
      <c r="D25" s="5"/>
      <c r="E25" s="5"/>
      <c r="F25" s="5"/>
      <c r="G25" s="5"/>
      <c r="H25" s="5"/>
      <c r="I25" s="5"/>
      <c r="J25" s="5"/>
      <c r="K25" s="6"/>
      <c r="L25" s="6"/>
      <c r="M25" s="11"/>
    </row>
    <row r="26" spans="1:13" ht="15.75">
      <c r="A26" s="205" t="s">
        <v>3</v>
      </c>
      <c r="B26" s="5" t="s">
        <v>29</v>
      </c>
      <c r="C26" s="5"/>
      <c r="D26" s="5"/>
      <c r="E26" s="5"/>
      <c r="F26" s="5"/>
      <c r="G26" s="5"/>
      <c r="H26" s="5"/>
      <c r="I26" s="5"/>
      <c r="J26" s="5"/>
      <c r="K26" s="6"/>
      <c r="L26" s="6"/>
      <c r="M26" s="11"/>
    </row>
    <row r="27" spans="1:13" ht="15.75">
      <c r="A27" s="205" t="s">
        <v>294</v>
      </c>
      <c r="B27" s="5" t="s">
        <v>297</v>
      </c>
      <c r="C27" s="5"/>
      <c r="D27" s="5"/>
      <c r="E27" s="5"/>
      <c r="F27" s="5"/>
      <c r="G27" s="5"/>
      <c r="H27" s="5"/>
      <c r="I27" s="5"/>
      <c r="J27" s="5"/>
      <c r="K27" s="6"/>
      <c r="L27" s="6"/>
      <c r="M27" s="11"/>
    </row>
    <row r="28" spans="1:13" ht="15.75">
      <c r="A28" s="205" t="s">
        <v>295</v>
      </c>
      <c r="B28" s="5" t="s">
        <v>298</v>
      </c>
      <c r="C28" s="5"/>
      <c r="D28" s="5"/>
      <c r="E28" s="5"/>
      <c r="F28" s="5"/>
      <c r="G28" s="5"/>
      <c r="H28" s="5"/>
      <c r="I28" s="5"/>
      <c r="J28" s="5"/>
      <c r="K28" s="6"/>
      <c r="L28" s="6"/>
      <c r="M28" s="11"/>
    </row>
    <row r="29" spans="1:13" ht="31.5">
      <c r="A29" s="205" t="s">
        <v>296</v>
      </c>
      <c r="B29" s="5" t="s">
        <v>299</v>
      </c>
      <c r="C29" s="5"/>
      <c r="D29" s="5"/>
      <c r="E29" s="5"/>
      <c r="F29" s="5"/>
      <c r="G29" s="5"/>
      <c r="H29" s="5"/>
      <c r="I29" s="5"/>
      <c r="J29" s="5"/>
      <c r="K29" s="6"/>
      <c r="L29" s="6"/>
      <c r="M29" s="11"/>
    </row>
    <row r="30" spans="1:13" ht="15.75">
      <c r="A30" s="205" t="s">
        <v>14</v>
      </c>
      <c r="B30" s="5" t="s">
        <v>30</v>
      </c>
      <c r="C30" s="5"/>
      <c r="D30" s="5"/>
      <c r="E30" s="5"/>
      <c r="F30" s="5"/>
      <c r="G30" s="5"/>
      <c r="H30" s="5"/>
      <c r="I30" s="5"/>
      <c r="J30" s="5"/>
      <c r="K30" s="6"/>
      <c r="L30" s="6"/>
      <c r="M30" s="11"/>
    </row>
    <row r="31" spans="1:13" ht="15.75">
      <c r="A31" s="205" t="s">
        <v>31</v>
      </c>
      <c r="B31" s="5" t="s">
        <v>32</v>
      </c>
      <c r="C31" s="5"/>
      <c r="D31" s="5"/>
      <c r="E31" s="5"/>
      <c r="F31" s="5"/>
      <c r="G31" s="5"/>
      <c r="H31" s="5"/>
      <c r="I31" s="5"/>
      <c r="J31" s="5"/>
      <c r="K31" s="6"/>
      <c r="L31" s="6"/>
      <c r="M31" s="11"/>
    </row>
    <row r="32" spans="1:13" ht="15.75">
      <c r="A32" s="205" t="s">
        <v>33</v>
      </c>
      <c r="B32" s="5" t="s">
        <v>114</v>
      </c>
      <c r="C32" s="5"/>
      <c r="D32" s="5"/>
      <c r="E32" s="5"/>
      <c r="F32" s="5"/>
      <c r="G32" s="5"/>
      <c r="H32" s="5"/>
      <c r="I32" s="5"/>
      <c r="J32" s="5"/>
      <c r="K32" s="6"/>
      <c r="L32" s="6"/>
      <c r="M32" s="11"/>
    </row>
    <row r="33" spans="1:13" ht="32.25" thickBot="1">
      <c r="A33" s="210" t="s">
        <v>202</v>
      </c>
      <c r="B33" s="211" t="s">
        <v>305</v>
      </c>
      <c r="C33" s="211"/>
      <c r="D33" s="211"/>
      <c r="E33" s="211"/>
      <c r="F33" s="211"/>
      <c r="G33" s="211"/>
      <c r="H33" s="211"/>
      <c r="I33" s="211"/>
      <c r="J33" s="211"/>
      <c r="K33" s="90"/>
      <c r="L33" s="90"/>
      <c r="M33" s="34"/>
    </row>
    <row r="34" spans="1:13" ht="15.75">
      <c r="A34" s="223" t="s">
        <v>4</v>
      </c>
      <c r="B34" s="224" t="s">
        <v>115</v>
      </c>
      <c r="C34" s="224"/>
      <c r="D34" s="224"/>
      <c r="E34" s="224"/>
      <c r="F34" s="224"/>
      <c r="G34" s="224"/>
      <c r="H34" s="224"/>
      <c r="I34" s="224"/>
      <c r="J34" s="224"/>
      <c r="K34" s="92"/>
      <c r="L34" s="92"/>
      <c r="M34" s="225"/>
    </row>
    <row r="35" spans="1:13" ht="15.75">
      <c r="A35" s="205" t="s">
        <v>5</v>
      </c>
      <c r="B35" s="5" t="s">
        <v>120</v>
      </c>
      <c r="C35" s="5"/>
      <c r="D35" s="5"/>
      <c r="E35" s="5"/>
      <c r="F35" s="5"/>
      <c r="G35" s="5"/>
      <c r="H35" s="5"/>
      <c r="I35" s="5"/>
      <c r="J35" s="5"/>
      <c r="K35" s="6"/>
      <c r="L35" s="6"/>
      <c r="M35" s="11"/>
    </row>
    <row r="36" spans="1:13" ht="15.75">
      <c r="A36" s="205" t="s">
        <v>6</v>
      </c>
      <c r="B36" s="5" t="s">
        <v>116</v>
      </c>
      <c r="C36" s="5"/>
      <c r="D36" s="5"/>
      <c r="E36" s="5"/>
      <c r="F36" s="5"/>
      <c r="G36" s="5"/>
      <c r="H36" s="5"/>
      <c r="I36" s="5"/>
      <c r="J36" s="5"/>
      <c r="K36" s="6"/>
      <c r="L36" s="6"/>
      <c r="M36" s="11"/>
    </row>
    <row r="37" spans="1:13" ht="21.75" customHeight="1">
      <c r="A37" s="209" t="s">
        <v>7</v>
      </c>
      <c r="B37" s="5" t="s">
        <v>117</v>
      </c>
      <c r="C37" s="10"/>
      <c r="D37" s="10"/>
      <c r="E37" s="10"/>
      <c r="F37" s="10"/>
      <c r="G37" s="201"/>
      <c r="H37" s="201"/>
      <c r="I37" s="201"/>
      <c r="J37" s="201"/>
      <c r="K37" s="201"/>
      <c r="L37" s="201"/>
      <c r="M37" s="202"/>
    </row>
    <row r="38" spans="1:13" ht="15.75">
      <c r="A38" s="209" t="s">
        <v>8</v>
      </c>
      <c r="B38" s="5" t="s">
        <v>34</v>
      </c>
      <c r="C38" s="10"/>
      <c r="D38" s="10"/>
      <c r="E38" s="10"/>
      <c r="F38" s="10"/>
      <c r="G38" s="201"/>
      <c r="H38" s="201"/>
      <c r="I38" s="201"/>
      <c r="J38" s="201"/>
      <c r="K38" s="201"/>
      <c r="L38" s="201"/>
      <c r="M38" s="202"/>
    </row>
    <row r="39" spans="1:13" ht="15.75">
      <c r="A39" s="205" t="s">
        <v>54</v>
      </c>
      <c r="B39" s="5" t="s">
        <v>47</v>
      </c>
      <c r="C39" s="10"/>
      <c r="D39" s="10"/>
      <c r="E39" s="10"/>
      <c r="F39" s="10"/>
      <c r="G39" s="201"/>
      <c r="H39" s="201"/>
      <c r="I39" s="201"/>
      <c r="J39" s="201"/>
      <c r="K39" s="201"/>
      <c r="L39" s="201"/>
      <c r="M39" s="202"/>
    </row>
    <row r="40" spans="1:13" ht="15.75">
      <c r="A40" s="205" t="s">
        <v>108</v>
      </c>
      <c r="B40" s="5" t="s">
        <v>301</v>
      </c>
      <c r="C40" s="10"/>
      <c r="D40" s="10"/>
      <c r="E40" s="10"/>
      <c r="F40" s="10"/>
      <c r="G40" s="201"/>
      <c r="H40" s="201"/>
      <c r="I40" s="201"/>
      <c r="J40" s="201"/>
      <c r="K40" s="201"/>
      <c r="L40" s="201"/>
      <c r="M40" s="202"/>
    </row>
    <row r="41" spans="1:13" ht="16.5" thickBot="1">
      <c r="A41" s="210" t="s">
        <v>300</v>
      </c>
      <c r="B41" s="211" t="s">
        <v>35</v>
      </c>
      <c r="C41" s="33"/>
      <c r="D41" s="33"/>
      <c r="E41" s="33"/>
      <c r="F41" s="33"/>
      <c r="G41" s="203"/>
      <c r="H41" s="203"/>
      <c r="I41" s="203"/>
      <c r="J41" s="203"/>
      <c r="K41" s="203"/>
      <c r="L41" s="203"/>
      <c r="M41" s="204"/>
    </row>
    <row r="42" spans="1:13" ht="31.5">
      <c r="A42" s="218"/>
      <c r="B42" s="219" t="s">
        <v>25</v>
      </c>
      <c r="C42" s="220"/>
      <c r="D42" s="220"/>
      <c r="E42" s="220"/>
      <c r="F42" s="220"/>
      <c r="G42" s="221"/>
      <c r="H42" s="221"/>
      <c r="I42" s="221"/>
      <c r="J42" s="221"/>
      <c r="K42" s="221"/>
      <c r="L42" s="221"/>
      <c r="M42" s="222"/>
    </row>
    <row r="43" spans="1:13" ht="15.75">
      <c r="A43" s="9"/>
      <c r="B43" s="5" t="s">
        <v>289</v>
      </c>
      <c r="C43" s="10"/>
      <c r="D43" s="10"/>
      <c r="E43" s="10"/>
      <c r="F43" s="10"/>
      <c r="G43" s="201"/>
      <c r="H43" s="201"/>
      <c r="I43" s="201"/>
      <c r="J43" s="201"/>
      <c r="K43" s="201"/>
      <c r="L43" s="201"/>
      <c r="M43" s="202"/>
    </row>
    <row r="44" spans="1:13" ht="15.75">
      <c r="A44" s="9"/>
      <c r="B44" s="199" t="s">
        <v>290</v>
      </c>
      <c r="C44" s="10"/>
      <c r="D44" s="10"/>
      <c r="E44" s="10"/>
      <c r="F44" s="10"/>
      <c r="G44" s="201"/>
      <c r="H44" s="201"/>
      <c r="I44" s="201"/>
      <c r="J44" s="201"/>
      <c r="K44" s="201"/>
      <c r="L44" s="201"/>
      <c r="M44" s="202"/>
    </row>
    <row r="45" spans="1:13" ht="16.5" thickBot="1">
      <c r="A45" s="114"/>
      <c r="B45" s="200" t="s">
        <v>291</v>
      </c>
      <c r="C45" s="33"/>
      <c r="D45" s="33"/>
      <c r="E45" s="33"/>
      <c r="F45" s="33"/>
      <c r="G45" s="203"/>
      <c r="H45" s="203"/>
      <c r="I45" s="203"/>
      <c r="J45" s="203"/>
      <c r="K45" s="203"/>
      <c r="L45" s="203"/>
      <c r="M45" s="204"/>
    </row>
    <row r="46" spans="1:13" ht="15.75">
      <c r="A46" s="14"/>
      <c r="B46" s="208"/>
      <c r="C46" s="36"/>
      <c r="D46" s="36"/>
      <c r="E46" s="36"/>
      <c r="F46" s="36"/>
      <c r="G46" s="13"/>
      <c r="H46" s="13"/>
      <c r="I46" s="13"/>
      <c r="J46" s="13"/>
      <c r="K46" s="13"/>
      <c r="L46" s="13"/>
      <c r="M46" s="13"/>
    </row>
    <row r="47" spans="1:12" ht="15.75">
      <c r="A47" s="14" t="s">
        <v>118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5.75">
      <c r="A48" s="14" t="s">
        <v>135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ht="15.75">
      <c r="A49" s="14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5" ht="15.75">
      <c r="A50" s="36"/>
      <c r="B50" s="101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36"/>
      <c r="N50" s="13"/>
      <c r="O50" s="13"/>
    </row>
    <row r="51" spans="3:12" ht="15.75"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3:12" ht="15.75"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3:12" ht="15.75"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3:12" ht="15.75"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3:12" ht="15.75"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3:12" ht="15.75"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3:12" ht="15.75"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3:12" ht="15.75"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3:12" ht="15.75"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3:12" ht="15.75"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3:12" ht="15.75"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3:12" ht="15.75"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3:12" ht="15.75"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3:12" ht="15.75"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6" spans="6:12" ht="15.75">
      <c r="F66" s="87"/>
      <c r="G66" s="87"/>
      <c r="H66" s="87"/>
      <c r="I66" s="87"/>
      <c r="J66" s="87"/>
      <c r="K66" s="87"/>
      <c r="L66" s="87"/>
    </row>
    <row r="67" spans="8:12" ht="15.75">
      <c r="H67" s="28"/>
      <c r="I67" s="28"/>
      <c r="J67" s="28"/>
      <c r="K67" s="28"/>
      <c r="L67" s="28"/>
    </row>
    <row r="68" spans="3:12" ht="15.75"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3:12" ht="15.75"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1" spans="6:8" ht="15.75">
      <c r="F71" s="22"/>
      <c r="G71" s="22"/>
      <c r="H71" s="22"/>
    </row>
    <row r="72" spans="3:12" ht="15.75">
      <c r="C72" s="24"/>
      <c r="F72" s="25"/>
      <c r="H72" s="23"/>
      <c r="I72" s="23"/>
      <c r="J72" s="23"/>
      <c r="L72" s="31"/>
    </row>
    <row r="73" spans="3:8" ht="15.75">
      <c r="C73" s="16"/>
      <c r="H73" s="16"/>
    </row>
  </sheetData>
  <sheetProtection/>
  <mergeCells count="11">
    <mergeCell ref="E16:F16"/>
    <mergeCell ref="G16:H16"/>
    <mergeCell ref="I16:J16"/>
    <mergeCell ref="K16:L16"/>
    <mergeCell ref="A6:M6"/>
    <mergeCell ref="N6:O6"/>
    <mergeCell ref="A15:A17"/>
    <mergeCell ref="B15:B17"/>
    <mergeCell ref="C15:L15"/>
    <mergeCell ref="M15:M17"/>
    <mergeCell ref="C16:D16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="70" zoomScaleNormal="70" zoomScalePageLayoutView="0" workbookViewId="0" topLeftCell="A1">
      <selection activeCell="A7" sqref="A7"/>
    </sheetView>
  </sheetViews>
  <sheetFormatPr defaultColWidth="9.00390625" defaultRowHeight="15.75"/>
  <cols>
    <col min="1" max="1" width="7.25390625" style="1" customWidth="1"/>
    <col min="2" max="2" width="25.25390625" style="1" customWidth="1"/>
    <col min="3" max="3" width="8.00390625" style="1" customWidth="1"/>
    <col min="4" max="4" width="7.25390625" style="1" customWidth="1"/>
    <col min="5" max="5" width="7.125" style="1" customWidth="1"/>
    <col min="6" max="6" width="7.875" style="1" customWidth="1"/>
    <col min="7" max="7" width="7.625" style="1" customWidth="1"/>
    <col min="8" max="9" width="7.25390625" style="1" customWidth="1"/>
    <col min="10" max="10" width="8.375" style="1" customWidth="1"/>
    <col min="11" max="11" width="7.875" style="1" customWidth="1"/>
    <col min="12" max="12" width="8.25390625" style="1" customWidth="1"/>
    <col min="13" max="13" width="7.875" style="1" customWidth="1"/>
    <col min="14" max="14" width="7.25390625" style="1" customWidth="1"/>
    <col min="15" max="15" width="7.375" style="1" customWidth="1"/>
    <col min="16" max="16" width="7.75390625" style="1" customWidth="1"/>
    <col min="17" max="17" width="8.00390625" style="1" customWidth="1"/>
    <col min="18" max="18" width="8.125" style="1" customWidth="1"/>
    <col min="19" max="20" width="8.00390625" style="1" customWidth="1"/>
    <col min="21" max="21" width="8.875" style="1" customWidth="1"/>
    <col min="22" max="22" width="10.25390625" style="1" customWidth="1"/>
    <col min="23" max="16384" width="9.00390625" style="1" customWidth="1"/>
  </cols>
  <sheetData>
    <row r="1" spans="13:22" ht="15.75">
      <c r="M1" s="4"/>
      <c r="V1" s="4"/>
    </row>
    <row r="2" spans="13:22" ht="15.75">
      <c r="M2" s="4"/>
      <c r="V2" s="4" t="s">
        <v>443</v>
      </c>
    </row>
    <row r="3" spans="13:22" ht="15.75">
      <c r="M3" s="4"/>
      <c r="V3" s="4" t="s">
        <v>271</v>
      </c>
    </row>
    <row r="4" spans="13:22" ht="15.75">
      <c r="M4" s="4"/>
      <c r="V4" s="4" t="s">
        <v>286</v>
      </c>
    </row>
    <row r="5" spans="13:22" ht="15.75">
      <c r="M5" s="4"/>
      <c r="V5" s="4"/>
    </row>
    <row r="6" spans="1:22" ht="31.5" customHeight="1">
      <c r="A6" s="515" t="s">
        <v>501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</row>
    <row r="7" spans="13:22" ht="15.75">
      <c r="M7" s="4"/>
      <c r="V7" s="4" t="s">
        <v>272</v>
      </c>
    </row>
    <row r="8" spans="13:22" ht="15.75">
      <c r="M8" s="4"/>
      <c r="V8" s="4" t="s">
        <v>273</v>
      </c>
    </row>
    <row r="9" spans="13:22" ht="15.75">
      <c r="M9" s="4"/>
      <c r="V9" s="4"/>
    </row>
    <row r="10" spans="13:22" ht="15.75">
      <c r="M10" s="4"/>
      <c r="V10" s="196" t="s">
        <v>274</v>
      </c>
    </row>
    <row r="11" spans="13:22" ht="15.75">
      <c r="M11" s="4"/>
      <c r="V11" s="4" t="s">
        <v>275</v>
      </c>
    </row>
    <row r="12" spans="13:22" ht="15.75">
      <c r="M12" s="4"/>
      <c r="V12" s="4" t="s">
        <v>276</v>
      </c>
    </row>
    <row r="13" ht="16.5" thickBot="1"/>
    <row r="14" spans="1:22" ht="15.75" customHeight="1">
      <c r="A14" s="594" t="s">
        <v>0</v>
      </c>
      <c r="B14" s="594" t="s">
        <v>55</v>
      </c>
      <c r="C14" s="597" t="s">
        <v>45</v>
      </c>
      <c r="D14" s="598"/>
      <c r="E14" s="598"/>
      <c r="F14" s="598"/>
      <c r="G14" s="598"/>
      <c r="H14" s="598"/>
      <c r="I14" s="598"/>
      <c r="J14" s="598"/>
      <c r="K14" s="598"/>
      <c r="L14" s="568"/>
      <c r="M14" s="597" t="s">
        <v>122</v>
      </c>
      <c r="N14" s="598"/>
      <c r="O14" s="598"/>
      <c r="P14" s="598"/>
      <c r="Q14" s="598"/>
      <c r="R14" s="598"/>
      <c r="S14" s="598"/>
      <c r="T14" s="598"/>
      <c r="U14" s="598"/>
      <c r="V14" s="568"/>
    </row>
    <row r="15" spans="1:22" ht="15.75" customHeight="1">
      <c r="A15" s="595"/>
      <c r="B15" s="595"/>
      <c r="C15" s="588" t="s">
        <v>119</v>
      </c>
      <c r="D15" s="589"/>
      <c r="E15" s="589"/>
      <c r="F15" s="589"/>
      <c r="G15" s="590"/>
      <c r="H15" s="591" t="s">
        <v>24</v>
      </c>
      <c r="I15" s="589"/>
      <c r="J15" s="589"/>
      <c r="K15" s="589"/>
      <c r="L15" s="592"/>
      <c r="M15" s="588" t="s">
        <v>119</v>
      </c>
      <c r="N15" s="589"/>
      <c r="O15" s="589"/>
      <c r="P15" s="589"/>
      <c r="Q15" s="590"/>
      <c r="R15" s="591" t="s">
        <v>24</v>
      </c>
      <c r="S15" s="589"/>
      <c r="T15" s="589"/>
      <c r="U15" s="589"/>
      <c r="V15" s="592"/>
    </row>
    <row r="16" spans="1:22" ht="15.75" customHeight="1">
      <c r="A16" s="595"/>
      <c r="B16" s="595"/>
      <c r="C16" s="585" t="s">
        <v>56</v>
      </c>
      <c r="D16" s="586"/>
      <c r="E16" s="586"/>
      <c r="F16" s="586"/>
      <c r="G16" s="535"/>
      <c r="H16" s="534" t="s">
        <v>56</v>
      </c>
      <c r="I16" s="586"/>
      <c r="J16" s="586"/>
      <c r="K16" s="586"/>
      <c r="L16" s="587"/>
      <c r="M16" s="585" t="s">
        <v>56</v>
      </c>
      <c r="N16" s="586"/>
      <c r="O16" s="586"/>
      <c r="P16" s="586"/>
      <c r="Q16" s="535"/>
      <c r="R16" s="534" t="s">
        <v>56</v>
      </c>
      <c r="S16" s="586"/>
      <c r="T16" s="586"/>
      <c r="U16" s="586"/>
      <c r="V16" s="587"/>
    </row>
    <row r="17" spans="1:22" ht="15" customHeight="1" thickBot="1">
      <c r="A17" s="596"/>
      <c r="B17" s="596"/>
      <c r="C17" s="123" t="s">
        <v>57</v>
      </c>
      <c r="D17" s="99" t="s">
        <v>58</v>
      </c>
      <c r="E17" s="99" t="s">
        <v>59</v>
      </c>
      <c r="F17" s="99" t="s">
        <v>60</v>
      </c>
      <c r="G17" s="99" t="s">
        <v>143</v>
      </c>
      <c r="H17" s="99" t="s">
        <v>57</v>
      </c>
      <c r="I17" s="99" t="s">
        <v>58</v>
      </c>
      <c r="J17" s="99" t="s">
        <v>59</v>
      </c>
      <c r="K17" s="99" t="s">
        <v>60</v>
      </c>
      <c r="L17" s="100" t="s">
        <v>143</v>
      </c>
      <c r="M17" s="124" t="s">
        <v>57</v>
      </c>
      <c r="N17" s="99" t="s">
        <v>58</v>
      </c>
      <c r="O17" s="99" t="s">
        <v>59</v>
      </c>
      <c r="P17" s="99" t="s">
        <v>60</v>
      </c>
      <c r="Q17" s="99" t="s">
        <v>143</v>
      </c>
      <c r="R17" s="99" t="s">
        <v>57</v>
      </c>
      <c r="S17" s="99" t="s">
        <v>58</v>
      </c>
      <c r="T17" s="99" t="s">
        <v>59</v>
      </c>
      <c r="U17" s="99" t="s">
        <v>60</v>
      </c>
      <c r="V17" s="100" t="s">
        <v>143</v>
      </c>
    </row>
    <row r="18" spans="1:22" ht="15.75">
      <c r="A18" s="109">
        <v>1</v>
      </c>
      <c r="B18" s="109">
        <v>2</v>
      </c>
      <c r="C18" s="106">
        <v>3</v>
      </c>
      <c r="D18" s="107">
        <v>4</v>
      </c>
      <c r="E18" s="107">
        <v>5</v>
      </c>
      <c r="F18" s="107">
        <v>6</v>
      </c>
      <c r="G18" s="107">
        <v>7</v>
      </c>
      <c r="H18" s="108">
        <v>8</v>
      </c>
      <c r="I18" s="108">
        <v>9</v>
      </c>
      <c r="J18" s="108">
        <v>10</v>
      </c>
      <c r="K18" s="108">
        <v>11</v>
      </c>
      <c r="L18" s="110">
        <v>12</v>
      </c>
      <c r="M18" s="106">
        <v>13</v>
      </c>
      <c r="N18" s="107">
        <v>14</v>
      </c>
      <c r="O18" s="107">
        <v>15</v>
      </c>
      <c r="P18" s="107">
        <v>16</v>
      </c>
      <c r="Q18" s="107">
        <v>17</v>
      </c>
      <c r="R18" s="108">
        <v>18</v>
      </c>
      <c r="S18" s="108">
        <v>19</v>
      </c>
      <c r="T18" s="108">
        <v>20</v>
      </c>
      <c r="U18" s="108">
        <v>21</v>
      </c>
      <c r="V18" s="110">
        <v>22</v>
      </c>
    </row>
    <row r="19" spans="1:22" ht="16.5" thickBot="1">
      <c r="A19" s="42"/>
      <c r="B19" s="43"/>
      <c r="C19" s="44"/>
      <c r="D19" s="35"/>
      <c r="E19" s="35"/>
      <c r="F19" s="35"/>
      <c r="G19" s="35"/>
      <c r="H19" s="35"/>
      <c r="I19" s="35"/>
      <c r="J19" s="35"/>
      <c r="K19" s="35"/>
      <c r="L19" s="45"/>
      <c r="M19" s="44"/>
      <c r="N19" s="35"/>
      <c r="O19" s="35"/>
      <c r="P19" s="35"/>
      <c r="Q19" s="37"/>
      <c r="R19" s="37"/>
      <c r="S19" s="37"/>
      <c r="T19" s="37"/>
      <c r="U19" s="37"/>
      <c r="V19" s="38"/>
    </row>
    <row r="20" spans="1:22" ht="15.75">
      <c r="A20" s="29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3"/>
    </row>
    <row r="21" ht="15.75">
      <c r="B21" s="1" t="s">
        <v>118</v>
      </c>
    </row>
    <row r="23" spans="13:16" ht="15.75">
      <c r="M23" s="13"/>
      <c r="N23" s="13"/>
      <c r="O23" s="13"/>
      <c r="P23" s="13"/>
    </row>
    <row r="24" spans="13:16" ht="15.75">
      <c r="M24" s="13"/>
      <c r="N24" s="593"/>
      <c r="O24" s="593"/>
      <c r="P24" s="13"/>
    </row>
    <row r="25" spans="13:16" ht="15.75">
      <c r="M25" s="13"/>
      <c r="N25" s="13"/>
      <c r="O25" s="13"/>
      <c r="P25" s="13"/>
    </row>
    <row r="26" ht="15.75">
      <c r="A26" s="20"/>
    </row>
    <row r="28" ht="15.75">
      <c r="A28" s="17"/>
    </row>
  </sheetData>
  <sheetProtection/>
  <mergeCells count="14">
    <mergeCell ref="N24:O24"/>
    <mergeCell ref="A6:V6"/>
    <mergeCell ref="A14:A17"/>
    <mergeCell ref="B14:B17"/>
    <mergeCell ref="C14:L14"/>
    <mergeCell ref="M14:V14"/>
    <mergeCell ref="C16:G16"/>
    <mergeCell ref="H16:L16"/>
    <mergeCell ref="M16:Q16"/>
    <mergeCell ref="R16:V16"/>
    <mergeCell ref="C15:G15"/>
    <mergeCell ref="H15:L15"/>
    <mergeCell ref="M15:Q15"/>
    <mergeCell ref="R15:V15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0"/>
  <sheetViews>
    <sheetView zoomScale="90" zoomScaleNormal="90" zoomScalePageLayoutView="0" workbookViewId="0" topLeftCell="A1">
      <selection activeCell="B9" sqref="B9"/>
    </sheetView>
  </sheetViews>
  <sheetFormatPr defaultColWidth="9.00390625" defaultRowHeight="15.75"/>
  <cols>
    <col min="1" max="2" width="57.875" style="227" customWidth="1"/>
    <col min="3" max="16384" width="9.00390625" style="229" customWidth="1"/>
  </cols>
  <sheetData>
    <row r="1" ht="15.75">
      <c r="B1" s="228" t="s">
        <v>288</v>
      </c>
    </row>
    <row r="2" ht="15.75">
      <c r="B2" s="228" t="s">
        <v>271</v>
      </c>
    </row>
    <row r="3" ht="15.75">
      <c r="B3" s="228" t="s">
        <v>286</v>
      </c>
    </row>
    <row r="4" ht="15.75">
      <c r="B4" s="228"/>
    </row>
    <row r="5" spans="1:2" ht="30.75" customHeight="1">
      <c r="A5" s="599" t="s">
        <v>502</v>
      </c>
      <c r="B5" s="600"/>
    </row>
    <row r="6" ht="15.75">
      <c r="B6" s="228"/>
    </row>
    <row r="7" ht="15.75">
      <c r="B7" s="228" t="s">
        <v>272</v>
      </c>
    </row>
    <row r="8" ht="15.75">
      <c r="B8" s="228" t="s">
        <v>273</v>
      </c>
    </row>
    <row r="9" ht="15.75">
      <c r="B9" s="228"/>
    </row>
    <row r="10" ht="15.75">
      <c r="B10" s="230" t="s">
        <v>274</v>
      </c>
    </row>
    <row r="11" ht="15.75">
      <c r="B11" s="228" t="s">
        <v>275</v>
      </c>
    </row>
    <row r="12" ht="15.75">
      <c r="B12" s="228" t="s">
        <v>276</v>
      </c>
    </row>
    <row r="13" ht="16.5" thickBot="1">
      <c r="B13" s="231"/>
    </row>
    <row r="14" spans="1:2" ht="16.5" thickBot="1">
      <c r="A14" s="232" t="s">
        <v>38</v>
      </c>
      <c r="B14" s="233"/>
    </row>
    <row r="15" spans="1:2" ht="16.5" thickBot="1">
      <c r="A15" s="232" t="s">
        <v>312</v>
      </c>
      <c r="B15" s="233"/>
    </row>
    <row r="16" spans="1:2" ht="16.5" thickBot="1">
      <c r="A16" s="232" t="s">
        <v>313</v>
      </c>
      <c r="B16" s="234" t="s">
        <v>314</v>
      </c>
    </row>
    <row r="17" spans="1:2" ht="16.5" thickBot="1">
      <c r="A17" s="232" t="s">
        <v>315</v>
      </c>
      <c r="B17" s="234"/>
    </row>
    <row r="18" spans="1:2" ht="16.5" thickBot="1">
      <c r="A18" s="235" t="s">
        <v>316</v>
      </c>
      <c r="B18" s="233" t="s">
        <v>317</v>
      </c>
    </row>
    <row r="19" spans="1:2" ht="30.75" thickBot="1">
      <c r="A19" s="236" t="s">
        <v>318</v>
      </c>
      <c r="B19" s="237" t="s">
        <v>319</v>
      </c>
    </row>
    <row r="20" spans="1:2" ht="16.5" thickBot="1">
      <c r="A20" s="238" t="s">
        <v>320</v>
      </c>
      <c r="B20" s="239"/>
    </row>
    <row r="21" spans="1:2" ht="30.75" thickBot="1">
      <c r="A21" s="239" t="s">
        <v>321</v>
      </c>
      <c r="B21" s="239"/>
    </row>
    <row r="22" spans="1:2" ht="60.75" thickBot="1">
      <c r="A22" s="240" t="s">
        <v>322</v>
      </c>
      <c r="B22" s="239"/>
    </row>
    <row r="23" spans="1:2" ht="60.75" thickBot="1">
      <c r="A23" s="241" t="s">
        <v>323</v>
      </c>
      <c r="B23" s="239"/>
    </row>
    <row r="24" spans="1:2" ht="16.5" thickBot="1">
      <c r="A24" s="235" t="s">
        <v>324</v>
      </c>
      <c r="B24" s="239"/>
    </row>
    <row r="25" spans="1:2" ht="30.75" thickBot="1">
      <c r="A25" s="241" t="s">
        <v>325</v>
      </c>
      <c r="B25" s="239"/>
    </row>
    <row r="26" spans="1:2" ht="16.5" thickBot="1">
      <c r="A26" s="235" t="s">
        <v>326</v>
      </c>
      <c r="B26" s="239"/>
    </row>
    <row r="27" spans="1:2" ht="30.75" thickBot="1">
      <c r="A27" s="242" t="s">
        <v>327</v>
      </c>
      <c r="B27" s="239"/>
    </row>
    <row r="28" spans="1:2" ht="16.5" thickBot="1">
      <c r="A28" s="235" t="s">
        <v>328</v>
      </c>
      <c r="B28" s="237" t="s">
        <v>329</v>
      </c>
    </row>
    <row r="29" spans="1:2" ht="16.5" thickBot="1">
      <c r="A29" s="238" t="s">
        <v>330</v>
      </c>
      <c r="B29" s="237"/>
    </row>
    <row r="30" spans="1:2" ht="90.75" thickBot="1">
      <c r="A30" s="235" t="s">
        <v>331</v>
      </c>
      <c r="B30" s="243" t="s">
        <v>332</v>
      </c>
    </row>
    <row r="31" spans="1:2" ht="28.5">
      <c r="A31" s="238" t="s">
        <v>333</v>
      </c>
      <c r="B31" s="240"/>
    </row>
    <row r="32" spans="1:2" ht="45">
      <c r="A32" s="244" t="s">
        <v>334</v>
      </c>
      <c r="B32" s="244"/>
    </row>
    <row r="33" spans="1:2" ht="15.75">
      <c r="A33" s="244" t="s">
        <v>335</v>
      </c>
      <c r="B33" s="244"/>
    </row>
    <row r="34" spans="1:2" ht="15.75">
      <c r="A34" s="244" t="s">
        <v>336</v>
      </c>
      <c r="B34" s="244"/>
    </row>
    <row r="35" spans="1:2" ht="16.5" thickBot="1">
      <c r="A35" s="245" t="s">
        <v>337</v>
      </c>
      <c r="B35" s="246"/>
    </row>
    <row r="36" spans="1:2" ht="29.25" thickBot="1">
      <c r="A36" s="247" t="s">
        <v>338</v>
      </c>
      <c r="B36" s="239"/>
    </row>
    <row r="37" spans="1:2" ht="16.5" thickBot="1">
      <c r="A37" s="239" t="s">
        <v>339</v>
      </c>
      <c r="B37" s="239"/>
    </row>
    <row r="38" spans="1:2" ht="29.25" thickBot="1">
      <c r="A38" s="248" t="s">
        <v>340</v>
      </c>
      <c r="B38" s="239"/>
    </row>
    <row r="39" spans="1:2" ht="29.25" thickBot="1">
      <c r="A39" s="248" t="s">
        <v>341</v>
      </c>
      <c r="B39" s="239"/>
    </row>
    <row r="40" spans="1:2" ht="16.5" thickBot="1">
      <c r="A40" s="239" t="s">
        <v>71</v>
      </c>
      <c r="B40" s="239"/>
    </row>
    <row r="41" spans="1:2" ht="29.25" thickBot="1">
      <c r="A41" s="248" t="s">
        <v>342</v>
      </c>
      <c r="B41" s="239"/>
    </row>
    <row r="42" spans="1:2" ht="16.5" thickBot="1">
      <c r="A42" s="239" t="s">
        <v>343</v>
      </c>
      <c r="B42" s="239"/>
    </row>
    <row r="43" spans="1:2" ht="16.5" thickBot="1">
      <c r="A43" s="239" t="s">
        <v>344</v>
      </c>
      <c r="B43" s="239"/>
    </row>
    <row r="44" spans="1:2" ht="16.5" thickBot="1">
      <c r="A44" s="239" t="s">
        <v>345</v>
      </c>
      <c r="B44" s="239"/>
    </row>
    <row r="45" spans="1:2" ht="16.5" thickBot="1">
      <c r="A45" s="239" t="s">
        <v>346</v>
      </c>
      <c r="B45" s="239"/>
    </row>
    <row r="46" spans="1:2" ht="29.25" thickBot="1">
      <c r="A46" s="248" t="s">
        <v>347</v>
      </c>
      <c r="B46" s="239"/>
    </row>
    <row r="47" spans="1:2" ht="16.5" thickBot="1">
      <c r="A47" s="239" t="s">
        <v>343</v>
      </c>
      <c r="B47" s="239"/>
    </row>
    <row r="48" spans="1:2" ht="16.5" thickBot="1">
      <c r="A48" s="239" t="s">
        <v>344</v>
      </c>
      <c r="B48" s="239"/>
    </row>
    <row r="49" spans="1:2" ht="16.5" thickBot="1">
      <c r="A49" s="239" t="s">
        <v>345</v>
      </c>
      <c r="B49" s="239"/>
    </row>
    <row r="50" spans="1:2" ht="16.5" thickBot="1">
      <c r="A50" s="239" t="s">
        <v>346</v>
      </c>
      <c r="B50" s="239"/>
    </row>
    <row r="51" spans="1:2" ht="29.25" thickBot="1">
      <c r="A51" s="248" t="s">
        <v>348</v>
      </c>
      <c r="B51" s="239"/>
    </row>
    <row r="52" spans="1:2" ht="16.5" thickBot="1">
      <c r="A52" s="239" t="s">
        <v>343</v>
      </c>
      <c r="B52" s="239"/>
    </row>
    <row r="53" spans="1:2" ht="16.5" thickBot="1">
      <c r="A53" s="239" t="s">
        <v>344</v>
      </c>
      <c r="B53" s="239"/>
    </row>
    <row r="54" spans="1:2" ht="16.5" thickBot="1">
      <c r="A54" s="239" t="s">
        <v>345</v>
      </c>
      <c r="B54" s="239"/>
    </row>
    <row r="55" spans="1:2" ht="16.5" thickBot="1">
      <c r="A55" s="239" t="s">
        <v>346</v>
      </c>
      <c r="B55" s="239"/>
    </row>
    <row r="56" spans="1:2" ht="29.25" thickBot="1">
      <c r="A56" s="238" t="s">
        <v>349</v>
      </c>
      <c r="B56" s="249"/>
    </row>
    <row r="57" spans="1:2" ht="16.5" thickBot="1">
      <c r="A57" s="240" t="s">
        <v>71</v>
      </c>
      <c r="B57" s="249"/>
    </row>
    <row r="58" spans="1:2" ht="16.5" thickBot="1">
      <c r="A58" s="240" t="s">
        <v>350</v>
      </c>
      <c r="B58" s="249"/>
    </row>
    <row r="59" spans="1:2" ht="16.5" thickBot="1">
      <c r="A59" s="240" t="s">
        <v>351</v>
      </c>
      <c r="B59" s="249"/>
    </row>
    <row r="60" spans="1:2" ht="16.5" thickBot="1">
      <c r="A60" s="240" t="s">
        <v>352</v>
      </c>
      <c r="B60" s="249"/>
    </row>
    <row r="61" spans="1:2" ht="16.5" thickBot="1">
      <c r="A61" s="235" t="s">
        <v>353</v>
      </c>
      <c r="B61" s="250"/>
    </row>
    <row r="62" spans="1:2" ht="16.5" thickBot="1">
      <c r="A62" s="235" t="s">
        <v>354</v>
      </c>
      <c r="B62" s="250"/>
    </row>
    <row r="63" spans="1:2" ht="16.5" thickBot="1">
      <c r="A63" s="235" t="s">
        <v>355</v>
      </c>
      <c r="B63" s="250"/>
    </row>
    <row r="64" spans="1:2" ht="16.5" thickBot="1">
      <c r="A64" s="236" t="s">
        <v>356</v>
      </c>
      <c r="B64" s="237"/>
    </row>
    <row r="65" spans="1:2" ht="15.75">
      <c r="A65" s="238" t="s">
        <v>357</v>
      </c>
      <c r="B65" s="601" t="s">
        <v>358</v>
      </c>
    </row>
    <row r="66" spans="1:2" ht="15.75">
      <c r="A66" s="244" t="s">
        <v>359</v>
      </c>
      <c r="B66" s="602"/>
    </row>
    <row r="67" spans="1:2" ht="15.75">
      <c r="A67" s="244" t="s">
        <v>360</v>
      </c>
      <c r="B67" s="602"/>
    </row>
    <row r="68" spans="1:2" ht="15.75">
      <c r="A68" s="244" t="s">
        <v>361</v>
      </c>
      <c r="B68" s="602"/>
    </row>
    <row r="69" spans="1:2" ht="15.75">
      <c r="A69" s="244" t="s">
        <v>362</v>
      </c>
      <c r="B69" s="602"/>
    </row>
    <row r="70" spans="1:2" ht="16.5" thickBot="1">
      <c r="A70" s="246" t="s">
        <v>363</v>
      </c>
      <c r="B70" s="603"/>
    </row>
    <row r="71" spans="1:2" ht="30.75" thickBot="1">
      <c r="A71" s="240" t="s">
        <v>364</v>
      </c>
      <c r="B71" s="241"/>
    </row>
    <row r="72" spans="1:2" ht="29.25" thickBot="1">
      <c r="A72" s="235" t="s">
        <v>365</v>
      </c>
      <c r="B72" s="241"/>
    </row>
    <row r="73" spans="1:2" ht="16.5" thickBot="1">
      <c r="A73" s="240" t="s">
        <v>71</v>
      </c>
      <c r="B73" s="252"/>
    </row>
    <row r="74" spans="1:2" ht="16.5" thickBot="1">
      <c r="A74" s="240" t="s">
        <v>366</v>
      </c>
      <c r="B74" s="241"/>
    </row>
    <row r="75" spans="1:2" ht="16.5" thickBot="1">
      <c r="A75" s="240" t="s">
        <v>367</v>
      </c>
      <c r="B75" s="252"/>
    </row>
    <row r="76" spans="1:2" ht="30.75" thickBot="1">
      <c r="A76" s="253" t="s">
        <v>368</v>
      </c>
      <c r="B76" s="251" t="s">
        <v>369</v>
      </c>
    </row>
    <row r="77" spans="1:2" ht="16.5" thickBot="1">
      <c r="A77" s="235" t="s">
        <v>370</v>
      </c>
      <c r="B77" s="250"/>
    </row>
    <row r="78" spans="1:2" ht="16.5" thickBot="1">
      <c r="A78" s="244" t="s">
        <v>371</v>
      </c>
      <c r="B78" s="254"/>
    </row>
    <row r="79" spans="1:2" ht="16.5" thickBot="1">
      <c r="A79" s="244" t="s">
        <v>372</v>
      </c>
      <c r="B79" s="254"/>
    </row>
    <row r="80" spans="1:2" ht="16.5" thickBot="1">
      <c r="A80" s="244" t="s">
        <v>373</v>
      </c>
      <c r="B80" s="254"/>
    </row>
    <row r="81" spans="1:2" ht="45.75" thickBot="1">
      <c r="A81" s="255" t="s">
        <v>374</v>
      </c>
      <c r="B81" s="252" t="s">
        <v>375</v>
      </c>
    </row>
    <row r="82" spans="1:2" ht="28.5">
      <c r="A82" s="238" t="s">
        <v>376</v>
      </c>
      <c r="B82" s="601" t="s">
        <v>377</v>
      </c>
    </row>
    <row r="83" spans="1:2" ht="15.75">
      <c r="A83" s="244" t="s">
        <v>378</v>
      </c>
      <c r="B83" s="602"/>
    </row>
    <row r="84" spans="1:2" ht="15.75">
      <c r="A84" s="244" t="s">
        <v>379</v>
      </c>
      <c r="B84" s="602"/>
    </row>
    <row r="85" spans="1:2" ht="15.75">
      <c r="A85" s="244" t="s">
        <v>380</v>
      </c>
      <c r="B85" s="602"/>
    </row>
    <row r="86" spans="1:2" ht="15.75">
      <c r="A86" s="244" t="s">
        <v>381</v>
      </c>
      <c r="B86" s="602"/>
    </row>
    <row r="87" spans="1:2" ht="16.5" thickBot="1">
      <c r="A87" s="256" t="s">
        <v>382</v>
      </c>
      <c r="B87" s="603"/>
    </row>
    <row r="89" spans="1:2" ht="15.75">
      <c r="A89" s="257" t="s">
        <v>383</v>
      </c>
      <c r="B89" s="257"/>
    </row>
    <row r="90" ht="15.75">
      <c r="A90" s="227" t="s">
        <v>384</v>
      </c>
    </row>
    <row r="91" ht="15.75">
      <c r="A91" s="227" t="s">
        <v>385</v>
      </c>
    </row>
    <row r="92" ht="15.75">
      <c r="A92" s="227" t="s">
        <v>386</v>
      </c>
    </row>
    <row r="93" ht="15.75">
      <c r="A93" s="227" t="s">
        <v>387</v>
      </c>
    </row>
    <row r="94" ht="15.75">
      <c r="A94" s="227" t="s">
        <v>388</v>
      </c>
    </row>
    <row r="95" ht="15.75">
      <c r="A95" s="227" t="s">
        <v>389</v>
      </c>
    </row>
    <row r="96" spans="1:2" ht="15.75">
      <c r="A96" s="604" t="s">
        <v>390</v>
      </c>
      <c r="B96" s="604"/>
    </row>
    <row r="98" spans="1:2" ht="15.75">
      <c r="A98" s="258" t="s">
        <v>391</v>
      </c>
      <c r="B98" s="259"/>
    </row>
    <row r="99" ht="15.75">
      <c r="B99" s="260" t="s">
        <v>392</v>
      </c>
    </row>
    <row r="100" ht="15.75">
      <c r="B100" s="261" t="s">
        <v>393</v>
      </c>
    </row>
  </sheetData>
  <sheetProtection/>
  <mergeCells count="4">
    <mergeCell ref="A5:B5"/>
    <mergeCell ref="B65:B70"/>
    <mergeCell ref="B82:B87"/>
    <mergeCell ref="A96:B96"/>
  </mergeCells>
  <printOptions/>
  <pageMargins left="0.7" right="0.7" top="0.75" bottom="0.75" header="0.3" footer="0.3"/>
  <pageSetup fitToHeight="2" fitToWidth="1"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80" zoomScaleNormal="80" zoomScalePageLayoutView="0" workbookViewId="0" topLeftCell="A1">
      <selection activeCell="A29" sqref="A29"/>
    </sheetView>
  </sheetViews>
  <sheetFormatPr defaultColWidth="9.00390625" defaultRowHeight="15.75"/>
  <cols>
    <col min="1" max="1" width="13.875" style="1" customWidth="1"/>
    <col min="2" max="2" width="31.75390625" style="17" customWidth="1"/>
    <col min="3" max="6" width="11.75390625" style="17" customWidth="1"/>
    <col min="7" max="8" width="20.00390625" style="17" customWidth="1"/>
    <col min="9" max="9" width="15.625" style="17" customWidth="1"/>
    <col min="10" max="14" width="7.875" style="17" customWidth="1"/>
    <col min="15" max="15" width="9.00390625" style="17" customWidth="1"/>
    <col min="16" max="16384" width="9.00390625" style="1" customWidth="1"/>
  </cols>
  <sheetData>
    <row r="1" spans="1:14" ht="15.75">
      <c r="A1" s="17"/>
      <c r="B1" s="262"/>
      <c r="C1" s="262"/>
      <c r="D1" s="262"/>
      <c r="E1" s="262"/>
      <c r="F1" s="262"/>
      <c r="G1" s="262"/>
      <c r="H1" s="262"/>
      <c r="I1" s="262"/>
      <c r="N1" s="228" t="s">
        <v>493</v>
      </c>
    </row>
    <row r="2" spans="1:14" ht="15.75">
      <c r="A2" s="17"/>
      <c r="B2" s="262"/>
      <c r="C2" s="262"/>
      <c r="D2" s="262"/>
      <c r="E2" s="262"/>
      <c r="F2" s="262"/>
      <c r="G2" s="262"/>
      <c r="H2" s="262"/>
      <c r="I2" s="262"/>
      <c r="N2" s="228" t="s">
        <v>271</v>
      </c>
    </row>
    <row r="3" spans="1:14" ht="15.75">
      <c r="A3" s="17"/>
      <c r="B3" s="262"/>
      <c r="C3" s="262"/>
      <c r="D3" s="262"/>
      <c r="E3" s="262"/>
      <c r="F3" s="262"/>
      <c r="G3" s="262"/>
      <c r="H3" s="262"/>
      <c r="I3" s="262"/>
      <c r="N3" s="228" t="s">
        <v>286</v>
      </c>
    </row>
    <row r="4" spans="1:14" ht="15.75">
      <c r="A4" s="17"/>
      <c r="B4" s="262"/>
      <c r="C4" s="262"/>
      <c r="D4" s="262"/>
      <c r="E4" s="262"/>
      <c r="F4" s="262"/>
      <c r="G4" s="262"/>
      <c r="H4" s="262"/>
      <c r="I4" s="262"/>
      <c r="N4" s="228"/>
    </row>
    <row r="5" spans="1:14" ht="33" customHeight="1">
      <c r="A5" s="608" t="s">
        <v>503</v>
      </c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</row>
    <row r="6" spans="1:9" ht="15.75">
      <c r="A6" s="17"/>
      <c r="B6" s="262"/>
      <c r="C6" s="262"/>
      <c r="D6" s="262"/>
      <c r="E6" s="262"/>
      <c r="F6" s="262"/>
      <c r="G6" s="262"/>
      <c r="H6" s="262"/>
      <c r="I6" s="262"/>
    </row>
    <row r="7" spans="13:14" s="229" customFormat="1" ht="15.75">
      <c r="M7" s="227"/>
      <c r="N7" s="228" t="s">
        <v>272</v>
      </c>
    </row>
    <row r="8" spans="13:14" s="229" customFormat="1" ht="15.75">
      <c r="M8" s="227"/>
      <c r="N8" s="228" t="s">
        <v>273</v>
      </c>
    </row>
    <row r="9" spans="13:14" s="229" customFormat="1" ht="15.75">
      <c r="M9" s="227"/>
      <c r="N9" s="228"/>
    </row>
    <row r="10" spans="13:14" s="229" customFormat="1" ht="31.5">
      <c r="M10" s="227"/>
      <c r="N10" s="230" t="s">
        <v>274</v>
      </c>
    </row>
    <row r="11" spans="13:14" s="229" customFormat="1" ht="15.75">
      <c r="M11" s="227"/>
      <c r="N11" s="228" t="s">
        <v>275</v>
      </c>
    </row>
    <row r="12" spans="13:14" s="229" customFormat="1" ht="15.75">
      <c r="M12" s="227"/>
      <c r="N12" s="228" t="s">
        <v>276</v>
      </c>
    </row>
    <row r="13" spans="1:9" ht="15.75">
      <c r="A13" s="610" t="s">
        <v>394</v>
      </c>
      <c r="B13" s="610"/>
      <c r="C13" s="610"/>
      <c r="D13" s="610"/>
      <c r="E13" s="610"/>
      <c r="F13" s="610"/>
      <c r="G13" s="610"/>
      <c r="H13" s="610"/>
      <c r="I13" s="610"/>
    </row>
    <row r="14" spans="1:9" ht="15.75">
      <c r="A14" s="262"/>
      <c r="B14" s="262"/>
      <c r="C14" s="262"/>
      <c r="D14" s="262"/>
      <c r="E14" s="262"/>
      <c r="F14" s="262"/>
      <c r="G14" s="262"/>
      <c r="H14" s="262"/>
      <c r="I14" s="262"/>
    </row>
    <row r="15" spans="1:9" ht="16.5" thickBot="1">
      <c r="A15" s="611" t="s">
        <v>148</v>
      </c>
      <c r="B15" s="611"/>
      <c r="C15" s="612"/>
      <c r="D15" s="612"/>
      <c r="E15" s="612"/>
      <c r="F15" s="612"/>
      <c r="G15" s="612"/>
      <c r="H15" s="612"/>
      <c r="I15" s="612"/>
    </row>
    <row r="16" spans="1:14" ht="15.75">
      <c r="A16" s="537" t="s">
        <v>395</v>
      </c>
      <c r="B16" s="580" t="s">
        <v>396</v>
      </c>
      <c r="C16" s="580" t="s">
        <v>397</v>
      </c>
      <c r="D16" s="580"/>
      <c r="E16" s="580"/>
      <c r="F16" s="580"/>
      <c r="G16" s="580" t="s">
        <v>398</v>
      </c>
      <c r="H16" s="580" t="s">
        <v>399</v>
      </c>
      <c r="I16" s="613" t="s">
        <v>400</v>
      </c>
      <c r="J16" s="615" t="s">
        <v>401</v>
      </c>
      <c r="K16" s="616"/>
      <c r="L16" s="616"/>
      <c r="M16" s="616"/>
      <c r="N16" s="617"/>
    </row>
    <row r="17" spans="1:14" ht="15.75">
      <c r="A17" s="538"/>
      <c r="B17" s="498"/>
      <c r="C17" s="498" t="s">
        <v>402</v>
      </c>
      <c r="D17" s="498"/>
      <c r="E17" s="498" t="s">
        <v>403</v>
      </c>
      <c r="F17" s="498"/>
      <c r="G17" s="498"/>
      <c r="H17" s="498"/>
      <c r="I17" s="614"/>
      <c r="J17" s="618"/>
      <c r="K17" s="619"/>
      <c r="L17" s="619"/>
      <c r="M17" s="619"/>
      <c r="N17" s="620"/>
    </row>
    <row r="18" spans="1:14" ht="15.75">
      <c r="A18" s="538"/>
      <c r="B18" s="498"/>
      <c r="C18" s="605" t="s">
        <v>404</v>
      </c>
      <c r="D18" s="605" t="s">
        <v>405</v>
      </c>
      <c r="E18" s="605" t="s">
        <v>404</v>
      </c>
      <c r="F18" s="605" t="s">
        <v>405</v>
      </c>
      <c r="G18" s="498"/>
      <c r="H18" s="498"/>
      <c r="I18" s="614"/>
      <c r="J18" s="621"/>
      <c r="K18" s="622"/>
      <c r="L18" s="622"/>
      <c r="M18" s="622"/>
      <c r="N18" s="623"/>
    </row>
    <row r="19" spans="1:14" ht="15.75">
      <c r="A19" s="538"/>
      <c r="B19" s="509"/>
      <c r="C19" s="606"/>
      <c r="D19" s="606"/>
      <c r="E19" s="606"/>
      <c r="F19" s="606"/>
      <c r="G19" s="498"/>
      <c r="H19" s="498"/>
      <c r="I19" s="614"/>
      <c r="J19" s="621"/>
      <c r="K19" s="622"/>
      <c r="L19" s="622"/>
      <c r="M19" s="622"/>
      <c r="N19" s="623"/>
    </row>
    <row r="20" spans="1:14" ht="15.75">
      <c r="A20" s="538"/>
      <c r="B20" s="498"/>
      <c r="C20" s="607"/>
      <c r="D20" s="607"/>
      <c r="E20" s="607"/>
      <c r="F20" s="607"/>
      <c r="G20" s="498"/>
      <c r="H20" s="498"/>
      <c r="I20" s="614"/>
      <c r="J20" s="624"/>
      <c r="K20" s="625"/>
      <c r="L20" s="625"/>
      <c r="M20" s="625"/>
      <c r="N20" s="626"/>
    </row>
    <row r="21" spans="1:14" ht="16.5" thickBot="1">
      <c r="A21" s="138">
        <v>1</v>
      </c>
      <c r="B21" s="263">
        <v>2</v>
      </c>
      <c r="C21" s="263">
        <v>3</v>
      </c>
      <c r="D21" s="263">
        <v>4</v>
      </c>
      <c r="E21" s="263">
        <v>5</v>
      </c>
      <c r="F21" s="263">
        <v>6</v>
      </c>
      <c r="G21" s="263">
        <v>8</v>
      </c>
      <c r="H21" s="263">
        <v>9</v>
      </c>
      <c r="I21" s="263">
        <v>10</v>
      </c>
      <c r="J21" s="633">
        <v>11</v>
      </c>
      <c r="K21" s="634"/>
      <c r="L21" s="634"/>
      <c r="M21" s="634"/>
      <c r="N21" s="635"/>
    </row>
    <row r="22" spans="1:14" ht="15.75">
      <c r="A22" s="264" t="s">
        <v>43</v>
      </c>
      <c r="B22" s="265"/>
      <c r="C22" s="265"/>
      <c r="D22" s="265"/>
      <c r="E22" s="265"/>
      <c r="F22" s="265"/>
      <c r="G22" s="265"/>
      <c r="H22" s="265"/>
      <c r="I22" s="265"/>
      <c r="J22" s="636"/>
      <c r="K22" s="637"/>
      <c r="L22" s="637"/>
      <c r="M22" s="637"/>
      <c r="N22" s="638"/>
    </row>
    <row r="23" spans="1:14" ht="15.75">
      <c r="A23" s="266" t="s">
        <v>36</v>
      </c>
      <c r="B23" s="129"/>
      <c r="C23" s="129"/>
      <c r="D23" s="129"/>
      <c r="E23" s="129"/>
      <c r="F23" s="129"/>
      <c r="G23" s="129"/>
      <c r="H23" s="129"/>
      <c r="I23" s="129"/>
      <c r="J23" s="630"/>
      <c r="K23" s="631"/>
      <c r="L23" s="631"/>
      <c r="M23" s="631"/>
      <c r="N23" s="632"/>
    </row>
    <row r="24" spans="1:14" ht="15.75">
      <c r="A24" s="266"/>
      <c r="B24" s="129"/>
      <c r="C24" s="129"/>
      <c r="D24" s="129"/>
      <c r="E24" s="129"/>
      <c r="F24" s="129"/>
      <c r="G24" s="129"/>
      <c r="H24" s="129"/>
      <c r="I24" s="129"/>
      <c r="J24" s="630"/>
      <c r="K24" s="631"/>
      <c r="L24" s="631"/>
      <c r="M24" s="631"/>
      <c r="N24" s="632"/>
    </row>
    <row r="25" spans="1:14" ht="15.75">
      <c r="A25" s="266"/>
      <c r="B25" s="129"/>
      <c r="C25" s="129"/>
      <c r="D25" s="129"/>
      <c r="E25" s="129"/>
      <c r="F25" s="129"/>
      <c r="G25" s="129"/>
      <c r="H25" s="129"/>
      <c r="I25" s="129"/>
      <c r="J25" s="630"/>
      <c r="K25" s="631"/>
      <c r="L25" s="631"/>
      <c r="M25" s="631"/>
      <c r="N25" s="632"/>
    </row>
    <row r="26" spans="1:14" ht="16.5" thickBot="1">
      <c r="A26" s="267"/>
      <c r="B26" s="130"/>
      <c r="C26" s="130"/>
      <c r="D26" s="130"/>
      <c r="E26" s="130"/>
      <c r="F26" s="130"/>
      <c r="G26" s="130"/>
      <c r="H26" s="130"/>
      <c r="I26" s="130"/>
      <c r="J26" s="627"/>
      <c r="K26" s="628"/>
      <c r="L26" s="628"/>
      <c r="M26" s="628"/>
      <c r="N26" s="629"/>
    </row>
    <row r="27" ht="15.75">
      <c r="B27" s="268"/>
    </row>
    <row r="28" spans="1:2" ht="15.75">
      <c r="A28" s="1" t="s">
        <v>513</v>
      </c>
      <c r="B28" s="268"/>
    </row>
  </sheetData>
  <sheetProtection/>
  <mergeCells count="22">
    <mergeCell ref="J26:N26"/>
    <mergeCell ref="J24:N24"/>
    <mergeCell ref="J21:N21"/>
    <mergeCell ref="J22:N22"/>
    <mergeCell ref="J23:N23"/>
    <mergeCell ref="J25:N25"/>
    <mergeCell ref="A5:N5"/>
    <mergeCell ref="A13:I13"/>
    <mergeCell ref="A15:I15"/>
    <mergeCell ref="A16:A20"/>
    <mergeCell ref="B16:B20"/>
    <mergeCell ref="C16:F16"/>
    <mergeCell ref="G16:G20"/>
    <mergeCell ref="H16:H20"/>
    <mergeCell ref="I16:I20"/>
    <mergeCell ref="J16:N20"/>
    <mergeCell ref="C17:D17"/>
    <mergeCell ref="E17:F17"/>
    <mergeCell ref="C18:C20"/>
    <mergeCell ref="D18:D20"/>
    <mergeCell ref="E18:E20"/>
    <mergeCell ref="F18:F20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8"/>
  <sheetViews>
    <sheetView zoomScalePageLayoutView="0" workbookViewId="0" topLeftCell="A1">
      <selection activeCell="A6" sqref="A6:C6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2" ht="15.75">
      <c r="C2" s="4" t="s">
        <v>483</v>
      </c>
    </row>
    <row r="3" ht="15.75">
      <c r="C3" s="4" t="s">
        <v>271</v>
      </c>
    </row>
    <row r="4" ht="15.75">
      <c r="C4" s="4" t="s">
        <v>286</v>
      </c>
    </row>
    <row r="5" ht="15.75">
      <c r="C5" s="4"/>
    </row>
    <row r="6" spans="1:16" ht="42.75" customHeight="1">
      <c r="A6" s="641" t="s">
        <v>504</v>
      </c>
      <c r="B6" s="641"/>
      <c r="C6" s="64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5.75">
      <c r="C7" s="4"/>
    </row>
    <row r="8" ht="15.75">
      <c r="C8" s="4" t="s">
        <v>272</v>
      </c>
    </row>
    <row r="9" ht="15.75">
      <c r="C9" s="4" t="s">
        <v>273</v>
      </c>
    </row>
    <row r="10" ht="15.75">
      <c r="C10" s="4"/>
    </row>
    <row r="11" ht="15.75">
      <c r="C11" s="196" t="s">
        <v>274</v>
      </c>
    </row>
    <row r="12" ht="15.75">
      <c r="C12" s="4" t="s">
        <v>275</v>
      </c>
    </row>
    <row r="13" ht="15.75">
      <c r="C13" s="4" t="s">
        <v>276</v>
      </c>
    </row>
    <row r="15" ht="16.5" thickBot="1"/>
    <row r="16" spans="1:3" ht="21.75" customHeight="1" thickBot="1">
      <c r="A16" s="131" t="s">
        <v>149</v>
      </c>
      <c r="B16" s="3" t="s">
        <v>150</v>
      </c>
      <c r="C16" s="132" t="s">
        <v>151</v>
      </c>
    </row>
    <row r="17" spans="1:3" ht="15.75">
      <c r="A17" s="133" t="s">
        <v>1</v>
      </c>
      <c r="B17" s="642" t="s">
        <v>152</v>
      </c>
      <c r="C17" s="643"/>
    </row>
    <row r="18" spans="1:3" ht="15.75">
      <c r="A18" s="134" t="s">
        <v>2</v>
      </c>
      <c r="B18" s="135" t="s">
        <v>153</v>
      </c>
      <c r="C18" s="30" t="s">
        <v>154</v>
      </c>
    </row>
    <row r="19" spans="1:3" ht="31.5">
      <c r="A19" s="134" t="s">
        <v>3</v>
      </c>
      <c r="B19" s="135" t="s">
        <v>155</v>
      </c>
      <c r="C19" s="30" t="s">
        <v>156</v>
      </c>
    </row>
    <row r="20" spans="1:3" ht="15.75">
      <c r="A20" s="134" t="s">
        <v>4</v>
      </c>
      <c r="B20" s="644" t="s">
        <v>157</v>
      </c>
      <c r="C20" s="645"/>
    </row>
    <row r="21" spans="1:3" ht="15.75">
      <c r="A21" s="134" t="s">
        <v>5</v>
      </c>
      <c r="B21" s="136" t="s">
        <v>158</v>
      </c>
      <c r="C21" s="30" t="s">
        <v>159</v>
      </c>
    </row>
    <row r="22" spans="1:3" ht="15.75">
      <c r="A22" s="134" t="s">
        <v>6</v>
      </c>
      <c r="B22" s="136" t="s">
        <v>160</v>
      </c>
      <c r="C22" s="30" t="s">
        <v>156</v>
      </c>
    </row>
    <row r="23" spans="1:3" ht="31.5" customHeight="1">
      <c r="A23" s="134" t="s">
        <v>7</v>
      </c>
      <c r="B23" s="136" t="s">
        <v>161</v>
      </c>
      <c r="C23" s="30" t="s">
        <v>159</v>
      </c>
    </row>
    <row r="24" spans="1:3" ht="31.5" customHeight="1">
      <c r="A24" s="134" t="s">
        <v>8</v>
      </c>
      <c r="B24" s="136" t="s">
        <v>162</v>
      </c>
      <c r="C24" s="30" t="s">
        <v>156</v>
      </c>
    </row>
    <row r="25" spans="1:3" ht="31.5">
      <c r="A25" s="134" t="s">
        <v>54</v>
      </c>
      <c r="B25" s="135" t="s">
        <v>163</v>
      </c>
      <c r="C25" s="30" t="s">
        <v>159</v>
      </c>
    </row>
    <row r="26" spans="1:3" ht="34.5" customHeight="1">
      <c r="A26" s="134" t="s">
        <v>108</v>
      </c>
      <c r="B26" s="135" t="s">
        <v>164</v>
      </c>
      <c r="C26" s="30" t="s">
        <v>159</v>
      </c>
    </row>
    <row r="27" spans="1:3" ht="15.75">
      <c r="A27" s="134">
        <v>3</v>
      </c>
      <c r="B27" s="639" t="s">
        <v>165</v>
      </c>
      <c r="C27" s="640"/>
    </row>
    <row r="28" spans="1:3" ht="31.5">
      <c r="A28" s="134" t="s">
        <v>166</v>
      </c>
      <c r="B28" s="135" t="s">
        <v>167</v>
      </c>
      <c r="C28" s="30" t="s">
        <v>159</v>
      </c>
    </row>
    <row r="29" spans="1:3" ht="31.5">
      <c r="A29" s="134" t="s">
        <v>168</v>
      </c>
      <c r="B29" s="135" t="s">
        <v>169</v>
      </c>
      <c r="C29" s="30" t="s">
        <v>159</v>
      </c>
    </row>
    <row r="30" spans="1:3" ht="24.75" customHeight="1">
      <c r="A30" s="134" t="s">
        <v>170</v>
      </c>
      <c r="B30" s="135" t="s">
        <v>171</v>
      </c>
      <c r="C30" s="30" t="s">
        <v>159</v>
      </c>
    </row>
    <row r="31" spans="1:3" ht="15.75">
      <c r="A31" s="134" t="s">
        <v>172</v>
      </c>
      <c r="B31" s="135" t="s">
        <v>173</v>
      </c>
      <c r="C31" s="30" t="s">
        <v>159</v>
      </c>
    </row>
    <row r="32" spans="1:3" ht="15.75">
      <c r="A32" s="134">
        <v>4</v>
      </c>
      <c r="B32" s="639" t="s">
        <v>174</v>
      </c>
      <c r="C32" s="640"/>
    </row>
    <row r="33" spans="1:3" ht="15.75">
      <c r="A33" s="134" t="s">
        <v>9</v>
      </c>
      <c r="B33" s="135" t="s">
        <v>175</v>
      </c>
      <c r="C33" s="30" t="s">
        <v>156</v>
      </c>
    </row>
    <row r="34" spans="1:3" ht="47.25">
      <c r="A34" s="134" t="s">
        <v>10</v>
      </c>
      <c r="B34" s="135" t="s">
        <v>176</v>
      </c>
      <c r="C34" s="30" t="s">
        <v>156</v>
      </c>
    </row>
    <row r="35" spans="1:3" ht="15.75">
      <c r="A35" s="134" t="s">
        <v>11</v>
      </c>
      <c r="B35" s="135" t="s">
        <v>177</v>
      </c>
      <c r="C35" s="30" t="s">
        <v>159</v>
      </c>
    </row>
    <row r="36" spans="1:3" ht="31.5">
      <c r="A36" s="134" t="s">
        <v>74</v>
      </c>
      <c r="B36" s="135" t="s">
        <v>178</v>
      </c>
      <c r="C36" s="30" t="s">
        <v>159</v>
      </c>
    </row>
    <row r="37" spans="1:3" ht="15.75">
      <c r="A37" s="134" t="s">
        <v>75</v>
      </c>
      <c r="B37" s="135" t="s">
        <v>179</v>
      </c>
      <c r="C37" s="30" t="s">
        <v>156</v>
      </c>
    </row>
    <row r="38" spans="1:3" ht="15.75">
      <c r="A38" s="134" t="s">
        <v>76</v>
      </c>
      <c r="B38" s="135" t="s">
        <v>180</v>
      </c>
      <c r="C38" s="30" t="s">
        <v>156</v>
      </c>
    </row>
    <row r="39" spans="1:3" ht="15.75">
      <c r="A39" s="134">
        <v>5</v>
      </c>
      <c r="B39" s="639" t="s">
        <v>181</v>
      </c>
      <c r="C39" s="640"/>
    </row>
    <row r="40" spans="1:3" ht="31.5">
      <c r="A40" s="134" t="s">
        <v>12</v>
      </c>
      <c r="B40" s="135" t="s">
        <v>182</v>
      </c>
      <c r="C40" s="137" t="s">
        <v>159</v>
      </c>
    </row>
    <row r="41" spans="1:3" ht="31.5">
      <c r="A41" s="134" t="s">
        <v>13</v>
      </c>
      <c r="B41" s="135" t="s">
        <v>183</v>
      </c>
      <c r="C41" s="137" t="s">
        <v>159</v>
      </c>
    </row>
    <row r="42" spans="1:3" ht="31.5">
      <c r="A42" s="134" t="s">
        <v>79</v>
      </c>
      <c r="B42" s="135" t="s">
        <v>184</v>
      </c>
      <c r="C42" s="30" t="s">
        <v>156</v>
      </c>
    </row>
    <row r="43" spans="1:3" ht="31.5">
      <c r="A43" s="134" t="s">
        <v>185</v>
      </c>
      <c r="B43" s="135" t="s">
        <v>186</v>
      </c>
      <c r="C43" s="30" t="s">
        <v>159</v>
      </c>
    </row>
    <row r="44" spans="1:3" ht="31.5">
      <c r="A44" s="134" t="s">
        <v>187</v>
      </c>
      <c r="B44" s="135" t="s">
        <v>188</v>
      </c>
      <c r="C44" s="30" t="s">
        <v>156</v>
      </c>
    </row>
    <row r="45" spans="1:3" ht="31.5">
      <c r="A45" s="134" t="s">
        <v>189</v>
      </c>
      <c r="B45" s="135" t="s">
        <v>190</v>
      </c>
      <c r="C45" s="30" t="s">
        <v>156</v>
      </c>
    </row>
    <row r="47" spans="1:3" ht="15.75">
      <c r="A47" s="134">
        <v>6</v>
      </c>
      <c r="B47" s="639" t="s">
        <v>191</v>
      </c>
      <c r="C47" s="640"/>
    </row>
    <row r="48" spans="1:3" ht="31.5">
      <c r="A48" s="134" t="s">
        <v>144</v>
      </c>
      <c r="B48" s="135" t="s">
        <v>192</v>
      </c>
      <c r="C48" s="30" t="s">
        <v>156</v>
      </c>
    </row>
    <row r="49" spans="1:3" ht="15.75">
      <c r="A49" s="134" t="s">
        <v>145</v>
      </c>
      <c r="B49" s="135" t="s">
        <v>193</v>
      </c>
      <c r="C49" s="30" t="s">
        <v>156</v>
      </c>
    </row>
    <row r="50" spans="1:3" ht="31.5">
      <c r="A50" s="134" t="s">
        <v>146</v>
      </c>
      <c r="B50" s="135" t="s">
        <v>194</v>
      </c>
      <c r="C50" s="30" t="s">
        <v>159</v>
      </c>
    </row>
    <row r="51" spans="1:3" ht="63.75" thickBot="1">
      <c r="A51" s="138" t="s">
        <v>147</v>
      </c>
      <c r="B51" s="139" t="s">
        <v>195</v>
      </c>
      <c r="C51" s="32" t="s">
        <v>159</v>
      </c>
    </row>
    <row r="54" spans="1:3" ht="33" customHeight="1">
      <c r="A54" s="641" t="s">
        <v>196</v>
      </c>
      <c r="B54" s="641"/>
      <c r="C54" s="641"/>
    </row>
    <row r="55" ht="16.5" thickBot="1"/>
    <row r="56" spans="1:3" ht="16.5" thickBot="1">
      <c r="A56" s="140" t="s">
        <v>0</v>
      </c>
      <c r="B56" s="141" t="s">
        <v>150</v>
      </c>
      <c r="C56" s="142" t="s">
        <v>151</v>
      </c>
    </row>
    <row r="57" spans="1:3" ht="15.75">
      <c r="A57" s="133">
        <v>1</v>
      </c>
      <c r="B57" s="143" t="s">
        <v>197</v>
      </c>
      <c r="C57" s="144"/>
    </row>
    <row r="58" spans="1:3" ht="15.75">
      <c r="A58" s="134" t="s">
        <v>2</v>
      </c>
      <c r="B58" s="145" t="s">
        <v>198</v>
      </c>
      <c r="C58" s="30" t="s">
        <v>159</v>
      </c>
    </row>
    <row r="59" spans="1:3" ht="15.75">
      <c r="A59" s="134" t="s">
        <v>3</v>
      </c>
      <c r="B59" s="145" t="s">
        <v>199</v>
      </c>
      <c r="C59" s="30" t="s">
        <v>159</v>
      </c>
    </row>
    <row r="60" spans="1:3" ht="15.75">
      <c r="A60" s="134" t="s">
        <v>14</v>
      </c>
      <c r="B60" s="135" t="s">
        <v>200</v>
      </c>
      <c r="C60" s="30" t="s">
        <v>159</v>
      </c>
    </row>
    <row r="61" spans="1:3" ht="31.5">
      <c r="A61" s="134" t="s">
        <v>31</v>
      </c>
      <c r="B61" s="135" t="s">
        <v>201</v>
      </c>
      <c r="C61" s="30" t="s">
        <v>159</v>
      </c>
    </row>
    <row r="62" spans="1:3" ht="15.75">
      <c r="A62" s="134" t="s">
        <v>202</v>
      </c>
      <c r="B62" s="135" t="s">
        <v>203</v>
      </c>
      <c r="C62" s="30" t="s">
        <v>159</v>
      </c>
    </row>
    <row r="63" spans="1:3" ht="15.75">
      <c r="A63" s="134" t="s">
        <v>204</v>
      </c>
      <c r="B63" s="135" t="s">
        <v>205</v>
      </c>
      <c r="C63" s="30" t="s">
        <v>156</v>
      </c>
    </row>
    <row r="64" spans="1:3" ht="15.75">
      <c r="A64" s="134">
        <v>2</v>
      </c>
      <c r="B64" s="146" t="s">
        <v>165</v>
      </c>
      <c r="C64" s="147"/>
    </row>
    <row r="65" spans="1:3" ht="15.75">
      <c r="A65" s="134" t="s">
        <v>5</v>
      </c>
      <c r="B65" s="135" t="s">
        <v>206</v>
      </c>
      <c r="C65" s="30" t="s">
        <v>159</v>
      </c>
    </row>
    <row r="66" spans="1:3" ht="31.5">
      <c r="A66" s="134" t="s">
        <v>6</v>
      </c>
      <c r="B66" s="135" t="s">
        <v>207</v>
      </c>
      <c r="C66" s="30" t="s">
        <v>159</v>
      </c>
    </row>
    <row r="67" spans="1:3" ht="31.5">
      <c r="A67" s="134" t="s">
        <v>7</v>
      </c>
      <c r="B67" s="135" t="s">
        <v>208</v>
      </c>
      <c r="C67" s="30" t="s">
        <v>159</v>
      </c>
    </row>
    <row r="68" spans="1:3" ht="31.5">
      <c r="A68" s="134">
        <v>3</v>
      </c>
      <c r="B68" s="146" t="s">
        <v>209</v>
      </c>
      <c r="C68" s="147" t="s">
        <v>210</v>
      </c>
    </row>
    <row r="69" spans="1:3" ht="30.75" customHeight="1">
      <c r="A69" s="134" t="s">
        <v>166</v>
      </c>
      <c r="B69" s="135" t="s">
        <v>211</v>
      </c>
      <c r="C69" s="30" t="s">
        <v>156</v>
      </c>
    </row>
    <row r="70" spans="1:3" ht="15.75">
      <c r="A70" s="134" t="s">
        <v>168</v>
      </c>
      <c r="B70" s="135" t="s">
        <v>212</v>
      </c>
      <c r="C70" s="30" t="s">
        <v>159</v>
      </c>
    </row>
    <row r="71" spans="1:3" ht="15.75">
      <c r="A71" s="134" t="s">
        <v>170</v>
      </c>
      <c r="B71" s="135" t="s">
        <v>213</v>
      </c>
      <c r="C71" s="30" t="s">
        <v>156</v>
      </c>
    </row>
    <row r="72" spans="1:3" ht="15.75">
      <c r="A72" s="134" t="s">
        <v>214</v>
      </c>
      <c r="B72" s="135" t="s">
        <v>215</v>
      </c>
      <c r="C72" s="30" t="s">
        <v>156</v>
      </c>
    </row>
    <row r="73" spans="1:3" ht="15.75">
      <c r="A73" s="134" t="s">
        <v>216</v>
      </c>
      <c r="B73" s="135" t="s">
        <v>217</v>
      </c>
      <c r="C73" s="30" t="s">
        <v>159</v>
      </c>
    </row>
    <row r="74" spans="1:3" ht="15.75">
      <c r="A74" s="134">
        <v>4</v>
      </c>
      <c r="B74" s="146" t="s">
        <v>191</v>
      </c>
      <c r="C74" s="147"/>
    </row>
    <row r="75" spans="1:3" ht="15.75">
      <c r="A75" s="134" t="s">
        <v>9</v>
      </c>
      <c r="B75" s="135" t="s">
        <v>218</v>
      </c>
      <c r="C75" s="30" t="s">
        <v>156</v>
      </c>
    </row>
    <row r="76" spans="1:3" ht="31.5">
      <c r="A76" s="134" t="s">
        <v>10</v>
      </c>
      <c r="B76" s="135" t="s">
        <v>219</v>
      </c>
      <c r="C76" s="30" t="s">
        <v>159</v>
      </c>
    </row>
    <row r="77" spans="1:3" ht="16.5" thickBot="1">
      <c r="A77" s="138" t="s">
        <v>11</v>
      </c>
      <c r="B77" s="139" t="s">
        <v>220</v>
      </c>
      <c r="C77" s="32" t="s">
        <v>159</v>
      </c>
    </row>
    <row r="78" spans="1:3" ht="16.5" thickBot="1">
      <c r="A78" s="138" t="s">
        <v>74</v>
      </c>
      <c r="B78" s="139" t="s">
        <v>221</v>
      </c>
      <c r="C78" s="32" t="s">
        <v>159</v>
      </c>
    </row>
  </sheetData>
  <sheetProtection/>
  <mergeCells count="8">
    <mergeCell ref="B47:C47"/>
    <mergeCell ref="A54:C54"/>
    <mergeCell ref="A6:C6"/>
    <mergeCell ref="B17:C17"/>
    <mergeCell ref="B20:C20"/>
    <mergeCell ref="B27:C27"/>
    <mergeCell ref="B32:C32"/>
    <mergeCell ref="B39:C39"/>
  </mergeCells>
  <printOptions/>
  <pageMargins left="0.7" right="0.7" top="0.75" bottom="0.75" header="0.3" footer="0.3"/>
  <pageSetup fitToHeight="2" fitToWidth="1"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zoomScale="60" zoomScaleNormal="60" zoomScalePageLayoutView="0" workbookViewId="0" topLeftCell="A1">
      <selection activeCell="K34" sqref="K34"/>
    </sheetView>
  </sheetViews>
  <sheetFormatPr defaultColWidth="9.00390625" defaultRowHeight="15.75"/>
  <cols>
    <col min="1" max="1" width="54.125" style="269" bestFit="1" customWidth="1"/>
    <col min="2" max="2" width="25.50390625" style="269" customWidth="1"/>
    <col min="3" max="3" width="21.625" style="269" customWidth="1"/>
    <col min="4" max="16384" width="9.00390625" style="269" customWidth="1"/>
  </cols>
  <sheetData>
    <row r="1" ht="15.75">
      <c r="C1" s="270" t="s">
        <v>292</v>
      </c>
    </row>
    <row r="2" ht="15.75">
      <c r="C2" s="270" t="s">
        <v>271</v>
      </c>
    </row>
    <row r="3" ht="15.75">
      <c r="C3" s="270" t="s">
        <v>286</v>
      </c>
    </row>
    <row r="4" ht="15.75">
      <c r="C4" s="270"/>
    </row>
    <row r="5" spans="1:256" ht="34.5" customHeight="1">
      <c r="A5" s="515" t="s">
        <v>505</v>
      </c>
      <c r="B5" s="536"/>
      <c r="C5" s="536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  <c r="GN5" s="272"/>
      <c r="GO5" s="272"/>
      <c r="GP5" s="272"/>
      <c r="GQ5" s="272"/>
      <c r="GR5" s="272"/>
      <c r="GS5" s="272"/>
      <c r="GT5" s="272"/>
      <c r="GU5" s="272"/>
      <c r="GV5" s="272"/>
      <c r="GW5" s="272"/>
      <c r="GX5" s="272"/>
      <c r="GY5" s="272"/>
      <c r="GZ5" s="272"/>
      <c r="HA5" s="272"/>
      <c r="HB5" s="272"/>
      <c r="HC5" s="272"/>
      <c r="HD5" s="272"/>
      <c r="HE5" s="272"/>
      <c r="HF5" s="272"/>
      <c r="HG5" s="272"/>
      <c r="HH5" s="272"/>
      <c r="HI5" s="272"/>
      <c r="HJ5" s="272"/>
      <c r="HK5" s="272"/>
      <c r="HL5" s="272"/>
      <c r="HM5" s="272"/>
      <c r="HN5" s="272"/>
      <c r="HO5" s="272"/>
      <c r="HP5" s="272"/>
      <c r="HQ5" s="272"/>
      <c r="HR5" s="272"/>
      <c r="HS5" s="272"/>
      <c r="HT5" s="272"/>
      <c r="HU5" s="272"/>
      <c r="HV5" s="272"/>
      <c r="HW5" s="272"/>
      <c r="HX5" s="272"/>
      <c r="HY5" s="272"/>
      <c r="HZ5" s="272"/>
      <c r="IA5" s="272"/>
      <c r="IB5" s="272"/>
      <c r="IC5" s="272"/>
      <c r="ID5" s="272"/>
      <c r="IE5" s="272"/>
      <c r="IF5" s="272"/>
      <c r="IG5" s="272"/>
      <c r="IH5" s="272"/>
      <c r="II5" s="272"/>
      <c r="IJ5" s="272"/>
      <c r="IK5" s="272"/>
      <c r="IL5" s="272"/>
      <c r="IM5" s="272"/>
      <c r="IN5" s="272"/>
      <c r="IO5" s="272"/>
      <c r="IP5" s="272"/>
      <c r="IQ5" s="272"/>
      <c r="IR5" s="272"/>
      <c r="IS5" s="272"/>
      <c r="IT5" s="272"/>
      <c r="IU5" s="272"/>
      <c r="IV5" s="272"/>
    </row>
    <row r="6" spans="1:256" ht="17.25">
      <c r="A6" s="1"/>
      <c r="B6" s="1"/>
      <c r="C6" s="1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  <c r="GN6" s="272"/>
      <c r="GO6" s="272"/>
      <c r="GP6" s="272"/>
      <c r="GQ6" s="272"/>
      <c r="GR6" s="272"/>
      <c r="GS6" s="272"/>
      <c r="GT6" s="272"/>
      <c r="GU6" s="272"/>
      <c r="GV6" s="272"/>
      <c r="GW6" s="272"/>
      <c r="GX6" s="272"/>
      <c r="GY6" s="272"/>
      <c r="GZ6" s="272"/>
      <c r="HA6" s="272"/>
      <c r="HB6" s="272"/>
      <c r="HC6" s="272"/>
      <c r="HD6" s="272"/>
      <c r="HE6" s="272"/>
      <c r="HF6" s="272"/>
      <c r="HG6" s="272"/>
      <c r="HH6" s="272"/>
      <c r="HI6" s="272"/>
      <c r="HJ6" s="272"/>
      <c r="HK6" s="272"/>
      <c r="HL6" s="272"/>
      <c r="HM6" s="272"/>
      <c r="HN6" s="272"/>
      <c r="HO6" s="272"/>
      <c r="HP6" s="272"/>
      <c r="HQ6" s="272"/>
      <c r="HR6" s="272"/>
      <c r="HS6" s="272"/>
      <c r="HT6" s="272"/>
      <c r="HU6" s="272"/>
      <c r="HV6" s="272"/>
      <c r="HW6" s="272"/>
      <c r="HX6" s="272"/>
      <c r="HY6" s="272"/>
      <c r="HZ6" s="272"/>
      <c r="IA6" s="272"/>
      <c r="IB6" s="272"/>
      <c r="IC6" s="272"/>
      <c r="ID6" s="272"/>
      <c r="IE6" s="272"/>
      <c r="IF6" s="272"/>
      <c r="IG6" s="272"/>
      <c r="IH6" s="272"/>
      <c r="II6" s="272"/>
      <c r="IJ6" s="272"/>
      <c r="IK6" s="272"/>
      <c r="IL6" s="272"/>
      <c r="IM6" s="272"/>
      <c r="IN6" s="272"/>
      <c r="IO6" s="272"/>
      <c r="IP6" s="272"/>
      <c r="IQ6" s="272"/>
      <c r="IR6" s="272"/>
      <c r="IS6" s="272"/>
      <c r="IT6" s="272"/>
      <c r="IU6" s="272"/>
      <c r="IV6" s="272"/>
    </row>
    <row r="7" spans="1:3" ht="15.75">
      <c r="A7" s="648" t="s">
        <v>406</v>
      </c>
      <c r="B7" s="648"/>
      <c r="C7" s="648"/>
    </row>
    <row r="8" spans="1:3" ht="15.75">
      <c r="A8" s="298"/>
      <c r="B8" s="298"/>
      <c r="C8" s="298"/>
    </row>
    <row r="9" ht="15.75">
      <c r="C9" s="270" t="s">
        <v>272</v>
      </c>
    </row>
    <row r="10" ht="15.75">
      <c r="C10" s="270" t="s">
        <v>273</v>
      </c>
    </row>
    <row r="11" ht="15.75">
      <c r="C11" s="270"/>
    </row>
    <row r="12" ht="15.75">
      <c r="C12" s="271" t="s">
        <v>274</v>
      </c>
    </row>
    <row r="13" ht="15.75">
      <c r="C13" s="270" t="s">
        <v>275</v>
      </c>
    </row>
    <row r="14" ht="15.75">
      <c r="C14" s="270" t="s">
        <v>276</v>
      </c>
    </row>
    <row r="15" ht="15.75">
      <c r="B15" s="273"/>
    </row>
    <row r="16" spans="1:3" ht="15.75">
      <c r="A16" s="274" t="s">
        <v>407</v>
      </c>
      <c r="B16" s="275"/>
      <c r="C16" s="276"/>
    </row>
    <row r="17" spans="1:3" ht="47.25">
      <c r="A17" s="277" t="s">
        <v>408</v>
      </c>
      <c r="B17" s="278" t="s">
        <v>409</v>
      </c>
      <c r="C17" s="279" t="s">
        <v>410</v>
      </c>
    </row>
    <row r="18" spans="1:3" ht="15.75">
      <c r="A18" s="286">
        <v>1</v>
      </c>
      <c r="B18" s="287">
        <v>2</v>
      </c>
      <c r="C18" s="288">
        <v>3</v>
      </c>
    </row>
    <row r="19" spans="1:3" ht="15.75">
      <c r="A19" s="280" t="s">
        <v>411</v>
      </c>
      <c r="B19" s="280"/>
      <c r="C19" s="280"/>
    </row>
    <row r="20" spans="1:3" ht="15.75">
      <c r="A20" s="280" t="s">
        <v>412</v>
      </c>
      <c r="B20" s="280"/>
      <c r="C20" s="280"/>
    </row>
    <row r="21" spans="1:3" ht="15.75">
      <c r="A21" s="280" t="s">
        <v>413</v>
      </c>
      <c r="B21" s="280"/>
      <c r="C21" s="280"/>
    </row>
    <row r="22" spans="1:3" ht="15.75">
      <c r="A22" s="281" t="s">
        <v>414</v>
      </c>
      <c r="B22" s="280"/>
      <c r="C22" s="280"/>
    </row>
    <row r="23" spans="1:3" ht="15.75">
      <c r="A23" s="281" t="s">
        <v>415</v>
      </c>
      <c r="B23" s="280"/>
      <c r="C23" s="280"/>
    </row>
    <row r="24" spans="1:3" ht="15.75">
      <c r="A24" s="280" t="s">
        <v>104</v>
      </c>
      <c r="B24" s="280"/>
      <c r="C24" s="280"/>
    </row>
    <row r="25" spans="1:3" ht="15.75">
      <c r="A25" s="280" t="s">
        <v>416</v>
      </c>
      <c r="B25" s="280"/>
      <c r="C25" s="280"/>
    </row>
    <row r="26" spans="1:3" ht="15.75">
      <c r="A26" s="280" t="s">
        <v>417</v>
      </c>
      <c r="B26" s="280"/>
      <c r="C26" s="280"/>
    </row>
    <row r="27" spans="1:3" ht="15.75">
      <c r="A27" s="280" t="s">
        <v>418</v>
      </c>
      <c r="B27" s="280"/>
      <c r="C27" s="280"/>
    </row>
    <row r="28" spans="1:3" ht="15.75">
      <c r="A28" s="280" t="s">
        <v>419</v>
      </c>
      <c r="B28" s="280"/>
      <c r="C28" s="280"/>
    </row>
    <row r="29" spans="1:3" ht="15.75">
      <c r="A29" s="280" t="s">
        <v>420</v>
      </c>
      <c r="B29" s="280"/>
      <c r="C29" s="280"/>
    </row>
    <row r="30" spans="1:3" ht="15.75">
      <c r="A30" s="281" t="s">
        <v>421</v>
      </c>
      <c r="B30" s="280"/>
      <c r="C30" s="280"/>
    </row>
    <row r="31" spans="1:3" ht="15.75">
      <c r="A31" s="281" t="s">
        <v>422</v>
      </c>
      <c r="B31" s="280"/>
      <c r="C31" s="280"/>
    </row>
    <row r="32" spans="1:3" ht="15.75">
      <c r="A32" s="281" t="s">
        <v>423</v>
      </c>
      <c r="B32" s="280"/>
      <c r="C32" s="280"/>
    </row>
    <row r="33" spans="1:3" ht="15.75">
      <c r="A33" s="281" t="s">
        <v>424</v>
      </c>
      <c r="B33" s="280"/>
      <c r="C33" s="280"/>
    </row>
    <row r="34" spans="1:3" ht="15.75">
      <c r="A34" s="280" t="s">
        <v>425</v>
      </c>
      <c r="B34" s="280"/>
      <c r="C34" s="280"/>
    </row>
    <row r="35" spans="1:3" ht="15.75">
      <c r="A35" s="281" t="s">
        <v>426</v>
      </c>
      <c r="B35" s="280"/>
      <c r="C35" s="280"/>
    </row>
    <row r="36" spans="1:3" ht="15.75">
      <c r="A36" s="281" t="s">
        <v>427</v>
      </c>
      <c r="B36" s="280"/>
      <c r="C36" s="280"/>
    </row>
    <row r="37" spans="1:3" ht="15.75">
      <c r="A37" s="282" t="s">
        <v>428</v>
      </c>
      <c r="B37" s="280"/>
      <c r="C37" s="280"/>
    </row>
    <row r="38" spans="1:3" ht="15.75">
      <c r="A38" s="282" t="s">
        <v>429</v>
      </c>
      <c r="B38" s="280"/>
      <c r="C38" s="280"/>
    </row>
    <row r="39" spans="1:3" ht="15.75">
      <c r="A39" s="282" t="s">
        <v>430</v>
      </c>
      <c r="B39" s="280"/>
      <c r="C39" s="280"/>
    </row>
    <row r="40" spans="1:3" ht="15.75">
      <c r="A40" s="280" t="s">
        <v>431</v>
      </c>
      <c r="B40" s="280"/>
      <c r="C40" s="280"/>
    </row>
    <row r="41" spans="1:3" ht="15.75">
      <c r="A41" s="649" t="s">
        <v>432</v>
      </c>
      <c r="B41" s="649"/>
      <c r="C41" s="649"/>
    </row>
    <row r="42" spans="1:3" ht="31.5">
      <c r="A42" s="280" t="s">
        <v>433</v>
      </c>
      <c r="B42" s="646"/>
      <c r="C42" s="647"/>
    </row>
    <row r="43" spans="1:3" ht="15.75">
      <c r="A43" s="280" t="s">
        <v>434</v>
      </c>
      <c r="B43" s="646"/>
      <c r="C43" s="647"/>
    </row>
    <row r="44" spans="1:3" ht="15.75">
      <c r="A44" s="280" t="s">
        <v>435</v>
      </c>
      <c r="B44" s="646"/>
      <c r="C44" s="647"/>
    </row>
    <row r="45" spans="1:3" ht="15.75">
      <c r="A45" s="280" t="s">
        <v>436</v>
      </c>
      <c r="B45" s="646"/>
      <c r="C45" s="647"/>
    </row>
    <row r="46" spans="1:3" ht="15.75">
      <c r="A46" s="649" t="s">
        <v>437</v>
      </c>
      <c r="B46" s="649"/>
      <c r="C46" s="649"/>
    </row>
    <row r="47" spans="1:3" ht="15.75">
      <c r="A47" s="283" t="s">
        <v>438</v>
      </c>
      <c r="B47" s="651"/>
      <c r="C47" s="651"/>
    </row>
    <row r="48" spans="1:3" ht="15.75">
      <c r="A48" s="283" t="s">
        <v>439</v>
      </c>
      <c r="B48" s="651"/>
      <c r="C48" s="651"/>
    </row>
    <row r="49" spans="1:3" ht="15.75">
      <c r="A49" s="283" t="s">
        <v>440</v>
      </c>
      <c r="B49" s="651"/>
      <c r="C49" s="651"/>
    </row>
    <row r="50" spans="1:3" ht="15.75">
      <c r="A50" s="284" t="s">
        <v>441</v>
      </c>
      <c r="B50" s="651"/>
      <c r="C50" s="651"/>
    </row>
    <row r="51" spans="1:2" ht="15.75">
      <c r="A51" s="285"/>
      <c r="B51" s="285"/>
    </row>
    <row r="52" spans="1:3" ht="33" customHeight="1">
      <c r="A52" s="650" t="s">
        <v>442</v>
      </c>
      <c r="B52" s="650"/>
      <c r="C52" s="650"/>
    </row>
  </sheetData>
  <sheetProtection/>
  <mergeCells count="13">
    <mergeCell ref="A52:C52"/>
    <mergeCell ref="B45:C45"/>
    <mergeCell ref="A46:C46"/>
    <mergeCell ref="B47:C47"/>
    <mergeCell ref="B48:C48"/>
    <mergeCell ref="B49:C49"/>
    <mergeCell ref="B50:C50"/>
    <mergeCell ref="B44:C44"/>
    <mergeCell ref="A5:C5"/>
    <mergeCell ref="A7:C7"/>
    <mergeCell ref="A41:C41"/>
    <mergeCell ref="B42:C42"/>
    <mergeCell ref="B43:C43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zoomScale="80" zoomScaleNormal="80" zoomScalePageLayoutView="0" workbookViewId="0" topLeftCell="A4">
      <selection activeCell="J18" sqref="J18"/>
    </sheetView>
  </sheetViews>
  <sheetFormatPr defaultColWidth="9.00390625" defaultRowHeight="15.75"/>
  <cols>
    <col min="1" max="1" width="3.875" style="188" bestFit="1" customWidth="1"/>
    <col min="2" max="2" width="16.00390625" style="189" bestFit="1" customWidth="1"/>
    <col min="3" max="4" width="10.875" style="189" bestFit="1" customWidth="1"/>
    <col min="5" max="5" width="6.25390625" style="189" bestFit="1" customWidth="1"/>
    <col min="6" max="6" width="13.875" style="189" bestFit="1" customWidth="1"/>
    <col min="7" max="7" width="13.25390625" style="189" bestFit="1" customWidth="1"/>
    <col min="8" max="8" width="16.00390625" style="189" bestFit="1" customWidth="1"/>
    <col min="9" max="9" width="11.625" style="189" bestFit="1" customWidth="1"/>
    <col min="10" max="10" width="16.875" style="189" customWidth="1"/>
    <col min="11" max="11" width="13.25390625" style="189" customWidth="1"/>
    <col min="12" max="16384" width="9.00390625" style="188" customWidth="1"/>
  </cols>
  <sheetData>
    <row r="2" ht="15.75">
      <c r="K2" s="4" t="s">
        <v>482</v>
      </c>
    </row>
    <row r="3" ht="15.75">
      <c r="K3" s="270" t="s">
        <v>271</v>
      </c>
    </row>
    <row r="4" ht="15.75">
      <c r="K4" s="270" t="s">
        <v>286</v>
      </c>
    </row>
    <row r="5" ht="15.75">
      <c r="K5" s="4"/>
    </row>
    <row r="6" spans="1:11" ht="33.75" customHeight="1">
      <c r="A6" s="654" t="s">
        <v>506</v>
      </c>
      <c r="B6" s="655"/>
      <c r="C6" s="655"/>
      <c r="D6" s="655"/>
      <c r="E6" s="655"/>
      <c r="F6" s="655"/>
      <c r="G6" s="655"/>
      <c r="H6" s="655"/>
      <c r="I6" s="655"/>
      <c r="J6" s="655"/>
      <c r="K6" s="655"/>
    </row>
    <row r="7" ht="15.75">
      <c r="K7" s="4" t="s">
        <v>272</v>
      </c>
    </row>
    <row r="8" ht="15.75">
      <c r="K8" s="4" t="s">
        <v>273</v>
      </c>
    </row>
    <row r="9" ht="15.75">
      <c r="K9" s="4"/>
    </row>
    <row r="10" ht="15.75">
      <c r="K10" s="196" t="s">
        <v>274</v>
      </c>
    </row>
    <row r="11" ht="15.75">
      <c r="K11" s="4" t="s">
        <v>275</v>
      </c>
    </row>
    <row r="12" ht="15.75">
      <c r="K12" s="4" t="s">
        <v>276</v>
      </c>
    </row>
    <row r="13" ht="15.75" thickBot="1"/>
    <row r="14" spans="1:11" s="189" customFormat="1" ht="84.75" customHeight="1">
      <c r="A14" s="656" t="s">
        <v>259</v>
      </c>
      <c r="B14" s="652" t="s">
        <v>265</v>
      </c>
      <c r="C14" s="658" t="s">
        <v>257</v>
      </c>
      <c r="D14" s="659"/>
      <c r="E14" s="660"/>
      <c r="F14" s="652" t="s">
        <v>258</v>
      </c>
      <c r="G14" s="652"/>
      <c r="H14" s="652" t="s">
        <v>268</v>
      </c>
      <c r="I14" s="652"/>
      <c r="J14" s="652"/>
      <c r="K14" s="652"/>
    </row>
    <row r="15" spans="1:11" s="189" customFormat="1" ht="39.75" customHeight="1">
      <c r="A15" s="657"/>
      <c r="B15" s="653"/>
      <c r="C15" s="653" t="s">
        <v>262</v>
      </c>
      <c r="D15" s="653" t="s">
        <v>263</v>
      </c>
      <c r="E15" s="653" t="s">
        <v>264</v>
      </c>
      <c r="F15" s="653" t="s">
        <v>266</v>
      </c>
      <c r="G15" s="653" t="s">
        <v>267</v>
      </c>
      <c r="H15" s="653" t="s">
        <v>269</v>
      </c>
      <c r="I15" s="653" t="s">
        <v>260</v>
      </c>
      <c r="J15" s="653" t="s">
        <v>270</v>
      </c>
      <c r="K15" s="653" t="s">
        <v>261</v>
      </c>
    </row>
    <row r="16" spans="1:11" ht="63.75" customHeight="1">
      <c r="A16" s="657"/>
      <c r="B16" s="653"/>
      <c r="C16" s="653"/>
      <c r="D16" s="653"/>
      <c r="E16" s="653"/>
      <c r="F16" s="653"/>
      <c r="G16" s="653"/>
      <c r="H16" s="653"/>
      <c r="I16" s="653"/>
      <c r="J16" s="653"/>
      <c r="K16" s="653"/>
    </row>
    <row r="17" spans="1:11" ht="22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</row>
    <row r="18" spans="1:11" ht="15">
      <c r="A18" s="190"/>
      <c r="B18" s="191"/>
      <c r="C18" s="191"/>
      <c r="D18" s="191"/>
      <c r="E18" s="191"/>
      <c r="F18" s="191"/>
      <c r="G18" s="191"/>
      <c r="H18" s="191"/>
      <c r="I18" s="191"/>
      <c r="J18" s="191"/>
      <c r="K18" s="191"/>
    </row>
    <row r="19" spans="1:11" ht="15">
      <c r="A19" s="190"/>
      <c r="B19" s="191"/>
      <c r="C19" s="191"/>
      <c r="D19" s="191"/>
      <c r="E19" s="191"/>
      <c r="F19" s="191"/>
      <c r="G19" s="191"/>
      <c r="H19" s="191"/>
      <c r="I19" s="191"/>
      <c r="J19" s="191"/>
      <c r="K19" s="191"/>
    </row>
    <row r="20" spans="1:11" ht="15">
      <c r="A20" s="190"/>
      <c r="B20" s="191"/>
      <c r="C20" s="191"/>
      <c r="D20" s="191"/>
      <c r="E20" s="191"/>
      <c r="F20" s="191"/>
      <c r="G20" s="191"/>
      <c r="H20" s="191"/>
      <c r="I20" s="191"/>
      <c r="J20" s="191"/>
      <c r="K20" s="191"/>
    </row>
    <row r="21" spans="1:11" ht="15.75" thickBot="1">
      <c r="A21" s="194"/>
      <c r="B21" s="193"/>
      <c r="C21" s="193"/>
      <c r="D21" s="193"/>
      <c r="E21" s="193"/>
      <c r="F21" s="193"/>
      <c r="G21" s="193"/>
      <c r="H21" s="192"/>
      <c r="I21" s="192"/>
      <c r="J21" s="192"/>
      <c r="K21" s="192"/>
    </row>
  </sheetData>
  <sheetProtection/>
  <mergeCells count="15">
    <mergeCell ref="A6:K6"/>
    <mergeCell ref="A14:A16"/>
    <mergeCell ref="B14:B16"/>
    <mergeCell ref="C14:E14"/>
    <mergeCell ref="F14:G14"/>
    <mergeCell ref="H14:K14"/>
    <mergeCell ref="C15:C16"/>
    <mergeCell ref="D15:D16"/>
    <mergeCell ref="E15:E16"/>
    <mergeCell ref="F15:F16"/>
    <mergeCell ref="K15:K16"/>
    <mergeCell ref="G15:G16"/>
    <mergeCell ref="H15:H16"/>
    <mergeCell ref="I15:I16"/>
    <mergeCell ref="J15:J16"/>
  </mergeCells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M51"/>
  <sheetViews>
    <sheetView view="pageBreakPreview" zoomScale="60" zoomScaleNormal="70" zoomScalePageLayoutView="0" workbookViewId="0" topLeftCell="A19">
      <selection activeCell="L20" sqref="L20"/>
    </sheetView>
  </sheetViews>
  <sheetFormatPr defaultColWidth="9.00390625" defaultRowHeight="15.75" outlineLevelRow="1"/>
  <cols>
    <col min="1" max="1" width="9.00390625" style="1" customWidth="1"/>
    <col min="2" max="2" width="59.125" style="1" customWidth="1"/>
    <col min="3" max="3" width="0.37109375" style="1" hidden="1" customWidth="1"/>
    <col min="4" max="4" width="9.00390625" style="1" hidden="1" customWidth="1"/>
    <col min="5" max="5" width="8.25390625" style="1" hidden="1" customWidth="1"/>
    <col min="6" max="6" width="0.12890625" style="1" customWidth="1"/>
    <col min="7" max="7" width="13.375" style="1" customWidth="1"/>
    <col min="8" max="8" width="16.125" style="1" customWidth="1"/>
    <col min="9" max="9" width="13.75390625" style="1" customWidth="1"/>
    <col min="10" max="11" width="12.50390625" style="1" customWidth="1"/>
    <col min="12" max="12" width="15.625" style="1" customWidth="1"/>
    <col min="13" max="16" width="12.50390625" style="1" customWidth="1"/>
    <col min="17" max="17" width="14.50390625" style="1" customWidth="1"/>
    <col min="18" max="18" width="8.625" style="1" customWidth="1"/>
    <col min="19" max="19" width="8.625" style="17" customWidth="1"/>
    <col min="20" max="20" width="9.25390625" style="17" customWidth="1"/>
    <col min="21" max="21" width="9.125" style="17" customWidth="1"/>
    <col min="22" max="22" width="0.37109375" style="1" hidden="1" customWidth="1"/>
    <col min="23" max="24" width="8.75390625" style="1" hidden="1" customWidth="1"/>
    <col min="25" max="25" width="2.125" style="1" hidden="1" customWidth="1"/>
    <col min="26" max="26" width="7.00390625" style="1" hidden="1" customWidth="1"/>
    <col min="27" max="28" width="8.75390625" style="1" hidden="1" customWidth="1"/>
    <col min="29" max="29" width="10.00390625" style="1" hidden="1" customWidth="1"/>
    <col min="30" max="32" width="8.75390625" style="1" hidden="1" customWidth="1"/>
    <col min="33" max="33" width="5.75390625" style="1" hidden="1" customWidth="1"/>
    <col min="34" max="34" width="8.75390625" style="1" hidden="1" customWidth="1"/>
    <col min="35" max="35" width="9.25390625" style="1" hidden="1" customWidth="1"/>
    <col min="36" max="36" width="9.00390625" style="1" hidden="1" customWidth="1"/>
    <col min="37" max="16384" width="9.00390625" style="1" customWidth="1"/>
  </cols>
  <sheetData>
    <row r="1" spans="1:39" ht="24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44"/>
      <c r="Q1" s="364"/>
      <c r="R1" s="366"/>
      <c r="S1" s="487" t="s">
        <v>541</v>
      </c>
      <c r="T1" s="487"/>
      <c r="U1" s="487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2"/>
    </row>
    <row r="2" spans="1:39" ht="18.75" customHeight="1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44"/>
      <c r="Q2" s="346"/>
      <c r="R2" s="487" t="s">
        <v>539</v>
      </c>
      <c r="S2" s="487"/>
      <c r="T2" s="487"/>
      <c r="U2" s="487"/>
      <c r="V2" s="346"/>
      <c r="W2" s="346"/>
      <c r="X2" s="346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M2" s="365"/>
    </row>
    <row r="3" spans="1:39" ht="18.75" customHeight="1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44"/>
      <c r="Q3" s="346"/>
      <c r="R3" s="487" t="s">
        <v>540</v>
      </c>
      <c r="S3" s="487"/>
      <c r="T3" s="487"/>
      <c r="U3" s="487"/>
      <c r="V3" s="346"/>
      <c r="W3" s="346"/>
      <c r="X3" s="346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M3" s="365"/>
    </row>
    <row r="4" spans="1:35" ht="18.75" customHeight="1">
      <c r="A4" s="488" t="s">
        <v>688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346"/>
      <c r="X4" s="346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</row>
    <row r="5" spans="1:35" ht="18.75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44"/>
      <c r="Q5" s="346"/>
      <c r="R5" s="346"/>
      <c r="S5" s="314"/>
      <c r="T5" s="314"/>
      <c r="U5" s="316" t="s">
        <v>272</v>
      </c>
      <c r="V5" s="346"/>
      <c r="W5" s="346"/>
      <c r="X5" s="346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</row>
    <row r="6" spans="1:35" ht="18.75" customHeight="1">
      <c r="A6" s="314"/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44"/>
      <c r="Q6" s="346"/>
      <c r="R6" s="346"/>
      <c r="S6" s="314"/>
      <c r="T6" s="314"/>
      <c r="U6" s="316" t="s">
        <v>556</v>
      </c>
      <c r="V6" s="346"/>
      <c r="W6" s="346"/>
      <c r="X6" s="346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</row>
    <row r="7" spans="1:35" ht="18.75" customHeight="1">
      <c r="A7" s="314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44"/>
      <c r="Q7" s="346"/>
      <c r="R7" s="346"/>
      <c r="S7" s="483"/>
      <c r="T7" s="483"/>
      <c r="U7" s="483"/>
      <c r="V7" s="346"/>
      <c r="W7" s="346"/>
      <c r="X7" s="346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</row>
    <row r="8" spans="1:35" ht="18.75" customHeight="1">
      <c r="A8" s="314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44"/>
      <c r="Q8" s="346"/>
      <c r="R8" s="346"/>
      <c r="S8" s="485" t="s">
        <v>274</v>
      </c>
      <c r="T8" s="485"/>
      <c r="U8" s="485"/>
      <c r="V8" s="346"/>
      <c r="W8" s="346"/>
      <c r="X8" s="346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</row>
    <row r="9" spans="1:35" ht="18.75">
      <c r="A9" s="314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489" t="s">
        <v>706</v>
      </c>
      <c r="S9" s="489"/>
      <c r="T9" s="489"/>
      <c r="U9" s="489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6"/>
    </row>
    <row r="10" spans="1:35" ht="27.75" customHeight="1">
      <c r="A10" s="314"/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68" t="s">
        <v>542</v>
      </c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6"/>
    </row>
    <row r="11" spans="1:35" ht="18.75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5"/>
      <c r="T11" s="315"/>
      <c r="U11" s="315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6"/>
    </row>
    <row r="12" spans="1:35" ht="27.75" customHeight="1">
      <c r="A12" s="482" t="s">
        <v>15</v>
      </c>
      <c r="B12" s="482" t="s">
        <v>450</v>
      </c>
      <c r="C12" s="495" t="s">
        <v>528</v>
      </c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495"/>
      <c r="O12" s="495"/>
      <c r="P12" s="495"/>
      <c r="Q12" s="482" t="s">
        <v>535</v>
      </c>
      <c r="R12" s="482"/>
      <c r="S12" s="482"/>
      <c r="T12" s="482"/>
      <c r="U12" s="482"/>
      <c r="V12" s="495" t="s">
        <v>451</v>
      </c>
      <c r="W12" s="495"/>
      <c r="X12" s="495"/>
      <c r="Y12" s="495"/>
      <c r="Z12" s="495"/>
      <c r="AA12" s="495"/>
      <c r="AB12" s="495"/>
      <c r="AC12" s="495"/>
      <c r="AD12" s="495"/>
      <c r="AE12" s="495"/>
      <c r="AF12" s="495"/>
      <c r="AG12" s="495"/>
      <c r="AH12" s="495"/>
      <c r="AI12" s="495"/>
    </row>
    <row r="13" spans="1:35" ht="21" customHeight="1">
      <c r="A13" s="482"/>
      <c r="B13" s="482"/>
      <c r="C13" s="482" t="s">
        <v>508</v>
      </c>
      <c r="D13" s="482"/>
      <c r="E13" s="482"/>
      <c r="F13" s="482"/>
      <c r="G13" s="495" t="s">
        <v>452</v>
      </c>
      <c r="H13" s="495"/>
      <c r="I13" s="495"/>
      <c r="J13" s="495"/>
      <c r="K13" s="495" t="s">
        <v>453</v>
      </c>
      <c r="L13" s="495"/>
      <c r="M13" s="495"/>
      <c r="N13" s="495"/>
      <c r="O13" s="495"/>
      <c r="P13" s="491" t="s">
        <v>529</v>
      </c>
      <c r="Q13" s="482"/>
      <c r="R13" s="482"/>
      <c r="S13" s="482"/>
      <c r="T13" s="482"/>
      <c r="U13" s="482"/>
      <c r="V13" s="492" t="s">
        <v>508</v>
      </c>
      <c r="W13" s="493"/>
      <c r="X13" s="493"/>
      <c r="Y13" s="494"/>
      <c r="Z13" s="495" t="s">
        <v>452</v>
      </c>
      <c r="AA13" s="495"/>
      <c r="AB13" s="495"/>
      <c r="AC13" s="495"/>
      <c r="AD13" s="495" t="s">
        <v>453</v>
      </c>
      <c r="AE13" s="495"/>
      <c r="AF13" s="495"/>
      <c r="AG13" s="495"/>
      <c r="AH13" s="495"/>
      <c r="AI13" s="496" t="s">
        <v>510</v>
      </c>
    </row>
    <row r="14" spans="1:35" ht="112.5" customHeight="1">
      <c r="A14" s="317"/>
      <c r="B14" s="317" t="s">
        <v>39</v>
      </c>
      <c r="C14" s="337" t="s">
        <v>454</v>
      </c>
      <c r="D14" s="338" t="s">
        <v>455</v>
      </c>
      <c r="E14" s="320" t="s">
        <v>509</v>
      </c>
      <c r="F14" s="320" t="s">
        <v>530</v>
      </c>
      <c r="G14" s="337" t="s">
        <v>454</v>
      </c>
      <c r="H14" s="339" t="s">
        <v>455</v>
      </c>
      <c r="I14" s="339" t="s">
        <v>456</v>
      </c>
      <c r="J14" s="339" t="s">
        <v>457</v>
      </c>
      <c r="K14" s="337" t="s">
        <v>458</v>
      </c>
      <c r="L14" s="339" t="s">
        <v>455</v>
      </c>
      <c r="M14" s="337" t="s">
        <v>459</v>
      </c>
      <c r="N14" s="337" t="s">
        <v>460</v>
      </c>
      <c r="O14" s="339" t="s">
        <v>538</v>
      </c>
      <c r="P14" s="491"/>
      <c r="Q14" s="320" t="s">
        <v>462</v>
      </c>
      <c r="R14" s="320" t="s">
        <v>463</v>
      </c>
      <c r="S14" s="320" t="s">
        <v>464</v>
      </c>
      <c r="T14" s="320" t="s">
        <v>465</v>
      </c>
      <c r="U14" s="320" t="s">
        <v>466</v>
      </c>
      <c r="V14" s="337" t="s">
        <v>454</v>
      </c>
      <c r="W14" s="341" t="s">
        <v>511</v>
      </c>
      <c r="X14" s="320" t="s">
        <v>509</v>
      </c>
      <c r="Y14" s="320" t="s">
        <v>512</v>
      </c>
      <c r="Z14" s="337" t="s">
        <v>454</v>
      </c>
      <c r="AA14" s="338" t="s">
        <v>455</v>
      </c>
      <c r="AB14" s="338" t="s">
        <v>456</v>
      </c>
      <c r="AC14" s="338" t="s">
        <v>457</v>
      </c>
      <c r="AD14" s="337" t="s">
        <v>458</v>
      </c>
      <c r="AE14" s="338" t="s">
        <v>455</v>
      </c>
      <c r="AF14" s="340" t="s">
        <v>459</v>
      </c>
      <c r="AG14" s="337" t="s">
        <v>460</v>
      </c>
      <c r="AH14" s="338" t="s">
        <v>461</v>
      </c>
      <c r="AI14" s="497"/>
    </row>
    <row r="15" spans="1:35" ht="48" customHeight="1">
      <c r="A15" s="317">
        <v>1</v>
      </c>
      <c r="B15" s="317" t="s">
        <v>132</v>
      </c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54">
        <f>Q16+Q23+Q24+Q28</f>
        <v>3.497245308106285</v>
      </c>
      <c r="R15" s="317"/>
      <c r="S15" s="317" t="s">
        <v>467</v>
      </c>
      <c r="T15" s="317"/>
      <c r="U15" s="317"/>
      <c r="V15" s="317"/>
      <c r="W15" s="317"/>
      <c r="X15" s="317"/>
      <c r="Y15" s="317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</row>
    <row r="16" spans="1:35" ht="51" customHeight="1">
      <c r="A16" s="326" t="s">
        <v>2</v>
      </c>
      <c r="B16" s="317" t="s">
        <v>129</v>
      </c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54">
        <f>SUM(Q17:Q22)</f>
        <v>3.497245308106285</v>
      </c>
      <c r="R16" s="317"/>
      <c r="S16" s="317"/>
      <c r="T16" s="317"/>
      <c r="U16" s="317"/>
      <c r="V16" s="317"/>
      <c r="W16" s="317"/>
      <c r="X16" s="317"/>
      <c r="Y16" s="317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</row>
    <row r="17" spans="1:35" ht="56.25">
      <c r="A17" s="369">
        <f>'приложение 1.1'!A18</f>
        <v>1</v>
      </c>
      <c r="B17" s="373" t="str">
        <f>'приложение 1.1'!B18</f>
        <v>Установка приборов учета электроэнергии с устройством передачи данных, включая дополнительное програмное обеспечение</v>
      </c>
      <c r="C17" s="317"/>
      <c r="D17" s="317"/>
      <c r="E17" s="317"/>
      <c r="F17" s="317"/>
      <c r="G17" s="320">
        <v>2017</v>
      </c>
      <c r="H17" s="317"/>
      <c r="I17" s="317"/>
      <c r="J17" s="317"/>
      <c r="K17" s="357"/>
      <c r="L17" s="317"/>
      <c r="M17" s="317"/>
      <c r="N17" s="317"/>
      <c r="O17" s="317"/>
      <c r="P17" s="317"/>
      <c r="Q17" s="355">
        <f>'приложение 1.1'!Q18</f>
        <v>0.392415972</v>
      </c>
      <c r="R17" s="317"/>
      <c r="S17" s="317"/>
      <c r="T17" s="317"/>
      <c r="U17" s="317"/>
      <c r="V17" s="317"/>
      <c r="W17" s="317"/>
      <c r="X17" s="317"/>
      <c r="Y17" s="317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</row>
    <row r="18" spans="1:35" ht="38.25" customHeight="1">
      <c r="A18" s="369">
        <f>'приложение 1.1'!A19</f>
        <v>2</v>
      </c>
      <c r="B18" s="373" t="str">
        <f>'приложение 1.1'!B19</f>
        <v>Замена трансформатора с масляным охлаждением  ТМ-180</v>
      </c>
      <c r="C18" s="324"/>
      <c r="D18" s="324"/>
      <c r="E18" s="324"/>
      <c r="F18" s="324"/>
      <c r="G18" s="320">
        <f>'приложение 1.1'!F19</f>
        <v>2017</v>
      </c>
      <c r="H18" s="320">
        <v>15</v>
      </c>
      <c r="I18" s="320" t="s">
        <v>689</v>
      </c>
      <c r="J18" s="320" t="s">
        <v>684</v>
      </c>
      <c r="K18" s="363"/>
      <c r="L18" s="320"/>
      <c r="M18" s="320"/>
      <c r="N18" s="320"/>
      <c r="O18" s="320"/>
      <c r="P18" s="320"/>
      <c r="Q18" s="355">
        <f>'приложение 1.1'!Q19</f>
        <v>0.29138217757999996</v>
      </c>
      <c r="R18" s="320"/>
      <c r="S18" s="320"/>
      <c r="T18" s="320"/>
      <c r="U18" s="320"/>
      <c r="V18" s="324"/>
      <c r="W18" s="324"/>
      <c r="X18" s="324"/>
      <c r="Y18" s="324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</row>
    <row r="19" spans="1:35" ht="40.5" customHeight="1">
      <c r="A19" s="369">
        <f>'приложение 1.1'!A20</f>
        <v>3</v>
      </c>
      <c r="B19" s="373" t="str">
        <f>'приложение 1.1'!B20</f>
        <v>Замена трансформатора с масляным охлаждением  ТМ-250</v>
      </c>
      <c r="C19" s="324"/>
      <c r="D19" s="324"/>
      <c r="E19" s="324"/>
      <c r="F19" s="324"/>
      <c r="G19" s="320">
        <f>'приложение 1.1'!F20</f>
        <v>2017</v>
      </c>
      <c r="H19" s="320">
        <v>15</v>
      </c>
      <c r="I19" s="320" t="s">
        <v>537</v>
      </c>
      <c r="J19" s="320" t="s">
        <v>536</v>
      </c>
      <c r="K19" s="363"/>
      <c r="L19" s="320"/>
      <c r="M19" s="320"/>
      <c r="N19" s="320"/>
      <c r="O19" s="320"/>
      <c r="P19" s="320"/>
      <c r="Q19" s="355">
        <f>'приложение 1.1'!Q20</f>
        <v>0.32380874</v>
      </c>
      <c r="R19" s="320"/>
      <c r="S19" s="320"/>
      <c r="T19" s="320"/>
      <c r="U19" s="320"/>
      <c r="V19" s="324"/>
      <c r="W19" s="324"/>
      <c r="X19" s="324"/>
      <c r="Y19" s="324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</row>
    <row r="20" spans="1:35" ht="27.75" customHeight="1">
      <c r="A20" s="369">
        <f>'приложение 1.1'!A21</f>
        <v>4</v>
      </c>
      <c r="B20" s="373" t="str">
        <f>'приложение 1.1'!B21</f>
        <v>Замена участков кабельных линий - 0,4 кВ</v>
      </c>
      <c r="C20" s="324"/>
      <c r="D20" s="324"/>
      <c r="E20" s="324"/>
      <c r="F20" s="324"/>
      <c r="G20" s="320"/>
      <c r="H20" s="320"/>
      <c r="I20" s="320"/>
      <c r="J20" s="320"/>
      <c r="K20" s="320">
        <v>2018</v>
      </c>
      <c r="L20" s="320">
        <v>30</v>
      </c>
      <c r="M20" s="320"/>
      <c r="N20" s="404" t="s">
        <v>596</v>
      </c>
      <c r="O20" s="320">
        <v>0.175</v>
      </c>
      <c r="P20" s="320"/>
      <c r="Q20" s="355">
        <f>'приложение 1.1'!Q21</f>
        <v>0.6952297649377499</v>
      </c>
      <c r="R20" s="320"/>
      <c r="S20" s="320"/>
      <c r="T20" s="320"/>
      <c r="U20" s="320"/>
      <c r="V20" s="324"/>
      <c r="W20" s="324"/>
      <c r="X20" s="324"/>
      <c r="Y20" s="324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</row>
    <row r="21" spans="1:35" ht="33" customHeight="1">
      <c r="A21" s="369">
        <f>'приложение 1.1'!A22</f>
        <v>5</v>
      </c>
      <c r="B21" s="373" t="str">
        <f>'приложение 1.1'!B22</f>
        <v>Замена шести пружинных приводов ПП-67К</v>
      </c>
      <c r="C21" s="324"/>
      <c r="D21" s="324"/>
      <c r="E21" s="324"/>
      <c r="F21" s="324"/>
      <c r="G21" s="320" t="s">
        <v>691</v>
      </c>
      <c r="H21" s="320"/>
      <c r="I21" s="320">
        <v>6</v>
      </c>
      <c r="J21" s="320"/>
      <c r="K21" s="320"/>
      <c r="L21" s="320"/>
      <c r="M21" s="320"/>
      <c r="N21" s="320"/>
      <c r="O21" s="320"/>
      <c r="P21" s="320"/>
      <c r="Q21" s="355">
        <f>'приложение 1.1'!Q22</f>
        <v>0.5315816318056996</v>
      </c>
      <c r="R21" s="320"/>
      <c r="S21" s="320"/>
      <c r="T21" s="320"/>
      <c r="U21" s="320"/>
      <c r="V21" s="324"/>
      <c r="W21" s="324"/>
      <c r="X21" s="324"/>
      <c r="Y21" s="324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</row>
    <row r="22" spans="1:35" ht="36" customHeight="1">
      <c r="A22" s="369">
        <f>'приложение 1.1'!A23</f>
        <v>6</v>
      </c>
      <c r="B22" s="373" t="str">
        <f>'приложение 1.1'!B23</f>
        <v>Замена двадцати одного выключателя нагрузки ВНП-6кВ</v>
      </c>
      <c r="C22" s="317"/>
      <c r="D22" s="317"/>
      <c r="E22" s="317"/>
      <c r="F22" s="317"/>
      <c r="G22" s="320" t="s">
        <v>691</v>
      </c>
      <c r="H22" s="317"/>
      <c r="I22" s="320">
        <v>21</v>
      </c>
      <c r="J22" s="317"/>
      <c r="K22" s="317"/>
      <c r="L22" s="317"/>
      <c r="M22" s="317"/>
      <c r="N22" s="317"/>
      <c r="O22" s="317"/>
      <c r="P22" s="317"/>
      <c r="Q22" s="355">
        <f>'приложение 1.1'!Q23</f>
        <v>1.2628270217828357</v>
      </c>
      <c r="R22" s="320"/>
      <c r="S22" s="320"/>
      <c r="T22" s="320"/>
      <c r="U22" s="320"/>
      <c r="V22" s="317"/>
      <c r="W22" s="317"/>
      <c r="X22" s="317"/>
      <c r="Y22" s="317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</row>
    <row r="23" spans="1:35" ht="42.75" customHeight="1">
      <c r="A23" s="317" t="s">
        <v>3</v>
      </c>
      <c r="B23" s="317" t="s">
        <v>255</v>
      </c>
      <c r="C23" s="317"/>
      <c r="D23" s="317"/>
      <c r="E23" s="317"/>
      <c r="F23" s="317"/>
      <c r="G23" s="320"/>
      <c r="H23" s="317"/>
      <c r="I23" s="317"/>
      <c r="J23" s="317"/>
      <c r="K23" s="317"/>
      <c r="L23" s="317"/>
      <c r="M23" s="317"/>
      <c r="N23" s="317"/>
      <c r="O23" s="317"/>
      <c r="P23" s="317"/>
      <c r="Q23" s="370">
        <v>0</v>
      </c>
      <c r="R23" s="320"/>
      <c r="S23" s="320"/>
      <c r="T23" s="320"/>
      <c r="U23" s="320"/>
      <c r="V23" s="317"/>
      <c r="W23" s="317"/>
      <c r="X23" s="317"/>
      <c r="Y23" s="317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</row>
    <row r="24" spans="1:35" ht="18.75">
      <c r="A24" s="317" t="s">
        <v>14</v>
      </c>
      <c r="B24" s="317" t="s">
        <v>130</v>
      </c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70">
        <v>0</v>
      </c>
      <c r="R24" s="324"/>
      <c r="S24" s="324"/>
      <c r="T24" s="324"/>
      <c r="U24" s="324"/>
      <c r="V24" s="317"/>
      <c r="W24" s="317"/>
      <c r="X24" s="317"/>
      <c r="Y24" s="317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</row>
    <row r="25" spans="1:35" ht="18.75" hidden="1" outlineLevel="1">
      <c r="A25" s="320">
        <v>1</v>
      </c>
      <c r="B25" s="324" t="s">
        <v>40</v>
      </c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74"/>
      <c r="R25" s="324"/>
      <c r="S25" s="324"/>
      <c r="T25" s="324"/>
      <c r="U25" s="324"/>
      <c r="V25" s="324"/>
      <c r="W25" s="324"/>
      <c r="X25" s="324"/>
      <c r="Y25" s="324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</row>
    <row r="26" spans="1:35" ht="18.75" hidden="1" outlineLevel="1">
      <c r="A26" s="320">
        <v>2</v>
      </c>
      <c r="B26" s="324" t="s">
        <v>42</v>
      </c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74"/>
      <c r="R26" s="324"/>
      <c r="S26" s="324"/>
      <c r="T26" s="324"/>
      <c r="U26" s="324"/>
      <c r="V26" s="324"/>
      <c r="W26" s="324"/>
      <c r="X26" s="324"/>
      <c r="Y26" s="324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</row>
    <row r="27" spans="1:35" ht="18.75" hidden="1" outlineLevel="1">
      <c r="A27" s="320" t="s">
        <v>41</v>
      </c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74"/>
      <c r="R27" s="324"/>
      <c r="S27" s="324"/>
      <c r="T27" s="324"/>
      <c r="U27" s="324"/>
      <c r="V27" s="324"/>
      <c r="W27" s="324"/>
      <c r="X27" s="324"/>
      <c r="Y27" s="324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</row>
    <row r="28" spans="1:35" ht="39" customHeight="1" collapsed="1">
      <c r="A28" s="317" t="s">
        <v>31</v>
      </c>
      <c r="B28" s="317" t="s">
        <v>131</v>
      </c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70">
        <v>0</v>
      </c>
      <c r="R28" s="324"/>
      <c r="S28" s="324"/>
      <c r="T28" s="324"/>
      <c r="U28" s="324"/>
      <c r="V28" s="317"/>
      <c r="W28" s="317"/>
      <c r="X28" s="317"/>
      <c r="Y28" s="317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</row>
    <row r="29" spans="1:35" ht="18.75" hidden="1" outlineLevel="1">
      <c r="A29" s="320">
        <v>1</v>
      </c>
      <c r="B29" s="324" t="s">
        <v>40</v>
      </c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74"/>
      <c r="R29" s="324"/>
      <c r="S29" s="324"/>
      <c r="T29" s="324"/>
      <c r="U29" s="324"/>
      <c r="V29" s="324"/>
      <c r="W29" s="324"/>
      <c r="X29" s="324"/>
      <c r="Y29" s="324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</row>
    <row r="30" spans="1:35" ht="18.75" hidden="1" outlineLevel="1">
      <c r="A30" s="320">
        <v>2</v>
      </c>
      <c r="B30" s="324" t="s">
        <v>42</v>
      </c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74"/>
      <c r="R30" s="324"/>
      <c r="S30" s="324"/>
      <c r="T30" s="324"/>
      <c r="U30" s="324"/>
      <c r="V30" s="324"/>
      <c r="W30" s="324"/>
      <c r="X30" s="324"/>
      <c r="Y30" s="324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</row>
    <row r="31" spans="1:35" ht="18.75" hidden="1" outlineLevel="1">
      <c r="A31" s="320" t="s">
        <v>41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74"/>
      <c r="R31" s="324"/>
      <c r="S31" s="324"/>
      <c r="T31" s="324"/>
      <c r="U31" s="324"/>
      <c r="V31" s="324"/>
      <c r="W31" s="324"/>
      <c r="X31" s="324"/>
      <c r="Y31" s="324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</row>
    <row r="32" spans="1:35" ht="18.75" collapsed="1">
      <c r="A32" s="317" t="s">
        <v>4</v>
      </c>
      <c r="B32" s="317" t="s">
        <v>53</v>
      </c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70">
        <f>Q33+Q37</f>
        <v>0</v>
      </c>
      <c r="R32" s="317"/>
      <c r="S32" s="317"/>
      <c r="T32" s="317"/>
      <c r="U32" s="317"/>
      <c r="V32" s="317"/>
      <c r="W32" s="317"/>
      <c r="X32" s="317"/>
      <c r="Y32" s="317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</row>
    <row r="33" spans="1:35" ht="33.75" customHeight="1">
      <c r="A33" s="326" t="s">
        <v>5</v>
      </c>
      <c r="B33" s="317" t="s">
        <v>129</v>
      </c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70">
        <v>0</v>
      </c>
      <c r="R33" s="317"/>
      <c r="S33" s="317"/>
      <c r="T33" s="317"/>
      <c r="U33" s="317"/>
      <c r="V33" s="317"/>
      <c r="W33" s="317"/>
      <c r="X33" s="317"/>
      <c r="Y33" s="317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</row>
    <row r="34" spans="1:35" ht="18.75" hidden="1" outlineLevel="1">
      <c r="A34" s="320">
        <v>1</v>
      </c>
      <c r="B34" s="324" t="s">
        <v>40</v>
      </c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56"/>
      <c r="R34" s="324"/>
      <c r="S34" s="324"/>
      <c r="T34" s="324"/>
      <c r="U34" s="324"/>
      <c r="V34" s="324"/>
      <c r="W34" s="324"/>
      <c r="X34" s="324"/>
      <c r="Y34" s="324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</row>
    <row r="35" spans="1:35" ht="18.75" hidden="1" outlineLevel="1">
      <c r="A35" s="320">
        <v>2</v>
      </c>
      <c r="B35" s="324" t="s">
        <v>42</v>
      </c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56"/>
      <c r="R35" s="324"/>
      <c r="S35" s="324"/>
      <c r="T35" s="324"/>
      <c r="U35" s="324"/>
      <c r="V35" s="324"/>
      <c r="W35" s="324"/>
      <c r="X35" s="324"/>
      <c r="Y35" s="324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</row>
    <row r="36" spans="1:35" ht="18.75" hidden="1" outlineLevel="1">
      <c r="A36" s="320" t="s">
        <v>41</v>
      </c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56"/>
      <c r="R36" s="324"/>
      <c r="S36" s="324"/>
      <c r="T36" s="324"/>
      <c r="U36" s="324"/>
      <c r="V36" s="324"/>
      <c r="W36" s="324"/>
      <c r="X36" s="324"/>
      <c r="Y36" s="324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</row>
    <row r="37" spans="1:35" ht="18.75" collapsed="1">
      <c r="A37" s="326" t="s">
        <v>6</v>
      </c>
      <c r="B37" s="327" t="s">
        <v>277</v>
      </c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54">
        <v>0</v>
      </c>
      <c r="R37" s="324"/>
      <c r="S37" s="324"/>
      <c r="T37" s="324"/>
      <c r="U37" s="324"/>
      <c r="V37" s="327"/>
      <c r="W37" s="327"/>
      <c r="X37" s="327"/>
      <c r="Y37" s="327"/>
      <c r="Z37" s="342"/>
      <c r="AA37" s="342"/>
      <c r="AB37" s="342"/>
      <c r="AC37" s="342"/>
      <c r="AD37" s="342"/>
      <c r="AE37" s="342"/>
      <c r="AF37" s="342"/>
      <c r="AG37" s="342"/>
      <c r="AH37" s="342"/>
      <c r="AI37" s="342"/>
    </row>
    <row r="38" spans="1:35" ht="15.75" customHeight="1">
      <c r="A38" s="490" t="s">
        <v>103</v>
      </c>
      <c r="B38" s="490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24"/>
      <c r="S38" s="324"/>
      <c r="T38" s="324"/>
      <c r="U38" s="324"/>
      <c r="V38" s="343"/>
      <c r="W38" s="343"/>
      <c r="X38" s="343"/>
      <c r="Y38" s="343"/>
      <c r="Z38" s="342"/>
      <c r="AA38" s="342"/>
      <c r="AB38" s="342"/>
      <c r="AC38" s="342"/>
      <c r="AD38" s="342"/>
      <c r="AE38" s="342"/>
      <c r="AF38" s="342"/>
      <c r="AG38" s="342"/>
      <c r="AH38" s="342"/>
      <c r="AI38" s="342"/>
    </row>
    <row r="39" spans="1:35" ht="37.5">
      <c r="A39" s="317"/>
      <c r="B39" s="317" t="s">
        <v>128</v>
      </c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24"/>
      <c r="S39" s="324"/>
      <c r="T39" s="324"/>
      <c r="U39" s="324"/>
      <c r="V39" s="317"/>
      <c r="W39" s="317"/>
      <c r="X39" s="317"/>
      <c r="Y39" s="317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</row>
    <row r="40" spans="1:35" ht="18.75" hidden="1" outlineLevel="1">
      <c r="A40" s="320">
        <v>1</v>
      </c>
      <c r="B40" s="324" t="s">
        <v>40</v>
      </c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42"/>
      <c r="AA40" s="342"/>
      <c r="AB40" s="342"/>
      <c r="AC40" s="342"/>
      <c r="AD40" s="342"/>
      <c r="AE40" s="342"/>
      <c r="AF40" s="342"/>
      <c r="AG40" s="342"/>
      <c r="AH40" s="342"/>
      <c r="AI40" s="342"/>
    </row>
    <row r="41" spans="1:35" ht="18.75" hidden="1" outlineLevel="1">
      <c r="A41" s="320">
        <v>2</v>
      </c>
      <c r="B41" s="324" t="s">
        <v>42</v>
      </c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</row>
    <row r="42" spans="1:35" ht="18.75" hidden="1" outlineLevel="1">
      <c r="A42" s="320" t="s">
        <v>41</v>
      </c>
      <c r="B42" s="320"/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42"/>
      <c r="AA42" s="342"/>
      <c r="AB42" s="342"/>
      <c r="AC42" s="342"/>
      <c r="AD42" s="342"/>
      <c r="AE42" s="342"/>
      <c r="AF42" s="342"/>
      <c r="AG42" s="342"/>
      <c r="AH42" s="342"/>
      <c r="AI42" s="342"/>
    </row>
    <row r="43" spans="1:35" ht="18.75" collapsed="1">
      <c r="A43" s="330"/>
      <c r="B43" s="331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2"/>
      <c r="T43" s="332"/>
      <c r="U43" s="332"/>
      <c r="V43" s="331"/>
      <c r="W43" s="331"/>
      <c r="X43" s="331"/>
      <c r="Y43" s="331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</row>
    <row r="44" spans="1:35" ht="18.75">
      <c r="A44" s="330"/>
      <c r="B44" s="481" t="s">
        <v>469</v>
      </c>
      <c r="C44" s="481"/>
      <c r="D44" s="481"/>
      <c r="E44" s="481"/>
      <c r="F44" s="481"/>
      <c r="G44" s="481"/>
      <c r="H44" s="481"/>
      <c r="I44" s="481"/>
      <c r="J44" s="481"/>
      <c r="K44" s="481"/>
      <c r="L44" s="481"/>
      <c r="M44" s="481"/>
      <c r="N44" s="481"/>
      <c r="O44" s="481"/>
      <c r="P44" s="481"/>
      <c r="Q44" s="481"/>
      <c r="R44" s="481"/>
      <c r="S44" s="481"/>
      <c r="T44" s="481"/>
      <c r="U44" s="481"/>
      <c r="V44" s="334"/>
      <c r="W44" s="334"/>
      <c r="X44" s="334"/>
      <c r="Y44" s="33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</row>
    <row r="45" spans="1:35" ht="18.75">
      <c r="A45" s="333"/>
      <c r="B45" s="314" t="s">
        <v>531</v>
      </c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5"/>
      <c r="T45" s="315"/>
      <c r="U45" s="315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</row>
    <row r="46" spans="1:35" ht="18.75">
      <c r="A46" s="344"/>
      <c r="B46" s="344"/>
      <c r="C46" s="344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34"/>
      <c r="W46" s="334"/>
      <c r="X46" s="334"/>
      <c r="Y46" s="334"/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</row>
    <row r="47" spans="1:35" ht="27.75" customHeight="1">
      <c r="A47" s="477" t="s">
        <v>705</v>
      </c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345"/>
      <c r="M47" s="345"/>
      <c r="N47" s="345"/>
      <c r="O47" s="345"/>
      <c r="P47" s="345"/>
      <c r="Q47" s="345"/>
      <c r="R47" s="345"/>
      <c r="S47" s="345"/>
      <c r="T47" s="345"/>
      <c r="U47" s="34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</row>
    <row r="48" spans="1:21" ht="15.75" customHeight="1">
      <c r="A48" s="344"/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</row>
    <row r="49" spans="1:21" ht="15.75" customHeight="1">
      <c r="A49" s="344"/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</row>
    <row r="50" spans="1:21" ht="33.75" customHeight="1">
      <c r="A50" s="344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</row>
    <row r="51" ht="15.75">
      <c r="A51" s="17"/>
    </row>
  </sheetData>
  <sheetProtection/>
  <mergeCells count="23">
    <mergeCell ref="A47:K47"/>
    <mergeCell ref="Z13:AC13"/>
    <mergeCell ref="AD13:AH13"/>
    <mergeCell ref="AI13:AI14"/>
    <mergeCell ref="A12:A13"/>
    <mergeCell ref="B12:B13"/>
    <mergeCell ref="C12:P12"/>
    <mergeCell ref="Q12:U13"/>
    <mergeCell ref="V12:AI12"/>
    <mergeCell ref="R9:U9"/>
    <mergeCell ref="A38:B38"/>
    <mergeCell ref="B44:U44"/>
    <mergeCell ref="P13:P14"/>
    <mergeCell ref="V13:Y13"/>
    <mergeCell ref="C13:F13"/>
    <mergeCell ref="G13:J13"/>
    <mergeCell ref="K13:O13"/>
    <mergeCell ref="R3:U3"/>
    <mergeCell ref="A4:V4"/>
    <mergeCell ref="S7:U7"/>
    <mergeCell ref="S8:U8"/>
    <mergeCell ref="S1:U1"/>
    <mergeCell ref="R2:U2"/>
  </mergeCells>
  <printOptions/>
  <pageMargins left="0.7086614173228347" right="0.7086614173228347" top="0.35433070866141736" bottom="0.15748031496062992" header="0.15748031496062992" footer="0.31496062992125984"/>
  <pageSetup horizontalDpi="600" verticalDpi="600" orientation="landscape" paperSize="9" scale="4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O75"/>
  <sheetViews>
    <sheetView zoomScalePageLayoutView="0" workbookViewId="0" topLeftCell="A43">
      <selection activeCell="B31" sqref="B31"/>
    </sheetView>
  </sheetViews>
  <sheetFormatPr defaultColWidth="0.74609375" defaultRowHeight="15.75" outlineLevelCol="1"/>
  <cols>
    <col min="1" max="1" width="40.875" style="408" customWidth="1"/>
    <col min="2" max="4" width="8.875" style="408" customWidth="1"/>
    <col min="5" max="8" width="8.875" style="408" hidden="1" customWidth="1" outlineLevel="1"/>
    <col min="9" max="9" width="8.875" style="408" customWidth="1" collapsed="1"/>
    <col min="10" max="16384" width="0.74609375" style="408" customWidth="1"/>
  </cols>
  <sheetData>
    <row r="1" spans="2:9" ht="12.75" customHeight="1">
      <c r="B1" s="512" t="s">
        <v>682</v>
      </c>
      <c r="C1" s="512"/>
      <c r="D1" s="512"/>
      <c r="E1" s="512"/>
      <c r="F1" s="512"/>
      <c r="G1" s="512"/>
      <c r="H1" s="512"/>
      <c r="I1" s="512"/>
    </row>
    <row r="2" spans="2:9" ht="15.75" customHeight="1">
      <c r="B2" s="513" t="s">
        <v>539</v>
      </c>
      <c r="C2" s="513"/>
      <c r="D2" s="513"/>
      <c r="E2" s="513"/>
      <c r="F2" s="513"/>
      <c r="G2" s="513"/>
      <c r="H2" s="513"/>
      <c r="I2" s="513"/>
    </row>
    <row r="3" spans="2:9" ht="15" customHeight="1">
      <c r="B3" s="513" t="s">
        <v>540</v>
      </c>
      <c r="C3" s="513"/>
      <c r="D3" s="513"/>
      <c r="E3" s="513"/>
      <c r="F3" s="513"/>
      <c r="G3" s="513"/>
      <c r="H3" s="513"/>
      <c r="I3" s="513"/>
    </row>
    <row r="5" spans="1:9" s="16" customFormat="1" ht="48" customHeight="1">
      <c r="A5" s="577" t="s">
        <v>701</v>
      </c>
      <c r="B5" s="577"/>
      <c r="C5" s="577"/>
      <c r="D5" s="577"/>
      <c r="E5" s="577"/>
      <c r="F5" s="577"/>
      <c r="G5" s="577"/>
      <c r="H5" s="577"/>
      <c r="I5" s="577"/>
    </row>
    <row r="6" ht="17.25" customHeight="1"/>
    <row r="7" spans="2:9" ht="24.75" customHeight="1">
      <c r="B7" s="526" t="s">
        <v>700</v>
      </c>
      <c r="C7" s="526"/>
      <c r="D7" s="526"/>
      <c r="E7" s="526"/>
      <c r="F7" s="526"/>
      <c r="G7" s="526"/>
      <c r="H7" s="526"/>
      <c r="I7" s="526"/>
    </row>
    <row r="8" spans="2:9" ht="17.25" customHeight="1">
      <c r="B8" s="661"/>
      <c r="C8" s="661"/>
      <c r="D8" s="661"/>
      <c r="E8" s="661"/>
      <c r="F8" s="661"/>
      <c r="G8" s="661"/>
      <c r="H8" s="661"/>
      <c r="I8" s="661"/>
    </row>
    <row r="9" spans="5:9" ht="12.75">
      <c r="E9" s="367"/>
      <c r="F9" s="367"/>
      <c r="G9" s="367"/>
      <c r="H9" s="517" t="s">
        <v>274</v>
      </c>
      <c r="I9" s="517"/>
    </row>
    <row r="10" spans="2:9" ht="21.75" customHeight="1">
      <c r="B10" s="514" t="s">
        <v>707</v>
      </c>
      <c r="C10" s="514"/>
      <c r="D10" s="514"/>
      <c r="E10" s="514"/>
      <c r="F10" s="514"/>
      <c r="G10" s="514"/>
      <c r="H10" s="514"/>
      <c r="I10" s="514"/>
    </row>
    <row r="11" ht="14.25" customHeight="1">
      <c r="I11" s="408" t="s">
        <v>534</v>
      </c>
    </row>
    <row r="12" spans="1:9" ht="12.75">
      <c r="A12" s="406"/>
      <c r="B12" s="406">
        <v>2016</v>
      </c>
      <c r="C12" s="406">
        <v>2017</v>
      </c>
      <c r="D12" s="406">
        <v>2018</v>
      </c>
      <c r="E12" s="406">
        <v>2019</v>
      </c>
      <c r="F12" s="406">
        <v>2020</v>
      </c>
      <c r="G12" s="406">
        <v>2021</v>
      </c>
      <c r="H12" s="406">
        <v>2022</v>
      </c>
      <c r="I12" s="442" t="s">
        <v>46</v>
      </c>
    </row>
    <row r="13" spans="1:9" ht="12.75">
      <c r="A13" s="420" t="s">
        <v>411</v>
      </c>
      <c r="B13" s="460">
        <f>B14+B15+B16+B17+B18</f>
        <v>12.738076710995474</v>
      </c>
      <c r="C13" s="460">
        <f>C14+C15+C16+C17+C18</f>
        <v>13.642480157476152</v>
      </c>
      <c r="D13" s="460">
        <f>D14+D15+D16+D17+D18</f>
        <v>14.32460416534996</v>
      </c>
      <c r="E13" s="406"/>
      <c r="F13" s="406"/>
      <c r="G13" s="406"/>
      <c r="H13" s="406"/>
      <c r="I13" s="452">
        <f>B13+C13+D13+E13+H13</f>
        <v>40.70516103382158</v>
      </c>
    </row>
    <row r="14" spans="1:9" ht="12.75">
      <c r="A14" s="433" t="s">
        <v>681</v>
      </c>
      <c r="B14" s="460">
        <f>'Приложение 4.1'!C16</f>
        <v>12.738076710995474</v>
      </c>
      <c r="C14" s="460">
        <f>'Приложение 4.1'!D16</f>
        <v>13.642480157476152</v>
      </c>
      <c r="D14" s="460">
        <f>'Приложение 4.1'!E16</f>
        <v>14.32460416534996</v>
      </c>
      <c r="E14" s="406"/>
      <c r="F14" s="406"/>
      <c r="G14" s="406"/>
      <c r="H14" s="406"/>
      <c r="I14" s="452">
        <f>B14+C14+D14+E14+H14</f>
        <v>40.70516103382158</v>
      </c>
    </row>
    <row r="15" spans="1:9" ht="12.75">
      <c r="A15" s="433" t="s">
        <v>642</v>
      </c>
      <c r="B15" s="406"/>
      <c r="C15" s="406"/>
      <c r="D15" s="406"/>
      <c r="E15" s="406"/>
      <c r="F15" s="406"/>
      <c r="G15" s="406"/>
      <c r="H15" s="406"/>
      <c r="I15" s="446"/>
    </row>
    <row r="16" spans="1:9" ht="12.75">
      <c r="A16" s="433" t="s">
        <v>643</v>
      </c>
      <c r="B16" s="406"/>
      <c r="C16" s="406"/>
      <c r="D16" s="406"/>
      <c r="E16" s="406"/>
      <c r="F16" s="406"/>
      <c r="G16" s="406"/>
      <c r="H16" s="406"/>
      <c r="I16" s="446"/>
    </row>
    <row r="17" spans="1:9" ht="12.75">
      <c r="A17" s="433" t="s">
        <v>644</v>
      </c>
      <c r="B17" s="406"/>
      <c r="C17" s="406"/>
      <c r="D17" s="406"/>
      <c r="E17" s="406"/>
      <c r="F17" s="406"/>
      <c r="G17" s="406"/>
      <c r="H17" s="406"/>
      <c r="I17" s="446"/>
    </row>
    <row r="18" spans="1:9" ht="12.75">
      <c r="A18" s="433" t="s">
        <v>645</v>
      </c>
      <c r="B18" s="406"/>
      <c r="C18" s="406"/>
      <c r="D18" s="406"/>
      <c r="E18" s="406"/>
      <c r="F18" s="406"/>
      <c r="G18" s="406"/>
      <c r="H18" s="406"/>
      <c r="I18" s="446"/>
    </row>
    <row r="19" spans="1:9" ht="12.75">
      <c r="A19" s="420" t="s">
        <v>646</v>
      </c>
      <c r="B19" s="470">
        <f>B20+B26</f>
        <v>11.691313867305603</v>
      </c>
      <c r="C19" s="470">
        <f>C20+C26</f>
        <v>12.450394792641605</v>
      </c>
      <c r="D19" s="470">
        <f>D20+D26</f>
        <v>12.97972039568582</v>
      </c>
      <c r="E19" s="406"/>
      <c r="F19" s="406"/>
      <c r="G19" s="406"/>
      <c r="H19" s="406"/>
      <c r="I19" s="452">
        <f>B19+C19+D19+E19+H19</f>
        <v>37.12142905563303</v>
      </c>
    </row>
    <row r="20" spans="1:9" ht="12.75">
      <c r="A20" s="434" t="s">
        <v>647</v>
      </c>
      <c r="B20" s="470">
        <f>B21+B22+B23+B24+B25</f>
        <v>11.479381006043667</v>
      </c>
      <c r="C20" s="470">
        <f>C21+C22+C23+C24+C25</f>
        <v>12.223414698230073</v>
      </c>
      <c r="D20" s="470">
        <f>D21+D22+D23+D24+D25</f>
        <v>12.741391296553711</v>
      </c>
      <c r="E20" s="406"/>
      <c r="F20" s="406"/>
      <c r="G20" s="406"/>
      <c r="H20" s="406"/>
      <c r="I20" s="452">
        <f>B20+C20+D20+E20+H20</f>
        <v>36.444187000827455</v>
      </c>
    </row>
    <row r="21" spans="1:9" ht="12.75">
      <c r="A21" s="433" t="s">
        <v>681</v>
      </c>
      <c r="B21" s="464">
        <f>'Приложение 4.1'!C20-B26</f>
        <v>11.479381006043667</v>
      </c>
      <c r="C21" s="464">
        <f>'Приложение 4.1'!D20-C26</f>
        <v>12.223414698230073</v>
      </c>
      <c r="D21" s="464">
        <f>'Приложение 4.1'!E20-D26</f>
        <v>12.741391296553711</v>
      </c>
      <c r="E21" s="462">
        <f>'Приложение 4.1'!F20</f>
        <v>0</v>
      </c>
      <c r="F21" s="462">
        <f>'Приложение 4.1'!G20</f>
        <v>0</v>
      </c>
      <c r="G21" s="462">
        <f>'Приложение 4.1'!H20</f>
        <v>0</v>
      </c>
      <c r="H21" s="462">
        <f>'Приложение 4.1'!I20</f>
        <v>0</v>
      </c>
      <c r="I21" s="452">
        <f>B21+C21+D21+E21+H21</f>
        <v>36.444187000827455</v>
      </c>
    </row>
    <row r="22" spans="1:9" ht="12.75">
      <c r="A22" s="433" t="s">
        <v>642</v>
      </c>
      <c r="B22" s="406"/>
      <c r="C22" s="406"/>
      <c r="D22" s="406"/>
      <c r="E22" s="406"/>
      <c r="F22" s="406"/>
      <c r="G22" s="406"/>
      <c r="H22" s="406"/>
      <c r="I22" s="446"/>
    </row>
    <row r="23" spans="1:9" ht="12.75">
      <c r="A23" s="433" t="s">
        <v>643</v>
      </c>
      <c r="B23" s="406"/>
      <c r="C23" s="406"/>
      <c r="D23" s="406"/>
      <c r="E23" s="406"/>
      <c r="F23" s="406"/>
      <c r="G23" s="406"/>
      <c r="H23" s="406"/>
      <c r="I23" s="446"/>
    </row>
    <row r="24" spans="1:9" ht="12.75">
      <c r="A24" s="433" t="s">
        <v>644</v>
      </c>
      <c r="B24" s="406"/>
      <c r="C24" s="406"/>
      <c r="D24" s="406"/>
      <c r="E24" s="406"/>
      <c r="F24" s="406"/>
      <c r="G24" s="406"/>
      <c r="H24" s="406"/>
      <c r="I24" s="446"/>
    </row>
    <row r="25" spans="1:9" ht="12.75">
      <c r="A25" s="433" t="s">
        <v>645</v>
      </c>
      <c r="B25" s="406"/>
      <c r="C25" s="406"/>
      <c r="D25" s="406"/>
      <c r="E25" s="406"/>
      <c r="F25" s="406"/>
      <c r="G25" s="406"/>
      <c r="H25" s="406"/>
      <c r="I25" s="446"/>
    </row>
    <row r="26" spans="1:9" ht="12.75">
      <c r="A26" s="434" t="s">
        <v>648</v>
      </c>
      <c r="B26" s="464">
        <f>'Приложение 4.1'!C29-'Приложение 4.1'!C31-'Приложение 4.1'!C32</f>
        <v>0.2119328612619356</v>
      </c>
      <c r="C26" s="464">
        <f>'Приложение 4.1'!D29-'Приложение 4.1'!D31-'Приложение 4.1'!D32</f>
        <v>0.22698009441153272</v>
      </c>
      <c r="D26" s="464">
        <f>'Приложение 4.1'!E29-'Приложение 4.1'!E31-'Приложение 4.1'!E32</f>
        <v>0.23832909913210934</v>
      </c>
      <c r="E26" s="406"/>
      <c r="F26" s="406"/>
      <c r="G26" s="406"/>
      <c r="H26" s="406"/>
      <c r="I26" s="452">
        <f>B26+C26+D26+E26+H26</f>
        <v>0.6772420548055776</v>
      </c>
    </row>
    <row r="27" spans="1:9" ht="12.75">
      <c r="A27" s="420" t="s">
        <v>649</v>
      </c>
      <c r="B27" s="460">
        <f>B13-B19</f>
        <v>1.046762843689871</v>
      </c>
      <c r="C27" s="460">
        <f>C13-C19</f>
        <v>1.192085364834547</v>
      </c>
      <c r="D27" s="460">
        <f>D13-D19</f>
        <v>1.3448837696641398</v>
      </c>
      <c r="E27" s="406"/>
      <c r="F27" s="406"/>
      <c r="G27" s="406"/>
      <c r="H27" s="406"/>
      <c r="I27" s="452">
        <f>B27+C27+D27+E27+H27</f>
        <v>3.583731978188558</v>
      </c>
    </row>
    <row r="28" spans="1:9" ht="12.75">
      <c r="A28" s="420" t="s">
        <v>650</v>
      </c>
      <c r="B28" s="406"/>
      <c r="C28" s="406"/>
      <c r="D28" s="406"/>
      <c r="E28" s="406"/>
      <c r="F28" s="406"/>
      <c r="G28" s="406"/>
      <c r="H28" s="406"/>
      <c r="I28" s="446"/>
    </row>
    <row r="29" spans="1:9" ht="12.75">
      <c r="A29" s="420" t="s">
        <v>651</v>
      </c>
      <c r="B29" s="406"/>
      <c r="C29" s="406"/>
      <c r="D29" s="406"/>
      <c r="E29" s="406"/>
      <c r="F29" s="406"/>
      <c r="G29" s="406"/>
      <c r="H29" s="406"/>
      <c r="I29" s="446"/>
    </row>
    <row r="30" spans="1:9" ht="12.75">
      <c r="A30" s="420" t="s">
        <v>87</v>
      </c>
      <c r="B30" s="460">
        <f>'Приложение 4.1'!C44</f>
        <v>0.13111013868987298</v>
      </c>
      <c r="C30" s="460">
        <f>'Приложение 4.1'!D44</f>
        <v>0.13642480157476153</v>
      </c>
      <c r="D30" s="460">
        <f>'Приложение 4.1'!E44</f>
        <v>0.1432460416534996</v>
      </c>
      <c r="E30" s="406"/>
      <c r="F30" s="406"/>
      <c r="G30" s="406"/>
      <c r="H30" s="406"/>
      <c r="I30" s="452">
        <f>B30+C30+D30+E30+H30</f>
        <v>0.41078098191813417</v>
      </c>
    </row>
    <row r="31" spans="1:9" ht="12.75">
      <c r="A31" s="420" t="s">
        <v>652</v>
      </c>
      <c r="B31" s="460">
        <f>B27-B30</f>
        <v>0.9156527049999981</v>
      </c>
      <c r="C31" s="460">
        <f>C27-C30</f>
        <v>1.0556605632597855</v>
      </c>
      <c r="D31" s="460">
        <f>D27-D30</f>
        <v>1.2016377280106403</v>
      </c>
      <c r="E31" s="406"/>
      <c r="F31" s="406"/>
      <c r="G31" s="406"/>
      <c r="H31" s="406"/>
      <c r="I31" s="452">
        <f>B31+C31+D31+E31+H31</f>
        <v>3.1729509962704237</v>
      </c>
    </row>
    <row r="32" spans="1:9" ht="25.5" customHeight="1">
      <c r="A32" s="421" t="s">
        <v>653</v>
      </c>
      <c r="B32" s="406"/>
      <c r="C32" s="406"/>
      <c r="D32" s="406"/>
      <c r="E32" s="406"/>
      <c r="F32" s="406"/>
      <c r="G32" s="406"/>
      <c r="H32" s="406"/>
      <c r="I32" s="446"/>
    </row>
    <row r="33" spans="1:9" ht="12.75">
      <c r="A33" s="420"/>
      <c r="B33" s="406"/>
      <c r="C33" s="406"/>
      <c r="D33" s="406"/>
      <c r="E33" s="406"/>
      <c r="F33" s="406"/>
      <c r="G33" s="406"/>
      <c r="H33" s="406"/>
      <c r="I33" s="446"/>
    </row>
    <row r="34" spans="1:9" ht="12.75">
      <c r="A34" s="420" t="s">
        <v>654</v>
      </c>
      <c r="B34" s="406"/>
      <c r="C34" s="406"/>
      <c r="D34" s="406"/>
      <c r="E34" s="406"/>
      <c r="F34" s="406"/>
      <c r="G34" s="406"/>
      <c r="H34" s="406"/>
      <c r="I34" s="446"/>
    </row>
    <row r="35" spans="1:9" ht="12.75">
      <c r="A35" s="420" t="s">
        <v>655</v>
      </c>
      <c r="B35" s="460">
        <f>B36+B37+B38+B39+B40</f>
        <v>12.738076710995474</v>
      </c>
      <c r="C35" s="460">
        <f>C36+C37+C38+C39+C40</f>
        <v>13.642480157476152</v>
      </c>
      <c r="D35" s="460">
        <f>D36+D37+D38+D39+D40</f>
        <v>14.32460416534996</v>
      </c>
      <c r="E35" s="406"/>
      <c r="F35" s="406"/>
      <c r="G35" s="406"/>
      <c r="H35" s="406"/>
      <c r="I35" s="452">
        <f>B35+C35+D35+E35+H35</f>
        <v>40.70516103382158</v>
      </c>
    </row>
    <row r="36" spans="1:9" ht="12.75">
      <c r="A36" s="433" t="s">
        <v>681</v>
      </c>
      <c r="B36" s="460">
        <f>B14</f>
        <v>12.738076710995474</v>
      </c>
      <c r="C36" s="460">
        <f>C14</f>
        <v>13.642480157476152</v>
      </c>
      <c r="D36" s="460">
        <f>D14</f>
        <v>14.32460416534996</v>
      </c>
      <c r="E36" s="406"/>
      <c r="F36" s="406"/>
      <c r="G36" s="406"/>
      <c r="H36" s="406"/>
      <c r="I36" s="452">
        <f>B36+C36+D36+E36+H36</f>
        <v>40.70516103382158</v>
      </c>
    </row>
    <row r="37" spans="1:9" ht="12.75">
      <c r="A37" s="433" t="s">
        <v>642</v>
      </c>
      <c r="B37" s="406"/>
      <c r="C37" s="406"/>
      <c r="D37" s="406"/>
      <c r="E37" s="406"/>
      <c r="F37" s="406"/>
      <c r="G37" s="406"/>
      <c r="H37" s="406"/>
      <c r="I37" s="446"/>
    </row>
    <row r="38" spans="1:9" ht="12.75">
      <c r="A38" s="433" t="s">
        <v>643</v>
      </c>
      <c r="B38" s="406"/>
      <c r="C38" s="406"/>
      <c r="D38" s="406"/>
      <c r="E38" s="406"/>
      <c r="F38" s="406"/>
      <c r="G38" s="406"/>
      <c r="H38" s="406"/>
      <c r="I38" s="446"/>
    </row>
    <row r="39" spans="1:9" ht="12.75">
      <c r="A39" s="433" t="s">
        <v>644</v>
      </c>
      <c r="B39" s="406"/>
      <c r="C39" s="406"/>
      <c r="D39" s="406"/>
      <c r="E39" s="406"/>
      <c r="F39" s="406"/>
      <c r="G39" s="406"/>
      <c r="H39" s="406"/>
      <c r="I39" s="446"/>
    </row>
    <row r="40" spans="1:9" ht="12.75">
      <c r="A40" s="433" t="s">
        <v>645</v>
      </c>
      <c r="B40" s="406"/>
      <c r="C40" s="406"/>
      <c r="D40" s="406"/>
      <c r="E40" s="406"/>
      <c r="F40" s="406"/>
      <c r="G40" s="406"/>
      <c r="H40" s="406"/>
      <c r="I40" s="446"/>
    </row>
    <row r="41" spans="1:9" ht="12.75">
      <c r="A41" s="420" t="s">
        <v>656</v>
      </c>
      <c r="B41" s="460">
        <f>B42+B48+B49</f>
        <v>11.691313867305603</v>
      </c>
      <c r="C41" s="460">
        <f>C42+C48+C49</f>
        <v>12.450394792641605</v>
      </c>
      <c r="D41" s="460">
        <f>D42+D48+D49</f>
        <v>12.97972039568582</v>
      </c>
      <c r="E41" s="406"/>
      <c r="F41" s="406"/>
      <c r="G41" s="406"/>
      <c r="H41" s="406"/>
      <c r="I41" s="452">
        <f>B41+C41+D41+E41+H41</f>
        <v>37.12142905563303</v>
      </c>
    </row>
    <row r="42" spans="1:9" ht="12.75">
      <c r="A42" s="434" t="s">
        <v>657</v>
      </c>
      <c r="B42" s="460">
        <f>B43+B44+B45+B46+B47</f>
        <v>11.691313867305603</v>
      </c>
      <c r="C42" s="460">
        <f>C43+C44+C45+C46+C47</f>
        <v>12.450394792641605</v>
      </c>
      <c r="D42" s="460">
        <f>D43+D44+D45+D46+D47</f>
        <v>12.97972039568582</v>
      </c>
      <c r="E42" s="406"/>
      <c r="F42" s="406"/>
      <c r="G42" s="406"/>
      <c r="H42" s="406"/>
      <c r="I42" s="452">
        <f>B42+C42+D42+E42+H42</f>
        <v>37.12142905563303</v>
      </c>
    </row>
    <row r="43" spans="1:9" ht="12.75">
      <c r="A43" s="433" t="s">
        <v>681</v>
      </c>
      <c r="B43" s="465">
        <f>B19</f>
        <v>11.691313867305603</v>
      </c>
      <c r="C43" s="465">
        <f>C19</f>
        <v>12.450394792641605</v>
      </c>
      <c r="D43" s="465">
        <f>D19</f>
        <v>12.97972039568582</v>
      </c>
      <c r="E43" s="406"/>
      <c r="F43" s="406"/>
      <c r="G43" s="406"/>
      <c r="H43" s="406"/>
      <c r="I43" s="452">
        <f>B43+C43+D43+E43+H43</f>
        <v>37.12142905563303</v>
      </c>
    </row>
    <row r="44" spans="1:9" ht="12.75">
      <c r="A44" s="433" t="s">
        <v>642</v>
      </c>
      <c r="B44" s="406"/>
      <c r="C44" s="406"/>
      <c r="D44" s="406"/>
      <c r="E44" s="406"/>
      <c r="F44" s="406"/>
      <c r="G44" s="406"/>
      <c r="H44" s="406"/>
      <c r="I44" s="446"/>
    </row>
    <row r="45" spans="1:9" ht="12.75">
      <c r="A45" s="433" t="s">
        <v>643</v>
      </c>
      <c r="B45" s="406"/>
      <c r="C45" s="406"/>
      <c r="D45" s="406"/>
      <c r="E45" s="406"/>
      <c r="F45" s="406"/>
      <c r="G45" s="406"/>
      <c r="H45" s="406"/>
      <c r="I45" s="446"/>
    </row>
    <row r="46" spans="1:9" ht="12.75">
      <c r="A46" s="433" t="s">
        <v>644</v>
      </c>
      <c r="B46" s="406"/>
      <c r="C46" s="406"/>
      <c r="D46" s="406"/>
      <c r="E46" s="406"/>
      <c r="F46" s="406"/>
      <c r="G46" s="406"/>
      <c r="H46" s="406"/>
      <c r="I46" s="446"/>
    </row>
    <row r="47" spans="1:9" ht="12.75">
      <c r="A47" s="433" t="s">
        <v>645</v>
      </c>
      <c r="B47" s="406"/>
      <c r="C47" s="406"/>
      <c r="D47" s="406"/>
      <c r="E47" s="406"/>
      <c r="F47" s="406"/>
      <c r="G47" s="406"/>
      <c r="H47" s="406"/>
      <c r="I47" s="446"/>
    </row>
    <row r="48" spans="1:9" ht="12.75">
      <c r="A48" s="434" t="s">
        <v>658</v>
      </c>
      <c r="B48" s="406"/>
      <c r="C48" s="406"/>
      <c r="D48" s="406"/>
      <c r="E48" s="406"/>
      <c r="F48" s="406"/>
      <c r="G48" s="406"/>
      <c r="H48" s="406"/>
      <c r="I48" s="446"/>
    </row>
    <row r="49" spans="1:9" ht="12.75">
      <c r="A49" s="434" t="s">
        <v>659</v>
      </c>
      <c r="B49" s="406"/>
      <c r="C49" s="406"/>
      <c r="D49" s="406"/>
      <c r="E49" s="406"/>
      <c r="F49" s="406"/>
      <c r="G49" s="406"/>
      <c r="H49" s="406"/>
      <c r="I49" s="446"/>
    </row>
    <row r="50" spans="1:9" ht="12.75">
      <c r="A50" s="420" t="s">
        <v>660</v>
      </c>
      <c r="B50" s="460">
        <f>B35-B41</f>
        <v>1.046762843689871</v>
      </c>
      <c r="C50" s="460">
        <f>C35-C41</f>
        <v>1.192085364834547</v>
      </c>
      <c r="D50" s="460">
        <f>D35-D41</f>
        <v>1.3448837696641398</v>
      </c>
      <c r="E50" s="406"/>
      <c r="F50" s="406"/>
      <c r="G50" s="406"/>
      <c r="H50" s="406"/>
      <c r="I50" s="452">
        <f>B50+C50+D50+E50+H50</f>
        <v>3.583731978188558</v>
      </c>
    </row>
    <row r="51" spans="1:9" ht="12.75">
      <c r="A51" s="420" t="s">
        <v>661</v>
      </c>
      <c r="B51" s="406"/>
      <c r="C51" s="406"/>
      <c r="D51" s="406"/>
      <c r="E51" s="406"/>
      <c r="F51" s="406"/>
      <c r="G51" s="406"/>
      <c r="H51" s="406"/>
      <c r="I51" s="446"/>
    </row>
    <row r="52" spans="1:9" ht="12.75">
      <c r="A52" s="420" t="s">
        <v>655</v>
      </c>
      <c r="B52" s="460">
        <f>B31</f>
        <v>0.9156527049999981</v>
      </c>
      <c r="C52" s="460">
        <f>C31</f>
        <v>1.0556605632597855</v>
      </c>
      <c r="D52" s="460">
        <f>D31</f>
        <v>1.2016377280106403</v>
      </c>
      <c r="E52" s="406"/>
      <c r="F52" s="406"/>
      <c r="G52" s="406"/>
      <c r="H52" s="406"/>
      <c r="I52" s="452">
        <f>B52+C52+D52+E52+H52</f>
        <v>3.1729509962704237</v>
      </c>
    </row>
    <row r="53" spans="1:9" ht="12.75">
      <c r="A53" s="420" t="s">
        <v>656</v>
      </c>
      <c r="B53" s="465">
        <f>B52</f>
        <v>0.9156527049999981</v>
      </c>
      <c r="C53" s="465">
        <f>C52</f>
        <v>1.0556605632597855</v>
      </c>
      <c r="D53" s="465">
        <f>D52</f>
        <v>1.2016377280106403</v>
      </c>
      <c r="E53" s="406"/>
      <c r="F53" s="406"/>
      <c r="G53" s="406"/>
      <c r="H53" s="406"/>
      <c r="I53" s="452">
        <f>B53+C53+D53+E53+H53</f>
        <v>3.1729509962704237</v>
      </c>
    </row>
    <row r="54" spans="1:9" ht="12.75">
      <c r="A54" s="420" t="s">
        <v>662</v>
      </c>
      <c r="B54" s="406">
        <f>B52-B53</f>
        <v>0</v>
      </c>
      <c r="C54" s="406">
        <f>C52-C53</f>
        <v>0</v>
      </c>
      <c r="D54" s="406">
        <f>D52-D53</f>
        <v>0</v>
      </c>
      <c r="E54" s="406"/>
      <c r="F54" s="406"/>
      <c r="G54" s="406"/>
      <c r="H54" s="406"/>
      <c r="I54" s="471">
        <f>B54+C54+D54+E54+H54</f>
        <v>0</v>
      </c>
    </row>
    <row r="55" spans="1:9" ht="12.75">
      <c r="A55" s="420" t="s">
        <v>663</v>
      </c>
      <c r="B55" s="406"/>
      <c r="C55" s="406"/>
      <c r="D55" s="406"/>
      <c r="E55" s="406"/>
      <c r="F55" s="406"/>
      <c r="G55" s="406"/>
      <c r="H55" s="406"/>
      <c r="I55" s="471"/>
    </row>
    <row r="56" spans="1:9" ht="12.75">
      <c r="A56" s="420" t="s">
        <v>655</v>
      </c>
      <c r="B56" s="406">
        <v>0</v>
      </c>
      <c r="C56" s="406">
        <v>0</v>
      </c>
      <c r="D56" s="406">
        <v>0</v>
      </c>
      <c r="E56" s="406"/>
      <c r="F56" s="406"/>
      <c r="G56" s="406"/>
      <c r="H56" s="406"/>
      <c r="I56" s="471">
        <f>B56+C56+D56+E56+H56</f>
        <v>0</v>
      </c>
    </row>
    <row r="57" spans="1:9" ht="12.75">
      <c r="A57" s="434" t="s">
        <v>664</v>
      </c>
      <c r="B57" s="406"/>
      <c r="C57" s="406"/>
      <c r="D57" s="406"/>
      <c r="E57" s="406"/>
      <c r="F57" s="406"/>
      <c r="G57" s="406"/>
      <c r="H57" s="406"/>
      <c r="I57" s="471"/>
    </row>
    <row r="58" spans="1:9" ht="12.75">
      <c r="A58" s="434" t="s">
        <v>665</v>
      </c>
      <c r="B58" s="406"/>
      <c r="C58" s="406"/>
      <c r="D58" s="406"/>
      <c r="E58" s="406"/>
      <c r="F58" s="406"/>
      <c r="G58" s="406"/>
      <c r="H58" s="406"/>
      <c r="I58" s="471"/>
    </row>
    <row r="59" spans="1:9" ht="12.75">
      <c r="A59" s="420" t="s">
        <v>656</v>
      </c>
      <c r="B59" s="406">
        <v>0</v>
      </c>
      <c r="C59" s="406">
        <v>0</v>
      </c>
      <c r="D59" s="406">
        <v>0</v>
      </c>
      <c r="E59" s="406"/>
      <c r="F59" s="406"/>
      <c r="G59" s="406"/>
      <c r="H59" s="406"/>
      <c r="I59" s="471">
        <f>B59+C59+D59+E59+H59</f>
        <v>0</v>
      </c>
    </row>
    <row r="60" spans="1:9" ht="12.75">
      <c r="A60" s="434" t="s">
        <v>666</v>
      </c>
      <c r="B60" s="406"/>
      <c r="C60" s="406"/>
      <c r="D60" s="406"/>
      <c r="E60" s="406"/>
      <c r="F60" s="406"/>
      <c r="G60" s="406"/>
      <c r="H60" s="406"/>
      <c r="I60" s="471"/>
    </row>
    <row r="61" spans="1:9" ht="12.75">
      <c r="A61" s="420" t="s">
        <v>667</v>
      </c>
      <c r="B61" s="406">
        <v>0</v>
      </c>
      <c r="C61" s="406">
        <v>0</v>
      </c>
      <c r="D61" s="406">
        <v>0</v>
      </c>
      <c r="E61" s="406"/>
      <c r="F61" s="406"/>
      <c r="G61" s="406"/>
      <c r="H61" s="406"/>
      <c r="I61" s="471">
        <f>B61+C61+D61+E61+H61</f>
        <v>0</v>
      </c>
    </row>
    <row r="62" spans="1:9" ht="12.75">
      <c r="A62" s="420" t="s">
        <v>668</v>
      </c>
      <c r="B62" s="406"/>
      <c r="C62" s="406"/>
      <c r="D62" s="406"/>
      <c r="E62" s="406"/>
      <c r="F62" s="406"/>
      <c r="G62" s="406"/>
      <c r="H62" s="406"/>
      <c r="I62" s="471"/>
    </row>
    <row r="63" spans="1:9" ht="12.75">
      <c r="A63" s="420" t="s">
        <v>669</v>
      </c>
      <c r="B63" s="406"/>
      <c r="C63" s="406"/>
      <c r="D63" s="406"/>
      <c r="E63" s="406"/>
      <c r="F63" s="406"/>
      <c r="G63" s="406"/>
      <c r="H63" s="406"/>
      <c r="I63" s="471"/>
    </row>
    <row r="64" spans="1:9" ht="12.75">
      <c r="A64" s="433" t="s">
        <v>670</v>
      </c>
      <c r="B64" s="406">
        <v>0</v>
      </c>
      <c r="C64" s="406">
        <v>0</v>
      </c>
      <c r="D64" s="406">
        <v>0</v>
      </c>
      <c r="E64" s="406"/>
      <c r="F64" s="406"/>
      <c r="G64" s="406"/>
      <c r="H64" s="406"/>
      <c r="I64" s="471">
        <f>B64+C64+D64+E64+H64</f>
        <v>0</v>
      </c>
    </row>
    <row r="65" spans="1:9" ht="12.75">
      <c r="A65" s="433" t="s">
        <v>671</v>
      </c>
      <c r="B65" s="406">
        <v>0</v>
      </c>
      <c r="C65" s="406">
        <v>0</v>
      </c>
      <c r="D65" s="406">
        <v>0</v>
      </c>
      <c r="E65" s="406"/>
      <c r="F65" s="406"/>
      <c r="G65" s="406"/>
      <c r="H65" s="406"/>
      <c r="I65" s="471">
        <f>B65+C65+D65+E65+H65</f>
        <v>0</v>
      </c>
    </row>
    <row r="66" spans="1:9" ht="12.75">
      <c r="A66" s="433" t="s">
        <v>672</v>
      </c>
      <c r="B66" s="406">
        <v>0</v>
      </c>
      <c r="C66" s="406">
        <v>0</v>
      </c>
      <c r="D66" s="406">
        <v>0</v>
      </c>
      <c r="E66" s="406"/>
      <c r="F66" s="406"/>
      <c r="G66" s="406"/>
      <c r="H66" s="406"/>
      <c r="I66" s="471">
        <f>B66+C66+D66+E66+H66</f>
        <v>0</v>
      </c>
    </row>
    <row r="67" spans="1:9" ht="12.75">
      <c r="A67" s="433" t="s">
        <v>673</v>
      </c>
      <c r="B67" s="406">
        <v>0</v>
      </c>
      <c r="C67" s="406">
        <v>0</v>
      </c>
      <c r="D67" s="406">
        <v>0</v>
      </c>
      <c r="E67" s="406"/>
      <c r="F67" s="406"/>
      <c r="G67" s="406"/>
      <c r="H67" s="406"/>
      <c r="I67" s="471">
        <f>B67+C67+D67+E67+H67</f>
        <v>0</v>
      </c>
    </row>
    <row r="68" spans="1:9" ht="12.75">
      <c r="A68" s="420" t="s">
        <v>668</v>
      </c>
      <c r="B68" s="460">
        <f>B50+B54+B61</f>
        <v>1.046762843689871</v>
      </c>
      <c r="C68" s="460">
        <f>C50+C54+C61</f>
        <v>1.192085364834547</v>
      </c>
      <c r="D68" s="460">
        <f>D50+D54+D61</f>
        <v>1.3448837696641398</v>
      </c>
      <c r="E68" s="406"/>
      <c r="F68" s="406"/>
      <c r="G68" s="406"/>
      <c r="H68" s="406"/>
      <c r="I68" s="452">
        <f>B68+C68+D68+E68+H68</f>
        <v>3.583731978188558</v>
      </c>
    </row>
    <row r="69" spans="1:9" ht="12.75">
      <c r="A69" s="420" t="s">
        <v>674</v>
      </c>
      <c r="B69" s="406"/>
      <c r="C69" s="406"/>
      <c r="D69" s="406"/>
      <c r="E69" s="406"/>
      <c r="F69" s="406"/>
      <c r="G69" s="406"/>
      <c r="H69" s="406"/>
      <c r="I69" s="446"/>
    </row>
    <row r="70" spans="1:9" ht="25.5" customHeight="1">
      <c r="A70" s="435" t="s">
        <v>675</v>
      </c>
      <c r="B70" s="406">
        <v>0</v>
      </c>
      <c r="C70" s="406">
        <v>0</v>
      </c>
      <c r="D70" s="406">
        <v>0</v>
      </c>
      <c r="E70" s="406"/>
      <c r="F70" s="406"/>
      <c r="G70" s="406"/>
      <c r="H70" s="406"/>
      <c r="I70" s="471">
        <f>B70+C70+D70+E70+H70</f>
        <v>0</v>
      </c>
    </row>
    <row r="71" spans="1:9" ht="12.75">
      <c r="A71" s="420" t="s">
        <v>676</v>
      </c>
      <c r="B71" s="406">
        <v>0</v>
      </c>
      <c r="C71" s="406">
        <v>0</v>
      </c>
      <c r="D71" s="406">
        <v>0</v>
      </c>
      <c r="E71" s="406"/>
      <c r="F71" s="406"/>
      <c r="G71" s="406"/>
      <c r="H71" s="406"/>
      <c r="I71" s="471">
        <f>B71+C71+D71+E71+H71</f>
        <v>0</v>
      </c>
    </row>
    <row r="72" spans="1:9" ht="12.75">
      <c r="A72" s="420" t="s">
        <v>677</v>
      </c>
      <c r="B72" s="406">
        <v>0</v>
      </c>
      <c r="C72" s="406">
        <v>0</v>
      </c>
      <c r="D72" s="406">
        <v>0</v>
      </c>
      <c r="E72" s="406"/>
      <c r="F72" s="406"/>
      <c r="G72" s="406"/>
      <c r="H72" s="406"/>
      <c r="I72" s="471">
        <f>B72+C72+D72+E72+H72</f>
        <v>0</v>
      </c>
    </row>
    <row r="75" spans="1:15" ht="15.75">
      <c r="A75" s="511" t="s">
        <v>705</v>
      </c>
      <c r="B75" s="511"/>
      <c r="C75" s="511"/>
      <c r="D75" s="511"/>
      <c r="E75" s="511"/>
      <c r="F75" s="511"/>
      <c r="G75" s="511"/>
      <c r="H75" s="511"/>
      <c r="I75" s="511"/>
      <c r="J75" s="511"/>
      <c r="K75" s="511"/>
      <c r="L75" s="511"/>
      <c r="M75" s="511"/>
      <c r="N75" s="511"/>
      <c r="O75" s="511"/>
    </row>
  </sheetData>
  <sheetProtection/>
  <mergeCells count="9">
    <mergeCell ref="A75:O75"/>
    <mergeCell ref="B1:I1"/>
    <mergeCell ref="B2:I2"/>
    <mergeCell ref="B3:I3"/>
    <mergeCell ref="B7:I7"/>
    <mergeCell ref="B8:I8"/>
    <mergeCell ref="B10:I10"/>
    <mergeCell ref="H9:I9"/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A21"/>
  <sheetViews>
    <sheetView view="pageBreakPreview" zoomScale="60" zoomScalePageLayoutView="0" workbookViewId="0" topLeftCell="A1">
      <selection activeCell="L22" sqref="L22"/>
    </sheetView>
  </sheetViews>
  <sheetFormatPr defaultColWidth="0.74609375" defaultRowHeight="15.75"/>
  <cols>
    <col min="1" max="1" width="3.50390625" style="367" customWidth="1"/>
    <col min="2" max="2" width="22.875" style="367" customWidth="1"/>
    <col min="3" max="3" width="13.625" style="367" customWidth="1"/>
    <col min="4" max="13" width="0.74609375" style="367" customWidth="1"/>
    <col min="14" max="14" width="6.50390625" style="367" customWidth="1"/>
    <col min="15" max="15" width="0.74609375" style="367" hidden="1" customWidth="1"/>
    <col min="16" max="22" width="0.74609375" style="367" customWidth="1"/>
    <col min="23" max="23" width="2.875" style="367" customWidth="1"/>
    <col min="24" max="31" width="0.74609375" style="367" customWidth="1"/>
    <col min="32" max="32" width="2.625" style="367" customWidth="1"/>
    <col min="33" max="42" width="0.74609375" style="367" customWidth="1"/>
    <col min="43" max="43" width="2.00390625" style="367" customWidth="1"/>
    <col min="44" max="54" width="0.74609375" style="367" customWidth="1"/>
    <col min="55" max="55" width="1.625" style="367" customWidth="1"/>
    <col min="56" max="62" width="0.74609375" style="367" customWidth="1"/>
    <col min="63" max="63" width="1.00390625" style="367" customWidth="1"/>
    <col min="64" max="86" width="0.74609375" style="367" customWidth="1"/>
    <col min="87" max="87" width="1.625" style="367" customWidth="1"/>
    <col min="88" max="94" width="0.74609375" style="367" customWidth="1"/>
    <col min="95" max="95" width="1.625" style="367" customWidth="1"/>
    <col min="96" max="106" width="0.74609375" style="367" customWidth="1"/>
    <col min="107" max="107" width="1.00390625" style="367" customWidth="1"/>
    <col min="108" max="117" width="0.74609375" style="367" customWidth="1"/>
    <col min="118" max="118" width="2.375" style="367" customWidth="1"/>
    <col min="119" max="126" width="0.74609375" style="367" customWidth="1"/>
    <col min="127" max="127" width="2.50390625" style="367" customWidth="1"/>
    <col min="128" max="128" width="2.25390625" style="367" customWidth="1"/>
    <col min="129" max="144" width="0.74609375" style="367" customWidth="1"/>
    <col min="145" max="146" width="2.375" style="367" customWidth="1"/>
    <col min="147" max="154" width="0.74609375" style="367" customWidth="1"/>
    <col min="155" max="155" width="17.75390625" style="367" customWidth="1"/>
    <col min="156" max="165" width="0.74609375" style="367" customWidth="1"/>
    <col min="166" max="166" width="3.00390625" style="367" customWidth="1"/>
    <col min="167" max="175" width="0.74609375" style="367" customWidth="1"/>
    <col min="176" max="176" width="1.875" style="367" customWidth="1"/>
    <col min="177" max="179" width="0.74609375" style="367" customWidth="1"/>
    <col min="180" max="180" width="1.37890625" style="367" customWidth="1"/>
    <col min="181" max="187" width="0.74609375" style="367" customWidth="1"/>
    <col min="188" max="188" width="1.12109375" style="367" customWidth="1"/>
    <col min="189" max="192" width="0.74609375" style="367" customWidth="1"/>
    <col min="193" max="193" width="1.4921875" style="367" customWidth="1"/>
    <col min="194" max="208" width="0.74609375" style="367" customWidth="1"/>
    <col min="209" max="209" width="1.25" style="367" customWidth="1"/>
    <col min="210" max="16384" width="0.74609375" style="367" customWidth="1"/>
  </cols>
  <sheetData>
    <row r="1" spans="156:209" ht="14.25" customHeight="1">
      <c r="EZ1" s="663" t="s">
        <v>591</v>
      </c>
      <c r="FA1" s="663"/>
      <c r="FB1" s="663"/>
      <c r="FC1" s="663"/>
      <c r="FD1" s="663"/>
      <c r="FE1" s="663"/>
      <c r="FF1" s="663"/>
      <c r="FG1" s="663"/>
      <c r="FH1" s="663"/>
      <c r="FI1" s="663"/>
      <c r="FJ1" s="663"/>
      <c r="FK1" s="663"/>
      <c r="FL1" s="663"/>
      <c r="FM1" s="663"/>
      <c r="FN1" s="663"/>
      <c r="FO1" s="663"/>
      <c r="FP1" s="663"/>
      <c r="FQ1" s="663"/>
      <c r="FR1" s="663"/>
      <c r="FS1" s="663"/>
      <c r="FT1" s="663"/>
      <c r="FU1" s="663"/>
      <c r="FV1" s="663"/>
      <c r="FW1" s="663"/>
      <c r="FX1" s="663"/>
      <c r="FY1" s="663"/>
      <c r="FZ1" s="663"/>
      <c r="GA1" s="663"/>
      <c r="GB1" s="663"/>
      <c r="GC1" s="663"/>
      <c r="GD1" s="663"/>
      <c r="GE1" s="663"/>
      <c r="GF1" s="663"/>
      <c r="GG1" s="663"/>
      <c r="GH1" s="663"/>
      <c r="GI1" s="663"/>
      <c r="GJ1" s="663"/>
      <c r="GK1" s="663"/>
      <c r="GL1" s="663"/>
      <c r="GM1" s="663"/>
      <c r="GN1" s="663"/>
      <c r="GO1" s="663"/>
      <c r="GP1" s="663"/>
      <c r="GQ1" s="663"/>
      <c r="GR1" s="663"/>
      <c r="GS1" s="663"/>
      <c r="GT1" s="663"/>
      <c r="GU1" s="663"/>
      <c r="GV1" s="663"/>
      <c r="GW1" s="663"/>
      <c r="GX1" s="663"/>
      <c r="GY1" s="663"/>
      <c r="GZ1" s="663"/>
      <c r="HA1" s="663"/>
    </row>
    <row r="2" spans="156:209" ht="14.25" customHeight="1">
      <c r="EZ2" s="662" t="s">
        <v>539</v>
      </c>
      <c r="FA2" s="662"/>
      <c r="FB2" s="662"/>
      <c r="FC2" s="662"/>
      <c r="FD2" s="662"/>
      <c r="FE2" s="662"/>
      <c r="FF2" s="662"/>
      <c r="FG2" s="662"/>
      <c r="FH2" s="662"/>
      <c r="FI2" s="662"/>
      <c r="FJ2" s="662"/>
      <c r="FK2" s="662"/>
      <c r="FL2" s="662"/>
      <c r="FM2" s="662"/>
      <c r="FN2" s="662"/>
      <c r="FO2" s="662"/>
      <c r="FP2" s="662"/>
      <c r="FQ2" s="662"/>
      <c r="FR2" s="662"/>
      <c r="FS2" s="662"/>
      <c r="FT2" s="662"/>
      <c r="FU2" s="662"/>
      <c r="FV2" s="662"/>
      <c r="FW2" s="662"/>
      <c r="FX2" s="662"/>
      <c r="FY2" s="662"/>
      <c r="FZ2" s="662"/>
      <c r="GA2" s="662"/>
      <c r="GB2" s="662"/>
      <c r="GC2" s="662"/>
      <c r="GD2" s="662"/>
      <c r="GE2" s="662"/>
      <c r="GF2" s="662"/>
      <c r="GG2" s="662"/>
      <c r="GH2" s="662"/>
      <c r="GI2" s="662"/>
      <c r="GJ2" s="662"/>
      <c r="GK2" s="662"/>
      <c r="GL2" s="662"/>
      <c r="GM2" s="662"/>
      <c r="GN2" s="662"/>
      <c r="GO2" s="662"/>
      <c r="GP2" s="662"/>
      <c r="GQ2" s="662"/>
      <c r="GR2" s="662"/>
      <c r="GS2" s="662"/>
      <c r="GT2" s="662"/>
      <c r="GU2" s="662"/>
      <c r="GV2" s="662"/>
      <c r="GW2" s="662"/>
      <c r="GX2" s="662"/>
      <c r="GY2" s="662"/>
      <c r="GZ2" s="662"/>
      <c r="HA2" s="662"/>
    </row>
    <row r="3" spans="156:209" s="390" customFormat="1" ht="14.25" customHeight="1">
      <c r="EZ3" s="662" t="s">
        <v>540</v>
      </c>
      <c r="FA3" s="662"/>
      <c r="FB3" s="662"/>
      <c r="FC3" s="662"/>
      <c r="FD3" s="662"/>
      <c r="FE3" s="662"/>
      <c r="FF3" s="662"/>
      <c r="FG3" s="662"/>
      <c r="FH3" s="662"/>
      <c r="FI3" s="662"/>
      <c r="FJ3" s="662"/>
      <c r="FK3" s="662"/>
      <c r="FL3" s="662"/>
      <c r="FM3" s="662"/>
      <c r="FN3" s="662"/>
      <c r="FO3" s="662"/>
      <c r="FP3" s="662"/>
      <c r="FQ3" s="662"/>
      <c r="FR3" s="662"/>
      <c r="FS3" s="662"/>
      <c r="FT3" s="662"/>
      <c r="FU3" s="662"/>
      <c r="FV3" s="662"/>
      <c r="FW3" s="662"/>
      <c r="FX3" s="662"/>
      <c r="FY3" s="662"/>
      <c r="FZ3" s="662"/>
      <c r="GA3" s="662"/>
      <c r="GB3" s="662"/>
      <c r="GC3" s="662"/>
      <c r="GD3" s="662"/>
      <c r="GE3" s="662"/>
      <c r="GF3" s="662"/>
      <c r="GG3" s="662"/>
      <c r="GH3" s="662"/>
      <c r="GI3" s="662"/>
      <c r="GJ3" s="662"/>
      <c r="GK3" s="662"/>
      <c r="GL3" s="662"/>
      <c r="GM3" s="662"/>
      <c r="GN3" s="662"/>
      <c r="GO3" s="662"/>
      <c r="GP3" s="662"/>
      <c r="GQ3" s="662"/>
      <c r="GR3" s="662"/>
      <c r="GS3" s="662"/>
      <c r="GT3" s="662"/>
      <c r="GU3" s="662"/>
      <c r="GV3" s="662"/>
      <c r="GW3" s="662"/>
      <c r="GX3" s="662"/>
      <c r="GY3" s="662"/>
      <c r="GZ3" s="662"/>
      <c r="HA3" s="662"/>
    </row>
    <row r="4" spans="1:209" s="16" customFormat="1" ht="22.5" customHeight="1">
      <c r="A4" s="536" t="s">
        <v>703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536"/>
      <c r="AC4" s="536"/>
      <c r="AD4" s="536"/>
      <c r="AE4" s="536"/>
      <c r="AF4" s="536"/>
      <c r="AG4" s="536"/>
      <c r="AH4" s="536"/>
      <c r="AI4" s="536"/>
      <c r="AJ4" s="536"/>
      <c r="AK4" s="536"/>
      <c r="AL4" s="536"/>
      <c r="AM4" s="536"/>
      <c r="AN4" s="536"/>
      <c r="AO4" s="536"/>
      <c r="AP4" s="536"/>
      <c r="AQ4" s="536"/>
      <c r="AR4" s="536"/>
      <c r="AS4" s="536"/>
      <c r="AT4" s="536"/>
      <c r="AU4" s="536"/>
      <c r="AV4" s="536"/>
      <c r="AW4" s="536"/>
      <c r="AX4" s="536"/>
      <c r="AY4" s="536"/>
      <c r="AZ4" s="536"/>
      <c r="BA4" s="536"/>
      <c r="BB4" s="536"/>
      <c r="BC4" s="536"/>
      <c r="BD4" s="536"/>
      <c r="BE4" s="536"/>
      <c r="BF4" s="536"/>
      <c r="BG4" s="536"/>
      <c r="BH4" s="536"/>
      <c r="BI4" s="536"/>
      <c r="BJ4" s="536"/>
      <c r="BK4" s="536"/>
      <c r="BL4" s="536"/>
      <c r="BM4" s="536"/>
      <c r="BN4" s="536"/>
      <c r="BO4" s="536"/>
      <c r="BP4" s="536"/>
      <c r="BQ4" s="536"/>
      <c r="BR4" s="536"/>
      <c r="BS4" s="536"/>
      <c r="BT4" s="536"/>
      <c r="BU4" s="536"/>
      <c r="BV4" s="536"/>
      <c r="BW4" s="536"/>
      <c r="BX4" s="536"/>
      <c r="BY4" s="536"/>
      <c r="BZ4" s="536"/>
      <c r="CA4" s="536"/>
      <c r="CB4" s="536"/>
      <c r="CC4" s="536"/>
      <c r="CD4" s="536"/>
      <c r="CE4" s="536"/>
      <c r="CF4" s="536"/>
      <c r="CG4" s="536"/>
      <c r="CH4" s="536"/>
      <c r="CI4" s="536"/>
      <c r="CJ4" s="536"/>
      <c r="CK4" s="536"/>
      <c r="CL4" s="536"/>
      <c r="CM4" s="536"/>
      <c r="CN4" s="536"/>
      <c r="CO4" s="536"/>
      <c r="CP4" s="536"/>
      <c r="CQ4" s="536"/>
      <c r="CR4" s="536"/>
      <c r="CS4" s="536"/>
      <c r="CT4" s="536"/>
      <c r="CU4" s="536"/>
      <c r="CV4" s="536"/>
      <c r="CW4" s="536"/>
      <c r="CX4" s="536"/>
      <c r="CY4" s="536"/>
      <c r="CZ4" s="536"/>
      <c r="DA4" s="536"/>
      <c r="DB4" s="536"/>
      <c r="DC4" s="536"/>
      <c r="DD4" s="536"/>
      <c r="DE4" s="536"/>
      <c r="DF4" s="536"/>
      <c r="DG4" s="536"/>
      <c r="DH4" s="536"/>
      <c r="DI4" s="536"/>
      <c r="DJ4" s="536"/>
      <c r="DK4" s="536"/>
      <c r="DL4" s="536"/>
      <c r="DM4" s="536"/>
      <c r="DN4" s="536"/>
      <c r="DO4" s="536"/>
      <c r="DP4" s="536"/>
      <c r="DQ4" s="536"/>
      <c r="DR4" s="536"/>
      <c r="DS4" s="536"/>
      <c r="DT4" s="536"/>
      <c r="DU4" s="536"/>
      <c r="DV4" s="536"/>
      <c r="DW4" s="536"/>
      <c r="DX4" s="536"/>
      <c r="DY4" s="536"/>
      <c r="DZ4" s="536"/>
      <c r="EA4" s="536"/>
      <c r="EB4" s="536"/>
      <c r="EC4" s="536"/>
      <c r="ED4" s="536"/>
      <c r="EE4" s="536"/>
      <c r="EF4" s="536"/>
      <c r="EG4" s="536"/>
      <c r="EH4" s="536"/>
      <c r="EI4" s="536"/>
      <c r="EJ4" s="536"/>
      <c r="EK4" s="536"/>
      <c r="EL4" s="536"/>
      <c r="EM4" s="536"/>
      <c r="EN4" s="536"/>
      <c r="EO4" s="536"/>
      <c r="EP4" s="536"/>
      <c r="EQ4" s="536"/>
      <c r="ER4" s="536"/>
      <c r="ES4" s="536"/>
      <c r="ET4" s="536"/>
      <c r="EU4" s="536"/>
      <c r="EV4" s="536"/>
      <c r="EW4" s="536"/>
      <c r="EX4" s="536"/>
      <c r="EY4" s="536"/>
      <c r="EZ4" s="536"/>
      <c r="FA4" s="536"/>
      <c r="FB4" s="536"/>
      <c r="FC4" s="536"/>
      <c r="FD4" s="536"/>
      <c r="FE4" s="536"/>
      <c r="FF4" s="536"/>
      <c r="FG4" s="536"/>
      <c r="FH4" s="536"/>
      <c r="FI4" s="536"/>
      <c r="FJ4" s="536"/>
      <c r="FK4" s="536"/>
      <c r="FL4" s="536"/>
      <c r="FM4" s="536"/>
      <c r="FN4" s="536"/>
      <c r="FO4" s="536"/>
      <c r="FP4" s="536"/>
      <c r="FQ4" s="536"/>
      <c r="FR4" s="536"/>
      <c r="FS4" s="536"/>
      <c r="FT4" s="536"/>
      <c r="FU4" s="536"/>
      <c r="FV4" s="536"/>
      <c r="FW4" s="536"/>
      <c r="FX4" s="536"/>
      <c r="FY4" s="536"/>
      <c r="FZ4" s="536"/>
      <c r="GA4" s="536"/>
      <c r="GB4" s="536"/>
      <c r="GC4" s="536"/>
      <c r="GD4" s="536"/>
      <c r="GE4" s="536"/>
      <c r="GF4" s="536"/>
      <c r="GG4" s="536"/>
      <c r="GH4" s="536"/>
      <c r="GI4" s="536"/>
      <c r="GJ4" s="536"/>
      <c r="GK4" s="536"/>
      <c r="GL4" s="536"/>
      <c r="GM4" s="536"/>
      <c r="GN4" s="536"/>
      <c r="GO4" s="536"/>
      <c r="GP4" s="536"/>
      <c r="GQ4" s="536"/>
      <c r="GR4" s="536"/>
      <c r="GS4" s="536"/>
      <c r="GT4" s="536"/>
      <c r="GU4" s="536"/>
      <c r="GV4" s="536"/>
      <c r="GW4" s="536"/>
      <c r="GX4" s="536"/>
      <c r="GY4" s="536"/>
      <c r="GZ4" s="536"/>
      <c r="HA4" s="536"/>
    </row>
    <row r="6" spans="1:209" s="390" customFormat="1" ht="49.5" customHeight="1">
      <c r="A6" s="692" t="s">
        <v>557</v>
      </c>
      <c r="B6" s="692" t="s">
        <v>558</v>
      </c>
      <c r="C6" s="692" t="s">
        <v>559</v>
      </c>
      <c r="D6" s="692" t="s">
        <v>560</v>
      </c>
      <c r="E6" s="693"/>
      <c r="F6" s="693"/>
      <c r="G6" s="693"/>
      <c r="H6" s="693"/>
      <c r="I6" s="693"/>
      <c r="J6" s="693"/>
      <c r="K6" s="693"/>
      <c r="L6" s="693"/>
      <c r="M6" s="693"/>
      <c r="N6" s="694"/>
      <c r="O6" s="697" t="s">
        <v>257</v>
      </c>
      <c r="P6" s="698"/>
      <c r="Q6" s="698"/>
      <c r="R6" s="698"/>
      <c r="S6" s="698"/>
      <c r="T6" s="698"/>
      <c r="U6" s="698"/>
      <c r="V6" s="698"/>
      <c r="W6" s="698"/>
      <c r="X6" s="698"/>
      <c r="Y6" s="698"/>
      <c r="Z6" s="698"/>
      <c r="AA6" s="698"/>
      <c r="AB6" s="698"/>
      <c r="AC6" s="698"/>
      <c r="AD6" s="698"/>
      <c r="AE6" s="698"/>
      <c r="AF6" s="698"/>
      <c r="AG6" s="698"/>
      <c r="AH6" s="698"/>
      <c r="AI6" s="698"/>
      <c r="AJ6" s="698"/>
      <c r="AK6" s="698"/>
      <c r="AL6" s="698"/>
      <c r="AM6" s="698"/>
      <c r="AN6" s="699"/>
      <c r="AO6" s="692" t="s">
        <v>561</v>
      </c>
      <c r="AP6" s="693"/>
      <c r="AQ6" s="693"/>
      <c r="AR6" s="693"/>
      <c r="AS6" s="693"/>
      <c r="AT6" s="693"/>
      <c r="AU6" s="694"/>
      <c r="AV6" s="697" t="s">
        <v>562</v>
      </c>
      <c r="AW6" s="698"/>
      <c r="AX6" s="698"/>
      <c r="AY6" s="698"/>
      <c r="AZ6" s="698"/>
      <c r="BA6" s="698"/>
      <c r="BB6" s="698"/>
      <c r="BC6" s="698"/>
      <c r="BD6" s="698"/>
      <c r="BE6" s="698"/>
      <c r="BF6" s="698"/>
      <c r="BG6" s="698"/>
      <c r="BH6" s="698"/>
      <c r="BI6" s="698"/>
      <c r="BJ6" s="698"/>
      <c r="BK6" s="699"/>
      <c r="BL6" s="697" t="s">
        <v>268</v>
      </c>
      <c r="BM6" s="698"/>
      <c r="BN6" s="698"/>
      <c r="BO6" s="698"/>
      <c r="BP6" s="698"/>
      <c r="BQ6" s="698"/>
      <c r="BR6" s="698"/>
      <c r="BS6" s="698"/>
      <c r="BT6" s="698"/>
      <c r="BU6" s="698"/>
      <c r="BV6" s="698"/>
      <c r="BW6" s="698"/>
      <c r="BX6" s="698"/>
      <c r="BY6" s="698"/>
      <c r="BZ6" s="698"/>
      <c r="CA6" s="698"/>
      <c r="CB6" s="698"/>
      <c r="CC6" s="698"/>
      <c r="CD6" s="698"/>
      <c r="CE6" s="698"/>
      <c r="CF6" s="698"/>
      <c r="CG6" s="698"/>
      <c r="CH6" s="698"/>
      <c r="CI6" s="698"/>
      <c r="CJ6" s="698"/>
      <c r="CK6" s="698"/>
      <c r="CL6" s="698"/>
      <c r="CM6" s="698"/>
      <c r="CN6" s="698"/>
      <c r="CO6" s="698"/>
      <c r="CP6" s="698"/>
      <c r="CQ6" s="699"/>
      <c r="CR6" s="692" t="s">
        <v>563</v>
      </c>
      <c r="CS6" s="693"/>
      <c r="CT6" s="693"/>
      <c r="CU6" s="693"/>
      <c r="CV6" s="693"/>
      <c r="CW6" s="693"/>
      <c r="CX6" s="693"/>
      <c r="CY6" s="693"/>
      <c r="CZ6" s="693"/>
      <c r="DA6" s="693"/>
      <c r="DB6" s="693"/>
      <c r="DC6" s="694"/>
      <c r="DD6" s="692" t="s">
        <v>594</v>
      </c>
      <c r="DE6" s="693"/>
      <c r="DF6" s="693"/>
      <c r="DG6" s="693"/>
      <c r="DH6" s="693"/>
      <c r="DI6" s="693"/>
      <c r="DJ6" s="693"/>
      <c r="DK6" s="693"/>
      <c r="DL6" s="693"/>
      <c r="DM6" s="693"/>
      <c r="DN6" s="694"/>
      <c r="DO6" s="697" t="s">
        <v>564</v>
      </c>
      <c r="DP6" s="698"/>
      <c r="DQ6" s="698"/>
      <c r="DR6" s="698"/>
      <c r="DS6" s="698"/>
      <c r="DT6" s="698"/>
      <c r="DU6" s="698"/>
      <c r="DV6" s="698"/>
      <c r="DW6" s="698"/>
      <c r="DX6" s="698"/>
      <c r="DY6" s="698"/>
      <c r="DZ6" s="698"/>
      <c r="EA6" s="698"/>
      <c r="EB6" s="698"/>
      <c r="EC6" s="698"/>
      <c r="ED6" s="698"/>
      <c r="EE6" s="698"/>
      <c r="EF6" s="699"/>
      <c r="EG6" s="697" t="s">
        <v>565</v>
      </c>
      <c r="EH6" s="698"/>
      <c r="EI6" s="698"/>
      <c r="EJ6" s="698"/>
      <c r="EK6" s="698"/>
      <c r="EL6" s="698"/>
      <c r="EM6" s="698"/>
      <c r="EN6" s="698"/>
      <c r="EO6" s="698"/>
      <c r="EP6" s="698"/>
      <c r="EQ6" s="698"/>
      <c r="ER6" s="698"/>
      <c r="ES6" s="698"/>
      <c r="ET6" s="698"/>
      <c r="EU6" s="698"/>
      <c r="EV6" s="698"/>
      <c r="EW6" s="698"/>
      <c r="EX6" s="699"/>
      <c r="EY6" s="691" t="s">
        <v>566</v>
      </c>
      <c r="EZ6" s="691"/>
      <c r="FA6" s="691"/>
      <c r="FB6" s="691"/>
      <c r="FC6" s="691"/>
      <c r="FD6" s="691"/>
      <c r="FE6" s="691"/>
      <c r="FF6" s="691"/>
      <c r="FG6" s="691"/>
      <c r="FH6" s="691"/>
      <c r="FI6" s="691"/>
      <c r="FJ6" s="691"/>
      <c r="FK6" s="691"/>
      <c r="FL6" s="691"/>
      <c r="FM6" s="691"/>
      <c r="FN6" s="691"/>
      <c r="FO6" s="691"/>
      <c r="FP6" s="691"/>
      <c r="FQ6" s="691"/>
      <c r="FR6" s="691"/>
      <c r="FS6" s="691"/>
      <c r="FT6" s="691"/>
      <c r="FU6" s="691"/>
      <c r="FV6" s="691"/>
      <c r="FW6" s="691"/>
      <c r="FX6" s="691"/>
      <c r="FY6" s="691"/>
      <c r="FZ6" s="691"/>
      <c r="GA6" s="691"/>
      <c r="GB6" s="691" t="s">
        <v>567</v>
      </c>
      <c r="GC6" s="691"/>
      <c r="GD6" s="691"/>
      <c r="GE6" s="691"/>
      <c r="GF6" s="691"/>
      <c r="GG6" s="691"/>
      <c r="GH6" s="691"/>
      <c r="GI6" s="691"/>
      <c r="GJ6" s="691"/>
      <c r="GK6" s="691"/>
      <c r="GL6" s="691"/>
      <c r="GM6" s="691"/>
      <c r="GN6" s="691"/>
      <c r="GO6" s="691"/>
      <c r="GP6" s="691"/>
      <c r="GQ6" s="691"/>
      <c r="GR6" s="691"/>
      <c r="GS6" s="691"/>
      <c r="GT6" s="691"/>
      <c r="GU6" s="691"/>
      <c r="GV6" s="691"/>
      <c r="GW6" s="691"/>
      <c r="GX6" s="691"/>
      <c r="GY6" s="691"/>
      <c r="GZ6" s="691"/>
      <c r="HA6" s="691"/>
    </row>
    <row r="7" spans="1:209" s="390" customFormat="1" ht="83.25" customHeight="1">
      <c r="A7" s="700"/>
      <c r="B7" s="700"/>
      <c r="C7" s="700"/>
      <c r="D7" s="700"/>
      <c r="E7" s="701"/>
      <c r="F7" s="701"/>
      <c r="G7" s="701"/>
      <c r="H7" s="701"/>
      <c r="I7" s="701"/>
      <c r="J7" s="701"/>
      <c r="K7" s="701"/>
      <c r="L7" s="701"/>
      <c r="M7" s="701"/>
      <c r="N7" s="702"/>
      <c r="O7" s="692" t="s">
        <v>568</v>
      </c>
      <c r="P7" s="693"/>
      <c r="Q7" s="693"/>
      <c r="R7" s="693"/>
      <c r="S7" s="693"/>
      <c r="T7" s="693"/>
      <c r="U7" s="693"/>
      <c r="V7" s="693"/>
      <c r="W7" s="694"/>
      <c r="X7" s="692" t="s">
        <v>569</v>
      </c>
      <c r="Y7" s="693"/>
      <c r="Z7" s="693"/>
      <c r="AA7" s="693"/>
      <c r="AB7" s="693"/>
      <c r="AC7" s="693"/>
      <c r="AD7" s="693"/>
      <c r="AE7" s="693"/>
      <c r="AF7" s="694"/>
      <c r="AG7" s="692" t="s">
        <v>570</v>
      </c>
      <c r="AH7" s="693"/>
      <c r="AI7" s="693"/>
      <c r="AJ7" s="693"/>
      <c r="AK7" s="693"/>
      <c r="AL7" s="693"/>
      <c r="AM7" s="693"/>
      <c r="AN7" s="694"/>
      <c r="AO7" s="700"/>
      <c r="AP7" s="701"/>
      <c r="AQ7" s="701"/>
      <c r="AR7" s="701"/>
      <c r="AS7" s="701"/>
      <c r="AT7" s="701"/>
      <c r="AU7" s="702"/>
      <c r="AV7" s="692" t="s">
        <v>571</v>
      </c>
      <c r="AW7" s="693"/>
      <c r="AX7" s="693"/>
      <c r="AY7" s="693"/>
      <c r="AZ7" s="693"/>
      <c r="BA7" s="693"/>
      <c r="BB7" s="693"/>
      <c r="BC7" s="694"/>
      <c r="BD7" s="692" t="s">
        <v>572</v>
      </c>
      <c r="BE7" s="693"/>
      <c r="BF7" s="693"/>
      <c r="BG7" s="693"/>
      <c r="BH7" s="693"/>
      <c r="BI7" s="693"/>
      <c r="BJ7" s="693"/>
      <c r="BK7" s="694"/>
      <c r="BL7" s="692" t="s">
        <v>573</v>
      </c>
      <c r="BM7" s="693"/>
      <c r="BN7" s="693"/>
      <c r="BO7" s="693"/>
      <c r="BP7" s="693"/>
      <c r="BQ7" s="693"/>
      <c r="BR7" s="693"/>
      <c r="BS7" s="694"/>
      <c r="BT7" s="692" t="s">
        <v>574</v>
      </c>
      <c r="BU7" s="693"/>
      <c r="BV7" s="693"/>
      <c r="BW7" s="693"/>
      <c r="BX7" s="693"/>
      <c r="BY7" s="693"/>
      <c r="BZ7" s="693"/>
      <c r="CA7" s="694"/>
      <c r="CB7" s="692" t="s">
        <v>575</v>
      </c>
      <c r="CC7" s="693"/>
      <c r="CD7" s="693"/>
      <c r="CE7" s="693"/>
      <c r="CF7" s="693"/>
      <c r="CG7" s="693"/>
      <c r="CH7" s="693"/>
      <c r="CI7" s="694"/>
      <c r="CJ7" s="692" t="s">
        <v>576</v>
      </c>
      <c r="CK7" s="693"/>
      <c r="CL7" s="693"/>
      <c r="CM7" s="693"/>
      <c r="CN7" s="693"/>
      <c r="CO7" s="693"/>
      <c r="CP7" s="693"/>
      <c r="CQ7" s="694"/>
      <c r="CR7" s="700"/>
      <c r="CS7" s="701"/>
      <c r="CT7" s="701"/>
      <c r="CU7" s="701"/>
      <c r="CV7" s="701"/>
      <c r="CW7" s="701"/>
      <c r="CX7" s="701"/>
      <c r="CY7" s="701"/>
      <c r="CZ7" s="701"/>
      <c r="DA7" s="701"/>
      <c r="DB7" s="701"/>
      <c r="DC7" s="702"/>
      <c r="DD7" s="700"/>
      <c r="DE7" s="701"/>
      <c r="DF7" s="701"/>
      <c r="DG7" s="701"/>
      <c r="DH7" s="701"/>
      <c r="DI7" s="701"/>
      <c r="DJ7" s="701"/>
      <c r="DK7" s="701"/>
      <c r="DL7" s="701"/>
      <c r="DM7" s="701"/>
      <c r="DN7" s="702"/>
      <c r="DO7" s="692" t="s">
        <v>577</v>
      </c>
      <c r="DP7" s="693"/>
      <c r="DQ7" s="693"/>
      <c r="DR7" s="693"/>
      <c r="DS7" s="693"/>
      <c r="DT7" s="693"/>
      <c r="DU7" s="693"/>
      <c r="DV7" s="693"/>
      <c r="DW7" s="694"/>
      <c r="DX7" s="692" t="s">
        <v>578</v>
      </c>
      <c r="DY7" s="693"/>
      <c r="DZ7" s="693"/>
      <c r="EA7" s="693"/>
      <c r="EB7" s="693"/>
      <c r="EC7" s="693"/>
      <c r="ED7" s="693"/>
      <c r="EE7" s="693"/>
      <c r="EF7" s="694"/>
      <c r="EG7" s="692" t="s">
        <v>577</v>
      </c>
      <c r="EH7" s="693"/>
      <c r="EI7" s="693"/>
      <c r="EJ7" s="693"/>
      <c r="EK7" s="693"/>
      <c r="EL7" s="693"/>
      <c r="EM7" s="693"/>
      <c r="EN7" s="693"/>
      <c r="EO7" s="694"/>
      <c r="EP7" s="692" t="s">
        <v>578</v>
      </c>
      <c r="EQ7" s="693"/>
      <c r="ER7" s="693"/>
      <c r="ES7" s="693"/>
      <c r="ET7" s="693"/>
      <c r="EU7" s="693"/>
      <c r="EV7" s="693"/>
      <c r="EW7" s="693"/>
      <c r="EX7" s="694"/>
      <c r="EY7" s="691" t="s">
        <v>579</v>
      </c>
      <c r="EZ7" s="691" t="s">
        <v>580</v>
      </c>
      <c r="FA7" s="691"/>
      <c r="FB7" s="691"/>
      <c r="FC7" s="691"/>
      <c r="FD7" s="691"/>
      <c r="FE7" s="691"/>
      <c r="FF7" s="691"/>
      <c r="FG7" s="691"/>
      <c r="FH7" s="691"/>
      <c r="FI7" s="691"/>
      <c r="FJ7" s="691"/>
      <c r="FK7" s="691"/>
      <c r="FL7" s="691" t="s">
        <v>595</v>
      </c>
      <c r="FM7" s="691"/>
      <c r="FN7" s="691"/>
      <c r="FO7" s="691"/>
      <c r="FP7" s="691"/>
      <c r="FQ7" s="691"/>
      <c r="FR7" s="691"/>
      <c r="FS7" s="691"/>
      <c r="FT7" s="691"/>
      <c r="FU7" s="691"/>
      <c r="FV7" s="691"/>
      <c r="FW7" s="691"/>
      <c r="FX7" s="691"/>
      <c r="FY7" s="691"/>
      <c r="FZ7" s="691"/>
      <c r="GA7" s="691"/>
      <c r="GB7" s="691" t="s">
        <v>581</v>
      </c>
      <c r="GC7" s="691"/>
      <c r="GD7" s="691"/>
      <c r="GE7" s="691"/>
      <c r="GF7" s="691"/>
      <c r="GG7" s="691"/>
      <c r="GH7" s="691"/>
      <c r="GI7" s="691"/>
      <c r="GJ7" s="691"/>
      <c r="GK7" s="691"/>
      <c r="GL7" s="691"/>
      <c r="GM7" s="691"/>
      <c r="GN7" s="691" t="s">
        <v>582</v>
      </c>
      <c r="GO7" s="691"/>
      <c r="GP7" s="691"/>
      <c r="GQ7" s="691"/>
      <c r="GR7" s="691"/>
      <c r="GS7" s="691"/>
      <c r="GT7" s="691"/>
      <c r="GU7" s="691"/>
      <c r="GV7" s="691"/>
      <c r="GW7" s="691"/>
      <c r="GX7" s="691"/>
      <c r="GY7" s="691"/>
      <c r="GZ7" s="691"/>
      <c r="HA7" s="691"/>
    </row>
    <row r="8" spans="1:209" s="390" customFormat="1" ht="99" customHeight="1">
      <c r="A8" s="522"/>
      <c r="B8" s="522"/>
      <c r="C8" s="522"/>
      <c r="D8" s="522"/>
      <c r="E8" s="695"/>
      <c r="F8" s="695"/>
      <c r="G8" s="695"/>
      <c r="H8" s="695"/>
      <c r="I8" s="695"/>
      <c r="J8" s="695"/>
      <c r="K8" s="695"/>
      <c r="L8" s="695"/>
      <c r="M8" s="695"/>
      <c r="N8" s="696"/>
      <c r="O8" s="522"/>
      <c r="P8" s="695"/>
      <c r="Q8" s="695"/>
      <c r="R8" s="695"/>
      <c r="S8" s="695"/>
      <c r="T8" s="695"/>
      <c r="U8" s="695"/>
      <c r="V8" s="695"/>
      <c r="W8" s="696"/>
      <c r="X8" s="522"/>
      <c r="Y8" s="695"/>
      <c r="Z8" s="695"/>
      <c r="AA8" s="695"/>
      <c r="AB8" s="695"/>
      <c r="AC8" s="695"/>
      <c r="AD8" s="695"/>
      <c r="AE8" s="695"/>
      <c r="AF8" s="696"/>
      <c r="AG8" s="522"/>
      <c r="AH8" s="695"/>
      <c r="AI8" s="695"/>
      <c r="AJ8" s="695"/>
      <c r="AK8" s="695"/>
      <c r="AL8" s="695"/>
      <c r="AM8" s="695"/>
      <c r="AN8" s="696"/>
      <c r="AO8" s="522"/>
      <c r="AP8" s="695"/>
      <c r="AQ8" s="695"/>
      <c r="AR8" s="695"/>
      <c r="AS8" s="695"/>
      <c r="AT8" s="695"/>
      <c r="AU8" s="696"/>
      <c r="AV8" s="522"/>
      <c r="AW8" s="695"/>
      <c r="AX8" s="695"/>
      <c r="AY8" s="695"/>
      <c r="AZ8" s="695"/>
      <c r="BA8" s="695"/>
      <c r="BB8" s="695"/>
      <c r="BC8" s="696"/>
      <c r="BD8" s="522"/>
      <c r="BE8" s="695"/>
      <c r="BF8" s="695"/>
      <c r="BG8" s="695"/>
      <c r="BH8" s="695"/>
      <c r="BI8" s="695"/>
      <c r="BJ8" s="695"/>
      <c r="BK8" s="696"/>
      <c r="BL8" s="522"/>
      <c r="BM8" s="695"/>
      <c r="BN8" s="695"/>
      <c r="BO8" s="695"/>
      <c r="BP8" s="695"/>
      <c r="BQ8" s="695"/>
      <c r="BR8" s="695"/>
      <c r="BS8" s="696"/>
      <c r="BT8" s="522"/>
      <c r="BU8" s="695"/>
      <c r="BV8" s="695"/>
      <c r="BW8" s="695"/>
      <c r="BX8" s="695"/>
      <c r="BY8" s="695"/>
      <c r="BZ8" s="695"/>
      <c r="CA8" s="696"/>
      <c r="CB8" s="522"/>
      <c r="CC8" s="695"/>
      <c r="CD8" s="695"/>
      <c r="CE8" s="695"/>
      <c r="CF8" s="695"/>
      <c r="CG8" s="695"/>
      <c r="CH8" s="695"/>
      <c r="CI8" s="696"/>
      <c r="CJ8" s="522"/>
      <c r="CK8" s="695"/>
      <c r="CL8" s="695"/>
      <c r="CM8" s="695"/>
      <c r="CN8" s="695"/>
      <c r="CO8" s="695"/>
      <c r="CP8" s="695"/>
      <c r="CQ8" s="696"/>
      <c r="CR8" s="522"/>
      <c r="CS8" s="695"/>
      <c r="CT8" s="695"/>
      <c r="CU8" s="695"/>
      <c r="CV8" s="695"/>
      <c r="CW8" s="695"/>
      <c r="CX8" s="695"/>
      <c r="CY8" s="695"/>
      <c r="CZ8" s="695"/>
      <c r="DA8" s="695"/>
      <c r="DB8" s="695"/>
      <c r="DC8" s="696"/>
      <c r="DD8" s="522"/>
      <c r="DE8" s="695"/>
      <c r="DF8" s="695"/>
      <c r="DG8" s="695"/>
      <c r="DH8" s="695"/>
      <c r="DI8" s="695"/>
      <c r="DJ8" s="695"/>
      <c r="DK8" s="695"/>
      <c r="DL8" s="695"/>
      <c r="DM8" s="695"/>
      <c r="DN8" s="696"/>
      <c r="DO8" s="522"/>
      <c r="DP8" s="695"/>
      <c r="DQ8" s="695"/>
      <c r="DR8" s="695"/>
      <c r="DS8" s="695"/>
      <c r="DT8" s="695"/>
      <c r="DU8" s="695"/>
      <c r="DV8" s="695"/>
      <c r="DW8" s="696"/>
      <c r="DX8" s="522"/>
      <c r="DY8" s="695"/>
      <c r="DZ8" s="695"/>
      <c r="EA8" s="695"/>
      <c r="EB8" s="695"/>
      <c r="EC8" s="695"/>
      <c r="ED8" s="695"/>
      <c r="EE8" s="695"/>
      <c r="EF8" s="696"/>
      <c r="EG8" s="522"/>
      <c r="EH8" s="695"/>
      <c r="EI8" s="695"/>
      <c r="EJ8" s="695"/>
      <c r="EK8" s="695"/>
      <c r="EL8" s="695"/>
      <c r="EM8" s="695"/>
      <c r="EN8" s="695"/>
      <c r="EO8" s="696"/>
      <c r="EP8" s="522"/>
      <c r="EQ8" s="695"/>
      <c r="ER8" s="695"/>
      <c r="ES8" s="695"/>
      <c r="ET8" s="695"/>
      <c r="EU8" s="695"/>
      <c r="EV8" s="695"/>
      <c r="EW8" s="695"/>
      <c r="EX8" s="696"/>
      <c r="EY8" s="691"/>
      <c r="EZ8" s="691"/>
      <c r="FA8" s="691"/>
      <c r="FB8" s="691"/>
      <c r="FC8" s="691"/>
      <c r="FD8" s="691"/>
      <c r="FE8" s="691"/>
      <c r="FF8" s="691"/>
      <c r="FG8" s="691"/>
      <c r="FH8" s="691"/>
      <c r="FI8" s="691"/>
      <c r="FJ8" s="691"/>
      <c r="FK8" s="691"/>
      <c r="FL8" s="691"/>
      <c r="FM8" s="691"/>
      <c r="FN8" s="691"/>
      <c r="FO8" s="691"/>
      <c r="FP8" s="691"/>
      <c r="FQ8" s="691"/>
      <c r="FR8" s="691"/>
      <c r="FS8" s="691"/>
      <c r="FT8" s="691"/>
      <c r="FU8" s="691"/>
      <c r="FV8" s="691"/>
      <c r="FW8" s="691"/>
      <c r="FX8" s="691"/>
      <c r="FY8" s="691"/>
      <c r="FZ8" s="691"/>
      <c r="GA8" s="691"/>
      <c r="GB8" s="691" t="s">
        <v>583</v>
      </c>
      <c r="GC8" s="691"/>
      <c r="GD8" s="691"/>
      <c r="GE8" s="691"/>
      <c r="GF8" s="691"/>
      <c r="GG8" s="691"/>
      <c r="GH8" s="691"/>
      <c r="GI8" s="691" t="s">
        <v>584</v>
      </c>
      <c r="GJ8" s="691"/>
      <c r="GK8" s="691"/>
      <c r="GL8" s="691"/>
      <c r="GM8" s="691"/>
      <c r="GN8" s="691" t="s">
        <v>585</v>
      </c>
      <c r="GO8" s="691"/>
      <c r="GP8" s="691"/>
      <c r="GQ8" s="691"/>
      <c r="GR8" s="691"/>
      <c r="GS8" s="691"/>
      <c r="GT8" s="691"/>
      <c r="GU8" s="691" t="s">
        <v>586</v>
      </c>
      <c r="GV8" s="691"/>
      <c r="GW8" s="691"/>
      <c r="GX8" s="691"/>
      <c r="GY8" s="691"/>
      <c r="GZ8" s="691"/>
      <c r="HA8" s="691"/>
    </row>
    <row r="9" spans="1:209" s="392" customFormat="1" ht="63.75" customHeight="1">
      <c r="A9" s="391">
        <v>1</v>
      </c>
      <c r="B9" s="402" t="str">
        <f>'приложение 1.1'!B18</f>
        <v>Установка приборов учета электроэнергии с устройством передачи данных, включая дополнительное програмное обеспечение</v>
      </c>
      <c r="C9" s="400" t="s">
        <v>587</v>
      </c>
      <c r="D9" s="686" t="s">
        <v>592</v>
      </c>
      <c r="E9" s="687"/>
      <c r="F9" s="687"/>
      <c r="G9" s="687"/>
      <c r="H9" s="687"/>
      <c r="I9" s="687"/>
      <c r="J9" s="687"/>
      <c r="K9" s="687"/>
      <c r="L9" s="687"/>
      <c r="M9" s="687"/>
      <c r="N9" s="688"/>
      <c r="O9" s="666"/>
      <c r="P9" s="667"/>
      <c r="Q9" s="667"/>
      <c r="R9" s="667"/>
      <c r="S9" s="667"/>
      <c r="T9" s="667"/>
      <c r="U9" s="667"/>
      <c r="V9" s="667"/>
      <c r="W9" s="668"/>
      <c r="X9" s="666"/>
      <c r="Y9" s="667"/>
      <c r="Z9" s="667"/>
      <c r="AA9" s="667"/>
      <c r="AB9" s="667"/>
      <c r="AC9" s="667"/>
      <c r="AD9" s="667"/>
      <c r="AE9" s="667"/>
      <c r="AF9" s="668"/>
      <c r="AG9" s="666"/>
      <c r="AH9" s="667"/>
      <c r="AI9" s="667"/>
      <c r="AJ9" s="667"/>
      <c r="AK9" s="667"/>
      <c r="AL9" s="667"/>
      <c r="AM9" s="667"/>
      <c r="AN9" s="668"/>
      <c r="AO9" s="666"/>
      <c r="AP9" s="667"/>
      <c r="AQ9" s="667"/>
      <c r="AR9" s="667"/>
      <c r="AS9" s="667"/>
      <c r="AT9" s="667"/>
      <c r="AU9" s="668"/>
      <c r="AV9" s="677">
        <f>'приложение 1.1'!E18</f>
        <v>2017</v>
      </c>
      <c r="AW9" s="678"/>
      <c r="AX9" s="678"/>
      <c r="AY9" s="678"/>
      <c r="AZ9" s="678"/>
      <c r="BA9" s="678"/>
      <c r="BB9" s="678"/>
      <c r="BC9" s="679"/>
      <c r="BD9" s="677">
        <f>'приложение 1.1'!F18</f>
        <v>2017</v>
      </c>
      <c r="BE9" s="678"/>
      <c r="BF9" s="678"/>
      <c r="BG9" s="678"/>
      <c r="BH9" s="678"/>
      <c r="BI9" s="678"/>
      <c r="BJ9" s="678"/>
      <c r="BK9" s="679"/>
      <c r="BL9" s="666" t="s">
        <v>588</v>
      </c>
      <c r="BM9" s="667"/>
      <c r="BN9" s="667"/>
      <c r="BO9" s="667"/>
      <c r="BP9" s="667"/>
      <c r="BQ9" s="667"/>
      <c r="BR9" s="667"/>
      <c r="BS9" s="668"/>
      <c r="BT9" s="666" t="s">
        <v>588</v>
      </c>
      <c r="BU9" s="667"/>
      <c r="BV9" s="667"/>
      <c r="BW9" s="667"/>
      <c r="BX9" s="667"/>
      <c r="BY9" s="667"/>
      <c r="BZ9" s="667"/>
      <c r="CA9" s="668"/>
      <c r="CB9" s="666" t="s">
        <v>588</v>
      </c>
      <c r="CC9" s="667"/>
      <c r="CD9" s="667"/>
      <c r="CE9" s="667"/>
      <c r="CF9" s="667"/>
      <c r="CG9" s="667"/>
      <c r="CH9" s="667"/>
      <c r="CI9" s="668"/>
      <c r="CJ9" s="666" t="s">
        <v>588</v>
      </c>
      <c r="CK9" s="667"/>
      <c r="CL9" s="667"/>
      <c r="CM9" s="667"/>
      <c r="CN9" s="667"/>
      <c r="CO9" s="667"/>
      <c r="CP9" s="667"/>
      <c r="CQ9" s="668"/>
      <c r="CR9" s="666">
        <v>0</v>
      </c>
      <c r="CS9" s="667"/>
      <c r="CT9" s="667"/>
      <c r="CU9" s="667"/>
      <c r="CV9" s="667"/>
      <c r="CW9" s="667"/>
      <c r="CX9" s="667"/>
      <c r="CY9" s="667"/>
      <c r="CZ9" s="667"/>
      <c r="DA9" s="667"/>
      <c r="DB9" s="667"/>
      <c r="DC9" s="668"/>
      <c r="DD9" s="666">
        <v>0</v>
      </c>
      <c r="DE9" s="667"/>
      <c r="DF9" s="667"/>
      <c r="DG9" s="667"/>
      <c r="DH9" s="667"/>
      <c r="DI9" s="667"/>
      <c r="DJ9" s="667"/>
      <c r="DK9" s="667"/>
      <c r="DL9" s="667"/>
      <c r="DM9" s="667"/>
      <c r="DN9" s="668"/>
      <c r="DO9" s="683">
        <f>'приложение 1.1'!Q18</f>
        <v>0.392415972</v>
      </c>
      <c r="DP9" s="684"/>
      <c r="DQ9" s="684"/>
      <c r="DR9" s="684"/>
      <c r="DS9" s="684"/>
      <c r="DT9" s="684"/>
      <c r="DU9" s="684"/>
      <c r="DV9" s="684"/>
      <c r="DW9" s="685"/>
      <c r="DX9" s="666"/>
      <c r="DY9" s="667"/>
      <c r="DZ9" s="667"/>
      <c r="EA9" s="667"/>
      <c r="EB9" s="667"/>
      <c r="EC9" s="667"/>
      <c r="ED9" s="667"/>
      <c r="EE9" s="667"/>
      <c r="EF9" s="668"/>
      <c r="EG9" s="672">
        <f aca="true" t="shared" si="0" ref="EG9:EG14">DO9</f>
        <v>0.392415972</v>
      </c>
      <c r="EH9" s="673"/>
      <c r="EI9" s="673"/>
      <c r="EJ9" s="673"/>
      <c r="EK9" s="673"/>
      <c r="EL9" s="673"/>
      <c r="EM9" s="673"/>
      <c r="EN9" s="673"/>
      <c r="EO9" s="674"/>
      <c r="EP9" s="666"/>
      <c r="EQ9" s="667"/>
      <c r="ER9" s="667"/>
      <c r="ES9" s="667"/>
      <c r="ET9" s="667"/>
      <c r="EU9" s="667"/>
      <c r="EV9" s="667"/>
      <c r="EW9" s="667"/>
      <c r="EX9" s="668"/>
      <c r="EY9" s="400" t="s">
        <v>590</v>
      </c>
      <c r="EZ9" s="680"/>
      <c r="FA9" s="681"/>
      <c r="FB9" s="681"/>
      <c r="FC9" s="681"/>
      <c r="FD9" s="681"/>
      <c r="FE9" s="681"/>
      <c r="FF9" s="681"/>
      <c r="FG9" s="681"/>
      <c r="FH9" s="681"/>
      <c r="FI9" s="681"/>
      <c r="FJ9" s="681"/>
      <c r="FK9" s="682"/>
      <c r="FL9" s="680"/>
      <c r="FM9" s="681"/>
      <c r="FN9" s="681"/>
      <c r="FO9" s="681"/>
      <c r="FP9" s="681"/>
      <c r="FQ9" s="681"/>
      <c r="FR9" s="681"/>
      <c r="FS9" s="681"/>
      <c r="FT9" s="681"/>
      <c r="FU9" s="681"/>
      <c r="FV9" s="681"/>
      <c r="FW9" s="681"/>
      <c r="FX9" s="681"/>
      <c r="FY9" s="681"/>
      <c r="FZ9" s="681"/>
      <c r="GA9" s="682"/>
      <c r="GB9" s="666"/>
      <c r="GC9" s="667"/>
      <c r="GD9" s="667"/>
      <c r="GE9" s="667"/>
      <c r="GF9" s="667"/>
      <c r="GG9" s="667"/>
      <c r="GH9" s="668"/>
      <c r="GI9" s="666"/>
      <c r="GJ9" s="667"/>
      <c r="GK9" s="667"/>
      <c r="GL9" s="667"/>
      <c r="GM9" s="668"/>
      <c r="GN9" s="666"/>
      <c r="GO9" s="667"/>
      <c r="GP9" s="667"/>
      <c r="GQ9" s="667"/>
      <c r="GR9" s="667"/>
      <c r="GS9" s="667"/>
      <c r="GT9" s="668"/>
      <c r="GU9" s="666"/>
      <c r="GV9" s="667"/>
      <c r="GW9" s="667"/>
      <c r="GX9" s="667"/>
      <c r="GY9" s="667"/>
      <c r="GZ9" s="667"/>
      <c r="HA9" s="668"/>
    </row>
    <row r="10" spans="1:209" s="392" customFormat="1" ht="38.25" customHeight="1">
      <c r="A10" s="391">
        <v>2</v>
      </c>
      <c r="B10" s="402" t="str">
        <f>'приложение 1.1'!B19</f>
        <v>Замена трансформатора с масляным охлаждением  ТМ-180</v>
      </c>
      <c r="C10" s="400" t="s">
        <v>587</v>
      </c>
      <c r="D10" s="686" t="s">
        <v>592</v>
      </c>
      <c r="E10" s="687"/>
      <c r="F10" s="687"/>
      <c r="G10" s="687"/>
      <c r="H10" s="687"/>
      <c r="I10" s="687"/>
      <c r="J10" s="687"/>
      <c r="K10" s="687"/>
      <c r="L10" s="687"/>
      <c r="M10" s="687"/>
      <c r="N10" s="688"/>
      <c r="O10" s="666"/>
      <c r="P10" s="667"/>
      <c r="Q10" s="667"/>
      <c r="R10" s="667"/>
      <c r="S10" s="667"/>
      <c r="T10" s="667"/>
      <c r="U10" s="667"/>
      <c r="V10" s="667"/>
      <c r="W10" s="668"/>
      <c r="X10" s="666"/>
      <c r="Y10" s="667"/>
      <c r="Z10" s="667"/>
      <c r="AA10" s="667"/>
      <c r="AB10" s="667"/>
      <c r="AC10" s="667"/>
      <c r="AD10" s="667"/>
      <c r="AE10" s="667"/>
      <c r="AF10" s="668"/>
      <c r="AG10" s="666"/>
      <c r="AH10" s="667"/>
      <c r="AI10" s="667"/>
      <c r="AJ10" s="667"/>
      <c r="AK10" s="667"/>
      <c r="AL10" s="667"/>
      <c r="AM10" s="667"/>
      <c r="AN10" s="668"/>
      <c r="AO10" s="666"/>
      <c r="AP10" s="667"/>
      <c r="AQ10" s="667"/>
      <c r="AR10" s="667"/>
      <c r="AS10" s="667"/>
      <c r="AT10" s="667"/>
      <c r="AU10" s="668"/>
      <c r="AV10" s="677">
        <f>'приложение 1.1'!E19</f>
        <v>2017</v>
      </c>
      <c r="AW10" s="678"/>
      <c r="AX10" s="678"/>
      <c r="AY10" s="678"/>
      <c r="AZ10" s="678"/>
      <c r="BA10" s="678"/>
      <c r="BB10" s="678"/>
      <c r="BC10" s="679"/>
      <c r="BD10" s="677">
        <f>'приложение 1.1'!F19</f>
        <v>2017</v>
      </c>
      <c r="BE10" s="678"/>
      <c r="BF10" s="678"/>
      <c r="BG10" s="678"/>
      <c r="BH10" s="678"/>
      <c r="BI10" s="678"/>
      <c r="BJ10" s="678"/>
      <c r="BK10" s="679"/>
      <c r="BL10" s="666" t="s">
        <v>588</v>
      </c>
      <c r="BM10" s="667"/>
      <c r="BN10" s="667"/>
      <c r="BO10" s="667"/>
      <c r="BP10" s="667"/>
      <c r="BQ10" s="667"/>
      <c r="BR10" s="667"/>
      <c r="BS10" s="668"/>
      <c r="BT10" s="666" t="s">
        <v>588</v>
      </c>
      <c r="BU10" s="667"/>
      <c r="BV10" s="667"/>
      <c r="BW10" s="667"/>
      <c r="BX10" s="667"/>
      <c r="BY10" s="667"/>
      <c r="BZ10" s="667"/>
      <c r="CA10" s="668"/>
      <c r="CB10" s="666" t="s">
        <v>588</v>
      </c>
      <c r="CC10" s="667"/>
      <c r="CD10" s="667"/>
      <c r="CE10" s="667"/>
      <c r="CF10" s="667"/>
      <c r="CG10" s="667"/>
      <c r="CH10" s="667"/>
      <c r="CI10" s="668"/>
      <c r="CJ10" s="666" t="s">
        <v>588</v>
      </c>
      <c r="CK10" s="667"/>
      <c r="CL10" s="667"/>
      <c r="CM10" s="667"/>
      <c r="CN10" s="667"/>
      <c r="CO10" s="667"/>
      <c r="CP10" s="667"/>
      <c r="CQ10" s="668"/>
      <c r="CR10" s="666">
        <v>0</v>
      </c>
      <c r="CS10" s="667"/>
      <c r="CT10" s="667"/>
      <c r="CU10" s="667"/>
      <c r="CV10" s="667"/>
      <c r="CW10" s="667"/>
      <c r="CX10" s="667"/>
      <c r="CY10" s="667"/>
      <c r="CZ10" s="667"/>
      <c r="DA10" s="667"/>
      <c r="DB10" s="667"/>
      <c r="DC10" s="668"/>
      <c r="DD10" s="666">
        <v>0</v>
      </c>
      <c r="DE10" s="667"/>
      <c r="DF10" s="667"/>
      <c r="DG10" s="667"/>
      <c r="DH10" s="667"/>
      <c r="DI10" s="667"/>
      <c r="DJ10" s="667"/>
      <c r="DK10" s="667"/>
      <c r="DL10" s="667"/>
      <c r="DM10" s="667"/>
      <c r="DN10" s="668"/>
      <c r="DO10" s="683">
        <f>'приложение 1.1'!Q19</f>
        <v>0.29138217757999996</v>
      </c>
      <c r="DP10" s="684"/>
      <c r="DQ10" s="684"/>
      <c r="DR10" s="684"/>
      <c r="DS10" s="684"/>
      <c r="DT10" s="684"/>
      <c r="DU10" s="684"/>
      <c r="DV10" s="684"/>
      <c r="DW10" s="685"/>
      <c r="DX10" s="666"/>
      <c r="DY10" s="667"/>
      <c r="DZ10" s="667"/>
      <c r="EA10" s="667"/>
      <c r="EB10" s="667"/>
      <c r="EC10" s="667"/>
      <c r="ED10" s="667"/>
      <c r="EE10" s="667"/>
      <c r="EF10" s="668"/>
      <c r="EG10" s="672">
        <f t="shared" si="0"/>
        <v>0.29138217757999996</v>
      </c>
      <c r="EH10" s="673"/>
      <c r="EI10" s="673"/>
      <c r="EJ10" s="673"/>
      <c r="EK10" s="673"/>
      <c r="EL10" s="673"/>
      <c r="EM10" s="673"/>
      <c r="EN10" s="673"/>
      <c r="EO10" s="674"/>
      <c r="EP10" s="666"/>
      <c r="EQ10" s="667"/>
      <c r="ER10" s="667"/>
      <c r="ES10" s="667"/>
      <c r="ET10" s="667"/>
      <c r="EU10" s="667"/>
      <c r="EV10" s="667"/>
      <c r="EW10" s="667"/>
      <c r="EX10" s="668"/>
      <c r="EY10" s="689" t="s">
        <v>589</v>
      </c>
      <c r="EZ10" s="680"/>
      <c r="FA10" s="681"/>
      <c r="FB10" s="681"/>
      <c r="FC10" s="681"/>
      <c r="FD10" s="681"/>
      <c r="FE10" s="681"/>
      <c r="FF10" s="681"/>
      <c r="FG10" s="681"/>
      <c r="FH10" s="681"/>
      <c r="FI10" s="681"/>
      <c r="FJ10" s="681"/>
      <c r="FK10" s="682"/>
      <c r="FL10" s="680"/>
      <c r="FM10" s="681"/>
      <c r="FN10" s="681"/>
      <c r="FO10" s="681"/>
      <c r="FP10" s="681"/>
      <c r="FQ10" s="681"/>
      <c r="FR10" s="681"/>
      <c r="FS10" s="681"/>
      <c r="FT10" s="681"/>
      <c r="FU10" s="681"/>
      <c r="FV10" s="681"/>
      <c r="FW10" s="681"/>
      <c r="FX10" s="681"/>
      <c r="FY10" s="681"/>
      <c r="FZ10" s="681"/>
      <c r="GA10" s="682"/>
      <c r="GB10" s="666"/>
      <c r="GC10" s="667"/>
      <c r="GD10" s="667"/>
      <c r="GE10" s="667"/>
      <c r="GF10" s="667"/>
      <c r="GG10" s="667"/>
      <c r="GH10" s="668"/>
      <c r="GI10" s="666"/>
      <c r="GJ10" s="667"/>
      <c r="GK10" s="667"/>
      <c r="GL10" s="667"/>
      <c r="GM10" s="668"/>
      <c r="GN10" s="666"/>
      <c r="GO10" s="667"/>
      <c r="GP10" s="667"/>
      <c r="GQ10" s="667"/>
      <c r="GR10" s="667"/>
      <c r="GS10" s="667"/>
      <c r="GT10" s="668"/>
      <c r="GU10" s="666"/>
      <c r="GV10" s="667"/>
      <c r="GW10" s="667"/>
      <c r="GX10" s="667"/>
      <c r="GY10" s="667"/>
      <c r="GZ10" s="667"/>
      <c r="HA10" s="668"/>
    </row>
    <row r="11" spans="1:209" s="392" customFormat="1" ht="38.25">
      <c r="A11" s="391">
        <v>3</v>
      </c>
      <c r="B11" s="402" t="str">
        <f>'приложение 1.1'!B20</f>
        <v>Замена трансформатора с масляным охлаждением  ТМ-250</v>
      </c>
      <c r="C11" s="400" t="s">
        <v>587</v>
      </c>
      <c r="D11" s="686" t="s">
        <v>592</v>
      </c>
      <c r="E11" s="687"/>
      <c r="F11" s="687"/>
      <c r="G11" s="687"/>
      <c r="H11" s="687"/>
      <c r="I11" s="687"/>
      <c r="J11" s="687"/>
      <c r="K11" s="687"/>
      <c r="L11" s="687"/>
      <c r="M11" s="687"/>
      <c r="N11" s="688"/>
      <c r="O11" s="666"/>
      <c r="P11" s="667"/>
      <c r="Q11" s="667"/>
      <c r="R11" s="667"/>
      <c r="S11" s="667"/>
      <c r="T11" s="667"/>
      <c r="U11" s="667"/>
      <c r="V11" s="667"/>
      <c r="W11" s="668"/>
      <c r="X11" s="666"/>
      <c r="Y11" s="667"/>
      <c r="Z11" s="667"/>
      <c r="AA11" s="667"/>
      <c r="AB11" s="667"/>
      <c r="AC11" s="667"/>
      <c r="AD11" s="667"/>
      <c r="AE11" s="667"/>
      <c r="AF11" s="668"/>
      <c r="AG11" s="666"/>
      <c r="AH11" s="667"/>
      <c r="AI11" s="667"/>
      <c r="AJ11" s="667"/>
      <c r="AK11" s="667"/>
      <c r="AL11" s="667"/>
      <c r="AM11" s="667"/>
      <c r="AN11" s="668"/>
      <c r="AO11" s="666"/>
      <c r="AP11" s="667"/>
      <c r="AQ11" s="667"/>
      <c r="AR11" s="667"/>
      <c r="AS11" s="667"/>
      <c r="AT11" s="667"/>
      <c r="AU11" s="668"/>
      <c r="AV11" s="677">
        <f>'приложение 1.1'!E20</f>
        <v>2017</v>
      </c>
      <c r="AW11" s="678"/>
      <c r="AX11" s="678"/>
      <c r="AY11" s="678"/>
      <c r="AZ11" s="678"/>
      <c r="BA11" s="678"/>
      <c r="BB11" s="678"/>
      <c r="BC11" s="679"/>
      <c r="BD11" s="677">
        <f>'приложение 1.1'!F20</f>
        <v>2017</v>
      </c>
      <c r="BE11" s="678"/>
      <c r="BF11" s="678"/>
      <c r="BG11" s="678"/>
      <c r="BH11" s="678"/>
      <c r="BI11" s="678"/>
      <c r="BJ11" s="678"/>
      <c r="BK11" s="679"/>
      <c r="BL11" s="666" t="s">
        <v>588</v>
      </c>
      <c r="BM11" s="667"/>
      <c r="BN11" s="667"/>
      <c r="BO11" s="667"/>
      <c r="BP11" s="667"/>
      <c r="BQ11" s="667"/>
      <c r="BR11" s="667"/>
      <c r="BS11" s="668"/>
      <c r="BT11" s="666" t="s">
        <v>588</v>
      </c>
      <c r="BU11" s="667"/>
      <c r="BV11" s="667"/>
      <c r="BW11" s="667"/>
      <c r="BX11" s="667"/>
      <c r="BY11" s="667"/>
      <c r="BZ11" s="667"/>
      <c r="CA11" s="668"/>
      <c r="CB11" s="666" t="s">
        <v>588</v>
      </c>
      <c r="CC11" s="667"/>
      <c r="CD11" s="667"/>
      <c r="CE11" s="667"/>
      <c r="CF11" s="667"/>
      <c r="CG11" s="667"/>
      <c r="CH11" s="667"/>
      <c r="CI11" s="668"/>
      <c r="CJ11" s="666" t="s">
        <v>588</v>
      </c>
      <c r="CK11" s="667"/>
      <c r="CL11" s="667"/>
      <c r="CM11" s="667"/>
      <c r="CN11" s="667"/>
      <c r="CO11" s="667"/>
      <c r="CP11" s="667"/>
      <c r="CQ11" s="668"/>
      <c r="CR11" s="666">
        <v>0</v>
      </c>
      <c r="CS11" s="667"/>
      <c r="CT11" s="667"/>
      <c r="CU11" s="667"/>
      <c r="CV11" s="667"/>
      <c r="CW11" s="667"/>
      <c r="CX11" s="667"/>
      <c r="CY11" s="667"/>
      <c r="CZ11" s="667"/>
      <c r="DA11" s="667"/>
      <c r="DB11" s="667"/>
      <c r="DC11" s="668"/>
      <c r="DD11" s="666">
        <v>0</v>
      </c>
      <c r="DE11" s="667"/>
      <c r="DF11" s="667"/>
      <c r="DG11" s="667"/>
      <c r="DH11" s="667"/>
      <c r="DI11" s="667"/>
      <c r="DJ11" s="667"/>
      <c r="DK11" s="667"/>
      <c r="DL11" s="667"/>
      <c r="DM11" s="667"/>
      <c r="DN11" s="668"/>
      <c r="DO11" s="683">
        <f>'приложение 1.1'!Q20</f>
        <v>0.32380874</v>
      </c>
      <c r="DP11" s="684"/>
      <c r="DQ11" s="684"/>
      <c r="DR11" s="684"/>
      <c r="DS11" s="684"/>
      <c r="DT11" s="684"/>
      <c r="DU11" s="684"/>
      <c r="DV11" s="684"/>
      <c r="DW11" s="685"/>
      <c r="DX11" s="666"/>
      <c r="DY11" s="667"/>
      <c r="DZ11" s="667"/>
      <c r="EA11" s="667"/>
      <c r="EB11" s="667"/>
      <c r="EC11" s="667"/>
      <c r="ED11" s="667"/>
      <c r="EE11" s="667"/>
      <c r="EF11" s="668"/>
      <c r="EG11" s="672">
        <f t="shared" si="0"/>
        <v>0.32380874</v>
      </c>
      <c r="EH11" s="673"/>
      <c r="EI11" s="673"/>
      <c r="EJ11" s="673"/>
      <c r="EK11" s="673"/>
      <c r="EL11" s="673"/>
      <c r="EM11" s="673"/>
      <c r="EN11" s="673"/>
      <c r="EO11" s="674"/>
      <c r="EP11" s="666"/>
      <c r="EQ11" s="667"/>
      <c r="ER11" s="667"/>
      <c r="ES11" s="667"/>
      <c r="ET11" s="667"/>
      <c r="EU11" s="667"/>
      <c r="EV11" s="667"/>
      <c r="EW11" s="667"/>
      <c r="EX11" s="668"/>
      <c r="EY11" s="690"/>
      <c r="EZ11" s="680"/>
      <c r="FA11" s="681"/>
      <c r="FB11" s="681"/>
      <c r="FC11" s="681"/>
      <c r="FD11" s="681"/>
      <c r="FE11" s="681"/>
      <c r="FF11" s="681"/>
      <c r="FG11" s="681"/>
      <c r="FH11" s="681"/>
      <c r="FI11" s="681"/>
      <c r="FJ11" s="681"/>
      <c r="FK11" s="682"/>
      <c r="FL11" s="680"/>
      <c r="FM11" s="681"/>
      <c r="FN11" s="681"/>
      <c r="FO11" s="681"/>
      <c r="FP11" s="681"/>
      <c r="FQ11" s="681"/>
      <c r="FR11" s="681"/>
      <c r="FS11" s="681"/>
      <c r="FT11" s="681"/>
      <c r="FU11" s="681"/>
      <c r="FV11" s="681"/>
      <c r="FW11" s="681"/>
      <c r="FX11" s="681"/>
      <c r="FY11" s="681"/>
      <c r="FZ11" s="681"/>
      <c r="GA11" s="682"/>
      <c r="GB11" s="666"/>
      <c r="GC11" s="667"/>
      <c r="GD11" s="667"/>
      <c r="GE11" s="667"/>
      <c r="GF11" s="667"/>
      <c r="GG11" s="667"/>
      <c r="GH11" s="668"/>
      <c r="GI11" s="666"/>
      <c r="GJ11" s="667"/>
      <c r="GK11" s="667"/>
      <c r="GL11" s="667"/>
      <c r="GM11" s="668"/>
      <c r="GN11" s="666"/>
      <c r="GO11" s="667"/>
      <c r="GP11" s="667"/>
      <c r="GQ11" s="667"/>
      <c r="GR11" s="667"/>
      <c r="GS11" s="667"/>
      <c r="GT11" s="668"/>
      <c r="GU11" s="666"/>
      <c r="GV11" s="667"/>
      <c r="GW11" s="667"/>
      <c r="GX11" s="667"/>
      <c r="GY11" s="667"/>
      <c r="GZ11" s="667"/>
      <c r="HA11" s="668"/>
    </row>
    <row r="12" spans="1:209" s="392" customFormat="1" ht="25.5">
      <c r="A12" s="391">
        <v>4</v>
      </c>
      <c r="B12" s="402" t="str">
        <f>'приложение 1.1'!B21</f>
        <v>Замена участков кабельных линий - 0,4 кВ</v>
      </c>
      <c r="C12" s="400" t="s">
        <v>587</v>
      </c>
      <c r="D12" s="686" t="s">
        <v>592</v>
      </c>
      <c r="E12" s="687"/>
      <c r="F12" s="687"/>
      <c r="G12" s="687"/>
      <c r="H12" s="687"/>
      <c r="I12" s="687"/>
      <c r="J12" s="687"/>
      <c r="K12" s="687"/>
      <c r="L12" s="687"/>
      <c r="M12" s="687"/>
      <c r="N12" s="688"/>
      <c r="O12" s="666"/>
      <c r="P12" s="667"/>
      <c r="Q12" s="667"/>
      <c r="R12" s="667"/>
      <c r="S12" s="667"/>
      <c r="T12" s="667"/>
      <c r="U12" s="667"/>
      <c r="V12" s="667"/>
      <c r="W12" s="668"/>
      <c r="X12" s="666"/>
      <c r="Y12" s="667"/>
      <c r="Z12" s="667"/>
      <c r="AA12" s="667"/>
      <c r="AB12" s="667"/>
      <c r="AC12" s="667"/>
      <c r="AD12" s="667"/>
      <c r="AE12" s="667"/>
      <c r="AF12" s="668"/>
      <c r="AG12" s="666">
        <v>0.3</v>
      </c>
      <c r="AH12" s="667"/>
      <c r="AI12" s="667"/>
      <c r="AJ12" s="667"/>
      <c r="AK12" s="667"/>
      <c r="AL12" s="667"/>
      <c r="AM12" s="667"/>
      <c r="AN12" s="668"/>
      <c r="AO12" s="666"/>
      <c r="AP12" s="667"/>
      <c r="AQ12" s="667"/>
      <c r="AR12" s="667"/>
      <c r="AS12" s="667"/>
      <c r="AT12" s="667"/>
      <c r="AU12" s="668"/>
      <c r="AV12" s="677">
        <f>'приложение 1.1'!E21</f>
        <v>2018</v>
      </c>
      <c r="AW12" s="678"/>
      <c r="AX12" s="678"/>
      <c r="AY12" s="678"/>
      <c r="AZ12" s="678"/>
      <c r="BA12" s="678"/>
      <c r="BB12" s="678"/>
      <c r="BC12" s="679"/>
      <c r="BD12" s="677">
        <f>'приложение 1.1'!F21</f>
        <v>2018</v>
      </c>
      <c r="BE12" s="678"/>
      <c r="BF12" s="678"/>
      <c r="BG12" s="678"/>
      <c r="BH12" s="678"/>
      <c r="BI12" s="678"/>
      <c r="BJ12" s="678"/>
      <c r="BK12" s="679"/>
      <c r="BL12" s="666" t="s">
        <v>588</v>
      </c>
      <c r="BM12" s="667"/>
      <c r="BN12" s="667"/>
      <c r="BO12" s="667"/>
      <c r="BP12" s="667"/>
      <c r="BQ12" s="667"/>
      <c r="BR12" s="667"/>
      <c r="BS12" s="668"/>
      <c r="BT12" s="666" t="s">
        <v>588</v>
      </c>
      <c r="BU12" s="667"/>
      <c r="BV12" s="667"/>
      <c r="BW12" s="667"/>
      <c r="BX12" s="667"/>
      <c r="BY12" s="667"/>
      <c r="BZ12" s="667"/>
      <c r="CA12" s="668"/>
      <c r="CB12" s="666" t="s">
        <v>588</v>
      </c>
      <c r="CC12" s="667"/>
      <c r="CD12" s="667"/>
      <c r="CE12" s="667"/>
      <c r="CF12" s="667"/>
      <c r="CG12" s="667"/>
      <c r="CH12" s="667"/>
      <c r="CI12" s="668"/>
      <c r="CJ12" s="666" t="s">
        <v>588</v>
      </c>
      <c r="CK12" s="667"/>
      <c r="CL12" s="667"/>
      <c r="CM12" s="667"/>
      <c r="CN12" s="667"/>
      <c r="CO12" s="667"/>
      <c r="CP12" s="667"/>
      <c r="CQ12" s="668"/>
      <c r="CR12" s="666">
        <v>0</v>
      </c>
      <c r="CS12" s="667"/>
      <c r="CT12" s="667"/>
      <c r="CU12" s="667"/>
      <c r="CV12" s="667"/>
      <c r="CW12" s="667"/>
      <c r="CX12" s="667"/>
      <c r="CY12" s="667"/>
      <c r="CZ12" s="667"/>
      <c r="DA12" s="667"/>
      <c r="DB12" s="667"/>
      <c r="DC12" s="668"/>
      <c r="DD12" s="666">
        <v>0</v>
      </c>
      <c r="DE12" s="667"/>
      <c r="DF12" s="667"/>
      <c r="DG12" s="667"/>
      <c r="DH12" s="667"/>
      <c r="DI12" s="667"/>
      <c r="DJ12" s="667"/>
      <c r="DK12" s="667"/>
      <c r="DL12" s="667"/>
      <c r="DM12" s="667"/>
      <c r="DN12" s="668"/>
      <c r="DO12" s="683">
        <f>'приложение 1.1'!Q21</f>
        <v>0.6952297649377499</v>
      </c>
      <c r="DP12" s="684"/>
      <c r="DQ12" s="684"/>
      <c r="DR12" s="684"/>
      <c r="DS12" s="684"/>
      <c r="DT12" s="684"/>
      <c r="DU12" s="684"/>
      <c r="DV12" s="684"/>
      <c r="DW12" s="685"/>
      <c r="DX12" s="666"/>
      <c r="DY12" s="667"/>
      <c r="DZ12" s="667"/>
      <c r="EA12" s="667"/>
      <c r="EB12" s="667"/>
      <c r="EC12" s="667"/>
      <c r="ED12" s="667"/>
      <c r="EE12" s="667"/>
      <c r="EF12" s="668"/>
      <c r="EG12" s="672">
        <f t="shared" si="0"/>
        <v>0.6952297649377499</v>
      </c>
      <c r="EH12" s="673"/>
      <c r="EI12" s="673"/>
      <c r="EJ12" s="673"/>
      <c r="EK12" s="673"/>
      <c r="EL12" s="673"/>
      <c r="EM12" s="673"/>
      <c r="EN12" s="673"/>
      <c r="EO12" s="674"/>
      <c r="EP12" s="666"/>
      <c r="EQ12" s="667"/>
      <c r="ER12" s="667"/>
      <c r="ES12" s="667"/>
      <c r="ET12" s="667"/>
      <c r="EU12" s="667"/>
      <c r="EV12" s="667"/>
      <c r="EW12" s="667"/>
      <c r="EX12" s="668"/>
      <c r="EY12" s="690"/>
      <c r="EZ12" s="680"/>
      <c r="FA12" s="681"/>
      <c r="FB12" s="681"/>
      <c r="FC12" s="681"/>
      <c r="FD12" s="681"/>
      <c r="FE12" s="681"/>
      <c r="FF12" s="681"/>
      <c r="FG12" s="681"/>
      <c r="FH12" s="681"/>
      <c r="FI12" s="681"/>
      <c r="FJ12" s="681"/>
      <c r="FK12" s="682"/>
      <c r="FL12" s="680"/>
      <c r="FM12" s="681"/>
      <c r="FN12" s="681"/>
      <c r="FO12" s="681"/>
      <c r="FP12" s="681"/>
      <c r="FQ12" s="681"/>
      <c r="FR12" s="681"/>
      <c r="FS12" s="681"/>
      <c r="FT12" s="681"/>
      <c r="FU12" s="681"/>
      <c r="FV12" s="681"/>
      <c r="FW12" s="681"/>
      <c r="FX12" s="681"/>
      <c r="FY12" s="681"/>
      <c r="FZ12" s="681"/>
      <c r="GA12" s="682"/>
      <c r="GB12" s="666"/>
      <c r="GC12" s="667"/>
      <c r="GD12" s="667"/>
      <c r="GE12" s="667"/>
      <c r="GF12" s="667"/>
      <c r="GG12" s="667"/>
      <c r="GH12" s="668"/>
      <c r="GI12" s="666"/>
      <c r="GJ12" s="667"/>
      <c r="GK12" s="667"/>
      <c r="GL12" s="667"/>
      <c r="GM12" s="668"/>
      <c r="GN12" s="666"/>
      <c r="GO12" s="667"/>
      <c r="GP12" s="667"/>
      <c r="GQ12" s="667"/>
      <c r="GR12" s="667"/>
      <c r="GS12" s="667"/>
      <c r="GT12" s="668"/>
      <c r="GU12" s="666"/>
      <c r="GV12" s="667"/>
      <c r="GW12" s="667"/>
      <c r="GX12" s="667"/>
      <c r="GY12" s="667"/>
      <c r="GZ12" s="667"/>
      <c r="HA12" s="668"/>
    </row>
    <row r="13" spans="1:209" s="392" customFormat="1" ht="25.5">
      <c r="A13" s="391">
        <v>5</v>
      </c>
      <c r="B13" s="402" t="str">
        <f>'приложение 1.1'!B22</f>
        <v>Замена шести пружинных приводов ПП-67К</v>
      </c>
      <c r="C13" s="400" t="s">
        <v>587</v>
      </c>
      <c r="D13" s="686" t="s">
        <v>592</v>
      </c>
      <c r="E13" s="687"/>
      <c r="F13" s="687"/>
      <c r="G13" s="687"/>
      <c r="H13" s="687"/>
      <c r="I13" s="687"/>
      <c r="J13" s="687"/>
      <c r="K13" s="687"/>
      <c r="L13" s="687"/>
      <c r="M13" s="687"/>
      <c r="N13" s="688"/>
      <c r="O13" s="666"/>
      <c r="P13" s="667"/>
      <c r="Q13" s="667"/>
      <c r="R13" s="667"/>
      <c r="S13" s="667"/>
      <c r="T13" s="667"/>
      <c r="U13" s="667"/>
      <c r="V13" s="667"/>
      <c r="W13" s="668"/>
      <c r="X13" s="666"/>
      <c r="Y13" s="667"/>
      <c r="Z13" s="667"/>
      <c r="AA13" s="667"/>
      <c r="AB13" s="667"/>
      <c r="AC13" s="667"/>
      <c r="AD13" s="667"/>
      <c r="AE13" s="667"/>
      <c r="AF13" s="668"/>
      <c r="AG13" s="666"/>
      <c r="AH13" s="667"/>
      <c r="AI13" s="667"/>
      <c r="AJ13" s="667"/>
      <c r="AK13" s="667"/>
      <c r="AL13" s="667"/>
      <c r="AM13" s="667"/>
      <c r="AN13" s="668"/>
      <c r="AO13" s="666"/>
      <c r="AP13" s="667"/>
      <c r="AQ13" s="667"/>
      <c r="AR13" s="667"/>
      <c r="AS13" s="667"/>
      <c r="AT13" s="667"/>
      <c r="AU13" s="668"/>
      <c r="AV13" s="677">
        <f>'приложение 1.1'!E22</f>
        <v>2016</v>
      </c>
      <c r="AW13" s="678"/>
      <c r="AX13" s="678"/>
      <c r="AY13" s="678"/>
      <c r="AZ13" s="678"/>
      <c r="BA13" s="678"/>
      <c r="BB13" s="678"/>
      <c r="BC13" s="679"/>
      <c r="BD13" s="677">
        <f>'приложение 1.1'!F22</f>
        <v>2018</v>
      </c>
      <c r="BE13" s="678"/>
      <c r="BF13" s="678"/>
      <c r="BG13" s="678"/>
      <c r="BH13" s="678"/>
      <c r="BI13" s="678"/>
      <c r="BJ13" s="678"/>
      <c r="BK13" s="679"/>
      <c r="BL13" s="666" t="s">
        <v>588</v>
      </c>
      <c r="BM13" s="667"/>
      <c r="BN13" s="667"/>
      <c r="BO13" s="667"/>
      <c r="BP13" s="667"/>
      <c r="BQ13" s="667"/>
      <c r="BR13" s="667"/>
      <c r="BS13" s="668"/>
      <c r="BT13" s="666" t="s">
        <v>588</v>
      </c>
      <c r="BU13" s="667"/>
      <c r="BV13" s="667"/>
      <c r="BW13" s="667"/>
      <c r="BX13" s="667"/>
      <c r="BY13" s="667"/>
      <c r="BZ13" s="667"/>
      <c r="CA13" s="668"/>
      <c r="CB13" s="666" t="s">
        <v>588</v>
      </c>
      <c r="CC13" s="667"/>
      <c r="CD13" s="667"/>
      <c r="CE13" s="667"/>
      <c r="CF13" s="667"/>
      <c r="CG13" s="667"/>
      <c r="CH13" s="667"/>
      <c r="CI13" s="668"/>
      <c r="CJ13" s="666" t="s">
        <v>588</v>
      </c>
      <c r="CK13" s="667"/>
      <c r="CL13" s="667"/>
      <c r="CM13" s="667"/>
      <c r="CN13" s="667"/>
      <c r="CO13" s="667"/>
      <c r="CP13" s="667"/>
      <c r="CQ13" s="668"/>
      <c r="CR13" s="666">
        <v>0</v>
      </c>
      <c r="CS13" s="667"/>
      <c r="CT13" s="667"/>
      <c r="CU13" s="667"/>
      <c r="CV13" s="667"/>
      <c r="CW13" s="667"/>
      <c r="CX13" s="667"/>
      <c r="CY13" s="667"/>
      <c r="CZ13" s="667"/>
      <c r="DA13" s="667"/>
      <c r="DB13" s="667"/>
      <c r="DC13" s="668"/>
      <c r="DD13" s="666">
        <v>0</v>
      </c>
      <c r="DE13" s="667"/>
      <c r="DF13" s="667"/>
      <c r="DG13" s="667"/>
      <c r="DH13" s="667"/>
      <c r="DI13" s="667"/>
      <c r="DJ13" s="667"/>
      <c r="DK13" s="667"/>
      <c r="DL13" s="667"/>
      <c r="DM13" s="667"/>
      <c r="DN13" s="668"/>
      <c r="DO13" s="683">
        <f>'приложение 1.1'!Q22</f>
        <v>0.5315816318056996</v>
      </c>
      <c r="DP13" s="684"/>
      <c r="DQ13" s="684"/>
      <c r="DR13" s="684"/>
      <c r="DS13" s="684"/>
      <c r="DT13" s="684"/>
      <c r="DU13" s="684"/>
      <c r="DV13" s="684"/>
      <c r="DW13" s="685"/>
      <c r="DX13" s="666"/>
      <c r="DY13" s="667"/>
      <c r="DZ13" s="667"/>
      <c r="EA13" s="667"/>
      <c r="EB13" s="667"/>
      <c r="EC13" s="667"/>
      <c r="ED13" s="667"/>
      <c r="EE13" s="667"/>
      <c r="EF13" s="668"/>
      <c r="EG13" s="672">
        <f t="shared" si="0"/>
        <v>0.5315816318056996</v>
      </c>
      <c r="EH13" s="673"/>
      <c r="EI13" s="673"/>
      <c r="EJ13" s="673"/>
      <c r="EK13" s="673"/>
      <c r="EL13" s="673"/>
      <c r="EM13" s="673"/>
      <c r="EN13" s="673"/>
      <c r="EO13" s="674"/>
      <c r="EP13" s="666"/>
      <c r="EQ13" s="667"/>
      <c r="ER13" s="667"/>
      <c r="ES13" s="667"/>
      <c r="ET13" s="667"/>
      <c r="EU13" s="667"/>
      <c r="EV13" s="667"/>
      <c r="EW13" s="667"/>
      <c r="EX13" s="668"/>
      <c r="EY13" s="690"/>
      <c r="EZ13" s="680"/>
      <c r="FA13" s="681"/>
      <c r="FB13" s="681"/>
      <c r="FC13" s="681"/>
      <c r="FD13" s="681"/>
      <c r="FE13" s="681"/>
      <c r="FF13" s="681"/>
      <c r="FG13" s="681"/>
      <c r="FH13" s="681"/>
      <c r="FI13" s="681"/>
      <c r="FJ13" s="681"/>
      <c r="FK13" s="682"/>
      <c r="FL13" s="680"/>
      <c r="FM13" s="681"/>
      <c r="FN13" s="681"/>
      <c r="FO13" s="681"/>
      <c r="FP13" s="681"/>
      <c r="FQ13" s="681"/>
      <c r="FR13" s="681"/>
      <c r="FS13" s="681"/>
      <c r="FT13" s="681"/>
      <c r="FU13" s="681"/>
      <c r="FV13" s="681"/>
      <c r="FW13" s="681"/>
      <c r="FX13" s="681"/>
      <c r="FY13" s="681"/>
      <c r="FZ13" s="681"/>
      <c r="GA13" s="682"/>
      <c r="GB13" s="666"/>
      <c r="GC13" s="667"/>
      <c r="GD13" s="667"/>
      <c r="GE13" s="667"/>
      <c r="GF13" s="667"/>
      <c r="GG13" s="667"/>
      <c r="GH13" s="668"/>
      <c r="GI13" s="666"/>
      <c r="GJ13" s="667"/>
      <c r="GK13" s="667"/>
      <c r="GL13" s="667"/>
      <c r="GM13" s="668"/>
      <c r="GN13" s="666"/>
      <c r="GO13" s="667"/>
      <c r="GP13" s="667"/>
      <c r="GQ13" s="667"/>
      <c r="GR13" s="667"/>
      <c r="GS13" s="667"/>
      <c r="GT13" s="668"/>
      <c r="GU13" s="666"/>
      <c r="GV13" s="667"/>
      <c r="GW13" s="667"/>
      <c r="GX13" s="667"/>
      <c r="GY13" s="667"/>
      <c r="GZ13" s="667"/>
      <c r="HA13" s="668"/>
    </row>
    <row r="14" spans="1:209" s="392" customFormat="1" ht="38.25">
      <c r="A14" s="391">
        <v>6</v>
      </c>
      <c r="B14" s="402" t="str">
        <f>'приложение 1.1'!B23</f>
        <v>Замена двадцати одного выключателя нагрузки ВНП-6кВ</v>
      </c>
      <c r="C14" s="400" t="s">
        <v>587</v>
      </c>
      <c r="D14" s="686" t="s">
        <v>592</v>
      </c>
      <c r="E14" s="687"/>
      <c r="F14" s="687"/>
      <c r="G14" s="687"/>
      <c r="H14" s="687"/>
      <c r="I14" s="687"/>
      <c r="J14" s="687"/>
      <c r="K14" s="687"/>
      <c r="L14" s="687"/>
      <c r="M14" s="687"/>
      <c r="N14" s="688"/>
      <c r="O14" s="666"/>
      <c r="P14" s="667"/>
      <c r="Q14" s="667"/>
      <c r="R14" s="667"/>
      <c r="S14" s="667"/>
      <c r="T14" s="667"/>
      <c r="U14" s="667"/>
      <c r="V14" s="667"/>
      <c r="W14" s="668"/>
      <c r="X14" s="666"/>
      <c r="Y14" s="667"/>
      <c r="Z14" s="667"/>
      <c r="AA14" s="667"/>
      <c r="AB14" s="667"/>
      <c r="AC14" s="667"/>
      <c r="AD14" s="667"/>
      <c r="AE14" s="667"/>
      <c r="AF14" s="668"/>
      <c r="AG14" s="703"/>
      <c r="AH14" s="704"/>
      <c r="AI14" s="704"/>
      <c r="AJ14" s="704"/>
      <c r="AK14" s="704"/>
      <c r="AL14" s="704"/>
      <c r="AM14" s="704"/>
      <c r="AN14" s="705"/>
      <c r="AO14" s="666"/>
      <c r="AP14" s="667"/>
      <c r="AQ14" s="667"/>
      <c r="AR14" s="667"/>
      <c r="AS14" s="667"/>
      <c r="AT14" s="667"/>
      <c r="AU14" s="668"/>
      <c r="AV14" s="677">
        <f>'приложение 1.1'!E23</f>
        <v>2016</v>
      </c>
      <c r="AW14" s="678"/>
      <c r="AX14" s="678"/>
      <c r="AY14" s="678"/>
      <c r="AZ14" s="678"/>
      <c r="BA14" s="678"/>
      <c r="BB14" s="678"/>
      <c r="BC14" s="679"/>
      <c r="BD14" s="677">
        <f>'приложение 1.1'!F23</f>
        <v>2018</v>
      </c>
      <c r="BE14" s="678"/>
      <c r="BF14" s="678"/>
      <c r="BG14" s="678"/>
      <c r="BH14" s="678"/>
      <c r="BI14" s="678"/>
      <c r="BJ14" s="678"/>
      <c r="BK14" s="679"/>
      <c r="BL14" s="666" t="s">
        <v>588</v>
      </c>
      <c r="BM14" s="667"/>
      <c r="BN14" s="667"/>
      <c r="BO14" s="667"/>
      <c r="BP14" s="667"/>
      <c r="BQ14" s="667"/>
      <c r="BR14" s="667"/>
      <c r="BS14" s="668"/>
      <c r="BT14" s="666" t="s">
        <v>588</v>
      </c>
      <c r="BU14" s="667"/>
      <c r="BV14" s="667"/>
      <c r="BW14" s="667"/>
      <c r="BX14" s="667"/>
      <c r="BY14" s="667"/>
      <c r="BZ14" s="667"/>
      <c r="CA14" s="668"/>
      <c r="CB14" s="666" t="s">
        <v>588</v>
      </c>
      <c r="CC14" s="667"/>
      <c r="CD14" s="667"/>
      <c r="CE14" s="667"/>
      <c r="CF14" s="667"/>
      <c r="CG14" s="667"/>
      <c r="CH14" s="667"/>
      <c r="CI14" s="668"/>
      <c r="CJ14" s="666" t="s">
        <v>588</v>
      </c>
      <c r="CK14" s="667"/>
      <c r="CL14" s="667"/>
      <c r="CM14" s="667"/>
      <c r="CN14" s="667"/>
      <c r="CO14" s="667"/>
      <c r="CP14" s="667"/>
      <c r="CQ14" s="668"/>
      <c r="CR14" s="666">
        <v>0</v>
      </c>
      <c r="CS14" s="667"/>
      <c r="CT14" s="667"/>
      <c r="CU14" s="667"/>
      <c r="CV14" s="667"/>
      <c r="CW14" s="667"/>
      <c r="CX14" s="667"/>
      <c r="CY14" s="667"/>
      <c r="CZ14" s="667"/>
      <c r="DA14" s="667"/>
      <c r="DB14" s="667"/>
      <c r="DC14" s="668"/>
      <c r="DD14" s="666">
        <v>0</v>
      </c>
      <c r="DE14" s="667"/>
      <c r="DF14" s="667"/>
      <c r="DG14" s="667"/>
      <c r="DH14" s="667"/>
      <c r="DI14" s="667"/>
      <c r="DJ14" s="667"/>
      <c r="DK14" s="667"/>
      <c r="DL14" s="667"/>
      <c r="DM14" s="667"/>
      <c r="DN14" s="668"/>
      <c r="DO14" s="683">
        <f>'приложение 1.1'!Q23</f>
        <v>1.2628270217828357</v>
      </c>
      <c r="DP14" s="684"/>
      <c r="DQ14" s="684"/>
      <c r="DR14" s="684"/>
      <c r="DS14" s="684"/>
      <c r="DT14" s="684"/>
      <c r="DU14" s="684"/>
      <c r="DV14" s="684"/>
      <c r="DW14" s="685"/>
      <c r="DX14" s="666"/>
      <c r="DY14" s="667"/>
      <c r="DZ14" s="667"/>
      <c r="EA14" s="667"/>
      <c r="EB14" s="667"/>
      <c r="EC14" s="667"/>
      <c r="ED14" s="667"/>
      <c r="EE14" s="667"/>
      <c r="EF14" s="668"/>
      <c r="EG14" s="672">
        <f t="shared" si="0"/>
        <v>1.2628270217828357</v>
      </c>
      <c r="EH14" s="673"/>
      <c r="EI14" s="673"/>
      <c r="EJ14" s="673"/>
      <c r="EK14" s="673"/>
      <c r="EL14" s="673"/>
      <c r="EM14" s="673"/>
      <c r="EN14" s="673"/>
      <c r="EO14" s="674"/>
      <c r="EP14" s="666"/>
      <c r="EQ14" s="667"/>
      <c r="ER14" s="667"/>
      <c r="ES14" s="667"/>
      <c r="ET14" s="667"/>
      <c r="EU14" s="667"/>
      <c r="EV14" s="667"/>
      <c r="EW14" s="667"/>
      <c r="EX14" s="668"/>
      <c r="EY14" s="690"/>
      <c r="EZ14" s="680"/>
      <c r="FA14" s="681"/>
      <c r="FB14" s="681"/>
      <c r="FC14" s="681"/>
      <c r="FD14" s="681"/>
      <c r="FE14" s="681"/>
      <c r="FF14" s="681"/>
      <c r="FG14" s="681"/>
      <c r="FH14" s="681"/>
      <c r="FI14" s="681"/>
      <c r="FJ14" s="681"/>
      <c r="FK14" s="682"/>
      <c r="FL14" s="680"/>
      <c r="FM14" s="681"/>
      <c r="FN14" s="681"/>
      <c r="FO14" s="681"/>
      <c r="FP14" s="681"/>
      <c r="FQ14" s="681"/>
      <c r="FR14" s="681"/>
      <c r="FS14" s="681"/>
      <c r="FT14" s="681"/>
      <c r="FU14" s="681"/>
      <c r="FV14" s="681"/>
      <c r="FW14" s="681"/>
      <c r="FX14" s="681"/>
      <c r="FY14" s="681"/>
      <c r="FZ14" s="681"/>
      <c r="GA14" s="682"/>
      <c r="GB14" s="666"/>
      <c r="GC14" s="667"/>
      <c r="GD14" s="667"/>
      <c r="GE14" s="667"/>
      <c r="GF14" s="667"/>
      <c r="GG14" s="667"/>
      <c r="GH14" s="668"/>
      <c r="GI14" s="666"/>
      <c r="GJ14" s="667"/>
      <c r="GK14" s="667"/>
      <c r="GL14" s="667"/>
      <c r="GM14" s="668"/>
      <c r="GN14" s="666"/>
      <c r="GO14" s="667"/>
      <c r="GP14" s="667"/>
      <c r="GQ14" s="667"/>
      <c r="GR14" s="667"/>
      <c r="GS14" s="667"/>
      <c r="GT14" s="668"/>
      <c r="GU14" s="666"/>
      <c r="GV14" s="667"/>
      <c r="GW14" s="667"/>
      <c r="GX14" s="667"/>
      <c r="GY14" s="667"/>
      <c r="GZ14" s="667"/>
      <c r="HA14" s="668"/>
    </row>
    <row r="15" spans="1:209" s="392" customFormat="1" ht="27.75" customHeight="1">
      <c r="A15" s="394"/>
      <c r="B15" s="401" t="s">
        <v>46</v>
      </c>
      <c r="C15" s="400"/>
      <c r="D15" s="680"/>
      <c r="E15" s="681"/>
      <c r="F15" s="681"/>
      <c r="G15" s="681"/>
      <c r="H15" s="681"/>
      <c r="I15" s="681"/>
      <c r="J15" s="681"/>
      <c r="K15" s="681"/>
      <c r="L15" s="681"/>
      <c r="M15" s="681"/>
      <c r="N15" s="682"/>
      <c r="O15" s="666"/>
      <c r="P15" s="667"/>
      <c r="Q15" s="667"/>
      <c r="R15" s="667"/>
      <c r="S15" s="667"/>
      <c r="T15" s="667"/>
      <c r="U15" s="667"/>
      <c r="V15" s="667"/>
      <c r="W15" s="668"/>
      <c r="X15" s="666"/>
      <c r="Y15" s="667"/>
      <c r="Z15" s="667"/>
      <c r="AA15" s="667"/>
      <c r="AB15" s="667"/>
      <c r="AC15" s="667"/>
      <c r="AD15" s="667"/>
      <c r="AE15" s="667"/>
      <c r="AF15" s="668"/>
      <c r="AG15" s="666"/>
      <c r="AH15" s="667"/>
      <c r="AI15" s="667"/>
      <c r="AJ15" s="667"/>
      <c r="AK15" s="667"/>
      <c r="AL15" s="667"/>
      <c r="AM15" s="667"/>
      <c r="AN15" s="668"/>
      <c r="AO15" s="666"/>
      <c r="AP15" s="667"/>
      <c r="AQ15" s="667"/>
      <c r="AR15" s="667"/>
      <c r="AS15" s="667"/>
      <c r="AT15" s="667"/>
      <c r="AU15" s="668"/>
      <c r="AV15" s="677"/>
      <c r="AW15" s="678"/>
      <c r="AX15" s="678"/>
      <c r="AY15" s="678"/>
      <c r="AZ15" s="678"/>
      <c r="BA15" s="678"/>
      <c r="BB15" s="678"/>
      <c r="BC15" s="679"/>
      <c r="BD15" s="677"/>
      <c r="BE15" s="678"/>
      <c r="BF15" s="678"/>
      <c r="BG15" s="678"/>
      <c r="BH15" s="678"/>
      <c r="BI15" s="678"/>
      <c r="BJ15" s="678"/>
      <c r="BK15" s="679"/>
      <c r="BL15" s="666"/>
      <c r="BM15" s="667"/>
      <c r="BN15" s="667"/>
      <c r="BO15" s="667"/>
      <c r="BP15" s="667"/>
      <c r="BQ15" s="667"/>
      <c r="BR15" s="667"/>
      <c r="BS15" s="668"/>
      <c r="BT15" s="666"/>
      <c r="BU15" s="667"/>
      <c r="BV15" s="667"/>
      <c r="BW15" s="667"/>
      <c r="BX15" s="667"/>
      <c r="BY15" s="667"/>
      <c r="BZ15" s="667"/>
      <c r="CA15" s="668"/>
      <c r="CB15" s="666"/>
      <c r="CC15" s="667"/>
      <c r="CD15" s="667"/>
      <c r="CE15" s="667"/>
      <c r="CF15" s="667"/>
      <c r="CG15" s="667"/>
      <c r="CH15" s="667"/>
      <c r="CI15" s="668"/>
      <c r="CJ15" s="666"/>
      <c r="CK15" s="667"/>
      <c r="CL15" s="667"/>
      <c r="CM15" s="667"/>
      <c r="CN15" s="667"/>
      <c r="CO15" s="667"/>
      <c r="CP15" s="667"/>
      <c r="CQ15" s="668"/>
      <c r="CR15" s="666"/>
      <c r="CS15" s="667"/>
      <c r="CT15" s="667"/>
      <c r="CU15" s="667"/>
      <c r="CV15" s="667"/>
      <c r="CW15" s="667"/>
      <c r="CX15" s="667"/>
      <c r="CY15" s="667"/>
      <c r="CZ15" s="667"/>
      <c r="DA15" s="667"/>
      <c r="DB15" s="667"/>
      <c r="DC15" s="668"/>
      <c r="DD15" s="666"/>
      <c r="DE15" s="667"/>
      <c r="DF15" s="667"/>
      <c r="DG15" s="667"/>
      <c r="DH15" s="667"/>
      <c r="DI15" s="667"/>
      <c r="DJ15" s="667"/>
      <c r="DK15" s="667"/>
      <c r="DL15" s="667"/>
      <c r="DM15" s="667"/>
      <c r="DN15" s="668"/>
      <c r="DO15" s="669">
        <f>SUM(DO9:DW14)</f>
        <v>3.497245308106285</v>
      </c>
      <c r="DP15" s="670"/>
      <c r="DQ15" s="670"/>
      <c r="DR15" s="670"/>
      <c r="DS15" s="670"/>
      <c r="DT15" s="670"/>
      <c r="DU15" s="670"/>
      <c r="DV15" s="670"/>
      <c r="DW15" s="671"/>
      <c r="DX15" s="672"/>
      <c r="DY15" s="673"/>
      <c r="DZ15" s="673"/>
      <c r="EA15" s="673"/>
      <c r="EB15" s="673"/>
      <c r="EC15" s="673"/>
      <c r="ED15" s="673"/>
      <c r="EE15" s="673"/>
      <c r="EF15" s="674"/>
      <c r="EG15" s="669">
        <f>SUM(EG9:EO14)</f>
        <v>3.497245308106285</v>
      </c>
      <c r="EH15" s="670"/>
      <c r="EI15" s="670"/>
      <c r="EJ15" s="670"/>
      <c r="EK15" s="670"/>
      <c r="EL15" s="670"/>
      <c r="EM15" s="670"/>
      <c r="EN15" s="670"/>
      <c r="EO15" s="671"/>
      <c r="EP15" s="666"/>
      <c r="EQ15" s="667"/>
      <c r="ER15" s="667"/>
      <c r="ES15" s="667"/>
      <c r="ET15" s="667"/>
      <c r="EU15" s="667"/>
      <c r="EV15" s="667"/>
      <c r="EW15" s="667"/>
      <c r="EX15" s="668"/>
      <c r="EY15" s="403"/>
      <c r="EZ15" s="676"/>
      <c r="FA15" s="676"/>
      <c r="FB15" s="676"/>
      <c r="FC15" s="676"/>
      <c r="FD15" s="676"/>
      <c r="FE15" s="676"/>
      <c r="FF15" s="676"/>
      <c r="FG15" s="676"/>
      <c r="FH15" s="676"/>
      <c r="FI15" s="676"/>
      <c r="FJ15" s="676"/>
      <c r="FK15" s="676"/>
      <c r="FL15" s="676"/>
      <c r="FM15" s="676"/>
      <c r="FN15" s="676"/>
      <c r="FO15" s="676"/>
      <c r="FP15" s="676"/>
      <c r="FQ15" s="676"/>
      <c r="FR15" s="676"/>
      <c r="FS15" s="676"/>
      <c r="FT15" s="676"/>
      <c r="FU15" s="676"/>
      <c r="FV15" s="676"/>
      <c r="FW15" s="676"/>
      <c r="FX15" s="676"/>
      <c r="FY15" s="676"/>
      <c r="FZ15" s="676"/>
      <c r="GA15" s="676"/>
      <c r="GB15" s="664"/>
      <c r="GC15" s="664"/>
      <c r="GD15" s="664"/>
      <c r="GE15" s="664"/>
      <c r="GF15" s="664"/>
      <c r="GG15" s="664"/>
      <c r="GH15" s="664"/>
      <c r="GI15" s="664"/>
      <c r="GJ15" s="664"/>
      <c r="GK15" s="664"/>
      <c r="GL15" s="664"/>
      <c r="GM15" s="664"/>
      <c r="GN15" s="664"/>
      <c r="GO15" s="664"/>
      <c r="GP15" s="664"/>
      <c r="GQ15" s="664"/>
      <c r="GR15" s="664"/>
      <c r="GS15" s="664"/>
      <c r="GT15" s="664"/>
      <c r="GU15" s="664"/>
      <c r="GV15" s="665"/>
      <c r="GW15" s="665"/>
      <c r="GX15" s="665"/>
      <c r="GY15" s="665"/>
      <c r="GZ15" s="665"/>
      <c r="HA15" s="665"/>
    </row>
    <row r="16" spans="1:209" s="392" customFormat="1" ht="18" customHeight="1">
      <c r="A16" s="395"/>
      <c r="B16" s="396"/>
      <c r="C16" s="393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7"/>
      <c r="AW16" s="397"/>
      <c r="AX16" s="397"/>
      <c r="AY16" s="397"/>
      <c r="AZ16" s="397"/>
      <c r="BA16" s="397"/>
      <c r="BB16" s="397"/>
      <c r="BC16" s="397"/>
      <c r="BD16" s="397"/>
      <c r="BE16" s="397"/>
      <c r="BF16" s="397"/>
      <c r="BG16" s="397"/>
      <c r="BH16" s="397"/>
      <c r="BI16" s="397"/>
      <c r="BJ16" s="397"/>
      <c r="BK16" s="397"/>
      <c r="BL16" s="395"/>
      <c r="BM16" s="395"/>
      <c r="BN16" s="395"/>
      <c r="BO16" s="395"/>
      <c r="BP16" s="395"/>
      <c r="BQ16" s="395"/>
      <c r="BR16" s="395"/>
      <c r="BS16" s="395"/>
      <c r="BT16" s="395"/>
      <c r="BU16" s="395"/>
      <c r="BV16" s="395"/>
      <c r="BW16" s="395"/>
      <c r="BX16" s="395"/>
      <c r="BY16" s="395"/>
      <c r="BZ16" s="395"/>
      <c r="CA16" s="395"/>
      <c r="CB16" s="395"/>
      <c r="CC16" s="395"/>
      <c r="CD16" s="395"/>
      <c r="CE16" s="395"/>
      <c r="CF16" s="395"/>
      <c r="CG16" s="395"/>
      <c r="CH16" s="395"/>
      <c r="CI16" s="395"/>
      <c r="CJ16" s="395"/>
      <c r="CK16" s="395"/>
      <c r="CL16" s="395"/>
      <c r="CM16" s="395"/>
      <c r="CN16" s="395"/>
      <c r="CO16" s="395"/>
      <c r="CP16" s="395"/>
      <c r="CQ16" s="395"/>
      <c r="CR16" s="395"/>
      <c r="CS16" s="395"/>
      <c r="CT16" s="395"/>
      <c r="CU16" s="395"/>
      <c r="CV16" s="395"/>
      <c r="CW16" s="395"/>
      <c r="CX16" s="395"/>
      <c r="CY16" s="395"/>
      <c r="CZ16" s="395"/>
      <c r="DA16" s="395"/>
      <c r="DB16" s="395"/>
      <c r="DC16" s="395"/>
      <c r="DD16" s="395"/>
      <c r="DE16" s="395"/>
      <c r="DF16" s="395"/>
      <c r="DG16" s="395"/>
      <c r="DH16" s="395"/>
      <c r="DI16" s="395"/>
      <c r="DJ16" s="395"/>
      <c r="DK16" s="395"/>
      <c r="DL16" s="395"/>
      <c r="DM16" s="395"/>
      <c r="DN16" s="395"/>
      <c r="DO16" s="398"/>
      <c r="DP16" s="398"/>
      <c r="DQ16" s="398"/>
      <c r="DR16" s="398"/>
      <c r="DS16" s="398"/>
      <c r="DT16" s="398"/>
      <c r="DU16" s="398"/>
      <c r="DV16" s="398"/>
      <c r="DW16" s="398"/>
      <c r="DX16" s="395"/>
      <c r="DY16" s="395"/>
      <c r="DZ16" s="395"/>
      <c r="EA16" s="395"/>
      <c r="EB16" s="395"/>
      <c r="EC16" s="395"/>
      <c r="ED16" s="395"/>
      <c r="EE16" s="395"/>
      <c r="EF16" s="395"/>
      <c r="EG16" s="398"/>
      <c r="EH16" s="398"/>
      <c r="EI16" s="398"/>
      <c r="EJ16" s="398"/>
      <c r="EK16" s="398"/>
      <c r="EL16" s="398"/>
      <c r="EM16" s="398"/>
      <c r="EN16" s="398"/>
      <c r="EO16" s="398"/>
      <c r="EP16" s="395"/>
      <c r="EQ16" s="395"/>
      <c r="ER16" s="395"/>
      <c r="ES16" s="395"/>
      <c r="ET16" s="395"/>
      <c r="EU16" s="395"/>
      <c r="EV16" s="395"/>
      <c r="EW16" s="395"/>
      <c r="EX16" s="395"/>
      <c r="EY16" s="393"/>
      <c r="EZ16" s="396"/>
      <c r="FA16" s="396"/>
      <c r="FB16" s="396"/>
      <c r="FC16" s="396"/>
      <c r="FD16" s="396"/>
      <c r="FE16" s="396"/>
      <c r="FF16" s="396"/>
      <c r="FG16" s="396"/>
      <c r="FH16" s="396"/>
      <c r="FI16" s="396"/>
      <c r="FJ16" s="396"/>
      <c r="FK16" s="396"/>
      <c r="FL16" s="396"/>
      <c r="FM16" s="396"/>
      <c r="FN16" s="396"/>
      <c r="FO16" s="396"/>
      <c r="FP16" s="396"/>
      <c r="FQ16" s="396"/>
      <c r="FR16" s="396"/>
      <c r="FS16" s="396"/>
      <c r="FT16" s="396"/>
      <c r="FU16" s="396"/>
      <c r="FV16" s="396"/>
      <c r="FW16" s="396"/>
      <c r="FX16" s="396"/>
      <c r="FY16" s="396"/>
      <c r="FZ16" s="396"/>
      <c r="GA16" s="396"/>
      <c r="GB16" s="395"/>
      <c r="GC16" s="395"/>
      <c r="GD16" s="395"/>
      <c r="GE16" s="395"/>
      <c r="GF16" s="395"/>
      <c r="GG16" s="395"/>
      <c r="GH16" s="395"/>
      <c r="GI16" s="395"/>
      <c r="GJ16" s="395"/>
      <c r="GK16" s="395"/>
      <c r="GL16" s="395"/>
      <c r="GM16" s="395"/>
      <c r="GN16" s="395"/>
      <c r="GO16" s="395"/>
      <c r="GP16" s="395"/>
      <c r="GQ16" s="395"/>
      <c r="GR16" s="395"/>
      <c r="GS16" s="395"/>
      <c r="GT16" s="395"/>
      <c r="GU16" s="395"/>
      <c r="GV16" s="399"/>
      <c r="GW16" s="399"/>
      <c r="GX16" s="399"/>
      <c r="GY16" s="399"/>
      <c r="GZ16" s="399"/>
      <c r="HA16" s="399"/>
    </row>
    <row r="17" spans="1:209" ht="12">
      <c r="A17" s="675"/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5"/>
      <c r="AC17" s="675"/>
      <c r="AD17" s="675"/>
      <c r="AE17" s="675"/>
      <c r="AF17" s="675"/>
      <c r="AG17" s="675"/>
      <c r="AH17" s="675"/>
      <c r="AI17" s="675"/>
      <c r="AJ17" s="675"/>
      <c r="AK17" s="675"/>
      <c r="AL17" s="675"/>
      <c r="AM17" s="675"/>
      <c r="AN17" s="675"/>
      <c r="AO17" s="675"/>
      <c r="AP17" s="675"/>
      <c r="AQ17" s="675"/>
      <c r="AR17" s="675"/>
      <c r="AS17" s="675"/>
      <c r="AT17" s="675"/>
      <c r="AU17" s="675"/>
      <c r="AV17" s="675"/>
      <c r="AW17" s="675"/>
      <c r="AX17" s="675"/>
      <c r="AY17" s="675"/>
      <c r="AZ17" s="675"/>
      <c r="BA17" s="675"/>
      <c r="BB17" s="675"/>
      <c r="BC17" s="675"/>
      <c r="BD17" s="675"/>
      <c r="BE17" s="675"/>
      <c r="BF17" s="675"/>
      <c r="BG17" s="675"/>
      <c r="BH17" s="675"/>
      <c r="BI17" s="675"/>
      <c r="BJ17" s="675"/>
      <c r="BK17" s="675"/>
      <c r="BL17" s="675"/>
      <c r="BM17" s="675"/>
      <c r="BN17" s="675"/>
      <c r="BO17" s="675"/>
      <c r="BP17" s="675"/>
      <c r="BQ17" s="675"/>
      <c r="BR17" s="675"/>
      <c r="BS17" s="675"/>
      <c r="BT17" s="675"/>
      <c r="BU17" s="675"/>
      <c r="BV17" s="675"/>
      <c r="BW17" s="675"/>
      <c r="BX17" s="675"/>
      <c r="BY17" s="675"/>
      <c r="BZ17" s="675"/>
      <c r="CA17" s="675"/>
      <c r="CB17" s="675"/>
      <c r="CC17" s="675"/>
      <c r="CD17" s="675"/>
      <c r="CE17" s="675"/>
      <c r="CF17" s="675"/>
      <c r="CG17" s="675"/>
      <c r="CH17" s="675"/>
      <c r="CI17" s="675"/>
      <c r="CJ17" s="675"/>
      <c r="CK17" s="675"/>
      <c r="CL17" s="675"/>
      <c r="CM17" s="675"/>
      <c r="CN17" s="675"/>
      <c r="CO17" s="675"/>
      <c r="CP17" s="675"/>
      <c r="CQ17" s="675"/>
      <c r="CR17" s="675"/>
      <c r="CS17" s="675"/>
      <c r="CT17" s="675"/>
      <c r="CU17" s="675"/>
      <c r="CV17" s="675"/>
      <c r="CW17" s="675"/>
      <c r="CX17" s="675"/>
      <c r="CY17" s="675"/>
      <c r="CZ17" s="675"/>
      <c r="DA17" s="675"/>
      <c r="DB17" s="675"/>
      <c r="DC17" s="675"/>
      <c r="DD17" s="675"/>
      <c r="DE17" s="675"/>
      <c r="DF17" s="675"/>
      <c r="DG17" s="675"/>
      <c r="DH17" s="675"/>
      <c r="DI17" s="675"/>
      <c r="DJ17" s="675"/>
      <c r="DK17" s="675"/>
      <c r="DL17" s="675"/>
      <c r="DM17" s="675"/>
      <c r="DN17" s="675"/>
      <c r="DO17" s="675"/>
      <c r="DP17" s="675"/>
      <c r="DQ17" s="675"/>
      <c r="DR17" s="675"/>
      <c r="DS17" s="675"/>
      <c r="DT17" s="675"/>
      <c r="DU17" s="675"/>
      <c r="DV17" s="675"/>
      <c r="DW17" s="675"/>
      <c r="DX17" s="675"/>
      <c r="DY17" s="675"/>
      <c r="DZ17" s="675"/>
      <c r="EA17" s="675"/>
      <c r="EB17" s="675"/>
      <c r="EC17" s="675"/>
      <c r="ED17" s="675"/>
      <c r="EE17" s="675"/>
      <c r="EF17" s="675"/>
      <c r="EG17" s="675"/>
      <c r="EH17" s="675"/>
      <c r="EI17" s="675"/>
      <c r="EJ17" s="675"/>
      <c r="EK17" s="675"/>
      <c r="EL17" s="675"/>
      <c r="EM17" s="675"/>
      <c r="EN17" s="675"/>
      <c r="EO17" s="675"/>
      <c r="EP17" s="675"/>
      <c r="EQ17" s="675"/>
      <c r="ER17" s="675"/>
      <c r="ES17" s="675"/>
      <c r="ET17" s="675"/>
      <c r="EU17" s="675"/>
      <c r="EV17" s="675"/>
      <c r="EW17" s="675"/>
      <c r="EX17" s="675"/>
      <c r="EY17" s="675"/>
      <c r="EZ17" s="675"/>
      <c r="FA17" s="675"/>
      <c r="FB17" s="675"/>
      <c r="FC17" s="675"/>
      <c r="FD17" s="675"/>
      <c r="FE17" s="675"/>
      <c r="FF17" s="675"/>
      <c r="FG17" s="675"/>
      <c r="FH17" s="675"/>
      <c r="FI17" s="675"/>
      <c r="FJ17" s="675"/>
      <c r="FK17" s="675"/>
      <c r="FL17" s="675"/>
      <c r="FM17" s="675"/>
      <c r="FN17" s="675"/>
      <c r="FO17" s="675"/>
      <c r="FP17" s="675"/>
      <c r="FQ17" s="675"/>
      <c r="FR17" s="675"/>
      <c r="FS17" s="675"/>
      <c r="FT17" s="675"/>
      <c r="FU17" s="675"/>
      <c r="FV17" s="675"/>
      <c r="FW17" s="675"/>
      <c r="FX17" s="675"/>
      <c r="FY17" s="675"/>
      <c r="FZ17" s="675"/>
      <c r="GA17" s="675"/>
      <c r="GB17" s="675"/>
      <c r="GC17" s="675"/>
      <c r="GD17" s="675"/>
      <c r="GE17" s="675"/>
      <c r="GF17" s="675"/>
      <c r="GG17" s="675"/>
      <c r="GH17" s="675"/>
      <c r="GI17" s="675"/>
      <c r="GJ17" s="675"/>
      <c r="GK17" s="675"/>
      <c r="GL17" s="675"/>
      <c r="GM17" s="675"/>
      <c r="GN17" s="675"/>
      <c r="GO17" s="675"/>
      <c r="GP17" s="675"/>
      <c r="GQ17" s="675"/>
      <c r="GR17" s="675"/>
      <c r="GS17" s="675"/>
      <c r="GT17" s="675"/>
      <c r="GU17" s="675"/>
      <c r="GV17" s="675"/>
      <c r="GW17" s="675"/>
      <c r="GX17" s="675"/>
      <c r="GY17" s="675"/>
      <c r="GZ17" s="675"/>
      <c r="HA17" s="675"/>
    </row>
    <row r="18" s="390" customFormat="1" ht="15.75">
      <c r="B18" s="1"/>
    </row>
    <row r="19" spans="1:76" s="390" customFormat="1" ht="20.25" customHeight="1">
      <c r="A19" s="706" t="s">
        <v>711</v>
      </c>
      <c r="B19" s="706"/>
      <c r="C19" s="706"/>
      <c r="D19" s="706"/>
      <c r="E19" s="706"/>
      <c r="F19" s="706"/>
      <c r="G19" s="706"/>
      <c r="H19" s="706"/>
      <c r="I19" s="706"/>
      <c r="J19" s="706"/>
      <c r="K19" s="706"/>
      <c r="L19" s="706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706"/>
      <c r="Z19" s="706"/>
      <c r="AA19" s="706"/>
      <c r="AB19" s="706"/>
      <c r="AC19" s="706"/>
      <c r="AD19" s="706"/>
      <c r="AE19" s="706"/>
      <c r="AF19" s="706"/>
      <c r="AG19" s="706"/>
      <c r="AH19" s="706"/>
      <c r="AI19" s="706"/>
      <c r="AJ19" s="706"/>
      <c r="AK19" s="706"/>
      <c r="AL19" s="706"/>
      <c r="AM19" s="706"/>
      <c r="AN19" s="706"/>
      <c r="AO19" s="706"/>
      <c r="AP19" s="706"/>
      <c r="AQ19" s="706"/>
      <c r="AR19" s="706"/>
      <c r="AS19" s="706"/>
      <c r="AT19" s="706"/>
      <c r="AU19" s="706"/>
      <c r="AV19" s="706"/>
      <c r="AW19" s="706"/>
      <c r="AX19" s="706"/>
      <c r="AY19" s="706"/>
      <c r="AZ19" s="706"/>
      <c r="BA19" s="706"/>
      <c r="BB19" s="706"/>
      <c r="BC19" s="706"/>
      <c r="BD19" s="706"/>
      <c r="BE19" s="706"/>
      <c r="BF19" s="706"/>
      <c r="BG19" s="706"/>
      <c r="BH19" s="706"/>
      <c r="BI19" s="706"/>
      <c r="BJ19" s="706"/>
      <c r="BK19" s="706"/>
      <c r="BL19" s="706"/>
      <c r="BM19" s="706"/>
      <c r="BN19" s="706"/>
      <c r="BO19" s="706"/>
      <c r="BP19" s="706"/>
      <c r="BQ19" s="706"/>
      <c r="BR19" s="706"/>
      <c r="BS19" s="706"/>
      <c r="BT19" s="706"/>
      <c r="BU19" s="706"/>
      <c r="BV19" s="706"/>
      <c r="BW19" s="706"/>
      <c r="BX19" s="706"/>
    </row>
    <row r="20" s="390" customFormat="1" ht="12.75" customHeight="1">
      <c r="B20" s="1"/>
    </row>
    <row r="21" s="390" customFormat="1" ht="15.75">
      <c r="B21" s="1"/>
    </row>
  </sheetData>
  <sheetProtection/>
  <mergeCells count="204">
    <mergeCell ref="A19:BX19"/>
    <mergeCell ref="X9:AF9"/>
    <mergeCell ref="AG9:AN9"/>
    <mergeCell ref="AO9:AU9"/>
    <mergeCell ref="AV9:BC9"/>
    <mergeCell ref="AV10:BC10"/>
    <mergeCell ref="D11:N11"/>
    <mergeCell ref="D10:N10"/>
    <mergeCell ref="AV14:BC14"/>
    <mergeCell ref="AV13:BC13"/>
    <mergeCell ref="O10:W10"/>
    <mergeCell ref="X10:AF10"/>
    <mergeCell ref="AG10:AN10"/>
    <mergeCell ref="AO10:AU10"/>
    <mergeCell ref="BD13:BK13"/>
    <mergeCell ref="AG12:AN12"/>
    <mergeCell ref="AO12:AU12"/>
    <mergeCell ref="AV12:BC12"/>
    <mergeCell ref="BD12:BK12"/>
    <mergeCell ref="BD10:BK10"/>
    <mergeCell ref="BD14:BK14"/>
    <mergeCell ref="AG13:AN13"/>
    <mergeCell ref="AO13:AU13"/>
    <mergeCell ref="AG14:AN14"/>
    <mergeCell ref="AO14:AU14"/>
    <mergeCell ref="A4:HA4"/>
    <mergeCell ref="A6:A8"/>
    <mergeCell ref="B6:B8"/>
    <mergeCell ref="C6:C8"/>
    <mergeCell ref="D6:N8"/>
    <mergeCell ref="O6:AN6"/>
    <mergeCell ref="AO6:AU8"/>
    <mergeCell ref="AV6:BK6"/>
    <mergeCell ref="BL6:CQ6"/>
    <mergeCell ref="CR6:DC8"/>
    <mergeCell ref="DD6:DN8"/>
    <mergeCell ref="DO6:EF6"/>
    <mergeCell ref="CB7:CI8"/>
    <mergeCell ref="CJ7:CQ8"/>
    <mergeCell ref="DO7:DW8"/>
    <mergeCell ref="DX7:EF8"/>
    <mergeCell ref="EG6:EX6"/>
    <mergeCell ref="EP7:EX8"/>
    <mergeCell ref="EY6:GA6"/>
    <mergeCell ref="GB6:HA6"/>
    <mergeCell ref="O7:W8"/>
    <mergeCell ref="X7:AF8"/>
    <mergeCell ref="AG7:AN8"/>
    <mergeCell ref="AV7:BC8"/>
    <mergeCell ref="BD7:BK8"/>
    <mergeCell ref="BL7:BS8"/>
    <mergeCell ref="BT7:CA8"/>
    <mergeCell ref="EG7:EO8"/>
    <mergeCell ref="EY7:EY8"/>
    <mergeCell ref="EZ7:FK8"/>
    <mergeCell ref="FL7:GA8"/>
    <mergeCell ref="GB7:GM7"/>
    <mergeCell ref="GN7:HA7"/>
    <mergeCell ref="GB8:GH8"/>
    <mergeCell ref="GI8:GM8"/>
    <mergeCell ref="GN8:GT8"/>
    <mergeCell ref="GU8:HA8"/>
    <mergeCell ref="D9:N9"/>
    <mergeCell ref="O9:W9"/>
    <mergeCell ref="BD9:BK9"/>
    <mergeCell ref="BL9:BS9"/>
    <mergeCell ref="BT9:CA9"/>
    <mergeCell ref="CB9:CI9"/>
    <mergeCell ref="CJ9:CQ9"/>
    <mergeCell ref="CR9:DC9"/>
    <mergeCell ref="DD9:DN9"/>
    <mergeCell ref="DO9:DW9"/>
    <mergeCell ref="DX9:EF9"/>
    <mergeCell ref="EG9:EO9"/>
    <mergeCell ref="EP9:EX9"/>
    <mergeCell ref="DO10:DW10"/>
    <mergeCell ref="DX10:EF10"/>
    <mergeCell ref="EG10:EO10"/>
    <mergeCell ref="EP10:EX10"/>
    <mergeCell ref="EZ9:FK9"/>
    <mergeCell ref="FL9:GA9"/>
    <mergeCell ref="GB9:GH9"/>
    <mergeCell ref="GI9:GM9"/>
    <mergeCell ref="GN9:GT9"/>
    <mergeCell ref="GU9:HA9"/>
    <mergeCell ref="BL10:BS10"/>
    <mergeCell ref="BT10:CA10"/>
    <mergeCell ref="CB10:CI10"/>
    <mergeCell ref="CJ10:CQ10"/>
    <mergeCell ref="CR10:DC10"/>
    <mergeCell ref="DD10:DN10"/>
    <mergeCell ref="EZ10:FK10"/>
    <mergeCell ref="FL10:GA10"/>
    <mergeCell ref="GB10:GH10"/>
    <mergeCell ref="GI10:GM10"/>
    <mergeCell ref="GN10:GT10"/>
    <mergeCell ref="GU10:HA10"/>
    <mergeCell ref="O11:W11"/>
    <mergeCell ref="X11:AF11"/>
    <mergeCell ref="AG11:AN11"/>
    <mergeCell ref="AO11:AU11"/>
    <mergeCell ref="AV11:BC11"/>
    <mergeCell ref="BD11:BK11"/>
    <mergeCell ref="BL11:BS11"/>
    <mergeCell ref="BT11:CA11"/>
    <mergeCell ref="CB11:CI11"/>
    <mergeCell ref="CJ11:CQ11"/>
    <mergeCell ref="CR11:DC11"/>
    <mergeCell ref="DD11:DN11"/>
    <mergeCell ref="DO11:DW11"/>
    <mergeCell ref="DX11:EF11"/>
    <mergeCell ref="EG11:EO11"/>
    <mergeCell ref="EP11:EX11"/>
    <mergeCell ref="EZ11:FK11"/>
    <mergeCell ref="FL11:GA11"/>
    <mergeCell ref="EY10:EY14"/>
    <mergeCell ref="FL14:GA14"/>
    <mergeCell ref="GB11:GH11"/>
    <mergeCell ref="GB14:GH14"/>
    <mergeCell ref="GI11:GM11"/>
    <mergeCell ref="FL12:GA12"/>
    <mergeCell ref="GB12:GH12"/>
    <mergeCell ref="GI12:GM12"/>
    <mergeCell ref="FL13:GA13"/>
    <mergeCell ref="GB13:GH13"/>
    <mergeCell ref="GI13:GM13"/>
    <mergeCell ref="GN11:GT11"/>
    <mergeCell ref="GU11:HA11"/>
    <mergeCell ref="D12:N12"/>
    <mergeCell ref="O12:W12"/>
    <mergeCell ref="X12:AF12"/>
    <mergeCell ref="BL12:BS12"/>
    <mergeCell ref="BT12:CA12"/>
    <mergeCell ref="CB12:CI12"/>
    <mergeCell ref="CJ12:CQ12"/>
    <mergeCell ref="CR12:DC12"/>
    <mergeCell ref="DD12:DN12"/>
    <mergeCell ref="DO12:DW12"/>
    <mergeCell ref="DX12:EF12"/>
    <mergeCell ref="EG12:EO12"/>
    <mergeCell ref="EP12:EX12"/>
    <mergeCell ref="EZ12:FK12"/>
    <mergeCell ref="GN12:GT12"/>
    <mergeCell ref="GU12:HA12"/>
    <mergeCell ref="D13:N13"/>
    <mergeCell ref="O13:W13"/>
    <mergeCell ref="X13:AF13"/>
    <mergeCell ref="BL13:BS13"/>
    <mergeCell ref="BT13:CA13"/>
    <mergeCell ref="CB13:CI13"/>
    <mergeCell ref="CJ13:CQ13"/>
    <mergeCell ref="CR13:DC13"/>
    <mergeCell ref="DD13:DN13"/>
    <mergeCell ref="DO13:DW13"/>
    <mergeCell ref="DX13:EF13"/>
    <mergeCell ref="EG13:EO13"/>
    <mergeCell ref="EP13:EX13"/>
    <mergeCell ref="EZ13:FK13"/>
    <mergeCell ref="GN13:GT13"/>
    <mergeCell ref="GU13:HA13"/>
    <mergeCell ref="D14:N14"/>
    <mergeCell ref="O14:W14"/>
    <mergeCell ref="X14:AF14"/>
    <mergeCell ref="BL14:BS14"/>
    <mergeCell ref="BT14:CA14"/>
    <mergeCell ref="CB14:CI14"/>
    <mergeCell ref="CJ14:CQ14"/>
    <mergeCell ref="CR14:DC14"/>
    <mergeCell ref="DD14:DN14"/>
    <mergeCell ref="DO14:DW14"/>
    <mergeCell ref="DX14:EF14"/>
    <mergeCell ref="EG14:EO14"/>
    <mergeCell ref="EP14:EX14"/>
    <mergeCell ref="EZ14:FK14"/>
    <mergeCell ref="GI14:GM14"/>
    <mergeCell ref="GN14:GT14"/>
    <mergeCell ref="GU14:HA14"/>
    <mergeCell ref="D15:N15"/>
    <mergeCell ref="O15:W15"/>
    <mergeCell ref="X15:AF15"/>
    <mergeCell ref="AG15:AN15"/>
    <mergeCell ref="AO15:AU15"/>
    <mergeCell ref="AV15:BC15"/>
    <mergeCell ref="CB15:CI15"/>
    <mergeCell ref="A17:HA17"/>
    <mergeCell ref="EZ15:FK15"/>
    <mergeCell ref="FL15:GA15"/>
    <mergeCell ref="GB15:GH15"/>
    <mergeCell ref="GI15:GM15"/>
    <mergeCell ref="BD15:BK15"/>
    <mergeCell ref="BL15:BS15"/>
    <mergeCell ref="BT15:CA15"/>
    <mergeCell ref="CJ15:CQ15"/>
    <mergeCell ref="GN15:GT15"/>
    <mergeCell ref="EZ2:HA2"/>
    <mergeCell ref="EZ3:HA3"/>
    <mergeCell ref="EZ1:HA1"/>
    <mergeCell ref="GU15:HA15"/>
    <mergeCell ref="CR15:DC15"/>
    <mergeCell ref="DD15:DN15"/>
    <mergeCell ref="DO15:DW15"/>
    <mergeCell ref="EG15:EO15"/>
    <mergeCell ref="EP15:EX15"/>
    <mergeCell ref="DX15:EF15"/>
  </mergeCells>
  <printOptions/>
  <pageMargins left="0.11811023622047245" right="0.11811023622047245" top="0.3937007874015748" bottom="0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23"/>
  <sheetViews>
    <sheetView view="pageBreakPreview" zoomScale="75" zoomScaleNormal="80" zoomScaleSheetLayoutView="75" zoomScalePageLayoutView="0" workbookViewId="0" topLeftCell="A7">
      <selection activeCell="J20" sqref="J20"/>
    </sheetView>
  </sheetViews>
  <sheetFormatPr defaultColWidth="9.00390625" defaultRowHeight="15.75"/>
  <cols>
    <col min="1" max="1" width="7.25390625" style="1" customWidth="1"/>
    <col min="2" max="2" width="31.75390625" style="1" customWidth="1"/>
    <col min="3" max="3" width="4.375" style="1" hidden="1" customWidth="1"/>
    <col min="4" max="4" width="17.75390625" style="1" hidden="1" customWidth="1"/>
    <col min="5" max="5" width="9.625" style="1" hidden="1" customWidth="1"/>
    <col min="6" max="8" width="4.375" style="1" hidden="1" customWidth="1"/>
    <col min="9" max="9" width="18.75390625" style="1" customWidth="1"/>
    <col min="10" max="15" width="9.00390625" style="1" customWidth="1"/>
    <col min="16" max="23" width="0" style="1" hidden="1" customWidth="1"/>
    <col min="24" max="16384" width="9.00390625" style="1" customWidth="1"/>
  </cols>
  <sheetData>
    <row r="1" spans="1:15" ht="19.5" customHeight="1">
      <c r="A1" s="348"/>
      <c r="B1" s="348"/>
      <c r="C1" s="348"/>
      <c r="D1" s="348"/>
      <c r="E1" s="348"/>
      <c r="F1" s="348"/>
      <c r="G1" s="348"/>
      <c r="H1" s="348"/>
      <c r="I1" s="310"/>
      <c r="J1" s="346"/>
      <c r="L1" s="383"/>
      <c r="M1" s="508" t="s">
        <v>598</v>
      </c>
      <c r="N1" s="508"/>
      <c r="O1" s="508"/>
    </row>
    <row r="2" spans="1:15" ht="15.75" customHeight="1">
      <c r="A2" s="348"/>
      <c r="B2" s="348"/>
      <c r="C2" s="348"/>
      <c r="D2" s="348"/>
      <c r="E2" s="348"/>
      <c r="F2" s="348"/>
      <c r="G2" s="348"/>
      <c r="H2" s="348"/>
      <c r="I2" s="310"/>
      <c r="J2" s="346"/>
      <c r="L2" s="507" t="s">
        <v>539</v>
      </c>
      <c r="M2" s="507"/>
      <c r="N2" s="507"/>
      <c r="O2" s="507"/>
    </row>
    <row r="3" spans="1:15" ht="15.75" customHeight="1">
      <c r="A3" s="348"/>
      <c r="B3" s="348"/>
      <c r="C3" s="348"/>
      <c r="D3" s="348"/>
      <c r="E3" s="348"/>
      <c r="F3" s="348"/>
      <c r="G3" s="348"/>
      <c r="H3" s="348"/>
      <c r="I3" s="310"/>
      <c r="J3" s="346"/>
      <c r="L3" s="507" t="s">
        <v>540</v>
      </c>
      <c r="M3" s="507"/>
      <c r="N3" s="507"/>
      <c r="O3" s="507"/>
    </row>
    <row r="4" spans="1:10" ht="15.75">
      <c r="A4" s="348"/>
      <c r="B4" s="348"/>
      <c r="C4" s="348"/>
      <c r="D4" s="348"/>
      <c r="E4" s="348"/>
      <c r="F4" s="348"/>
      <c r="G4" s="348"/>
      <c r="H4" s="348"/>
      <c r="I4" s="348"/>
      <c r="J4" s="348"/>
    </row>
    <row r="5" spans="1:15" ht="18.75">
      <c r="A5" s="500" t="s">
        <v>692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</row>
    <row r="6" spans="1:17" ht="18.75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316"/>
      <c r="N6" s="314"/>
      <c r="O6" s="316" t="s">
        <v>272</v>
      </c>
      <c r="P6" s="314"/>
      <c r="Q6" s="316" t="s">
        <v>272</v>
      </c>
    </row>
    <row r="7" spans="1:17" ht="18.75">
      <c r="A7" s="289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316"/>
      <c r="N7" s="314"/>
      <c r="O7" s="316" t="s">
        <v>556</v>
      </c>
      <c r="P7" s="314"/>
      <c r="Q7" s="316" t="s">
        <v>273</v>
      </c>
    </row>
    <row r="8" spans="1:17" ht="20.25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381"/>
      <c r="N8" s="382"/>
      <c r="O8" s="382"/>
      <c r="P8" s="379"/>
      <c r="Q8" s="379"/>
    </row>
    <row r="9" spans="1:17" ht="20.25">
      <c r="A9" s="289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346"/>
      <c r="N9" s="380" t="s">
        <v>274</v>
      </c>
      <c r="O9" s="501"/>
      <c r="P9" s="485"/>
      <c r="Q9" s="485"/>
    </row>
    <row r="10" spans="12:17" ht="18.75">
      <c r="L10" s="344" t="s">
        <v>707</v>
      </c>
      <c r="M10" s="344"/>
      <c r="N10" s="344"/>
      <c r="O10" s="314"/>
      <c r="P10" s="314"/>
      <c r="Q10" s="314"/>
    </row>
    <row r="11" spans="1:17" ht="23.25" customHeight="1">
      <c r="A11" s="17"/>
      <c r="M11" s="314"/>
      <c r="N11" s="314"/>
      <c r="O11" s="368" t="s">
        <v>542</v>
      </c>
      <c r="P11" s="316"/>
      <c r="Q11" s="362" t="s">
        <v>542</v>
      </c>
    </row>
    <row r="12" spans="1:17" ht="18.75">
      <c r="A12" s="17"/>
      <c r="M12" s="314"/>
      <c r="N12" s="314"/>
      <c r="O12" s="368"/>
      <c r="P12" s="316"/>
      <c r="Q12" s="362"/>
    </row>
    <row r="13" spans="1:24" ht="24" customHeight="1">
      <c r="A13" s="498" t="s">
        <v>0</v>
      </c>
      <c r="B13" s="498" t="s">
        <v>55</v>
      </c>
      <c r="C13" s="503" t="s">
        <v>45</v>
      </c>
      <c r="D13" s="503"/>
      <c r="E13" s="503"/>
      <c r="F13" s="503"/>
      <c r="G13" s="503"/>
      <c r="H13" s="503"/>
      <c r="I13" s="358" t="s">
        <v>121</v>
      </c>
      <c r="J13" s="505" t="s">
        <v>543</v>
      </c>
      <c r="K13" s="505"/>
      <c r="L13" s="505"/>
      <c r="M13" s="505"/>
      <c r="N13" s="505"/>
      <c r="O13" s="505"/>
      <c r="P13" s="505"/>
      <c r="Q13" s="505"/>
      <c r="R13" s="505"/>
      <c r="S13" s="505"/>
      <c r="T13" s="505"/>
      <c r="U13" s="505"/>
      <c r="V13" s="505"/>
      <c r="W13" s="505"/>
      <c r="X13" s="378"/>
    </row>
    <row r="14" spans="1:24" ht="30.75" customHeight="1">
      <c r="A14" s="498"/>
      <c r="B14" s="498"/>
      <c r="C14" s="504" t="s">
        <v>56</v>
      </c>
      <c r="D14" s="504"/>
      <c r="E14" s="504"/>
      <c r="F14" s="504"/>
      <c r="G14" s="504"/>
      <c r="H14" s="504"/>
      <c r="I14" s="358" t="s">
        <v>56</v>
      </c>
      <c r="J14" s="505" t="s">
        <v>693</v>
      </c>
      <c r="K14" s="505"/>
      <c r="L14" s="505"/>
      <c r="M14" s="505"/>
      <c r="N14" s="505"/>
      <c r="O14" s="505" t="s">
        <v>46</v>
      </c>
      <c r="P14" s="505" t="s">
        <v>544</v>
      </c>
      <c r="Q14" s="505"/>
      <c r="R14" s="505"/>
      <c r="S14" s="505"/>
      <c r="T14" s="505"/>
      <c r="U14" s="506" t="s">
        <v>545</v>
      </c>
      <c r="V14" s="506" t="s">
        <v>546</v>
      </c>
      <c r="W14" s="505" t="s">
        <v>46</v>
      </c>
      <c r="X14" s="378"/>
    </row>
    <row r="15" spans="1:24" ht="22.5" customHeight="1">
      <c r="A15" s="498"/>
      <c r="B15" s="498"/>
      <c r="C15" s="499">
        <v>2015</v>
      </c>
      <c r="D15" s="499"/>
      <c r="E15" s="499" t="s">
        <v>521</v>
      </c>
      <c r="F15" s="499"/>
      <c r="G15" s="499" t="s">
        <v>522</v>
      </c>
      <c r="H15" s="499"/>
      <c r="I15" s="499">
        <v>2015</v>
      </c>
      <c r="J15" s="302" t="s">
        <v>547</v>
      </c>
      <c r="K15" s="302" t="s">
        <v>548</v>
      </c>
      <c r="L15" s="302" t="s">
        <v>549</v>
      </c>
      <c r="M15" s="302" t="s">
        <v>550</v>
      </c>
      <c r="N15" s="302" t="s">
        <v>551</v>
      </c>
      <c r="O15" s="505"/>
      <c r="P15" s="302" t="s">
        <v>547</v>
      </c>
      <c r="Q15" s="302" t="s">
        <v>548</v>
      </c>
      <c r="R15" s="302" t="s">
        <v>549</v>
      </c>
      <c r="S15" s="302" t="s">
        <v>550</v>
      </c>
      <c r="T15" s="302" t="s">
        <v>551</v>
      </c>
      <c r="U15" s="506"/>
      <c r="V15" s="506"/>
      <c r="W15" s="505"/>
      <c r="X15" s="378"/>
    </row>
    <row r="16" spans="1:24" ht="21.75" customHeight="1">
      <c r="A16" s="498"/>
      <c r="B16" s="498"/>
      <c r="C16" s="502"/>
      <c r="D16" s="502"/>
      <c r="E16" s="502"/>
      <c r="F16" s="502"/>
      <c r="G16" s="502"/>
      <c r="H16" s="502"/>
      <c r="I16" s="499"/>
      <c r="J16" s="505" t="s">
        <v>552</v>
      </c>
      <c r="K16" s="505"/>
      <c r="L16" s="505"/>
      <c r="M16" s="505"/>
      <c r="N16" s="505"/>
      <c r="O16" s="505"/>
      <c r="P16" s="505" t="s">
        <v>553</v>
      </c>
      <c r="Q16" s="505"/>
      <c r="R16" s="505"/>
      <c r="S16" s="505"/>
      <c r="T16" s="505"/>
      <c r="U16" s="505"/>
      <c r="V16" s="505"/>
      <c r="W16" s="505"/>
      <c r="X16" s="378"/>
    </row>
    <row r="17" spans="1:24" ht="21.75" customHeight="1">
      <c r="A17" s="377">
        <v>1</v>
      </c>
      <c r="B17" s="377">
        <v>2</v>
      </c>
      <c r="C17" s="377">
        <v>3</v>
      </c>
      <c r="D17" s="377">
        <v>4</v>
      </c>
      <c r="E17" s="377">
        <v>5</v>
      </c>
      <c r="F17" s="377">
        <v>6</v>
      </c>
      <c r="G17" s="377">
        <v>7</v>
      </c>
      <c r="H17" s="377">
        <v>8</v>
      </c>
      <c r="I17" s="377">
        <v>3</v>
      </c>
      <c r="J17" s="377">
        <v>4</v>
      </c>
      <c r="K17" s="377">
        <v>5</v>
      </c>
      <c r="L17" s="377">
        <v>6</v>
      </c>
      <c r="M17" s="377">
        <v>7</v>
      </c>
      <c r="N17" s="377">
        <v>8</v>
      </c>
      <c r="O17" s="377">
        <v>11</v>
      </c>
      <c r="P17" s="377">
        <v>12</v>
      </c>
      <c r="Q17" s="377">
        <v>13</v>
      </c>
      <c r="R17" s="377">
        <v>14</v>
      </c>
      <c r="S17" s="377">
        <v>15</v>
      </c>
      <c r="T17" s="377">
        <v>16</v>
      </c>
      <c r="U17" s="377">
        <v>17</v>
      </c>
      <c r="V17" s="377">
        <v>18</v>
      </c>
      <c r="W17" s="377">
        <v>19</v>
      </c>
      <c r="X17" s="378"/>
    </row>
    <row r="18" spans="1:24" ht="36" customHeight="1">
      <c r="A18" s="6">
        <v>1</v>
      </c>
      <c r="B18" s="5" t="s">
        <v>683</v>
      </c>
      <c r="C18" s="509"/>
      <c r="D18" s="509"/>
      <c r="E18" s="510"/>
      <c r="F18" s="510"/>
      <c r="G18" s="510"/>
      <c r="H18" s="510"/>
      <c r="I18" s="6"/>
      <c r="J18" s="375"/>
      <c r="K18" s="377" t="s">
        <v>684</v>
      </c>
      <c r="L18" s="375"/>
      <c r="M18" s="375"/>
      <c r="N18" s="377" t="str">
        <f>K18</f>
        <v>0,18 МВт</v>
      </c>
      <c r="O18" s="377" t="s">
        <v>684</v>
      </c>
      <c r="P18" s="375"/>
      <c r="Q18" s="375"/>
      <c r="R18" s="375"/>
      <c r="S18" s="375"/>
      <c r="T18" s="375"/>
      <c r="U18" s="375"/>
      <c r="V18" s="375"/>
      <c r="W18" s="375"/>
      <c r="X18" s="378"/>
    </row>
    <row r="19" spans="1:24" ht="36" customHeight="1">
      <c r="A19" s="6">
        <v>2</v>
      </c>
      <c r="B19" s="5" t="s">
        <v>593</v>
      </c>
      <c r="C19" s="509"/>
      <c r="D19" s="509"/>
      <c r="E19" s="510"/>
      <c r="F19" s="510"/>
      <c r="G19" s="510"/>
      <c r="H19" s="510"/>
      <c r="I19" s="6"/>
      <c r="J19" s="376"/>
      <c r="K19" s="376"/>
      <c r="L19" s="6" t="s">
        <v>536</v>
      </c>
      <c r="M19" s="376"/>
      <c r="N19" s="377" t="str">
        <f>L19</f>
        <v>0,25 МВт</v>
      </c>
      <c r="O19" s="6" t="s">
        <v>536</v>
      </c>
      <c r="P19" s="376"/>
      <c r="Q19" s="376"/>
      <c r="R19" s="376"/>
      <c r="S19" s="376"/>
      <c r="T19" s="376"/>
      <c r="U19" s="376"/>
      <c r="V19" s="376"/>
      <c r="W19" s="376"/>
      <c r="X19" s="378"/>
    </row>
    <row r="20" ht="25.5" customHeight="1"/>
    <row r="21" ht="27" customHeight="1"/>
    <row r="22" spans="1:15" ht="20.25" customHeight="1">
      <c r="A22" s="477" t="s">
        <v>705</v>
      </c>
      <c r="B22" s="477"/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</row>
    <row r="23" spans="2:9" ht="18.75">
      <c r="B23" s="314"/>
      <c r="C23" s="314"/>
      <c r="D23" s="314"/>
      <c r="E23" s="314"/>
      <c r="F23" s="314"/>
      <c r="G23" s="314"/>
      <c r="H23" s="314"/>
      <c r="I23" s="314"/>
    </row>
  </sheetData>
  <sheetProtection/>
  <mergeCells count="33">
    <mergeCell ref="C18:D18"/>
    <mergeCell ref="E18:F18"/>
    <mergeCell ref="G18:H18"/>
    <mergeCell ref="C19:D19"/>
    <mergeCell ref="E19:F19"/>
    <mergeCell ref="G19:H19"/>
    <mergeCell ref="A22:O22"/>
    <mergeCell ref="C16:D16"/>
    <mergeCell ref="L2:O2"/>
    <mergeCell ref="L3:O3"/>
    <mergeCell ref="M1:O1"/>
    <mergeCell ref="J16:O16"/>
    <mergeCell ref="C15:D15"/>
    <mergeCell ref="E15:F15"/>
    <mergeCell ref="G15:H15"/>
    <mergeCell ref="B13:B16"/>
    <mergeCell ref="J13:W13"/>
    <mergeCell ref="J14:N14"/>
    <mergeCell ref="O14:O15"/>
    <mergeCell ref="P14:T14"/>
    <mergeCell ref="U14:U15"/>
    <mergeCell ref="V14:V15"/>
    <mergeCell ref="W14:W15"/>
    <mergeCell ref="A13:A16"/>
    <mergeCell ref="I15:I16"/>
    <mergeCell ref="A5:O5"/>
    <mergeCell ref="O9:Q9"/>
    <mergeCell ref="E16:F16"/>
    <mergeCell ref="G16:H16"/>
    <mergeCell ref="C13:H13"/>
    <mergeCell ref="C14:H14"/>
    <mergeCell ref="P16:W16"/>
  </mergeCells>
  <printOptions/>
  <pageMargins left="0.3937007874015748" right="0.3937007874015748" top="0.3937007874015748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88"/>
  <sheetViews>
    <sheetView zoomScalePageLayoutView="0" workbookViewId="0" topLeftCell="A58">
      <selection activeCell="C53" sqref="C53"/>
    </sheetView>
  </sheetViews>
  <sheetFormatPr defaultColWidth="0.74609375" defaultRowHeight="15.75"/>
  <cols>
    <col min="1" max="1" width="6.50390625" style="408" customWidth="1"/>
    <col min="2" max="2" width="42.00390625" style="408" customWidth="1"/>
    <col min="3" max="5" width="10.875" style="408" customWidth="1"/>
    <col min="6" max="7" width="9.25390625" style="408" customWidth="1"/>
    <col min="8" max="16384" width="0.74609375" style="408" customWidth="1"/>
  </cols>
  <sheetData>
    <row r="1" spans="3:6" ht="12.75">
      <c r="C1" s="512" t="s">
        <v>679</v>
      </c>
      <c r="D1" s="513"/>
      <c r="E1" s="513"/>
      <c r="F1" s="447"/>
    </row>
    <row r="2" spans="3:6" ht="12.75">
      <c r="C2" s="513" t="s">
        <v>539</v>
      </c>
      <c r="D2" s="513"/>
      <c r="E2" s="513"/>
      <c r="F2" s="447"/>
    </row>
    <row r="3" spans="3:6" ht="14.25" customHeight="1">
      <c r="C3" s="513" t="s">
        <v>540</v>
      </c>
      <c r="D3" s="513"/>
      <c r="E3" s="513"/>
      <c r="F3" s="447"/>
    </row>
    <row r="5" spans="1:5" s="16" customFormat="1" ht="28.5" customHeight="1">
      <c r="A5" s="515" t="s">
        <v>599</v>
      </c>
      <c r="B5" s="515"/>
      <c r="C5" s="515"/>
      <c r="D5" s="515"/>
      <c r="E5" s="515"/>
    </row>
    <row r="7" spans="3:5" ht="24.75" customHeight="1">
      <c r="C7" s="526" t="s">
        <v>678</v>
      </c>
      <c r="D7" s="526"/>
      <c r="E7" s="526"/>
    </row>
    <row r="8" spans="4:5" ht="12.75">
      <c r="D8" s="516"/>
      <c r="E8" s="516"/>
    </row>
    <row r="9" spans="4:5" s="367" customFormat="1" ht="11.25">
      <c r="D9" s="517" t="s">
        <v>274</v>
      </c>
      <c r="E9" s="517"/>
    </row>
    <row r="10" spans="3:6" ht="18.75" customHeight="1">
      <c r="C10" s="514" t="s">
        <v>708</v>
      </c>
      <c r="D10" s="514"/>
      <c r="E10" s="514"/>
      <c r="F10" s="440"/>
    </row>
    <row r="11" spans="4:7" ht="18.75" customHeight="1">
      <c r="D11" s="367"/>
      <c r="E11" s="459" t="s">
        <v>542</v>
      </c>
      <c r="F11" s="518" t="s">
        <v>699</v>
      </c>
      <c r="G11" s="518" t="s">
        <v>698</v>
      </c>
    </row>
    <row r="12" spans="5:7" ht="13.5" thickBot="1">
      <c r="E12" s="407" t="s">
        <v>61</v>
      </c>
      <c r="F12" s="518"/>
      <c r="G12" s="518"/>
    </row>
    <row r="13" spans="1:7" ht="12.75">
      <c r="A13" s="519" t="s">
        <v>0</v>
      </c>
      <c r="B13" s="521" t="s">
        <v>63</v>
      </c>
      <c r="C13" s="409" t="s">
        <v>680</v>
      </c>
      <c r="D13" s="441" t="s">
        <v>694</v>
      </c>
      <c r="E13" s="410" t="s">
        <v>695</v>
      </c>
      <c r="F13" s="408">
        <v>1.071</v>
      </c>
      <c r="G13" s="408">
        <v>1.05</v>
      </c>
    </row>
    <row r="14" spans="1:5" ht="12.75">
      <c r="A14" s="520"/>
      <c r="B14" s="522"/>
      <c r="C14" s="411" t="s">
        <v>18</v>
      </c>
      <c r="D14" s="444" t="s">
        <v>18</v>
      </c>
      <c r="E14" s="412" t="s">
        <v>18</v>
      </c>
    </row>
    <row r="15" spans="1:5" ht="13.5" thickBot="1">
      <c r="A15" s="413">
        <v>1</v>
      </c>
      <c r="B15" s="414">
        <v>2</v>
      </c>
      <c r="C15" s="414">
        <v>3</v>
      </c>
      <c r="D15" s="443">
        <v>4</v>
      </c>
      <c r="E15" s="415">
        <v>5</v>
      </c>
    </row>
    <row r="16" spans="1:5" s="418" customFormat="1" ht="12.75">
      <c r="A16" s="416" t="s">
        <v>600</v>
      </c>
      <c r="B16" s="417" t="s">
        <v>601</v>
      </c>
      <c r="C16" s="453">
        <f>C18+C19</f>
        <v>12.738076710995474</v>
      </c>
      <c r="D16" s="453">
        <f>D18+D19</f>
        <v>13.642480157476152</v>
      </c>
      <c r="E16" s="457">
        <f>E18+E19</f>
        <v>14.32460416534996</v>
      </c>
    </row>
    <row r="17" spans="1:5" ht="12.75">
      <c r="A17" s="419"/>
      <c r="B17" s="420" t="s">
        <v>73</v>
      </c>
      <c r="C17" s="406"/>
      <c r="D17" s="452"/>
      <c r="E17" s="448"/>
    </row>
    <row r="18" spans="1:5" ht="25.5" customHeight="1">
      <c r="A18" s="419" t="s">
        <v>602</v>
      </c>
      <c r="B18" s="421" t="s">
        <v>603</v>
      </c>
      <c r="C18" s="464">
        <f>'[2]1.15'!$K$73/1000</f>
        <v>12.738076710995474</v>
      </c>
      <c r="D18" s="452">
        <f>C18*$F$13</f>
        <v>13.642480157476152</v>
      </c>
      <c r="E18" s="448">
        <f>D18*$G$13</f>
        <v>14.32460416534996</v>
      </c>
    </row>
    <row r="19" spans="1:5" ht="13.5" thickBot="1">
      <c r="A19" s="422" t="s">
        <v>604</v>
      </c>
      <c r="B19" s="423" t="s">
        <v>251</v>
      </c>
      <c r="C19" s="414"/>
      <c r="D19" s="443"/>
      <c r="E19" s="437"/>
    </row>
    <row r="20" spans="1:5" ht="12.75">
      <c r="A20" s="416" t="s">
        <v>605</v>
      </c>
      <c r="B20" s="417" t="s">
        <v>227</v>
      </c>
      <c r="C20" s="453">
        <f>C21+C26+C27+C28+C29</f>
        <v>11.691313867305603</v>
      </c>
      <c r="D20" s="453">
        <f>D21+D26+D27+D28+D29</f>
        <v>12.450394792641605</v>
      </c>
      <c r="E20" s="457">
        <f>E21+E26+E27+E28+E29</f>
        <v>12.97972039568582</v>
      </c>
    </row>
    <row r="21" spans="1:5" ht="12.75">
      <c r="A21" s="424" t="s">
        <v>606</v>
      </c>
      <c r="B21" s="425" t="s">
        <v>65</v>
      </c>
      <c r="C21" s="458">
        <f>C23+C24+C25</f>
        <v>2.984163823781283</v>
      </c>
      <c r="D21" s="458">
        <f>D23+D24+D25</f>
        <v>3.196039455269754</v>
      </c>
      <c r="E21" s="451">
        <f>E23+E24+E25</f>
        <v>3.2709114280332416</v>
      </c>
    </row>
    <row r="22" spans="1:5" ht="12.75">
      <c r="A22" s="419"/>
      <c r="B22" s="420" t="s">
        <v>73</v>
      </c>
      <c r="C22" s="406"/>
      <c r="D22" s="442"/>
      <c r="E22" s="438"/>
    </row>
    <row r="23" spans="1:5" ht="12.75">
      <c r="A23" s="419" t="s">
        <v>602</v>
      </c>
      <c r="B23" s="420" t="s">
        <v>248</v>
      </c>
      <c r="C23" s="406"/>
      <c r="D23" s="442"/>
      <c r="E23" s="438"/>
    </row>
    <row r="24" spans="1:5" ht="12.75">
      <c r="A24" s="419" t="s">
        <v>604</v>
      </c>
      <c r="B24" s="420" t="s">
        <v>249</v>
      </c>
      <c r="C24" s="464">
        <f>('[2]1.15'!$K$9+'[2]1.15'!$K$10)/1000</f>
        <v>0.6097947358347302</v>
      </c>
      <c r="D24" s="452">
        <f>C24*$F$13</f>
        <v>0.6530901620789961</v>
      </c>
      <c r="E24" s="448">
        <f aca="true" t="shared" si="0" ref="E24:E29">D24*$G$13</f>
        <v>0.6857446701829459</v>
      </c>
    </row>
    <row r="25" spans="1:5" ht="12.75">
      <c r="A25" s="419" t="s">
        <v>607</v>
      </c>
      <c r="B25" s="420" t="s">
        <v>250</v>
      </c>
      <c r="C25" s="465">
        <f>'[2]1.15'!$K$15/1000</f>
        <v>2.374369087946553</v>
      </c>
      <c r="D25" s="452">
        <f>C25*$F$13</f>
        <v>2.542949293190758</v>
      </c>
      <c r="E25" s="448">
        <f>D25*$G$13-0.08493</f>
        <v>2.585166757850296</v>
      </c>
    </row>
    <row r="26" spans="1:5" ht="12.75">
      <c r="A26" s="424" t="s">
        <v>608</v>
      </c>
      <c r="B26" s="425" t="s">
        <v>66</v>
      </c>
      <c r="C26" s="466">
        <f>('[2]1.15'!$K$18+'[2]1.15'!$K$22)/1000</f>
        <v>5.854806438598847</v>
      </c>
      <c r="D26" s="461">
        <f>C26*$F$13</f>
        <v>6.2704976957393646</v>
      </c>
      <c r="E26" s="451">
        <f t="shared" si="0"/>
        <v>6.584022580526333</v>
      </c>
    </row>
    <row r="27" spans="1:5" ht="12.75">
      <c r="A27" s="424" t="s">
        <v>609</v>
      </c>
      <c r="B27" s="425" t="s">
        <v>68</v>
      </c>
      <c r="C27" s="466">
        <f>'[2]1.15'!$K$24/1000</f>
        <v>0.220621</v>
      </c>
      <c r="D27" s="461">
        <f>'[1]1.17.1'!$CJ$64/1000000</f>
        <v>0.16528273175730415</v>
      </c>
      <c r="E27" s="451">
        <f>D27</f>
        <v>0.16528273175730415</v>
      </c>
    </row>
    <row r="28" spans="1:5" ht="12.75">
      <c r="A28" s="424" t="s">
        <v>610</v>
      </c>
      <c r="B28" s="425" t="s">
        <v>611</v>
      </c>
      <c r="C28" s="466">
        <f>'[2]1.15'!$K$32/1000</f>
        <v>0.00648840225</v>
      </c>
      <c r="D28" s="461">
        <f>C28*$F$13</f>
        <v>0.00694907880975</v>
      </c>
      <c r="E28" s="451">
        <f t="shared" si="0"/>
        <v>0.0072965327502375</v>
      </c>
    </row>
    <row r="29" spans="1:5" ht="12.75">
      <c r="A29" s="424" t="s">
        <v>612</v>
      </c>
      <c r="B29" s="425" t="s">
        <v>70</v>
      </c>
      <c r="C29" s="466">
        <f>'[2]1.15'!$K$25/1000+C31-C28+'[2]1.15'!$K$57/1000-'[2]1.15'!$K$58/1000</f>
        <v>2.625234202675473</v>
      </c>
      <c r="D29" s="461">
        <f>C29*$F$13</f>
        <v>2.8116258310654314</v>
      </c>
      <c r="E29" s="451">
        <f t="shared" si="0"/>
        <v>2.952207122618703</v>
      </c>
    </row>
    <row r="30" spans="1:5" ht="12.75">
      <c r="A30" s="419"/>
      <c r="B30" s="420" t="s">
        <v>73</v>
      </c>
      <c r="C30" s="463"/>
      <c r="D30" s="442"/>
      <c r="E30" s="438"/>
    </row>
    <row r="31" spans="1:5" ht="12.75">
      <c r="A31" s="419" t="s">
        <v>613</v>
      </c>
      <c r="B31" s="420" t="s">
        <v>72</v>
      </c>
      <c r="C31" s="465">
        <f>'[2]1.15'!$K$11/1000</f>
        <v>2.299770057822</v>
      </c>
      <c r="D31" s="452">
        <f>C31*$F$13</f>
        <v>2.463053731927362</v>
      </c>
      <c r="E31" s="448">
        <f>D31*$G$13</f>
        <v>2.5862064185237306</v>
      </c>
    </row>
    <row r="32" spans="1:5" ht="12.75">
      <c r="A32" s="419" t="s">
        <v>614</v>
      </c>
      <c r="B32" s="420" t="s">
        <v>228</v>
      </c>
      <c r="C32" s="465">
        <f>'[2]1.15'!$K$38/1000</f>
        <v>0.11353128359153734</v>
      </c>
      <c r="D32" s="452">
        <f>C32*$F$13</f>
        <v>0.12159200472653649</v>
      </c>
      <c r="E32" s="448">
        <f>D32*$G$13</f>
        <v>0.1276716049628633</v>
      </c>
    </row>
    <row r="33" spans="1:5" ht="13.5" thickBot="1">
      <c r="A33" s="422" t="s">
        <v>615</v>
      </c>
      <c r="B33" s="423" t="s">
        <v>229</v>
      </c>
      <c r="C33" s="414"/>
      <c r="D33" s="443"/>
      <c r="E33" s="437"/>
    </row>
    <row r="34" spans="1:5" ht="13.5" thickBot="1">
      <c r="A34" s="426" t="s">
        <v>616</v>
      </c>
      <c r="B34" s="427" t="s">
        <v>617</v>
      </c>
      <c r="C34" s="449">
        <f>C16-C20</f>
        <v>1.046762843689871</v>
      </c>
      <c r="D34" s="449">
        <f>D16-D20</f>
        <v>1.192085364834547</v>
      </c>
      <c r="E34" s="456">
        <f>E16-E20</f>
        <v>1.3448837696641398</v>
      </c>
    </row>
    <row r="35" spans="1:5" ht="12.75">
      <c r="A35" s="416" t="s">
        <v>618</v>
      </c>
      <c r="B35" s="417" t="s">
        <v>81</v>
      </c>
      <c r="C35" s="409">
        <f>C36-C40</f>
        <v>0</v>
      </c>
      <c r="D35" s="409">
        <f>D36-D40</f>
        <v>0</v>
      </c>
      <c r="E35" s="436">
        <f>E36-E40</f>
        <v>0</v>
      </c>
    </row>
    <row r="36" spans="1:5" ht="12.75">
      <c r="A36" s="419" t="s">
        <v>606</v>
      </c>
      <c r="B36" s="420" t="s">
        <v>82</v>
      </c>
      <c r="C36" s="406"/>
      <c r="D36" s="406"/>
      <c r="E36" s="438"/>
    </row>
    <row r="37" spans="1:5" ht="12.75">
      <c r="A37" s="419"/>
      <c r="B37" s="420" t="s">
        <v>71</v>
      </c>
      <c r="C37" s="406"/>
      <c r="D37" s="442"/>
      <c r="E37" s="438"/>
    </row>
    <row r="38" spans="1:5" ht="25.5" customHeight="1">
      <c r="A38" s="419" t="s">
        <v>602</v>
      </c>
      <c r="B38" s="421" t="s">
        <v>234</v>
      </c>
      <c r="C38" s="406"/>
      <c r="D38" s="442"/>
      <c r="E38" s="438"/>
    </row>
    <row r="39" spans="1:5" ht="12.75">
      <c r="A39" s="419" t="s">
        <v>604</v>
      </c>
      <c r="B39" s="420" t="s">
        <v>235</v>
      </c>
      <c r="C39" s="406"/>
      <c r="D39" s="442"/>
      <c r="E39" s="438"/>
    </row>
    <row r="40" spans="1:5" ht="12.75">
      <c r="A40" s="419" t="s">
        <v>608</v>
      </c>
      <c r="B40" s="420" t="s">
        <v>83</v>
      </c>
      <c r="C40" s="406"/>
      <c r="D40" s="442"/>
      <c r="E40" s="438"/>
    </row>
    <row r="41" spans="1:5" ht="12.75">
      <c r="A41" s="419"/>
      <c r="B41" s="420" t="s">
        <v>71</v>
      </c>
      <c r="C41" s="406"/>
      <c r="D41" s="442"/>
      <c r="E41" s="438"/>
    </row>
    <row r="42" spans="1:5" ht="13.5" thickBot="1">
      <c r="A42" s="422" t="s">
        <v>619</v>
      </c>
      <c r="B42" s="423" t="s">
        <v>236</v>
      </c>
      <c r="C42" s="414"/>
      <c r="D42" s="443"/>
      <c r="E42" s="437"/>
    </row>
    <row r="43" spans="1:5" ht="13.5" thickBot="1">
      <c r="A43" s="426" t="s">
        <v>84</v>
      </c>
      <c r="B43" s="427" t="s">
        <v>620</v>
      </c>
      <c r="C43" s="449">
        <f>C34+C35</f>
        <v>1.046762843689871</v>
      </c>
      <c r="D43" s="449">
        <f>D34+D35</f>
        <v>1.192085364834547</v>
      </c>
      <c r="E43" s="450">
        <f>E34+E35</f>
        <v>1.3448837696641398</v>
      </c>
    </row>
    <row r="44" spans="1:5" ht="13.5" thickBot="1">
      <c r="A44" s="426" t="s">
        <v>621</v>
      </c>
      <c r="B44" s="427" t="s">
        <v>87</v>
      </c>
      <c r="C44" s="469">
        <f>'[2]1.21 .3'!$P$28/1000</f>
        <v>0.13111013868987298</v>
      </c>
      <c r="D44" s="461">
        <f>D16*0.01</f>
        <v>0.13642480157476153</v>
      </c>
      <c r="E44" s="461">
        <f>E16*0.01</f>
        <v>0.1432460416534996</v>
      </c>
    </row>
    <row r="45" spans="1:5" ht="13.5" thickBot="1">
      <c r="A45" s="426" t="s">
        <v>622</v>
      </c>
      <c r="B45" s="427" t="s">
        <v>412</v>
      </c>
      <c r="C45" s="449">
        <f>C43-C44</f>
        <v>0.9156527049999981</v>
      </c>
      <c r="D45" s="449">
        <f>D43-D44</f>
        <v>1.0556605632597855</v>
      </c>
      <c r="E45" s="450">
        <f>E43-E44</f>
        <v>1.2016377280106403</v>
      </c>
    </row>
    <row r="46" spans="1:5" ht="12.75">
      <c r="A46" s="416" t="s">
        <v>623</v>
      </c>
      <c r="B46" s="417" t="s">
        <v>246</v>
      </c>
      <c r="C46" s="453">
        <f>C48+C49+C50+C51</f>
        <v>0.9156527049999981</v>
      </c>
      <c r="D46" s="453">
        <f>D48+D49+D50+D51</f>
        <v>1.0556605632597855</v>
      </c>
      <c r="E46" s="457">
        <f>E48+E49+E50+E51</f>
        <v>1.2016377280106403</v>
      </c>
    </row>
    <row r="47" spans="1:5" ht="12.75">
      <c r="A47" s="419"/>
      <c r="B47" s="420" t="s">
        <v>73</v>
      </c>
      <c r="C47" s="406"/>
      <c r="D47" s="442"/>
      <c r="E47" s="438"/>
    </row>
    <row r="48" spans="1:5" ht="12.75">
      <c r="A48" s="419" t="s">
        <v>606</v>
      </c>
      <c r="B48" s="420" t="s">
        <v>237</v>
      </c>
      <c r="C48" s="406"/>
      <c r="D48" s="442"/>
      <c r="E48" s="438"/>
    </row>
    <row r="49" spans="1:5" ht="12.75">
      <c r="A49" s="419" t="s">
        <v>608</v>
      </c>
      <c r="B49" s="420" t="s">
        <v>238</v>
      </c>
      <c r="C49" s="406"/>
      <c r="D49" s="442"/>
      <c r="E49" s="438"/>
    </row>
    <row r="50" spans="1:5" ht="12.75">
      <c r="A50" s="419" t="s">
        <v>609</v>
      </c>
      <c r="B50" s="420" t="s">
        <v>239</v>
      </c>
      <c r="C50" s="406"/>
      <c r="D50" s="442"/>
      <c r="E50" s="438"/>
    </row>
    <row r="51" spans="1:5" ht="13.5" thickBot="1">
      <c r="A51" s="422" t="s">
        <v>610</v>
      </c>
      <c r="B51" s="423" t="s">
        <v>240</v>
      </c>
      <c r="C51" s="468">
        <v>0.9156527049999981</v>
      </c>
      <c r="D51" s="452">
        <f>D43-D44</f>
        <v>1.0556605632597855</v>
      </c>
      <c r="E51" s="476">
        <f>E43-E44</f>
        <v>1.2016377280106403</v>
      </c>
    </row>
    <row r="52" spans="1:5" ht="12.75">
      <c r="A52" s="416" t="s">
        <v>624</v>
      </c>
      <c r="B52" s="417" t="s">
        <v>244</v>
      </c>
      <c r="C52" s="409"/>
      <c r="D52" s="409"/>
      <c r="E52" s="436"/>
    </row>
    <row r="53" spans="1:5" ht="12.75">
      <c r="A53" s="419" t="s">
        <v>606</v>
      </c>
      <c r="B53" s="420" t="s">
        <v>222</v>
      </c>
      <c r="C53" s="406"/>
      <c r="D53" s="442"/>
      <c r="E53" s="438"/>
    </row>
    <row r="54" spans="1:5" ht="12.75">
      <c r="A54" s="419" t="s">
        <v>608</v>
      </c>
      <c r="B54" s="420" t="s">
        <v>223</v>
      </c>
      <c r="C54" s="406"/>
      <c r="D54" s="442"/>
      <c r="E54" s="438"/>
    </row>
    <row r="55" spans="1:5" ht="13.5" thickBot="1">
      <c r="A55" s="422"/>
      <c r="B55" s="423" t="s">
        <v>625</v>
      </c>
      <c r="C55" s="414"/>
      <c r="D55" s="443"/>
      <c r="E55" s="437"/>
    </row>
    <row r="56" spans="1:5" ht="12.75">
      <c r="A56" s="416" t="s">
        <v>626</v>
      </c>
      <c r="B56" s="417" t="s">
        <v>245</v>
      </c>
      <c r="C56" s="409"/>
      <c r="D56" s="441"/>
      <c r="E56" s="436"/>
    </row>
    <row r="57" spans="1:5" ht="12.75">
      <c r="A57" s="419" t="s">
        <v>606</v>
      </c>
      <c r="B57" s="420" t="s">
        <v>225</v>
      </c>
      <c r="C57" s="406"/>
      <c r="D57" s="442"/>
      <c r="E57" s="438"/>
    </row>
    <row r="58" spans="1:5" ht="12.75">
      <c r="A58" s="419" t="s">
        <v>608</v>
      </c>
      <c r="B58" s="420" t="s">
        <v>226</v>
      </c>
      <c r="C58" s="406"/>
      <c r="D58" s="442"/>
      <c r="E58" s="438"/>
    </row>
    <row r="59" spans="1:5" ht="13.5" thickBot="1">
      <c r="A59" s="422"/>
      <c r="B59" s="423" t="s">
        <v>625</v>
      </c>
      <c r="C59" s="414"/>
      <c r="D59" s="443"/>
      <c r="E59" s="437"/>
    </row>
    <row r="60" spans="1:5" ht="12.75">
      <c r="A60" s="416" t="s">
        <v>627</v>
      </c>
      <c r="B60" s="417" t="s">
        <v>96</v>
      </c>
      <c r="C60" s="409"/>
      <c r="D60" s="441"/>
      <c r="E60" s="436"/>
    </row>
    <row r="61" spans="1:5" ht="12.75">
      <c r="A61" s="419"/>
      <c r="B61" s="420" t="s">
        <v>97</v>
      </c>
      <c r="C61" s="406"/>
      <c r="D61" s="442"/>
      <c r="E61" s="438"/>
    </row>
    <row r="62" spans="1:5" ht="12.75">
      <c r="A62" s="419" t="s">
        <v>606</v>
      </c>
      <c r="B62" s="420" t="s">
        <v>241</v>
      </c>
      <c r="C62" s="406"/>
      <c r="D62" s="442"/>
      <c r="E62" s="438"/>
    </row>
    <row r="63" spans="1:5" ht="12.75">
      <c r="A63" s="419" t="s">
        <v>602</v>
      </c>
      <c r="B63" s="420" t="s">
        <v>628</v>
      </c>
      <c r="C63" s="406"/>
      <c r="D63" s="442"/>
      <c r="E63" s="438"/>
    </row>
    <row r="64" spans="1:5" ht="13.5" thickBot="1">
      <c r="A64" s="422" t="s">
        <v>608</v>
      </c>
      <c r="B64" s="423" t="s">
        <v>242</v>
      </c>
      <c r="C64" s="414"/>
      <c r="D64" s="443"/>
      <c r="E64" s="437"/>
    </row>
    <row r="65" spans="1:5" ht="12.75">
      <c r="A65" s="416" t="s">
        <v>629</v>
      </c>
      <c r="B65" s="417" t="s">
        <v>630</v>
      </c>
      <c r="C65" s="409"/>
      <c r="D65" s="441"/>
      <c r="E65" s="436"/>
    </row>
    <row r="66" spans="1:5" ht="12.75">
      <c r="A66" s="419"/>
      <c r="B66" s="420" t="s">
        <v>139</v>
      </c>
      <c r="C66" s="406"/>
      <c r="D66" s="442"/>
      <c r="E66" s="438"/>
    </row>
    <row r="67" spans="1:5" ht="12.75">
      <c r="A67" s="419" t="s">
        <v>606</v>
      </c>
      <c r="B67" s="420" t="s">
        <v>243</v>
      </c>
      <c r="C67" s="406"/>
      <c r="D67" s="442"/>
      <c r="E67" s="438"/>
    </row>
    <row r="68" spans="1:5" ht="12.75">
      <c r="A68" s="419" t="s">
        <v>602</v>
      </c>
      <c r="B68" s="420" t="s">
        <v>628</v>
      </c>
      <c r="C68" s="406"/>
      <c r="D68" s="442"/>
      <c r="E68" s="438"/>
    </row>
    <row r="69" spans="1:5" ht="13.5" thickBot="1">
      <c r="A69" s="422" t="s">
        <v>608</v>
      </c>
      <c r="B69" s="423" t="s">
        <v>242</v>
      </c>
      <c r="C69" s="414"/>
      <c r="D69" s="443"/>
      <c r="E69" s="437"/>
    </row>
    <row r="70" spans="1:5" ht="13.5" thickBot="1">
      <c r="A70" s="426" t="s">
        <v>631</v>
      </c>
      <c r="B70" s="427" t="s">
        <v>632</v>
      </c>
      <c r="C70" s="428"/>
      <c r="D70" s="445"/>
      <c r="E70" s="439"/>
    </row>
    <row r="71" spans="1:5" ht="12.75">
      <c r="A71" s="416" t="s">
        <v>633</v>
      </c>
      <c r="B71" s="417" t="s">
        <v>252</v>
      </c>
      <c r="C71" s="409"/>
      <c r="D71" s="441"/>
      <c r="E71" s="436"/>
    </row>
    <row r="72" spans="1:5" ht="12.75">
      <c r="A72" s="419" t="s">
        <v>606</v>
      </c>
      <c r="B72" s="420" t="s">
        <v>253</v>
      </c>
      <c r="C72" s="406"/>
      <c r="D72" s="442"/>
      <c r="E72" s="438"/>
    </row>
    <row r="73" spans="1:5" ht="13.5" thickBot="1">
      <c r="A73" s="422" t="s">
        <v>608</v>
      </c>
      <c r="B73" s="423" t="s">
        <v>254</v>
      </c>
      <c r="C73" s="414"/>
      <c r="D73" s="443"/>
      <c r="E73" s="437"/>
    </row>
    <row r="74" spans="1:5" ht="13.5" thickBot="1">
      <c r="A74" s="426" t="s">
        <v>634</v>
      </c>
      <c r="B74" s="427" t="s">
        <v>256</v>
      </c>
      <c r="C74" s="428"/>
      <c r="D74" s="445"/>
      <c r="E74" s="439"/>
    </row>
    <row r="75" spans="1:5" ht="12.75">
      <c r="A75" s="416" t="s">
        <v>635</v>
      </c>
      <c r="B75" s="417" t="s">
        <v>137</v>
      </c>
      <c r="C75" s="467"/>
      <c r="D75" s="461"/>
      <c r="E75" s="451"/>
    </row>
    <row r="76" spans="1:5" ht="13.5" thickBot="1">
      <c r="A76" s="422"/>
      <c r="B76" s="423" t="s">
        <v>628</v>
      </c>
      <c r="C76" s="414"/>
      <c r="D76" s="443"/>
      <c r="E76" s="437"/>
    </row>
    <row r="77" spans="1:5" ht="38.25" customHeight="1" thickBot="1">
      <c r="A77" s="426" t="s">
        <v>635</v>
      </c>
      <c r="B77" s="429" t="s">
        <v>636</v>
      </c>
      <c r="C77" s="449">
        <f>C16+C36+C54+C57+C60+C70+C73+C75</f>
        <v>12.738076710995474</v>
      </c>
      <c r="D77" s="449">
        <f>D16+D36+D54+D57+D60+D70+D73+D75</f>
        <v>13.642480157476152</v>
      </c>
      <c r="E77" s="450">
        <f>E16+E36+E54+E57+E60+E70+E73+E75</f>
        <v>14.32460416534996</v>
      </c>
    </row>
    <row r="78" spans="1:5" ht="38.25" customHeight="1">
      <c r="A78" s="416" t="s">
        <v>637</v>
      </c>
      <c r="B78" s="430" t="s">
        <v>638</v>
      </c>
      <c r="C78" s="453">
        <f>C20+C40+C44+C46+C53+C58+C65+C71+C75</f>
        <v>12.738076710995474</v>
      </c>
      <c r="D78" s="453">
        <f>D20+D40+D44+D46+D53+D58+D65+D71+D75</f>
        <v>13.642480157476152</v>
      </c>
      <c r="E78" s="457">
        <f>E20+E40+E44+E46+E53+E58+E65+E71+E75</f>
        <v>14.32460416534996</v>
      </c>
    </row>
    <row r="79" spans="1:5" ht="25.5" customHeight="1" thickBot="1">
      <c r="A79" s="431"/>
      <c r="B79" s="432" t="s">
        <v>639</v>
      </c>
      <c r="C79" s="454">
        <f>C77-C78</f>
        <v>0</v>
      </c>
      <c r="D79" s="454">
        <f>D77-D78</f>
        <v>0</v>
      </c>
      <c r="E79" s="455">
        <f>E77-E78</f>
        <v>0</v>
      </c>
    </row>
    <row r="80" spans="1:5" ht="13.5" thickBot="1">
      <c r="A80" s="523"/>
      <c r="B80" s="524"/>
      <c r="C80" s="524"/>
      <c r="D80" s="524"/>
      <c r="E80" s="525"/>
    </row>
    <row r="81" spans="1:5" ht="12.75">
      <c r="A81" s="416"/>
      <c r="B81" s="417" t="s">
        <v>103</v>
      </c>
      <c r="C81" s="409"/>
      <c r="D81" s="441"/>
      <c r="E81" s="436"/>
    </row>
    <row r="82" spans="1:5" ht="12.75">
      <c r="A82" s="419" t="s">
        <v>606</v>
      </c>
      <c r="B82" s="420" t="s">
        <v>104</v>
      </c>
      <c r="C82" s="406"/>
      <c r="D82" s="442"/>
      <c r="E82" s="438"/>
    </row>
    <row r="83" spans="1:5" ht="12.75">
      <c r="A83" s="419" t="s">
        <v>608</v>
      </c>
      <c r="B83" s="420" t="s">
        <v>106</v>
      </c>
      <c r="C83" s="406"/>
      <c r="D83" s="442"/>
      <c r="E83" s="438"/>
    </row>
    <row r="84" spans="1:5" ht="13.5" thickBot="1">
      <c r="A84" s="422" t="s">
        <v>609</v>
      </c>
      <c r="B84" s="423" t="s">
        <v>640</v>
      </c>
      <c r="C84" s="414"/>
      <c r="D84" s="443"/>
      <c r="E84" s="437"/>
    </row>
    <row r="85" s="367" customFormat="1" ht="18.75" customHeight="1">
      <c r="B85" s="367" t="s">
        <v>641</v>
      </c>
    </row>
    <row r="88" spans="1:15" ht="15.75">
      <c r="A88" s="511" t="s">
        <v>705</v>
      </c>
      <c r="B88" s="511"/>
      <c r="C88" s="511"/>
      <c r="D88" s="511"/>
      <c r="E88" s="511"/>
      <c r="F88" s="511"/>
      <c r="G88" s="511"/>
      <c r="H88" s="511"/>
      <c r="I88" s="511"/>
      <c r="J88" s="511"/>
      <c r="K88" s="511"/>
      <c r="L88" s="511"/>
      <c r="M88" s="511"/>
      <c r="N88" s="511"/>
      <c r="O88" s="511"/>
    </row>
  </sheetData>
  <sheetProtection/>
  <mergeCells count="14">
    <mergeCell ref="A13:A14"/>
    <mergeCell ref="B13:B14"/>
    <mergeCell ref="A80:E80"/>
    <mergeCell ref="C7:E7"/>
    <mergeCell ref="A88:O88"/>
    <mergeCell ref="C1:E1"/>
    <mergeCell ref="C2:E2"/>
    <mergeCell ref="C3:E3"/>
    <mergeCell ref="C10:E10"/>
    <mergeCell ref="A5:E5"/>
    <mergeCell ref="D8:E8"/>
    <mergeCell ref="D9:E9"/>
    <mergeCell ref="F11:F12"/>
    <mergeCell ref="G11:G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56"/>
  <sheetViews>
    <sheetView tabSelected="1" view="pageBreakPreview" zoomScale="80" zoomScaleSheetLayoutView="80" zoomScalePageLayoutView="0" workbookViewId="0" topLeftCell="A7">
      <selection activeCell="C26" sqref="C26"/>
    </sheetView>
  </sheetViews>
  <sheetFormatPr defaultColWidth="9.00390625" defaultRowHeight="15.75" outlineLevelCol="1"/>
  <cols>
    <col min="1" max="1" width="9.00390625" style="1" customWidth="1"/>
    <col min="2" max="2" width="44.00390625" style="1" bestFit="1" customWidth="1"/>
    <col min="3" max="3" width="13.75390625" style="1" customWidth="1"/>
    <col min="4" max="4" width="12.75390625" style="1" customWidth="1"/>
    <col min="5" max="5" width="13.875" style="1" customWidth="1" outlineLevel="1"/>
    <col min="6" max="6" width="13.875" style="1" customWidth="1"/>
    <col min="7" max="7" width="9.625" style="1" customWidth="1"/>
    <col min="8" max="16384" width="9.00390625" style="1" customWidth="1"/>
  </cols>
  <sheetData>
    <row r="1" spans="3:8" ht="19.5" customHeight="1">
      <c r="C1" s="366"/>
      <c r="D1" s="486" t="s">
        <v>555</v>
      </c>
      <c r="E1" s="487"/>
      <c r="F1" s="487"/>
      <c r="G1" s="310"/>
      <c r="H1" s="310"/>
    </row>
    <row r="2" spans="3:8" ht="20.25">
      <c r="C2" s="487" t="s">
        <v>539</v>
      </c>
      <c r="D2" s="487"/>
      <c r="E2" s="487"/>
      <c r="F2" s="487"/>
      <c r="G2" s="310"/>
      <c r="H2" s="310"/>
    </row>
    <row r="3" spans="3:8" ht="20.25">
      <c r="C3" s="487" t="s">
        <v>540</v>
      </c>
      <c r="D3" s="487"/>
      <c r="E3" s="487"/>
      <c r="F3" s="487"/>
      <c r="G3" s="310"/>
      <c r="H3" s="310"/>
    </row>
    <row r="4" ht="15.75">
      <c r="F4" s="4"/>
    </row>
    <row r="5" spans="1:7" ht="36" customHeight="1">
      <c r="A5" s="528" t="s">
        <v>702</v>
      </c>
      <c r="B5" s="528"/>
      <c r="C5" s="528"/>
      <c r="D5" s="528"/>
      <c r="E5" s="528"/>
      <c r="F5" s="528"/>
      <c r="G5" s="384"/>
    </row>
    <row r="6" spans="1:7" ht="15.75" customHeight="1">
      <c r="A6" s="359"/>
      <c r="B6" s="359"/>
      <c r="C6" s="359"/>
      <c r="D6" s="359"/>
      <c r="E6" s="359"/>
      <c r="F6" s="359"/>
      <c r="G6" s="384"/>
    </row>
    <row r="7" spans="1:8" ht="15.75" customHeight="1">
      <c r="A7" s="359"/>
      <c r="B7" s="359"/>
      <c r="C7" s="289"/>
      <c r="D7" s="316"/>
      <c r="E7" s="314"/>
      <c r="F7" s="316" t="s">
        <v>272</v>
      </c>
      <c r="G7" s="314"/>
      <c r="H7" s="316"/>
    </row>
    <row r="8" spans="1:8" ht="15.75" customHeight="1">
      <c r="A8" s="359"/>
      <c r="B8" s="359"/>
      <c r="C8" s="289"/>
      <c r="D8" s="316"/>
      <c r="E8" s="314"/>
      <c r="F8" s="316" t="s">
        <v>556</v>
      </c>
      <c r="G8" s="314"/>
      <c r="H8" s="316"/>
    </row>
    <row r="9" spans="1:8" ht="18" customHeight="1">
      <c r="A9" s="359"/>
      <c r="B9" s="359"/>
      <c r="C9" s="289"/>
      <c r="D9" s="388"/>
      <c r="E9" s="382"/>
      <c r="F9" s="382"/>
      <c r="G9" s="386"/>
      <c r="H9" s="386"/>
    </row>
    <row r="10" spans="1:8" ht="15.75" customHeight="1">
      <c r="A10" s="359"/>
      <c r="B10" s="359"/>
      <c r="C10" s="289"/>
      <c r="D10" s="346"/>
      <c r="E10" s="485" t="s">
        <v>274</v>
      </c>
      <c r="F10" s="485"/>
      <c r="G10" s="387"/>
      <c r="H10" s="387"/>
    </row>
    <row r="11" spans="1:8" ht="15.75" customHeight="1">
      <c r="A11" s="384"/>
      <c r="B11" s="384"/>
      <c r="C11" s="344"/>
      <c r="D11" s="507" t="s">
        <v>707</v>
      </c>
      <c r="E11" s="507"/>
      <c r="F11" s="507"/>
      <c r="G11" s="314"/>
      <c r="H11" s="314"/>
    </row>
    <row r="12" spans="4:8" ht="23.25" customHeight="1">
      <c r="D12" s="314"/>
      <c r="E12" s="314"/>
      <c r="F12" s="362" t="s">
        <v>542</v>
      </c>
      <c r="G12" s="316"/>
      <c r="H12" s="362"/>
    </row>
    <row r="13" ht="15.75">
      <c r="F13" s="4"/>
    </row>
    <row r="14" spans="1:6" ht="15.75">
      <c r="A14" s="16"/>
      <c r="F14" s="4" t="s">
        <v>534</v>
      </c>
    </row>
    <row r="15" spans="1:6" ht="48" customHeight="1">
      <c r="A15" s="15" t="s">
        <v>15</v>
      </c>
      <c r="B15" s="15" t="s">
        <v>16</v>
      </c>
      <c r="C15" s="15" t="s">
        <v>554</v>
      </c>
      <c r="D15" s="15" t="s">
        <v>696</v>
      </c>
      <c r="E15" s="15" t="s">
        <v>697</v>
      </c>
      <c r="F15" s="15" t="s">
        <v>46</v>
      </c>
    </row>
    <row r="16" spans="1:6" ht="15.75">
      <c r="A16" s="6">
        <v>1</v>
      </c>
      <c r="B16" s="5" t="s">
        <v>26</v>
      </c>
      <c r="C16" s="473">
        <f>C17+C24+C28+C29+C31</f>
        <v>1.0319378467994018</v>
      </c>
      <c r="D16" s="473">
        <f>D17+D24+D28+D29+D31</f>
        <v>1.1848771812133072</v>
      </c>
      <c r="E16" s="473">
        <f>E17+E24+E28+E29+E31</f>
        <v>1.2804302800935758</v>
      </c>
      <c r="F16" s="473">
        <f>F17+F24+F28+F29+F31</f>
        <v>3.4972453081062853</v>
      </c>
    </row>
    <row r="17" spans="1:6" ht="15.75">
      <c r="A17" s="349" t="s">
        <v>2</v>
      </c>
      <c r="B17" s="5" t="s">
        <v>27</v>
      </c>
      <c r="C17" s="473">
        <f>C18+C19+C20+C23</f>
        <v>0.8113168467994019</v>
      </c>
      <c r="D17" s="473">
        <f>D18+D19+D20+D23</f>
        <v>0.9945632012133071</v>
      </c>
      <c r="E17" s="473">
        <f>E18+E19+E20+E23</f>
        <v>1.0864163000935758</v>
      </c>
      <c r="F17" s="473">
        <f>C17+D17+E17</f>
        <v>2.892296348106285</v>
      </c>
    </row>
    <row r="18" spans="1:6" ht="15.75">
      <c r="A18" s="349" t="s">
        <v>28</v>
      </c>
      <c r="B18" s="5" t="s">
        <v>51</v>
      </c>
      <c r="C18" s="474">
        <f>'приложение 1.1'!N15-'приложение 4.2'!C24</f>
        <v>0.8113168467994019</v>
      </c>
      <c r="D18" s="473">
        <f>'приложение 1.1'!O15-'приложение 4.2'!D24</f>
        <v>0.9945632012133071</v>
      </c>
      <c r="E18" s="473">
        <f>'приложение 1.1'!P15-'приложение 4.2'!E24</f>
        <v>1.0864163000935758</v>
      </c>
      <c r="F18" s="473">
        <f aca="true" t="shared" si="0" ref="F18:F41">C18+D18+E18</f>
        <v>2.892296348106285</v>
      </c>
    </row>
    <row r="19" spans="1:6" ht="15.75">
      <c r="A19" s="349" t="s">
        <v>44</v>
      </c>
      <c r="B19" s="5" t="s">
        <v>52</v>
      </c>
      <c r="C19" s="350"/>
      <c r="D19" s="473"/>
      <c r="E19" s="473"/>
      <c r="F19" s="473">
        <f t="shared" si="0"/>
        <v>0</v>
      </c>
    </row>
    <row r="20" spans="1:6" ht="31.5">
      <c r="A20" s="349" t="s">
        <v>48</v>
      </c>
      <c r="B20" s="5" t="s">
        <v>111</v>
      </c>
      <c r="C20" s="473">
        <f>C21+C22</f>
        <v>0</v>
      </c>
      <c r="D20" s="473">
        <f>D21+D22</f>
        <v>0</v>
      </c>
      <c r="E20" s="473">
        <f>E21+E22</f>
        <v>0</v>
      </c>
      <c r="F20" s="473">
        <f t="shared" si="0"/>
        <v>0</v>
      </c>
    </row>
    <row r="21" spans="1:6" ht="31.5">
      <c r="A21" s="349" t="s">
        <v>49</v>
      </c>
      <c r="B21" s="5" t="s">
        <v>112</v>
      </c>
      <c r="C21" s="350"/>
      <c r="D21" s="473"/>
      <c r="E21" s="473"/>
      <c r="F21" s="473">
        <f t="shared" si="0"/>
        <v>0</v>
      </c>
    </row>
    <row r="22" spans="1:6" ht="31.5">
      <c r="A22" s="349" t="s">
        <v>50</v>
      </c>
      <c r="B22" s="5" t="s">
        <v>113</v>
      </c>
      <c r="C22" s="350"/>
      <c r="D22" s="473"/>
      <c r="E22" s="473"/>
      <c r="F22" s="473">
        <f t="shared" si="0"/>
        <v>0</v>
      </c>
    </row>
    <row r="23" spans="1:6" ht="15.75">
      <c r="A23" s="349" t="s">
        <v>309</v>
      </c>
      <c r="B23" s="5" t="s">
        <v>293</v>
      </c>
      <c r="C23" s="350"/>
      <c r="D23" s="473"/>
      <c r="E23" s="473"/>
      <c r="F23" s="473">
        <f t="shared" si="0"/>
        <v>0</v>
      </c>
    </row>
    <row r="24" spans="1:6" ht="15.75">
      <c r="A24" s="349" t="s">
        <v>3</v>
      </c>
      <c r="B24" s="5" t="s">
        <v>29</v>
      </c>
      <c r="C24" s="473">
        <f>C25+C26+C27</f>
        <v>0.220621</v>
      </c>
      <c r="D24" s="473">
        <f>D25+D26+D27</f>
        <v>0.19031398000000008</v>
      </c>
      <c r="E24" s="473">
        <f>E25+E26+E27</f>
        <v>0.19401398000000006</v>
      </c>
      <c r="F24" s="473">
        <f t="shared" si="0"/>
        <v>0.6049489600000001</v>
      </c>
    </row>
    <row r="25" spans="1:6" ht="15.75">
      <c r="A25" s="349" t="s">
        <v>294</v>
      </c>
      <c r="B25" s="5" t="s">
        <v>297</v>
      </c>
      <c r="C25" s="474">
        <f>0.220621</f>
        <v>0.220621</v>
      </c>
      <c r="D25" s="474">
        <v>0.19031398000000008</v>
      </c>
      <c r="E25" s="474">
        <f>D25-0.0193+0.023</f>
        <v>0.19401398000000006</v>
      </c>
      <c r="F25" s="473">
        <f>C25+D25+E25</f>
        <v>0.6049489600000001</v>
      </c>
    </row>
    <row r="26" spans="1:6" ht="15.75">
      <c r="A26" s="349" t="s">
        <v>295</v>
      </c>
      <c r="B26" s="5" t="s">
        <v>298</v>
      </c>
      <c r="C26" s="350"/>
      <c r="D26" s="350"/>
      <c r="E26" s="350"/>
      <c r="F26" s="473">
        <f t="shared" si="0"/>
        <v>0</v>
      </c>
    </row>
    <row r="27" spans="1:6" ht="15.75">
      <c r="A27" s="349" t="s">
        <v>296</v>
      </c>
      <c r="B27" s="5" t="s">
        <v>299</v>
      </c>
      <c r="C27" s="350"/>
      <c r="D27" s="350"/>
      <c r="E27" s="350"/>
      <c r="F27" s="473">
        <f t="shared" si="0"/>
        <v>0</v>
      </c>
    </row>
    <row r="28" spans="1:6" ht="15.75">
      <c r="A28" s="349" t="s">
        <v>14</v>
      </c>
      <c r="B28" s="5" t="s">
        <v>30</v>
      </c>
      <c r="C28" s="389"/>
      <c r="D28" s="350"/>
      <c r="E28" s="350"/>
      <c r="F28" s="473">
        <f t="shared" si="0"/>
        <v>0</v>
      </c>
    </row>
    <row r="29" spans="1:6" ht="15.75">
      <c r="A29" s="349" t="s">
        <v>31</v>
      </c>
      <c r="B29" s="5" t="s">
        <v>32</v>
      </c>
      <c r="C29" s="473">
        <f>C30</f>
        <v>0</v>
      </c>
      <c r="D29" s="473">
        <f>D30</f>
        <v>0</v>
      </c>
      <c r="E29" s="473">
        <f>E30</f>
        <v>0</v>
      </c>
      <c r="F29" s="473">
        <f t="shared" si="0"/>
        <v>0</v>
      </c>
    </row>
    <row r="30" spans="1:6" ht="15.75">
      <c r="A30" s="349" t="s">
        <v>33</v>
      </c>
      <c r="B30" s="5" t="s">
        <v>114</v>
      </c>
      <c r="C30" s="473"/>
      <c r="D30" s="473"/>
      <c r="E30" s="473"/>
      <c r="F30" s="473">
        <f t="shared" si="0"/>
        <v>0</v>
      </c>
    </row>
    <row r="31" spans="1:6" ht="15.75">
      <c r="A31" s="349" t="s">
        <v>202</v>
      </c>
      <c r="B31" s="5" t="s">
        <v>305</v>
      </c>
      <c r="C31" s="473"/>
      <c r="D31" s="473"/>
      <c r="E31" s="473"/>
      <c r="F31" s="473">
        <f t="shared" si="0"/>
        <v>0</v>
      </c>
    </row>
    <row r="32" spans="1:6" ht="15.75">
      <c r="A32" s="349" t="s">
        <v>4</v>
      </c>
      <c r="B32" s="5" t="s">
        <v>115</v>
      </c>
      <c r="C32" s="473">
        <f>C33+C36+C37+C38+C39+C40+C41</f>
        <v>0</v>
      </c>
      <c r="D32" s="473">
        <f>D33+D36+D37+D38+D39+D40+D41</f>
        <v>0</v>
      </c>
      <c r="E32" s="473">
        <f>E33+E36+E37+E38+E39+E40+E41</f>
        <v>0</v>
      </c>
      <c r="F32" s="473">
        <f t="shared" si="0"/>
        <v>0</v>
      </c>
    </row>
    <row r="33" spans="1:6" ht="15.75">
      <c r="A33" s="349" t="s">
        <v>5</v>
      </c>
      <c r="B33" s="5" t="s">
        <v>120</v>
      </c>
      <c r="C33" s="473">
        <f>C34+C35</f>
        <v>0</v>
      </c>
      <c r="D33" s="473">
        <f>D34+D35</f>
        <v>0</v>
      </c>
      <c r="E33" s="473">
        <f>E34+E35</f>
        <v>0</v>
      </c>
      <c r="F33" s="473">
        <f t="shared" si="0"/>
        <v>0</v>
      </c>
    </row>
    <row r="34" spans="1:6" ht="15.75">
      <c r="A34" s="349"/>
      <c r="B34" s="5" t="s">
        <v>523</v>
      </c>
      <c r="C34" s="475"/>
      <c r="D34" s="473"/>
      <c r="E34" s="473"/>
      <c r="F34" s="473">
        <f t="shared" si="0"/>
        <v>0</v>
      </c>
    </row>
    <row r="35" spans="1:6" ht="15.75">
      <c r="A35" s="349"/>
      <c r="B35" s="5" t="s">
        <v>524</v>
      </c>
      <c r="C35" s="475"/>
      <c r="D35" s="473"/>
      <c r="E35" s="473"/>
      <c r="F35" s="473">
        <f t="shared" si="0"/>
        <v>0</v>
      </c>
    </row>
    <row r="36" spans="1:6" ht="15.75">
      <c r="A36" s="349" t="s">
        <v>6</v>
      </c>
      <c r="B36" s="5" t="s">
        <v>116</v>
      </c>
      <c r="C36" s="475"/>
      <c r="D36" s="473"/>
      <c r="E36" s="473"/>
      <c r="F36" s="473">
        <f t="shared" si="0"/>
        <v>0</v>
      </c>
    </row>
    <row r="37" spans="1:6" ht="15.75">
      <c r="A37" s="351" t="s">
        <v>7</v>
      </c>
      <c r="B37" s="5" t="s">
        <v>117</v>
      </c>
      <c r="C37" s="475"/>
      <c r="D37" s="473"/>
      <c r="E37" s="473"/>
      <c r="F37" s="473">
        <f t="shared" si="0"/>
        <v>0</v>
      </c>
    </row>
    <row r="38" spans="1:6" ht="15.75">
      <c r="A38" s="351" t="s">
        <v>8</v>
      </c>
      <c r="B38" s="5" t="s">
        <v>34</v>
      </c>
      <c r="C38" s="473"/>
      <c r="D38" s="473"/>
      <c r="E38" s="473"/>
      <c r="F38" s="473">
        <f t="shared" si="0"/>
        <v>0</v>
      </c>
    </row>
    <row r="39" spans="1:6" ht="15.75">
      <c r="A39" s="349" t="s">
        <v>54</v>
      </c>
      <c r="B39" s="5" t="s">
        <v>47</v>
      </c>
      <c r="C39" s="473"/>
      <c r="D39" s="473"/>
      <c r="E39" s="473"/>
      <c r="F39" s="473">
        <f t="shared" si="0"/>
        <v>0</v>
      </c>
    </row>
    <row r="40" spans="1:6" ht="15.75">
      <c r="A40" s="349" t="s">
        <v>108</v>
      </c>
      <c r="B40" s="5" t="s">
        <v>301</v>
      </c>
      <c r="C40" s="473"/>
      <c r="D40" s="473"/>
      <c r="E40" s="473"/>
      <c r="F40" s="473">
        <f t="shared" si="0"/>
        <v>0</v>
      </c>
    </row>
    <row r="41" spans="1:6" ht="15.75">
      <c r="A41" s="349" t="s">
        <v>300</v>
      </c>
      <c r="B41" s="5" t="s">
        <v>35</v>
      </c>
      <c r="C41" s="473"/>
      <c r="D41" s="473"/>
      <c r="E41" s="473"/>
      <c r="F41" s="473">
        <f t="shared" si="0"/>
        <v>0</v>
      </c>
    </row>
    <row r="42" spans="1:6" ht="16.5" customHeight="1">
      <c r="A42" s="352"/>
      <c r="B42" s="207" t="s">
        <v>25</v>
      </c>
      <c r="C42" s="473">
        <f>C16+C32</f>
        <v>1.0319378467994018</v>
      </c>
      <c r="D42" s="473">
        <f>D16+D32</f>
        <v>1.1848771812133072</v>
      </c>
      <c r="E42" s="473">
        <f>E16+E32</f>
        <v>1.2804302800935758</v>
      </c>
      <c r="F42" s="473">
        <f>F16+F32</f>
        <v>3.4972453081062853</v>
      </c>
    </row>
    <row r="43" spans="1:6" ht="16.5" customHeight="1">
      <c r="A43" s="353"/>
      <c r="B43" s="5" t="s">
        <v>289</v>
      </c>
      <c r="C43" s="350"/>
      <c r="D43" s="350"/>
      <c r="E43" s="350"/>
      <c r="F43" s="350"/>
    </row>
    <row r="44" spans="1:6" ht="16.5" customHeight="1" hidden="1">
      <c r="A44" s="9"/>
      <c r="B44" s="199" t="s">
        <v>290</v>
      </c>
      <c r="C44" s="10"/>
      <c r="D44" s="10"/>
      <c r="E44" s="10"/>
      <c r="F44" s="11"/>
    </row>
    <row r="45" spans="1:6" ht="16.5" customHeight="1" hidden="1" thickBot="1">
      <c r="A45" s="114"/>
      <c r="B45" s="200" t="s">
        <v>291</v>
      </c>
      <c r="C45" s="33"/>
      <c r="D45" s="33"/>
      <c r="E45" s="33"/>
      <c r="F45" s="34"/>
    </row>
    <row r="46" spans="1:6" ht="15.75" hidden="1">
      <c r="A46" s="36"/>
      <c r="B46" s="101"/>
      <c r="C46" s="36"/>
      <c r="D46" s="36"/>
      <c r="E46" s="36"/>
      <c r="F46" s="36"/>
    </row>
    <row r="47" spans="1:6" ht="30" customHeight="1" hidden="1">
      <c r="A47" s="527" t="s">
        <v>532</v>
      </c>
      <c r="B47" s="527"/>
      <c r="C47" s="527"/>
      <c r="D47" s="527"/>
      <c r="E47" s="527"/>
      <c r="F47" s="527"/>
    </row>
    <row r="48" spans="1:6" ht="30" customHeight="1" hidden="1">
      <c r="A48" s="527" t="s">
        <v>533</v>
      </c>
      <c r="B48" s="527"/>
      <c r="C48" s="527"/>
      <c r="D48" s="527"/>
      <c r="E48" s="527"/>
      <c r="F48" s="527"/>
    </row>
    <row r="49" spans="1:2" ht="15.75">
      <c r="A49" s="14"/>
      <c r="B49" s="13"/>
    </row>
    <row r="50" spans="1:8" ht="15.75">
      <c r="A50" s="14"/>
      <c r="B50" s="527"/>
      <c r="C50" s="527"/>
      <c r="D50" s="527"/>
      <c r="E50" s="527"/>
      <c r="F50" s="527"/>
      <c r="G50" s="527"/>
      <c r="H50" s="527"/>
    </row>
    <row r="51" spans="1:6" ht="20.25">
      <c r="A51" s="313"/>
      <c r="B51" s="311"/>
      <c r="C51" s="311"/>
      <c r="D51" s="311"/>
      <c r="E51" s="311"/>
      <c r="F51" s="311"/>
    </row>
    <row r="52" spans="1:15" ht="20.25">
      <c r="A52" s="477" t="s">
        <v>705</v>
      </c>
      <c r="B52" s="477"/>
      <c r="C52" s="477"/>
      <c r="D52" s="477"/>
      <c r="E52" s="477"/>
      <c r="F52" s="477"/>
      <c r="G52" s="477"/>
      <c r="H52" s="477"/>
      <c r="I52" s="477"/>
      <c r="J52" s="477"/>
      <c r="K52" s="477"/>
      <c r="L52" s="477"/>
      <c r="M52" s="477"/>
      <c r="N52" s="477"/>
      <c r="O52" s="477"/>
    </row>
    <row r="53" ht="15.75">
      <c r="A53" s="14"/>
    </row>
    <row r="54" spans="1:6" ht="15.75">
      <c r="A54" s="20"/>
      <c r="C54" s="22"/>
      <c r="D54" s="22"/>
      <c r="F54" s="21"/>
    </row>
    <row r="55" spans="3:4" ht="15.75">
      <c r="C55" s="23"/>
      <c r="D55" s="23"/>
    </row>
    <row r="56" spans="1:4" ht="15.75">
      <c r="A56" s="17"/>
      <c r="D56" s="16"/>
    </row>
  </sheetData>
  <sheetProtection/>
  <mergeCells count="10">
    <mergeCell ref="A52:O52"/>
    <mergeCell ref="B50:H50"/>
    <mergeCell ref="A5:F5"/>
    <mergeCell ref="D1:F1"/>
    <mergeCell ref="C2:F2"/>
    <mergeCell ref="C3:F3"/>
    <mergeCell ref="D11:F11"/>
    <mergeCell ref="E10:F10"/>
    <mergeCell ref="A47:F47"/>
    <mergeCell ref="A48:F48"/>
  </mergeCells>
  <printOptions/>
  <pageMargins left="0.7480314960629921" right="0.7480314960629921" top="0.7480314960629921" bottom="0.984251968503937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zoomScale="60" zoomScaleNormal="60" zoomScalePageLayoutView="0" workbookViewId="0" topLeftCell="A1">
      <selection activeCell="U3" sqref="U3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4" width="9.25390625" style="1" bestFit="1" customWidth="1"/>
    <col min="5" max="5" width="12.00390625" style="294" customWidth="1"/>
    <col min="6" max="6" width="6.125" style="1" bestFit="1" customWidth="1"/>
    <col min="7" max="7" width="12.00390625" style="294" customWidth="1"/>
    <col min="8" max="8" width="6.125" style="1" bestFit="1" customWidth="1"/>
    <col min="9" max="9" width="12.00390625" style="294" customWidth="1"/>
    <col min="10" max="10" width="6.125" style="1" bestFit="1" customWidth="1"/>
    <col min="11" max="11" width="12.00390625" style="294" customWidth="1"/>
    <col min="12" max="12" width="6.125" style="1" bestFit="1" customWidth="1"/>
    <col min="13" max="13" width="12.00390625" style="294" customWidth="1"/>
    <col min="14" max="14" width="14.00390625" style="1" customWidth="1"/>
    <col min="15" max="15" width="12.25390625" style="1" customWidth="1"/>
    <col min="16" max="16" width="6.25390625" style="1" customWidth="1"/>
    <col min="17" max="18" width="14.375" style="1" customWidth="1"/>
    <col min="19" max="20" width="9.375" style="1" customWidth="1"/>
    <col min="21" max="21" width="18.875" style="1" customWidth="1"/>
    <col min="22" max="16384" width="9.00390625" style="1" customWidth="1"/>
  </cols>
  <sheetData>
    <row r="1" ht="15.75">
      <c r="U1" s="4"/>
    </row>
    <row r="2" ht="15.75">
      <c r="U2" s="4" t="s">
        <v>471</v>
      </c>
    </row>
    <row r="3" ht="15.75">
      <c r="U3" s="4" t="s">
        <v>271</v>
      </c>
    </row>
    <row r="4" ht="15.75">
      <c r="U4" s="4" t="s">
        <v>286</v>
      </c>
    </row>
    <row r="5" ht="15.75">
      <c r="U5" s="4"/>
    </row>
    <row r="6" ht="15.75">
      <c r="A6" s="16"/>
    </row>
    <row r="7" spans="1:21" ht="15.75">
      <c r="A7" s="536" t="s">
        <v>491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</row>
    <row r="8" spans="1:21" ht="15.75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</row>
    <row r="9" ht="15.75">
      <c r="U9" s="4" t="s">
        <v>272</v>
      </c>
    </row>
    <row r="10" ht="15.75">
      <c r="U10" s="4" t="s">
        <v>273</v>
      </c>
    </row>
    <row r="11" ht="15.75">
      <c r="U11" s="4"/>
    </row>
    <row r="12" ht="15.75">
      <c r="U12" s="196" t="s">
        <v>274</v>
      </c>
    </row>
    <row r="13" spans="1:21" ht="15.75">
      <c r="A13" s="16"/>
      <c r="U13" s="4" t="s">
        <v>275</v>
      </c>
    </row>
    <row r="14" spans="1:21" ht="15.75">
      <c r="A14" s="16"/>
      <c r="U14" s="4" t="s">
        <v>276</v>
      </c>
    </row>
    <row r="15" ht="16.5" thickBot="1"/>
    <row r="16" spans="1:21" ht="126" customHeight="1">
      <c r="A16" s="537" t="s">
        <v>15</v>
      </c>
      <c r="B16" s="540" t="s">
        <v>38</v>
      </c>
      <c r="C16" s="540" t="s">
        <v>485</v>
      </c>
      <c r="D16" s="540" t="s">
        <v>278</v>
      </c>
      <c r="E16" s="540"/>
      <c r="F16" s="540"/>
      <c r="G16" s="540"/>
      <c r="H16" s="540"/>
      <c r="I16" s="540"/>
      <c r="J16" s="540"/>
      <c r="K16" s="540"/>
      <c r="L16" s="540"/>
      <c r="M16" s="540"/>
      <c r="N16" s="541" t="s">
        <v>487</v>
      </c>
      <c r="O16" s="544" t="s">
        <v>488</v>
      </c>
      <c r="P16" s="545"/>
      <c r="Q16" s="545"/>
      <c r="R16" s="546"/>
      <c r="S16" s="544" t="s">
        <v>446</v>
      </c>
      <c r="T16" s="546"/>
      <c r="U16" s="530" t="s">
        <v>447</v>
      </c>
    </row>
    <row r="17" spans="1:21" ht="31.5" customHeight="1">
      <c r="A17" s="538"/>
      <c r="B17" s="506"/>
      <c r="C17" s="506"/>
      <c r="D17" s="506" t="s">
        <v>18</v>
      </c>
      <c r="E17" s="506"/>
      <c r="F17" s="506" t="s">
        <v>19</v>
      </c>
      <c r="G17" s="506"/>
      <c r="H17" s="506" t="s">
        <v>20</v>
      </c>
      <c r="I17" s="506"/>
      <c r="J17" s="506" t="s">
        <v>21</v>
      </c>
      <c r="K17" s="506"/>
      <c r="L17" s="506" t="s">
        <v>22</v>
      </c>
      <c r="M17" s="506"/>
      <c r="N17" s="542"/>
      <c r="O17" s="506" t="s">
        <v>61</v>
      </c>
      <c r="P17" s="506" t="s">
        <v>127</v>
      </c>
      <c r="Q17" s="506" t="s">
        <v>125</v>
      </c>
      <c r="R17" s="506"/>
      <c r="S17" s="534" t="s">
        <v>56</v>
      </c>
      <c r="T17" s="535"/>
      <c r="U17" s="531"/>
    </row>
    <row r="18" spans="1:21" ht="81.75" customHeight="1" thickBot="1">
      <c r="A18" s="539"/>
      <c r="B18" s="529"/>
      <c r="C18" s="529"/>
      <c r="D18" s="99" t="s">
        <v>479</v>
      </c>
      <c r="E18" s="99" t="s">
        <v>486</v>
      </c>
      <c r="F18" s="99" t="s">
        <v>23</v>
      </c>
      <c r="G18" s="99" t="s">
        <v>448</v>
      </c>
      <c r="H18" s="99" t="s">
        <v>23</v>
      </c>
      <c r="I18" s="99" t="s">
        <v>448</v>
      </c>
      <c r="J18" s="99" t="s">
        <v>23</v>
      </c>
      <c r="K18" s="99" t="s">
        <v>448</v>
      </c>
      <c r="L18" s="99" t="s">
        <v>23</v>
      </c>
      <c r="M18" s="99" t="s">
        <v>448</v>
      </c>
      <c r="N18" s="543"/>
      <c r="O18" s="529"/>
      <c r="P18" s="529"/>
      <c r="Q18" s="99" t="s">
        <v>124</v>
      </c>
      <c r="R18" s="99" t="s">
        <v>126</v>
      </c>
      <c r="S18" s="290" t="s">
        <v>489</v>
      </c>
      <c r="T18" s="290" t="s">
        <v>449</v>
      </c>
      <c r="U18" s="532"/>
    </row>
    <row r="19" spans="1:21" ht="15.75">
      <c r="A19" s="85"/>
      <c r="B19" s="86" t="s">
        <v>39</v>
      </c>
      <c r="C19" s="86"/>
      <c r="D19" s="86"/>
      <c r="E19" s="92"/>
      <c r="F19" s="86"/>
      <c r="G19" s="86"/>
      <c r="H19" s="92"/>
      <c r="I19" s="92"/>
      <c r="J19" s="86"/>
      <c r="K19" s="86"/>
      <c r="L19" s="92"/>
      <c r="M19" s="92"/>
      <c r="N19" s="92"/>
      <c r="O19" s="92"/>
      <c r="P19" s="92"/>
      <c r="Q19" s="92"/>
      <c r="R19" s="92"/>
      <c r="S19" s="291"/>
      <c r="T19" s="291"/>
      <c r="U19" s="93"/>
    </row>
    <row r="20" spans="1:21" ht="31.5">
      <c r="A20" s="27" t="s">
        <v>1</v>
      </c>
      <c r="B20" s="26" t="s">
        <v>132</v>
      </c>
      <c r="C20" s="26"/>
      <c r="D20" s="26"/>
      <c r="E20" s="26"/>
      <c r="F20" s="26"/>
      <c r="G20" s="26"/>
      <c r="H20" s="26"/>
      <c r="I20" s="26"/>
      <c r="J20" s="26"/>
      <c r="K20" s="26"/>
      <c r="L20" s="6"/>
      <c r="M20" s="6"/>
      <c r="N20" s="6"/>
      <c r="O20" s="6"/>
      <c r="P20" s="6"/>
      <c r="Q20" s="6"/>
      <c r="R20" s="6"/>
      <c r="S20" s="41"/>
      <c r="T20" s="41"/>
      <c r="U20" s="7"/>
    </row>
    <row r="21" spans="1:21" ht="31.5">
      <c r="A21" s="113" t="s">
        <v>2</v>
      </c>
      <c r="B21" s="26" t="s">
        <v>129</v>
      </c>
      <c r="C21" s="26"/>
      <c r="D21" s="26"/>
      <c r="E21" s="26"/>
      <c r="F21" s="26"/>
      <c r="G21" s="26"/>
      <c r="H21" s="26"/>
      <c r="I21" s="26"/>
      <c r="J21" s="26"/>
      <c r="K21" s="26"/>
      <c r="L21" s="6"/>
      <c r="M21" s="6"/>
      <c r="N21" s="6"/>
      <c r="O21" s="6"/>
      <c r="P21" s="6"/>
      <c r="Q21" s="6"/>
      <c r="R21" s="6"/>
      <c r="S21" s="41"/>
      <c r="T21" s="41"/>
      <c r="U21" s="7"/>
    </row>
    <row r="22" spans="1:21" ht="15.75">
      <c r="A22" s="18">
        <v>1</v>
      </c>
      <c r="B22" s="5" t="s">
        <v>40</v>
      </c>
      <c r="C22" s="5"/>
      <c r="D22" s="5"/>
      <c r="E22" s="6"/>
      <c r="F22" s="5"/>
      <c r="G22" s="6"/>
      <c r="H22" s="5"/>
      <c r="I22" s="6"/>
      <c r="J22" s="5"/>
      <c r="K22" s="6"/>
      <c r="L22" s="6"/>
      <c r="M22" s="6"/>
      <c r="N22" s="6"/>
      <c r="O22" s="6"/>
      <c r="P22" s="6"/>
      <c r="Q22" s="6"/>
      <c r="R22" s="6"/>
      <c r="S22" s="41"/>
      <c r="T22" s="41"/>
      <c r="U22" s="7"/>
    </row>
    <row r="23" spans="1:21" ht="15.75">
      <c r="A23" s="18">
        <v>2</v>
      </c>
      <c r="B23" s="5" t="s">
        <v>42</v>
      </c>
      <c r="C23" s="5"/>
      <c r="D23" s="5"/>
      <c r="E23" s="6"/>
      <c r="F23" s="5"/>
      <c r="G23" s="6"/>
      <c r="H23" s="5"/>
      <c r="I23" s="6"/>
      <c r="J23" s="5"/>
      <c r="K23" s="6"/>
      <c r="L23" s="6"/>
      <c r="M23" s="6"/>
      <c r="N23" s="6"/>
      <c r="O23" s="6"/>
      <c r="P23" s="6"/>
      <c r="Q23" s="6"/>
      <c r="R23" s="6"/>
      <c r="S23" s="41"/>
      <c r="T23" s="41"/>
      <c r="U23" s="7"/>
    </row>
    <row r="24" spans="1:21" ht="15.75">
      <c r="A24" s="94" t="s">
        <v>41</v>
      </c>
      <c r="B24" s="12"/>
      <c r="C24" s="12"/>
      <c r="D24" s="12"/>
      <c r="E24" s="95"/>
      <c r="F24" s="12"/>
      <c r="G24" s="95"/>
      <c r="H24" s="12"/>
      <c r="I24" s="95"/>
      <c r="J24" s="12"/>
      <c r="K24" s="95"/>
      <c r="L24" s="95"/>
      <c r="M24" s="95"/>
      <c r="N24" s="95"/>
      <c r="O24" s="95"/>
      <c r="P24" s="95"/>
      <c r="Q24" s="95"/>
      <c r="R24" s="95"/>
      <c r="S24" s="292"/>
      <c r="T24" s="292"/>
      <c r="U24" s="96"/>
    </row>
    <row r="25" spans="1:21" ht="31.5">
      <c r="A25" s="98" t="s">
        <v>3</v>
      </c>
      <c r="B25" s="97" t="s">
        <v>255</v>
      </c>
      <c r="C25" s="97"/>
      <c r="D25" s="12"/>
      <c r="E25" s="95"/>
      <c r="F25" s="12"/>
      <c r="G25" s="95"/>
      <c r="H25" s="12"/>
      <c r="I25" s="95"/>
      <c r="J25" s="12"/>
      <c r="K25" s="95"/>
      <c r="L25" s="95"/>
      <c r="M25" s="95"/>
      <c r="N25" s="95"/>
      <c r="O25" s="95"/>
      <c r="P25" s="95"/>
      <c r="Q25" s="95"/>
      <c r="R25" s="95"/>
      <c r="S25" s="292"/>
      <c r="T25" s="292"/>
      <c r="U25" s="96"/>
    </row>
    <row r="26" spans="1:21" ht="15.75">
      <c r="A26" s="18">
        <v>1</v>
      </c>
      <c r="B26" s="5" t="s">
        <v>40</v>
      </c>
      <c r="C26" s="12"/>
      <c r="D26" s="12"/>
      <c r="E26" s="95"/>
      <c r="F26" s="12"/>
      <c r="G26" s="95"/>
      <c r="H26" s="12"/>
      <c r="I26" s="95"/>
      <c r="J26" s="12"/>
      <c r="K26" s="95"/>
      <c r="L26" s="95"/>
      <c r="M26" s="95"/>
      <c r="N26" s="95"/>
      <c r="O26" s="95"/>
      <c r="P26" s="95"/>
      <c r="Q26" s="95"/>
      <c r="R26" s="95"/>
      <c r="S26" s="292"/>
      <c r="T26" s="292"/>
      <c r="U26" s="96"/>
    </row>
    <row r="27" spans="1:21" ht="15.75">
      <c r="A27" s="18">
        <v>2</v>
      </c>
      <c r="B27" s="5" t="s">
        <v>42</v>
      </c>
      <c r="C27" s="12"/>
      <c r="D27" s="12"/>
      <c r="E27" s="95"/>
      <c r="F27" s="12"/>
      <c r="G27" s="95"/>
      <c r="H27" s="12"/>
      <c r="I27" s="95"/>
      <c r="J27" s="12"/>
      <c r="K27" s="95"/>
      <c r="L27" s="95"/>
      <c r="M27" s="95"/>
      <c r="N27" s="95"/>
      <c r="O27" s="95"/>
      <c r="P27" s="95"/>
      <c r="Q27" s="95"/>
      <c r="R27" s="95"/>
      <c r="S27" s="292"/>
      <c r="T27" s="292"/>
      <c r="U27" s="96"/>
    </row>
    <row r="28" spans="1:21" ht="15.75">
      <c r="A28" s="94" t="s">
        <v>41</v>
      </c>
      <c r="B28" s="12"/>
      <c r="C28" s="12"/>
      <c r="D28" s="12"/>
      <c r="E28" s="95"/>
      <c r="F28" s="12"/>
      <c r="G28" s="95"/>
      <c r="H28" s="12"/>
      <c r="I28" s="95"/>
      <c r="J28" s="12"/>
      <c r="K28" s="95"/>
      <c r="L28" s="95"/>
      <c r="M28" s="95"/>
      <c r="N28" s="95"/>
      <c r="O28" s="95"/>
      <c r="P28" s="95"/>
      <c r="Q28" s="95"/>
      <c r="R28" s="95"/>
      <c r="S28" s="292"/>
      <c r="T28" s="292"/>
      <c r="U28" s="96"/>
    </row>
    <row r="29" spans="1:21" ht="31.5">
      <c r="A29" s="98" t="s">
        <v>14</v>
      </c>
      <c r="B29" s="97" t="s">
        <v>130</v>
      </c>
      <c r="C29" s="97"/>
      <c r="D29" s="12"/>
      <c r="E29" s="95"/>
      <c r="F29" s="12"/>
      <c r="G29" s="95"/>
      <c r="H29" s="12"/>
      <c r="I29" s="95"/>
      <c r="J29" s="12"/>
      <c r="K29" s="95"/>
      <c r="L29" s="95"/>
      <c r="M29" s="95"/>
      <c r="N29" s="95"/>
      <c r="O29" s="95"/>
      <c r="P29" s="95"/>
      <c r="Q29" s="95"/>
      <c r="R29" s="95"/>
      <c r="S29" s="292"/>
      <c r="T29" s="292"/>
      <c r="U29" s="96"/>
    </row>
    <row r="30" spans="1:21" ht="15.75">
      <c r="A30" s="94">
        <v>1</v>
      </c>
      <c r="B30" s="12" t="s">
        <v>40</v>
      </c>
      <c r="C30" s="12"/>
      <c r="D30" s="12"/>
      <c r="E30" s="95"/>
      <c r="F30" s="12"/>
      <c r="G30" s="95"/>
      <c r="H30" s="12"/>
      <c r="I30" s="95"/>
      <c r="J30" s="12"/>
      <c r="K30" s="95"/>
      <c r="L30" s="95"/>
      <c r="M30" s="95"/>
      <c r="N30" s="95"/>
      <c r="O30" s="95"/>
      <c r="P30" s="95"/>
      <c r="Q30" s="95"/>
      <c r="R30" s="95"/>
      <c r="S30" s="292"/>
      <c r="T30" s="292"/>
      <c r="U30" s="96"/>
    </row>
    <row r="31" spans="1:21" ht="15.75">
      <c r="A31" s="94">
        <v>2</v>
      </c>
      <c r="B31" s="12" t="s">
        <v>42</v>
      </c>
      <c r="C31" s="12"/>
      <c r="D31" s="12"/>
      <c r="E31" s="95"/>
      <c r="F31" s="12"/>
      <c r="G31" s="95"/>
      <c r="H31" s="12"/>
      <c r="I31" s="95"/>
      <c r="J31" s="12"/>
      <c r="K31" s="95"/>
      <c r="L31" s="95"/>
      <c r="M31" s="95"/>
      <c r="N31" s="95"/>
      <c r="O31" s="95"/>
      <c r="P31" s="95"/>
      <c r="Q31" s="95"/>
      <c r="R31" s="95"/>
      <c r="S31" s="292"/>
      <c r="T31" s="292"/>
      <c r="U31" s="96"/>
    </row>
    <row r="32" spans="1:21" ht="15.75">
      <c r="A32" s="94" t="s">
        <v>41</v>
      </c>
      <c r="B32" s="12"/>
      <c r="C32" s="12"/>
      <c r="D32" s="12"/>
      <c r="E32" s="95"/>
      <c r="F32" s="12"/>
      <c r="G32" s="95"/>
      <c r="H32" s="12"/>
      <c r="I32" s="95"/>
      <c r="J32" s="12"/>
      <c r="K32" s="95"/>
      <c r="L32" s="95"/>
      <c r="M32" s="95"/>
      <c r="N32" s="95"/>
      <c r="O32" s="95"/>
      <c r="P32" s="95"/>
      <c r="Q32" s="95"/>
      <c r="R32" s="95"/>
      <c r="S32" s="292"/>
      <c r="T32" s="292"/>
      <c r="U32" s="96"/>
    </row>
    <row r="33" spans="1:21" ht="47.25">
      <c r="A33" s="98" t="s">
        <v>31</v>
      </c>
      <c r="B33" s="97" t="s">
        <v>131</v>
      </c>
      <c r="C33" s="12"/>
      <c r="D33" s="12"/>
      <c r="E33" s="95"/>
      <c r="F33" s="12"/>
      <c r="G33" s="95"/>
      <c r="H33" s="12"/>
      <c r="I33" s="95"/>
      <c r="J33" s="12"/>
      <c r="K33" s="95"/>
      <c r="L33" s="95"/>
      <c r="M33" s="95"/>
      <c r="N33" s="95"/>
      <c r="O33" s="95"/>
      <c r="P33" s="95"/>
      <c r="Q33" s="95"/>
      <c r="R33" s="95"/>
      <c r="S33" s="292"/>
      <c r="T33" s="292"/>
      <c r="U33" s="96"/>
    </row>
    <row r="34" spans="1:21" ht="15.75">
      <c r="A34" s="94">
        <v>1</v>
      </c>
      <c r="B34" s="12" t="s">
        <v>40</v>
      </c>
      <c r="C34" s="12"/>
      <c r="D34" s="12"/>
      <c r="E34" s="95"/>
      <c r="F34" s="12"/>
      <c r="G34" s="95"/>
      <c r="H34" s="12"/>
      <c r="I34" s="95"/>
      <c r="J34" s="12"/>
      <c r="K34" s="95"/>
      <c r="L34" s="95"/>
      <c r="M34" s="95"/>
      <c r="N34" s="95"/>
      <c r="O34" s="95"/>
      <c r="P34" s="95"/>
      <c r="Q34" s="95"/>
      <c r="R34" s="95"/>
      <c r="S34" s="292"/>
      <c r="T34" s="292"/>
      <c r="U34" s="96"/>
    </row>
    <row r="35" spans="1:21" ht="15.75">
      <c r="A35" s="94">
        <v>2</v>
      </c>
      <c r="B35" s="12" t="s">
        <v>42</v>
      </c>
      <c r="C35" s="12"/>
      <c r="D35" s="12"/>
      <c r="E35" s="95"/>
      <c r="F35" s="12"/>
      <c r="G35" s="95"/>
      <c r="H35" s="12"/>
      <c r="I35" s="95"/>
      <c r="J35" s="12"/>
      <c r="K35" s="95"/>
      <c r="L35" s="95"/>
      <c r="M35" s="95"/>
      <c r="N35" s="95"/>
      <c r="O35" s="95"/>
      <c r="P35" s="95"/>
      <c r="Q35" s="95"/>
      <c r="R35" s="95"/>
      <c r="S35" s="292"/>
      <c r="T35" s="292"/>
      <c r="U35" s="96"/>
    </row>
    <row r="36" spans="1:21" ht="15.75">
      <c r="A36" s="94" t="s">
        <v>41</v>
      </c>
      <c r="B36" s="12"/>
      <c r="C36" s="12"/>
      <c r="D36" s="12"/>
      <c r="E36" s="95"/>
      <c r="F36" s="12"/>
      <c r="G36" s="95"/>
      <c r="H36" s="12"/>
      <c r="I36" s="95"/>
      <c r="J36" s="12"/>
      <c r="K36" s="95"/>
      <c r="L36" s="95"/>
      <c r="M36" s="95"/>
      <c r="N36" s="95"/>
      <c r="O36" s="95"/>
      <c r="P36" s="95"/>
      <c r="Q36" s="95"/>
      <c r="R36" s="95"/>
      <c r="S36" s="292"/>
      <c r="T36" s="292"/>
      <c r="U36" s="96"/>
    </row>
    <row r="37" spans="1:21" ht="15.75">
      <c r="A37" s="27" t="s">
        <v>4</v>
      </c>
      <c r="B37" s="26" t="s">
        <v>53</v>
      </c>
      <c r="C37" s="26"/>
      <c r="D37" s="26"/>
      <c r="E37" s="26"/>
      <c r="F37" s="26"/>
      <c r="G37" s="26"/>
      <c r="H37" s="26"/>
      <c r="I37" s="26"/>
      <c r="J37" s="26"/>
      <c r="K37" s="26"/>
      <c r="L37" s="6"/>
      <c r="M37" s="6"/>
      <c r="N37" s="6"/>
      <c r="O37" s="6"/>
      <c r="P37" s="6"/>
      <c r="Q37" s="6"/>
      <c r="R37" s="6"/>
      <c r="S37" s="41"/>
      <c r="T37" s="41"/>
      <c r="U37" s="7"/>
    </row>
    <row r="38" spans="1:21" ht="31.5">
      <c r="A38" s="113" t="s">
        <v>5</v>
      </c>
      <c r="B38" s="26" t="s">
        <v>129</v>
      </c>
      <c r="C38" s="26"/>
      <c r="D38" s="26"/>
      <c r="E38" s="26"/>
      <c r="F38" s="26"/>
      <c r="G38" s="26"/>
      <c r="H38" s="26"/>
      <c r="I38" s="26"/>
      <c r="J38" s="26"/>
      <c r="K38" s="26"/>
      <c r="L38" s="6"/>
      <c r="M38" s="6"/>
      <c r="N38" s="6"/>
      <c r="O38" s="6"/>
      <c r="P38" s="6"/>
      <c r="Q38" s="6"/>
      <c r="R38" s="6"/>
      <c r="S38" s="41"/>
      <c r="T38" s="41"/>
      <c r="U38" s="7"/>
    </row>
    <row r="39" spans="1:21" ht="15.75">
      <c r="A39" s="18">
        <v>1</v>
      </c>
      <c r="B39" s="5" t="s">
        <v>40</v>
      </c>
      <c r="C39" s="26"/>
      <c r="D39" s="26"/>
      <c r="E39" s="26"/>
      <c r="F39" s="26"/>
      <c r="G39" s="26"/>
      <c r="H39" s="26"/>
      <c r="I39" s="26"/>
      <c r="J39" s="26"/>
      <c r="K39" s="26"/>
      <c r="L39" s="6"/>
      <c r="M39" s="6"/>
      <c r="N39" s="6"/>
      <c r="O39" s="6"/>
      <c r="P39" s="6"/>
      <c r="Q39" s="6"/>
      <c r="R39" s="6"/>
      <c r="S39" s="41"/>
      <c r="T39" s="41"/>
      <c r="U39" s="7"/>
    </row>
    <row r="40" spans="1:21" ht="15.75">
      <c r="A40" s="18">
        <v>2</v>
      </c>
      <c r="B40" s="5" t="s">
        <v>42</v>
      </c>
      <c r="C40" s="26"/>
      <c r="D40" s="26"/>
      <c r="E40" s="26"/>
      <c r="F40" s="26"/>
      <c r="G40" s="26"/>
      <c r="H40" s="26"/>
      <c r="I40" s="26"/>
      <c r="J40" s="26"/>
      <c r="K40" s="26"/>
      <c r="L40" s="6"/>
      <c r="M40" s="6"/>
      <c r="N40" s="6"/>
      <c r="O40" s="6"/>
      <c r="P40" s="6"/>
      <c r="Q40" s="6"/>
      <c r="R40" s="6"/>
      <c r="S40" s="41"/>
      <c r="T40" s="41"/>
      <c r="U40" s="7"/>
    </row>
    <row r="41" spans="1:21" ht="15.75">
      <c r="A41" s="94" t="s">
        <v>41</v>
      </c>
      <c r="B41" s="12"/>
      <c r="C41" s="26"/>
      <c r="D41" s="26"/>
      <c r="E41" s="26"/>
      <c r="F41" s="26"/>
      <c r="G41" s="26"/>
      <c r="H41" s="26"/>
      <c r="I41" s="26"/>
      <c r="J41" s="26"/>
      <c r="K41" s="26"/>
      <c r="L41" s="6"/>
      <c r="M41" s="6"/>
      <c r="N41" s="6"/>
      <c r="O41" s="6"/>
      <c r="P41" s="6"/>
      <c r="Q41" s="6"/>
      <c r="R41" s="6"/>
      <c r="S41" s="41"/>
      <c r="T41" s="41"/>
      <c r="U41" s="7"/>
    </row>
    <row r="42" spans="1:21" ht="15.75">
      <c r="A42" s="197" t="s">
        <v>6</v>
      </c>
      <c r="B42" s="198" t="s">
        <v>277</v>
      </c>
      <c r="C42" s="26"/>
      <c r="D42" s="26"/>
      <c r="E42" s="26"/>
      <c r="F42" s="26"/>
      <c r="G42" s="26"/>
      <c r="H42" s="26"/>
      <c r="I42" s="26"/>
      <c r="J42" s="26"/>
      <c r="K42" s="26"/>
      <c r="L42" s="6"/>
      <c r="M42" s="6"/>
      <c r="N42" s="6"/>
      <c r="O42" s="6"/>
      <c r="P42" s="6"/>
      <c r="Q42" s="6"/>
      <c r="R42" s="6"/>
      <c r="S42" s="41"/>
      <c r="T42" s="41"/>
      <c r="U42" s="7"/>
    </row>
    <row r="43" spans="1:21" ht="15.75">
      <c r="A43" s="18">
        <v>1</v>
      </c>
      <c r="B43" s="5" t="s">
        <v>40</v>
      </c>
      <c r="C43" s="26"/>
      <c r="D43" s="26"/>
      <c r="E43" s="26"/>
      <c r="F43" s="26"/>
      <c r="G43" s="26"/>
      <c r="H43" s="26"/>
      <c r="I43" s="26"/>
      <c r="J43" s="26"/>
      <c r="K43" s="26"/>
      <c r="L43" s="6"/>
      <c r="M43" s="6"/>
      <c r="N43" s="6"/>
      <c r="O43" s="6"/>
      <c r="P43" s="6"/>
      <c r="Q43" s="6"/>
      <c r="R43" s="6"/>
      <c r="S43" s="41"/>
      <c r="T43" s="41"/>
      <c r="U43" s="7"/>
    </row>
    <row r="44" spans="1:21" ht="15.75">
      <c r="A44" s="18"/>
      <c r="B44" s="5" t="s">
        <v>140</v>
      </c>
      <c r="C44" s="26"/>
      <c r="D44" s="26"/>
      <c r="E44" s="26"/>
      <c r="F44" s="26"/>
      <c r="G44" s="26"/>
      <c r="H44" s="26"/>
      <c r="I44" s="26"/>
      <c r="J44" s="26"/>
      <c r="K44" s="26"/>
      <c r="L44" s="6"/>
      <c r="M44" s="6"/>
      <c r="N44" s="6"/>
      <c r="O44" s="6"/>
      <c r="P44" s="6"/>
      <c r="Q44" s="6"/>
      <c r="R44" s="6"/>
      <c r="S44" s="41"/>
      <c r="T44" s="41"/>
      <c r="U44" s="7"/>
    </row>
    <row r="45" spans="1:21" ht="15.75">
      <c r="A45" s="18">
        <v>2</v>
      </c>
      <c r="B45" s="5" t="s">
        <v>42</v>
      </c>
      <c r="C45" s="26"/>
      <c r="D45" s="26"/>
      <c r="E45" s="26"/>
      <c r="F45" s="26"/>
      <c r="G45" s="26"/>
      <c r="H45" s="26"/>
      <c r="I45" s="26"/>
      <c r="J45" s="26"/>
      <c r="K45" s="26"/>
      <c r="L45" s="6"/>
      <c r="M45" s="6"/>
      <c r="N45" s="6"/>
      <c r="O45" s="6"/>
      <c r="P45" s="6"/>
      <c r="Q45" s="6"/>
      <c r="R45" s="6"/>
      <c r="S45" s="41"/>
      <c r="T45" s="41"/>
      <c r="U45" s="7"/>
    </row>
    <row r="46" spans="1:21" ht="15.75">
      <c r="A46" s="18"/>
      <c r="B46" s="5" t="s">
        <v>140</v>
      </c>
      <c r="C46" s="5"/>
      <c r="D46" s="5"/>
      <c r="E46" s="6"/>
      <c r="F46" s="5"/>
      <c r="G46" s="6"/>
      <c r="H46" s="5"/>
      <c r="I46" s="6"/>
      <c r="J46" s="5"/>
      <c r="K46" s="6"/>
      <c r="L46" s="6"/>
      <c r="M46" s="6"/>
      <c r="N46" s="6"/>
      <c r="O46" s="6"/>
      <c r="P46" s="6"/>
      <c r="Q46" s="6"/>
      <c r="R46" s="6"/>
      <c r="S46" s="41"/>
      <c r="T46" s="41"/>
      <c r="U46" s="7"/>
    </row>
    <row r="47" spans="1:21" ht="15.75">
      <c r="A47" s="18" t="s">
        <v>41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41"/>
      <c r="T47" s="41"/>
      <c r="U47" s="7"/>
    </row>
    <row r="48" spans="1:21" ht="15.75">
      <c r="A48" s="548" t="s">
        <v>103</v>
      </c>
      <c r="B48" s="549"/>
      <c r="C48" s="12"/>
      <c r="D48" s="12"/>
      <c r="E48" s="95"/>
      <c r="F48" s="12"/>
      <c r="G48" s="95"/>
      <c r="H48" s="12"/>
      <c r="I48" s="95"/>
      <c r="J48" s="12"/>
      <c r="K48" s="95"/>
      <c r="L48" s="95"/>
      <c r="M48" s="95"/>
      <c r="N48" s="95"/>
      <c r="O48" s="95"/>
      <c r="P48" s="95"/>
      <c r="Q48" s="95"/>
      <c r="R48" s="95"/>
      <c r="S48" s="292"/>
      <c r="T48" s="292"/>
      <c r="U48" s="96"/>
    </row>
    <row r="49" spans="1:21" ht="31.5">
      <c r="A49" s="98"/>
      <c r="B49" s="97" t="s">
        <v>128</v>
      </c>
      <c r="C49" s="97"/>
      <c r="D49" s="12"/>
      <c r="E49" s="95"/>
      <c r="F49" s="12"/>
      <c r="G49" s="95"/>
      <c r="H49" s="12"/>
      <c r="I49" s="95"/>
      <c r="J49" s="12"/>
      <c r="K49" s="95"/>
      <c r="L49" s="95"/>
      <c r="M49" s="95"/>
      <c r="N49" s="95"/>
      <c r="O49" s="95"/>
      <c r="P49" s="95"/>
      <c r="Q49" s="95"/>
      <c r="R49" s="95"/>
      <c r="S49" s="292"/>
      <c r="T49" s="292"/>
      <c r="U49" s="96"/>
    </row>
    <row r="50" spans="1:21" ht="15.75">
      <c r="A50" s="94">
        <v>1</v>
      </c>
      <c r="B50" s="12" t="s">
        <v>40</v>
      </c>
      <c r="C50" s="12"/>
      <c r="D50" s="12"/>
      <c r="E50" s="95"/>
      <c r="F50" s="12"/>
      <c r="G50" s="95"/>
      <c r="H50" s="12"/>
      <c r="I50" s="95"/>
      <c r="J50" s="12"/>
      <c r="K50" s="95"/>
      <c r="L50" s="95"/>
      <c r="M50" s="95"/>
      <c r="N50" s="95"/>
      <c r="O50" s="95"/>
      <c r="P50" s="95"/>
      <c r="Q50" s="95"/>
      <c r="R50" s="95"/>
      <c r="S50" s="292"/>
      <c r="T50" s="292"/>
      <c r="U50" s="96"/>
    </row>
    <row r="51" spans="1:21" ht="15.75">
      <c r="A51" s="94">
        <v>2</v>
      </c>
      <c r="B51" s="12" t="s">
        <v>42</v>
      </c>
      <c r="C51" s="12"/>
      <c r="D51" s="12"/>
      <c r="E51" s="95"/>
      <c r="F51" s="12"/>
      <c r="G51" s="95"/>
      <c r="H51" s="12"/>
      <c r="I51" s="95"/>
      <c r="J51" s="12"/>
      <c r="K51" s="95"/>
      <c r="L51" s="95"/>
      <c r="M51" s="95"/>
      <c r="N51" s="95"/>
      <c r="O51" s="95"/>
      <c r="P51" s="95"/>
      <c r="Q51" s="95"/>
      <c r="R51" s="95"/>
      <c r="S51" s="292"/>
      <c r="T51" s="292"/>
      <c r="U51" s="96"/>
    </row>
    <row r="52" spans="1:21" ht="16.5" thickBot="1">
      <c r="A52" s="89" t="s">
        <v>41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293"/>
      <c r="T52" s="293"/>
      <c r="U52" s="91"/>
    </row>
    <row r="53" spans="1:21" ht="15.75">
      <c r="A53" s="87"/>
      <c r="B53" s="8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1:21" ht="15.75">
      <c r="A54" s="87"/>
      <c r="B54" s="533" t="s">
        <v>484</v>
      </c>
      <c r="C54" s="533"/>
      <c r="D54" s="533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  <row r="55" spans="1:21" ht="15.75">
      <c r="A55" s="87"/>
      <c r="B55" s="88" t="s">
        <v>480</v>
      </c>
      <c r="C55" s="40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</row>
    <row r="56" spans="1:21" ht="15.75">
      <c r="A56" s="87"/>
      <c r="B56" s="533" t="s">
        <v>481</v>
      </c>
      <c r="C56" s="533"/>
      <c r="D56" s="533"/>
      <c r="E56" s="533"/>
      <c r="F56" s="533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</row>
    <row r="57" spans="1:21" ht="15.75">
      <c r="A57" s="28"/>
      <c r="B57" s="1" t="s">
        <v>490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  <row r="58" spans="1:21" ht="15.75">
      <c r="A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</row>
    <row r="59" spans="1:21" ht="15.75">
      <c r="A59" s="28"/>
      <c r="B59" s="547" t="s">
        <v>282</v>
      </c>
      <c r="C59" s="547"/>
      <c r="D59" s="547"/>
      <c r="E59" s="547"/>
      <c r="F59" s="547"/>
      <c r="G59" s="547"/>
      <c r="H59" s="547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</row>
    <row r="60" spans="1:21" ht="15.75">
      <c r="A60" s="28"/>
      <c r="B60" s="13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spans="1:21" ht="15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ht="15.75">
      <c r="A62" s="14"/>
    </row>
    <row r="63" spans="1:9" ht="15.75">
      <c r="A63" s="20"/>
      <c r="C63" s="21"/>
      <c r="G63" s="31"/>
      <c r="H63" s="22"/>
      <c r="I63" s="31"/>
    </row>
    <row r="64" spans="4:21" ht="15.75">
      <c r="D64" s="24"/>
      <c r="G64" s="23"/>
      <c r="I64" s="23"/>
      <c r="J64" s="23"/>
      <c r="K64" s="23"/>
      <c r="M64" s="31"/>
      <c r="N64" s="31"/>
      <c r="O64" s="31"/>
      <c r="P64" s="31"/>
      <c r="Q64" s="31"/>
      <c r="R64" s="31"/>
      <c r="S64" s="31"/>
      <c r="T64" s="31"/>
      <c r="U64" s="22"/>
    </row>
    <row r="65" spans="1:9" ht="15.75">
      <c r="A65" s="17"/>
      <c r="D65" s="16"/>
      <c r="I65" s="289"/>
    </row>
  </sheetData>
  <sheetProtection/>
  <mergeCells count="22">
    <mergeCell ref="B59:H59"/>
    <mergeCell ref="F17:G17"/>
    <mergeCell ref="H17:I17"/>
    <mergeCell ref="J17:K17"/>
    <mergeCell ref="D17:E17"/>
    <mergeCell ref="A48:B48"/>
    <mergeCell ref="A7:U7"/>
    <mergeCell ref="A16:A18"/>
    <mergeCell ref="B16:B18"/>
    <mergeCell ref="C16:C18"/>
    <mergeCell ref="D16:M16"/>
    <mergeCell ref="N16:N18"/>
    <mergeCell ref="O16:R16"/>
    <mergeCell ref="S16:T16"/>
    <mergeCell ref="L17:M17"/>
    <mergeCell ref="Q17:R17"/>
    <mergeCell ref="O17:O18"/>
    <mergeCell ref="U16:U18"/>
    <mergeCell ref="B56:F56"/>
    <mergeCell ref="B54:D54"/>
    <mergeCell ref="S17:T17"/>
    <mergeCell ref="P17:P18"/>
  </mergeCells>
  <printOptions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60" zoomScaleNormal="90" zoomScalePageLayoutView="0" workbookViewId="0" topLeftCell="A1">
      <selection activeCell="B80" sqref="B80:B81"/>
    </sheetView>
  </sheetViews>
  <sheetFormatPr defaultColWidth="9.00390625" defaultRowHeight="15.75"/>
  <cols>
    <col min="1" max="1" width="7.00390625" style="0" customWidth="1"/>
    <col min="2" max="2" width="53.75390625" style="0" customWidth="1"/>
    <col min="3" max="6" width="12.375" style="0" customWidth="1"/>
    <col min="7" max="7" width="10.50390625" style="0" customWidth="1"/>
    <col min="8" max="8" width="9.125" style="0" customWidth="1"/>
  </cols>
  <sheetData>
    <row r="1" ht="15.75">
      <c r="F1" s="4"/>
    </row>
    <row r="2" ht="15.75">
      <c r="F2" s="4" t="s">
        <v>492</v>
      </c>
    </row>
    <row r="3" ht="15.75">
      <c r="F3" s="4" t="s">
        <v>271</v>
      </c>
    </row>
    <row r="4" ht="15.75">
      <c r="F4" s="4" t="s">
        <v>286</v>
      </c>
    </row>
    <row r="5" ht="15.75">
      <c r="F5" s="4"/>
    </row>
    <row r="6" spans="1:8" ht="36.75" customHeight="1">
      <c r="A6" s="515" t="s">
        <v>283</v>
      </c>
      <c r="B6" s="515"/>
      <c r="C6" s="515"/>
      <c r="D6" s="515"/>
      <c r="E6" s="515"/>
      <c r="F6" s="515"/>
      <c r="H6" s="4"/>
    </row>
    <row r="7" spans="1:8" ht="36.75" customHeight="1">
      <c r="A7" s="295"/>
      <c r="B7" s="295"/>
      <c r="C7" s="295"/>
      <c r="D7" s="295"/>
      <c r="E7" s="295"/>
      <c r="F7" s="295"/>
      <c r="H7" s="4"/>
    </row>
    <row r="8" ht="15.75">
      <c r="F8" s="4" t="s">
        <v>272</v>
      </c>
    </row>
    <row r="9" ht="15.75">
      <c r="F9" s="4" t="s">
        <v>273</v>
      </c>
    </row>
    <row r="10" ht="15.75">
      <c r="F10" s="4"/>
    </row>
    <row r="11" ht="15.75">
      <c r="F11" s="196" t="s">
        <v>274</v>
      </c>
    </row>
    <row r="12" ht="15.75">
      <c r="F12" s="4" t="s">
        <v>275</v>
      </c>
    </row>
    <row r="13" ht="15.75">
      <c r="F13" s="4" t="s">
        <v>276</v>
      </c>
    </row>
    <row r="14" ht="15.75">
      <c r="F14" s="4"/>
    </row>
    <row r="15" ht="16.5" thickBot="1">
      <c r="F15" s="4" t="s">
        <v>91</v>
      </c>
    </row>
    <row r="16" spans="1:9" ht="15.75">
      <c r="A16" s="550" t="s">
        <v>0</v>
      </c>
      <c r="B16" s="552" t="s">
        <v>63</v>
      </c>
      <c r="C16" s="550" t="s">
        <v>284</v>
      </c>
      <c r="D16" s="555"/>
      <c r="E16" s="554" t="s">
        <v>285</v>
      </c>
      <c r="F16" s="555"/>
      <c r="I16" s="39"/>
    </row>
    <row r="17" spans="1:9" ht="16.5" thickBot="1">
      <c r="A17" s="551"/>
      <c r="B17" s="553"/>
      <c r="C17" s="46" t="s">
        <v>23</v>
      </c>
      <c r="D17" s="48" t="s">
        <v>24</v>
      </c>
      <c r="E17" s="168" t="s">
        <v>23</v>
      </c>
      <c r="F17" s="48" t="s">
        <v>24</v>
      </c>
      <c r="I17" s="39"/>
    </row>
    <row r="18" spans="1:9" ht="16.5" thickBot="1">
      <c r="A18" s="119">
        <v>1</v>
      </c>
      <c r="B18" s="121">
        <v>2</v>
      </c>
      <c r="C18" s="122">
        <v>3</v>
      </c>
      <c r="D18" s="120">
        <v>4</v>
      </c>
      <c r="E18" s="169">
        <v>5</v>
      </c>
      <c r="F18" s="120">
        <v>6</v>
      </c>
      <c r="I18" s="39"/>
    </row>
    <row r="19" spans="1:9" ht="15.75" customHeight="1">
      <c r="A19" s="126" t="s">
        <v>43</v>
      </c>
      <c r="B19" s="103" t="s">
        <v>64</v>
      </c>
      <c r="C19" s="51"/>
      <c r="D19" s="52"/>
      <c r="E19" s="170"/>
      <c r="F19" s="164"/>
      <c r="I19" s="39"/>
    </row>
    <row r="20" spans="1:9" ht="15.75">
      <c r="A20" s="57"/>
      <c r="B20" s="58" t="s">
        <v>73</v>
      </c>
      <c r="C20" s="55"/>
      <c r="D20" s="56"/>
      <c r="E20" s="171"/>
      <c r="F20" s="47"/>
      <c r="I20" s="39"/>
    </row>
    <row r="21" spans="1:9" ht="31.5">
      <c r="A21" s="57" t="s">
        <v>2</v>
      </c>
      <c r="B21" s="58" t="s">
        <v>310</v>
      </c>
      <c r="C21" s="55"/>
      <c r="D21" s="56"/>
      <c r="E21" s="171"/>
      <c r="F21" s="80"/>
      <c r="I21" s="39"/>
    </row>
    <row r="22" spans="1:9" ht="16.5" thickBot="1">
      <c r="A22" s="61" t="s">
        <v>3</v>
      </c>
      <c r="B22" s="62" t="s">
        <v>251</v>
      </c>
      <c r="C22" s="67"/>
      <c r="D22" s="68"/>
      <c r="E22" s="172"/>
      <c r="F22" s="160"/>
      <c r="I22" s="39"/>
    </row>
    <row r="23" spans="1:9" ht="15.75">
      <c r="A23" s="126" t="s">
        <v>36</v>
      </c>
      <c r="B23" s="103" t="s">
        <v>227</v>
      </c>
      <c r="C23" s="51"/>
      <c r="D23" s="52"/>
      <c r="E23" s="170"/>
      <c r="F23" s="117"/>
      <c r="I23" s="39"/>
    </row>
    <row r="24" spans="1:9" ht="15.75">
      <c r="A24" s="53" t="s">
        <v>1</v>
      </c>
      <c r="B24" s="54" t="s">
        <v>65</v>
      </c>
      <c r="C24" s="55"/>
      <c r="D24" s="56"/>
      <c r="E24" s="171"/>
      <c r="F24" s="80"/>
      <c r="I24" s="39"/>
    </row>
    <row r="25" spans="1:9" ht="15.75">
      <c r="A25" s="57"/>
      <c r="B25" s="58" t="s">
        <v>73</v>
      </c>
      <c r="C25" s="59"/>
      <c r="D25" s="60"/>
      <c r="E25" s="173"/>
      <c r="F25" s="47"/>
      <c r="I25" s="39"/>
    </row>
    <row r="26" spans="1:9" ht="15.75">
      <c r="A26" s="57" t="s">
        <v>2</v>
      </c>
      <c r="B26" s="58" t="s">
        <v>248</v>
      </c>
      <c r="C26" s="59"/>
      <c r="D26" s="60"/>
      <c r="E26" s="173"/>
      <c r="F26" s="80"/>
      <c r="I26" s="39"/>
    </row>
    <row r="27" spans="1:9" ht="15.75">
      <c r="A27" s="57" t="s">
        <v>3</v>
      </c>
      <c r="B27" s="58" t="s">
        <v>249</v>
      </c>
      <c r="C27" s="59"/>
      <c r="D27" s="60"/>
      <c r="E27" s="173"/>
      <c r="F27" s="80"/>
      <c r="I27" s="39"/>
    </row>
    <row r="28" spans="1:9" ht="15.75">
      <c r="A28" s="57" t="s">
        <v>14</v>
      </c>
      <c r="B28" s="58" t="s">
        <v>250</v>
      </c>
      <c r="C28" s="59"/>
      <c r="D28" s="60"/>
      <c r="E28" s="173"/>
      <c r="F28" s="80"/>
      <c r="I28" s="39"/>
    </row>
    <row r="29" spans="1:9" ht="15.75">
      <c r="A29" s="53" t="s">
        <v>4</v>
      </c>
      <c r="B29" s="54" t="s">
        <v>66</v>
      </c>
      <c r="C29" s="55"/>
      <c r="D29" s="56"/>
      <c r="E29" s="171"/>
      <c r="F29" s="80"/>
      <c r="I29" s="39"/>
    </row>
    <row r="30" spans="1:9" ht="15.75">
      <c r="A30" s="53" t="s">
        <v>67</v>
      </c>
      <c r="B30" s="54" t="s">
        <v>68</v>
      </c>
      <c r="C30" s="55"/>
      <c r="D30" s="56"/>
      <c r="E30" s="171"/>
      <c r="F30" s="47"/>
      <c r="I30" s="39"/>
    </row>
    <row r="31" spans="1:9" ht="15.75">
      <c r="A31" s="53" t="s">
        <v>69</v>
      </c>
      <c r="B31" s="54" t="s">
        <v>78</v>
      </c>
      <c r="C31" s="55"/>
      <c r="D31" s="56"/>
      <c r="E31" s="171"/>
      <c r="F31" s="47"/>
      <c r="I31" s="39"/>
    </row>
    <row r="32" spans="1:9" ht="15.75">
      <c r="A32" s="53" t="s">
        <v>77</v>
      </c>
      <c r="B32" s="54" t="s">
        <v>70</v>
      </c>
      <c r="C32" s="55"/>
      <c r="D32" s="56"/>
      <c r="E32" s="171"/>
      <c r="F32" s="80"/>
      <c r="I32" s="39"/>
    </row>
    <row r="33" spans="1:9" ht="15.75">
      <c r="A33" s="57"/>
      <c r="B33" s="58" t="s">
        <v>73</v>
      </c>
      <c r="C33" s="59"/>
      <c r="D33" s="60"/>
      <c r="E33" s="173"/>
      <c r="F33" s="80"/>
      <c r="I33" s="39"/>
    </row>
    <row r="34" spans="1:9" ht="15.75">
      <c r="A34" s="57" t="s">
        <v>12</v>
      </c>
      <c r="B34" s="58" t="s">
        <v>72</v>
      </c>
      <c r="C34" s="59"/>
      <c r="D34" s="60"/>
      <c r="E34" s="173"/>
      <c r="F34" s="80"/>
      <c r="I34" s="39"/>
    </row>
    <row r="35" spans="1:9" ht="15.75">
      <c r="A35" s="57" t="s">
        <v>79</v>
      </c>
      <c r="B35" s="58" t="s">
        <v>228</v>
      </c>
      <c r="C35" s="59"/>
      <c r="D35" s="60"/>
      <c r="E35" s="173"/>
      <c r="F35" s="80"/>
      <c r="I35" s="39"/>
    </row>
    <row r="36" spans="1:9" ht="16.5" thickBot="1">
      <c r="A36" s="61" t="s">
        <v>185</v>
      </c>
      <c r="B36" s="62" t="s">
        <v>229</v>
      </c>
      <c r="C36" s="63"/>
      <c r="D36" s="64"/>
      <c r="E36" s="174"/>
      <c r="F36" s="160"/>
      <c r="I36" s="39"/>
    </row>
    <row r="37" spans="1:9" ht="16.5" thickBot="1">
      <c r="A37" s="125" t="s">
        <v>37</v>
      </c>
      <c r="B37" s="65" t="s">
        <v>230</v>
      </c>
      <c r="C37" s="49"/>
      <c r="D37" s="50"/>
      <c r="E37" s="175"/>
      <c r="F37" s="159"/>
      <c r="I37" s="39"/>
    </row>
    <row r="38" spans="1:9" ht="15.75">
      <c r="A38" s="126" t="s">
        <v>80</v>
      </c>
      <c r="B38" s="103" t="s">
        <v>81</v>
      </c>
      <c r="C38" s="51"/>
      <c r="D38" s="52"/>
      <c r="E38" s="170"/>
      <c r="F38" s="117"/>
      <c r="I38" s="39"/>
    </row>
    <row r="39" spans="1:9" ht="15.75">
      <c r="A39" s="57" t="s">
        <v>1</v>
      </c>
      <c r="B39" s="58" t="s">
        <v>82</v>
      </c>
      <c r="C39" s="59"/>
      <c r="D39" s="60"/>
      <c r="E39" s="173"/>
      <c r="F39" s="80"/>
      <c r="I39" s="39"/>
    </row>
    <row r="40" spans="1:9" ht="15.75">
      <c r="A40" s="57"/>
      <c r="B40" s="58" t="s">
        <v>71</v>
      </c>
      <c r="C40" s="59"/>
      <c r="D40" s="60"/>
      <c r="E40" s="173"/>
      <c r="F40" s="80"/>
      <c r="I40" s="39"/>
    </row>
    <row r="41" spans="1:9" ht="31.5">
      <c r="A41" s="57" t="s">
        <v>2</v>
      </c>
      <c r="B41" s="58" t="s">
        <v>234</v>
      </c>
      <c r="C41" s="59"/>
      <c r="D41" s="60"/>
      <c r="E41" s="173"/>
      <c r="F41" s="80"/>
      <c r="I41" s="39"/>
    </row>
    <row r="42" spans="1:9" ht="15.75">
      <c r="A42" s="57" t="s">
        <v>3</v>
      </c>
      <c r="B42" s="66" t="s">
        <v>235</v>
      </c>
      <c r="C42" s="59"/>
      <c r="D42" s="60"/>
      <c r="E42" s="173"/>
      <c r="F42" s="80"/>
      <c r="I42" s="39"/>
    </row>
    <row r="43" spans="1:9" ht="15.75">
      <c r="A43" s="57" t="s">
        <v>4</v>
      </c>
      <c r="B43" s="58" t="s">
        <v>83</v>
      </c>
      <c r="C43" s="59"/>
      <c r="D43" s="60"/>
      <c r="E43" s="173"/>
      <c r="F43" s="80"/>
      <c r="I43" s="39"/>
    </row>
    <row r="44" spans="1:9" ht="15.75">
      <c r="A44" s="57"/>
      <c r="B44" s="58" t="s">
        <v>71</v>
      </c>
      <c r="C44" s="59"/>
      <c r="D44" s="60"/>
      <c r="E44" s="173"/>
      <c r="F44" s="80"/>
      <c r="I44" s="39"/>
    </row>
    <row r="45" spans="1:9" ht="16.5" thickBot="1">
      <c r="A45" s="61" t="s">
        <v>5</v>
      </c>
      <c r="B45" s="62" t="s">
        <v>236</v>
      </c>
      <c r="C45" s="63"/>
      <c r="D45" s="64"/>
      <c r="E45" s="174"/>
      <c r="F45" s="160"/>
      <c r="I45" s="39"/>
    </row>
    <row r="46" spans="1:9" ht="16.5" thickBot="1">
      <c r="A46" s="148" t="s">
        <v>84</v>
      </c>
      <c r="B46" s="166" t="s">
        <v>85</v>
      </c>
      <c r="C46" s="182"/>
      <c r="D46" s="149"/>
      <c r="E46" s="176"/>
      <c r="F46" s="163"/>
      <c r="I46" s="39"/>
    </row>
    <row r="47" spans="1:9" ht="16.5" thickBot="1">
      <c r="A47" s="125" t="s">
        <v>86</v>
      </c>
      <c r="B47" s="65" t="s">
        <v>87</v>
      </c>
      <c r="C47" s="49"/>
      <c r="D47" s="50"/>
      <c r="E47" s="175"/>
      <c r="F47" s="159"/>
      <c r="I47" s="39"/>
    </row>
    <row r="48" spans="1:9" ht="16.5" thickBot="1">
      <c r="A48" s="125" t="s">
        <v>88</v>
      </c>
      <c r="B48" s="65" t="s">
        <v>89</v>
      </c>
      <c r="C48" s="49"/>
      <c r="D48" s="50"/>
      <c r="E48" s="175"/>
      <c r="F48" s="162"/>
      <c r="I48" s="39"/>
    </row>
    <row r="49" spans="1:9" ht="15.75">
      <c r="A49" s="126" t="s">
        <v>90</v>
      </c>
      <c r="B49" s="103" t="s">
        <v>246</v>
      </c>
      <c r="C49" s="51"/>
      <c r="D49" s="52"/>
      <c r="E49" s="170"/>
      <c r="F49" s="117"/>
      <c r="I49" s="39"/>
    </row>
    <row r="50" spans="1:9" ht="15.75">
      <c r="A50" s="57"/>
      <c r="B50" s="58" t="s">
        <v>73</v>
      </c>
      <c r="C50" s="59"/>
      <c r="D50" s="60"/>
      <c r="E50" s="173"/>
      <c r="F50" s="80"/>
      <c r="I50" s="39"/>
    </row>
    <row r="51" spans="1:9" ht="15.75">
      <c r="A51" s="57" t="s">
        <v>1</v>
      </c>
      <c r="B51" s="58" t="s">
        <v>237</v>
      </c>
      <c r="C51" s="59"/>
      <c r="D51" s="60"/>
      <c r="E51" s="173"/>
      <c r="F51" s="80"/>
      <c r="I51" s="39"/>
    </row>
    <row r="52" spans="1:9" ht="15.75">
      <c r="A52" s="150" t="s">
        <v>4</v>
      </c>
      <c r="B52" s="58" t="s">
        <v>238</v>
      </c>
      <c r="C52" s="59"/>
      <c r="D52" s="60"/>
      <c r="E52" s="173"/>
      <c r="F52" s="80"/>
      <c r="I52" s="39"/>
    </row>
    <row r="53" spans="1:9" ht="15.75">
      <c r="A53" s="57" t="s">
        <v>67</v>
      </c>
      <c r="B53" s="58" t="s">
        <v>239</v>
      </c>
      <c r="C53" s="59"/>
      <c r="D53" s="60"/>
      <c r="E53" s="173"/>
      <c r="F53" s="47"/>
      <c r="I53" s="39"/>
    </row>
    <row r="54" spans="1:9" ht="16.5" thickBot="1">
      <c r="A54" s="61" t="s">
        <v>69</v>
      </c>
      <c r="B54" s="62" t="s">
        <v>240</v>
      </c>
      <c r="C54" s="67"/>
      <c r="D54" s="68"/>
      <c r="E54" s="172"/>
      <c r="F54" s="118"/>
      <c r="I54" s="39"/>
    </row>
    <row r="55" spans="1:9" ht="15.75">
      <c r="A55" s="126" t="s">
        <v>136</v>
      </c>
      <c r="B55" s="103" t="s">
        <v>244</v>
      </c>
      <c r="C55" s="51"/>
      <c r="D55" s="52"/>
      <c r="E55" s="170"/>
      <c r="F55" s="117"/>
      <c r="I55" s="39"/>
    </row>
    <row r="56" spans="1:9" ht="15.75">
      <c r="A56" s="57" t="s">
        <v>1</v>
      </c>
      <c r="B56" s="167" t="s">
        <v>222</v>
      </c>
      <c r="C56" s="59"/>
      <c r="D56" s="60"/>
      <c r="E56" s="173"/>
      <c r="F56" s="80"/>
      <c r="I56" s="39"/>
    </row>
    <row r="57" spans="1:9" ht="15.75">
      <c r="A57" s="57" t="s">
        <v>4</v>
      </c>
      <c r="B57" s="58" t="s">
        <v>223</v>
      </c>
      <c r="C57" s="59"/>
      <c r="D57" s="60"/>
      <c r="E57" s="173"/>
      <c r="F57" s="80"/>
      <c r="I57" s="39"/>
    </row>
    <row r="58" spans="1:9" ht="16.5" thickBot="1">
      <c r="A58" s="61"/>
      <c r="B58" s="62" t="s">
        <v>224</v>
      </c>
      <c r="C58" s="63"/>
      <c r="D58" s="64"/>
      <c r="E58" s="174"/>
      <c r="F58" s="160"/>
      <c r="I58" s="39"/>
    </row>
    <row r="59" spans="1:9" ht="15.75">
      <c r="A59" s="126" t="s">
        <v>95</v>
      </c>
      <c r="B59" s="103" t="s">
        <v>245</v>
      </c>
      <c r="C59" s="51"/>
      <c r="D59" s="52"/>
      <c r="E59" s="170"/>
      <c r="F59" s="161"/>
      <c r="I59" s="39"/>
    </row>
    <row r="60" spans="1:9" ht="15.75">
      <c r="A60" s="57" t="s">
        <v>1</v>
      </c>
      <c r="B60" s="167" t="s">
        <v>225</v>
      </c>
      <c r="C60" s="59"/>
      <c r="D60" s="60"/>
      <c r="E60" s="173"/>
      <c r="F60" s="80"/>
      <c r="I60" s="39"/>
    </row>
    <row r="61" spans="1:9" ht="15.75">
      <c r="A61" s="57" t="s">
        <v>4</v>
      </c>
      <c r="B61" s="58" t="s">
        <v>226</v>
      </c>
      <c r="C61" s="59"/>
      <c r="D61" s="60"/>
      <c r="E61" s="173"/>
      <c r="F61" s="80"/>
      <c r="I61" s="39"/>
    </row>
    <row r="62" spans="1:9" ht="16.5" thickBot="1">
      <c r="A62" s="61"/>
      <c r="B62" s="62" t="s">
        <v>224</v>
      </c>
      <c r="C62" s="63"/>
      <c r="D62" s="64"/>
      <c r="E62" s="174"/>
      <c r="F62" s="160"/>
      <c r="I62" s="39"/>
    </row>
    <row r="63" spans="1:9" ht="15.75">
      <c r="A63" s="126" t="s">
        <v>98</v>
      </c>
      <c r="B63" s="103" t="s">
        <v>96</v>
      </c>
      <c r="C63" s="51"/>
      <c r="D63" s="52"/>
      <c r="E63" s="170"/>
      <c r="F63" s="117"/>
      <c r="I63" s="39"/>
    </row>
    <row r="64" spans="1:9" ht="15.75">
      <c r="A64" s="53"/>
      <c r="B64" s="58" t="s">
        <v>97</v>
      </c>
      <c r="C64" s="59"/>
      <c r="D64" s="60"/>
      <c r="E64" s="173"/>
      <c r="F64" s="80"/>
      <c r="I64" s="39"/>
    </row>
    <row r="65" spans="1:9" ht="15.75">
      <c r="A65" s="57" t="s">
        <v>1</v>
      </c>
      <c r="B65" s="58" t="s">
        <v>241</v>
      </c>
      <c r="C65" s="59"/>
      <c r="D65" s="60"/>
      <c r="E65" s="173"/>
      <c r="F65" s="80"/>
      <c r="I65" s="39"/>
    </row>
    <row r="66" spans="1:9" ht="15.75">
      <c r="A66" s="57" t="s">
        <v>2</v>
      </c>
      <c r="B66" s="58" t="s">
        <v>105</v>
      </c>
      <c r="C66" s="55"/>
      <c r="D66" s="56"/>
      <c r="E66" s="171"/>
      <c r="F66" s="80"/>
      <c r="I66" s="39"/>
    </row>
    <row r="67" spans="1:9" ht="16.5" thickBot="1">
      <c r="A67" s="61" t="s">
        <v>4</v>
      </c>
      <c r="B67" s="62" t="s">
        <v>242</v>
      </c>
      <c r="C67" s="67"/>
      <c r="D67" s="68"/>
      <c r="E67" s="172"/>
      <c r="F67" s="160"/>
      <c r="I67" s="39"/>
    </row>
    <row r="68" spans="1:9" ht="15.75">
      <c r="A68" s="126" t="s">
        <v>100</v>
      </c>
      <c r="B68" s="103" t="s">
        <v>99</v>
      </c>
      <c r="C68" s="69"/>
      <c r="D68" s="70"/>
      <c r="E68" s="177"/>
      <c r="F68" s="164"/>
      <c r="I68" s="39"/>
    </row>
    <row r="69" spans="1:9" ht="15.75">
      <c r="A69" s="53"/>
      <c r="B69" s="58" t="s">
        <v>139</v>
      </c>
      <c r="C69" s="59"/>
      <c r="D69" s="60"/>
      <c r="E69" s="173"/>
      <c r="F69" s="80"/>
      <c r="I69" s="39"/>
    </row>
    <row r="70" spans="1:9" ht="15.75">
      <c r="A70" s="57" t="s">
        <v>1</v>
      </c>
      <c r="B70" s="58" t="s">
        <v>243</v>
      </c>
      <c r="C70" s="55"/>
      <c r="D70" s="56"/>
      <c r="E70" s="171"/>
      <c r="F70" s="47"/>
      <c r="I70" s="39"/>
    </row>
    <row r="71" spans="1:9" ht="15.75">
      <c r="A71" s="57" t="s">
        <v>2</v>
      </c>
      <c r="B71" s="58" t="s">
        <v>105</v>
      </c>
      <c r="C71" s="55"/>
      <c r="D71" s="56"/>
      <c r="E71" s="171"/>
      <c r="F71" s="165"/>
      <c r="I71" s="39"/>
    </row>
    <row r="72" spans="1:9" ht="16.5" thickBot="1">
      <c r="A72" s="61" t="s">
        <v>4</v>
      </c>
      <c r="B72" s="62" t="s">
        <v>242</v>
      </c>
      <c r="C72" s="67"/>
      <c r="D72" s="68"/>
      <c r="E72" s="172"/>
      <c r="F72" s="118"/>
      <c r="I72" s="39"/>
    </row>
    <row r="73" spans="1:9" ht="16.5" thickBot="1">
      <c r="A73" s="125" t="s">
        <v>101</v>
      </c>
      <c r="B73" s="65" t="s">
        <v>138</v>
      </c>
      <c r="C73" s="49"/>
      <c r="D73" s="50"/>
      <c r="E73" s="175"/>
      <c r="F73" s="159"/>
      <c r="I73" s="39"/>
    </row>
    <row r="74" spans="1:9" ht="15.75">
      <c r="A74" s="127" t="s">
        <v>102</v>
      </c>
      <c r="B74" s="128" t="s">
        <v>252</v>
      </c>
      <c r="C74" s="112"/>
      <c r="D74" s="111"/>
      <c r="E74" s="178"/>
      <c r="F74" s="158"/>
      <c r="I74" s="39"/>
    </row>
    <row r="75" spans="1:9" ht="15.75">
      <c r="A75" s="57" t="s">
        <v>1</v>
      </c>
      <c r="B75" s="58" t="s">
        <v>253</v>
      </c>
      <c r="C75" s="59"/>
      <c r="D75" s="60"/>
      <c r="E75" s="173"/>
      <c r="F75" s="80"/>
      <c r="I75" s="39"/>
    </row>
    <row r="76" spans="1:6" ht="16.5" thickBot="1">
      <c r="A76" s="61" t="s">
        <v>4</v>
      </c>
      <c r="B76" s="62" t="s">
        <v>254</v>
      </c>
      <c r="C76" s="63"/>
      <c r="D76" s="64"/>
      <c r="E76" s="174"/>
      <c r="F76" s="82"/>
    </row>
    <row r="77" spans="1:6" ht="16.5" thickBot="1">
      <c r="A77" s="125" t="s">
        <v>231</v>
      </c>
      <c r="B77" s="65" t="s">
        <v>256</v>
      </c>
      <c r="C77" s="71"/>
      <c r="D77" s="72"/>
      <c r="E77" s="179"/>
      <c r="F77" s="116"/>
    </row>
    <row r="78" spans="1:6" ht="15.75">
      <c r="A78" s="126" t="s">
        <v>232</v>
      </c>
      <c r="B78" s="103" t="s">
        <v>137</v>
      </c>
      <c r="C78" s="51"/>
      <c r="D78" s="52"/>
      <c r="E78" s="170"/>
      <c r="F78" s="104"/>
    </row>
    <row r="79" spans="1:6" ht="16.5" thickBot="1">
      <c r="A79" s="77"/>
      <c r="B79" s="62" t="s">
        <v>105</v>
      </c>
      <c r="C79" s="67"/>
      <c r="D79" s="68"/>
      <c r="E79" s="172"/>
      <c r="F79" s="82"/>
    </row>
    <row r="80" spans="1:6" ht="48" thickBot="1">
      <c r="A80" s="125" t="s">
        <v>232</v>
      </c>
      <c r="B80" s="65" t="s">
        <v>515</v>
      </c>
      <c r="C80" s="71"/>
      <c r="D80" s="72"/>
      <c r="E80" s="179"/>
      <c r="F80" s="116"/>
    </row>
    <row r="81" spans="1:6" ht="47.25">
      <c r="A81" s="126" t="s">
        <v>233</v>
      </c>
      <c r="B81" s="103" t="s">
        <v>516</v>
      </c>
      <c r="C81" s="69"/>
      <c r="D81" s="70"/>
      <c r="E81" s="177"/>
      <c r="F81" s="104"/>
    </row>
    <row r="82" spans="1:6" ht="32.25" thickBot="1">
      <c r="A82" s="151"/>
      <c r="B82" s="183" t="s">
        <v>247</v>
      </c>
      <c r="C82" s="184"/>
      <c r="D82" s="152"/>
      <c r="E82" s="185"/>
      <c r="F82" s="157"/>
    </row>
    <row r="83" spans="1:6" ht="16.5" thickBot="1">
      <c r="A83" s="154"/>
      <c r="B83" s="155"/>
      <c r="C83" s="156"/>
      <c r="D83" s="156"/>
      <c r="E83" s="156"/>
      <c r="F83" s="187"/>
    </row>
    <row r="84" spans="1:6" ht="15.75">
      <c r="A84" s="153"/>
      <c r="B84" s="128" t="s">
        <v>103</v>
      </c>
      <c r="C84" s="73"/>
      <c r="D84" s="74"/>
      <c r="E84" s="186"/>
      <c r="F84" s="115"/>
    </row>
    <row r="85" spans="1:6" ht="15.75">
      <c r="A85" s="57" t="s">
        <v>1</v>
      </c>
      <c r="B85" s="58" t="s">
        <v>104</v>
      </c>
      <c r="C85" s="75"/>
      <c r="D85" s="76"/>
      <c r="E85" s="180"/>
      <c r="F85" s="81"/>
    </row>
    <row r="86" spans="1:6" ht="15.75">
      <c r="A86" s="212" t="s">
        <v>302</v>
      </c>
      <c r="B86" s="214" t="s">
        <v>106</v>
      </c>
      <c r="C86" s="215"/>
      <c r="D86" s="213"/>
      <c r="E86" s="216"/>
      <c r="F86" s="157"/>
    </row>
    <row r="87" spans="1:6" ht="16.5" thickBot="1">
      <c r="A87" s="61" t="s">
        <v>303</v>
      </c>
      <c r="B87" s="62" t="s">
        <v>311</v>
      </c>
      <c r="C87" s="78"/>
      <c r="D87" s="79"/>
      <c r="E87" s="181"/>
      <c r="F87" s="82"/>
    </row>
    <row r="89" spans="1:4" ht="15.75">
      <c r="A89" s="84" t="s">
        <v>107</v>
      </c>
      <c r="B89" s="83"/>
      <c r="C89" s="83"/>
      <c r="D89" s="83"/>
    </row>
  </sheetData>
  <sheetProtection/>
  <mergeCells count="5">
    <mergeCell ref="A6:F6"/>
    <mergeCell ref="A16:A17"/>
    <mergeCell ref="B16:B17"/>
    <mergeCell ref="E16:F16"/>
    <mergeCell ref="C16:D16"/>
  </mergeCells>
  <printOptions/>
  <pageMargins left="0.75" right="0.75" top="1" bottom="1" header="0.5" footer="0.5"/>
  <pageSetup fitToHeight="3" horizontalDpi="600" verticalDpi="600" orientation="portrait" paperSize="9" scale="72" r:id="rId1"/>
  <rowBreaks count="1" manualBreakCount="1">
    <brk id="5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M64"/>
  <sheetViews>
    <sheetView view="pageBreakPreview" zoomScale="60" zoomScaleNormal="70" zoomScalePageLayoutView="0" workbookViewId="0" topLeftCell="A1">
      <selection activeCell="I30" sqref="I30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5" width="10.875" style="1" customWidth="1"/>
    <col min="6" max="7" width="20.75390625" style="206" customWidth="1"/>
    <col min="8" max="8" width="14.375" style="1" customWidth="1"/>
    <col min="9" max="9" width="12.25390625" style="1" customWidth="1"/>
    <col min="10" max="10" width="6.25390625" style="1" customWidth="1"/>
    <col min="11" max="12" width="14.375" style="1" customWidth="1"/>
    <col min="13" max="13" width="37.50390625" style="1" customWidth="1"/>
    <col min="14" max="16384" width="9.00390625" style="1" customWidth="1"/>
  </cols>
  <sheetData>
    <row r="2" ht="15.75">
      <c r="M2" s="4" t="s">
        <v>472</v>
      </c>
    </row>
    <row r="3" ht="15.75">
      <c r="M3" s="4" t="s">
        <v>271</v>
      </c>
    </row>
    <row r="4" ht="15.75">
      <c r="M4" s="4" t="s">
        <v>286</v>
      </c>
    </row>
    <row r="5" ht="15.75">
      <c r="M5" s="4"/>
    </row>
    <row r="6" ht="15.75">
      <c r="A6" s="16"/>
    </row>
    <row r="7" spans="1:13" ht="33" customHeight="1">
      <c r="A7" s="515" t="s">
        <v>496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</row>
    <row r="9" ht="15.75">
      <c r="M9" s="4" t="s">
        <v>272</v>
      </c>
    </row>
    <row r="10" ht="15.75">
      <c r="M10" s="4" t="s">
        <v>273</v>
      </c>
    </row>
    <row r="11" ht="15.75">
      <c r="M11" s="4"/>
    </row>
    <row r="12" ht="15.75">
      <c r="M12" s="196" t="s">
        <v>274</v>
      </c>
    </row>
    <row r="13" spans="1:13" ht="15.75">
      <c r="A13" s="16"/>
      <c r="M13" s="4" t="s">
        <v>275</v>
      </c>
    </row>
    <row r="14" spans="1:13" ht="15.75">
      <c r="A14" s="16"/>
      <c r="M14" s="4" t="s">
        <v>276</v>
      </c>
    </row>
    <row r="15" spans="1:13" ht="16.5" thickBot="1">
      <c r="A15" s="16"/>
      <c r="M15" s="4"/>
    </row>
    <row r="16" spans="1:13" ht="41.25" customHeight="1">
      <c r="A16" s="537" t="s">
        <v>15</v>
      </c>
      <c r="B16" s="540" t="s">
        <v>38</v>
      </c>
      <c r="C16" s="540" t="s">
        <v>444</v>
      </c>
      <c r="D16" s="557" t="s">
        <v>278</v>
      </c>
      <c r="E16" s="558"/>
      <c r="F16" s="541" t="s">
        <v>307</v>
      </c>
      <c r="G16" s="541" t="s">
        <v>507</v>
      </c>
      <c r="H16" s="541" t="s">
        <v>445</v>
      </c>
      <c r="I16" s="540" t="s">
        <v>133</v>
      </c>
      <c r="J16" s="540"/>
      <c r="K16" s="540"/>
      <c r="L16" s="540"/>
      <c r="M16" s="563" t="s">
        <v>17</v>
      </c>
    </row>
    <row r="17" spans="1:13" ht="41.25" customHeight="1">
      <c r="A17" s="538"/>
      <c r="B17" s="506"/>
      <c r="C17" s="506"/>
      <c r="D17" s="559"/>
      <c r="E17" s="560"/>
      <c r="F17" s="542"/>
      <c r="G17" s="542"/>
      <c r="H17" s="542"/>
      <c r="I17" s="506" t="s">
        <v>61</v>
      </c>
      <c r="J17" s="506" t="s">
        <v>127</v>
      </c>
      <c r="K17" s="506" t="s">
        <v>125</v>
      </c>
      <c r="L17" s="506"/>
      <c r="M17" s="564"/>
    </row>
    <row r="18" spans="1:13" ht="89.25" customHeight="1">
      <c r="A18" s="538"/>
      <c r="B18" s="506"/>
      <c r="C18" s="506"/>
      <c r="D18" s="15" t="s">
        <v>141</v>
      </c>
      <c r="E18" s="15" t="s">
        <v>142</v>
      </c>
      <c r="F18" s="556"/>
      <c r="G18" s="556"/>
      <c r="H18" s="556"/>
      <c r="I18" s="506"/>
      <c r="J18" s="506"/>
      <c r="K18" s="15" t="s">
        <v>124</v>
      </c>
      <c r="L18" s="15" t="s">
        <v>126</v>
      </c>
      <c r="M18" s="565"/>
    </row>
    <row r="19" spans="1:13" ht="15.75">
      <c r="A19" s="27"/>
      <c r="B19" s="26" t="s">
        <v>39</v>
      </c>
      <c r="C19" s="26"/>
      <c r="D19" s="26"/>
      <c r="E19" s="6"/>
      <c r="F19" s="6"/>
      <c r="G19" s="6"/>
      <c r="H19" s="6"/>
      <c r="I19" s="6"/>
      <c r="J19" s="6"/>
      <c r="K19" s="6"/>
      <c r="L19" s="6"/>
      <c r="M19" s="7"/>
    </row>
    <row r="20" spans="1:13" ht="31.5">
      <c r="A20" s="27" t="s">
        <v>1</v>
      </c>
      <c r="B20" s="26" t="s">
        <v>132</v>
      </c>
      <c r="C20" s="26"/>
      <c r="D20" s="26"/>
      <c r="E20" s="26"/>
      <c r="F20" s="6"/>
      <c r="G20" s="6"/>
      <c r="H20" s="6"/>
      <c r="I20" s="6"/>
      <c r="J20" s="6"/>
      <c r="K20" s="6"/>
      <c r="L20" s="6"/>
      <c r="M20" s="7"/>
    </row>
    <row r="21" spans="1:13" ht="31.5">
      <c r="A21" s="113" t="s">
        <v>2</v>
      </c>
      <c r="B21" s="26" t="s">
        <v>129</v>
      </c>
      <c r="C21" s="26"/>
      <c r="D21" s="26"/>
      <c r="E21" s="26"/>
      <c r="F21" s="6"/>
      <c r="G21" s="6"/>
      <c r="H21" s="6"/>
      <c r="I21" s="6"/>
      <c r="J21" s="6"/>
      <c r="K21" s="6"/>
      <c r="L21" s="6"/>
      <c r="M21" s="7"/>
    </row>
    <row r="22" spans="1:13" ht="15.75">
      <c r="A22" s="18">
        <v>1</v>
      </c>
      <c r="B22" s="5" t="s">
        <v>40</v>
      </c>
      <c r="C22" s="5"/>
      <c r="D22" s="5"/>
      <c r="E22" s="5"/>
      <c r="F22" s="6"/>
      <c r="G22" s="6"/>
      <c r="H22" s="6"/>
      <c r="I22" s="6"/>
      <c r="J22" s="6"/>
      <c r="K22" s="6"/>
      <c r="L22" s="6"/>
      <c r="M22" s="7"/>
    </row>
    <row r="23" spans="1:13" ht="15.75">
      <c r="A23" s="18">
        <v>2</v>
      </c>
      <c r="B23" s="5" t="s">
        <v>42</v>
      </c>
      <c r="C23" s="5"/>
      <c r="D23" s="5"/>
      <c r="E23" s="5"/>
      <c r="F23" s="6"/>
      <c r="G23" s="6"/>
      <c r="H23" s="6"/>
      <c r="I23" s="6"/>
      <c r="J23" s="6"/>
      <c r="K23" s="6"/>
      <c r="L23" s="6"/>
      <c r="M23" s="7"/>
    </row>
    <row r="24" spans="1:13" ht="15.75">
      <c r="A24" s="18" t="s">
        <v>41</v>
      </c>
      <c r="B24" s="5"/>
      <c r="C24" s="5"/>
      <c r="D24" s="5"/>
      <c r="E24" s="5"/>
      <c r="F24" s="6"/>
      <c r="G24" s="6"/>
      <c r="H24" s="6"/>
      <c r="I24" s="6"/>
      <c r="J24" s="6"/>
      <c r="K24" s="6"/>
      <c r="L24" s="6"/>
      <c r="M24" s="7"/>
    </row>
    <row r="25" spans="1:13" ht="31.5">
      <c r="A25" s="27" t="s">
        <v>3</v>
      </c>
      <c r="B25" s="26" t="s">
        <v>255</v>
      </c>
      <c r="C25" s="26"/>
      <c r="D25" s="5"/>
      <c r="E25" s="5"/>
      <c r="F25" s="6"/>
      <c r="G25" s="6"/>
      <c r="H25" s="6"/>
      <c r="I25" s="6"/>
      <c r="J25" s="6"/>
      <c r="K25" s="6"/>
      <c r="L25" s="6"/>
      <c r="M25" s="7"/>
    </row>
    <row r="26" spans="1:13" ht="15.75">
      <c r="A26" s="18">
        <v>1</v>
      </c>
      <c r="B26" s="5" t="s">
        <v>40</v>
      </c>
      <c r="C26" s="5"/>
      <c r="D26" s="5"/>
      <c r="E26" s="5"/>
      <c r="F26" s="6"/>
      <c r="G26" s="6"/>
      <c r="H26" s="6"/>
      <c r="I26" s="6"/>
      <c r="J26" s="6"/>
      <c r="K26" s="6"/>
      <c r="L26" s="6"/>
      <c r="M26" s="7"/>
    </row>
    <row r="27" spans="1:13" ht="15.75">
      <c r="A27" s="18">
        <v>2</v>
      </c>
      <c r="B27" s="5" t="s">
        <v>42</v>
      </c>
      <c r="C27" s="5"/>
      <c r="D27" s="5"/>
      <c r="E27" s="5"/>
      <c r="F27" s="6"/>
      <c r="G27" s="6"/>
      <c r="H27" s="6"/>
      <c r="I27" s="6"/>
      <c r="J27" s="6"/>
      <c r="K27" s="6"/>
      <c r="L27" s="6"/>
      <c r="M27" s="7"/>
    </row>
    <row r="28" spans="1:13" ht="15.75">
      <c r="A28" s="18" t="s">
        <v>41</v>
      </c>
      <c r="B28" s="5"/>
      <c r="C28" s="5"/>
      <c r="D28" s="5"/>
      <c r="E28" s="5"/>
      <c r="F28" s="6"/>
      <c r="G28" s="6"/>
      <c r="H28" s="6"/>
      <c r="I28" s="6"/>
      <c r="J28" s="6"/>
      <c r="K28" s="6"/>
      <c r="L28" s="6"/>
      <c r="M28" s="7"/>
    </row>
    <row r="29" spans="1:13" ht="31.5">
      <c r="A29" s="27" t="s">
        <v>14</v>
      </c>
      <c r="B29" s="26" t="s">
        <v>130</v>
      </c>
      <c r="C29" s="26"/>
      <c r="D29" s="5"/>
      <c r="E29" s="5"/>
      <c r="F29" s="6"/>
      <c r="G29" s="6"/>
      <c r="H29" s="6"/>
      <c r="I29" s="6"/>
      <c r="J29" s="6"/>
      <c r="K29" s="6"/>
      <c r="L29" s="6"/>
      <c r="M29" s="7"/>
    </row>
    <row r="30" spans="1:13" ht="15.75">
      <c r="A30" s="18">
        <v>1</v>
      </c>
      <c r="B30" s="5" t="s">
        <v>40</v>
      </c>
      <c r="C30" s="5"/>
      <c r="D30" s="5"/>
      <c r="E30" s="5"/>
      <c r="F30" s="6"/>
      <c r="G30" s="6"/>
      <c r="H30" s="6"/>
      <c r="I30" s="6"/>
      <c r="J30" s="6"/>
      <c r="K30" s="6"/>
      <c r="L30" s="6"/>
      <c r="M30" s="7"/>
    </row>
    <row r="31" spans="1:13" ht="15.75">
      <c r="A31" s="18">
        <v>2</v>
      </c>
      <c r="B31" s="5" t="s">
        <v>42</v>
      </c>
      <c r="C31" s="5"/>
      <c r="D31" s="5"/>
      <c r="E31" s="5"/>
      <c r="F31" s="6"/>
      <c r="G31" s="6"/>
      <c r="H31" s="6"/>
      <c r="I31" s="6"/>
      <c r="J31" s="6"/>
      <c r="K31" s="6"/>
      <c r="L31" s="6"/>
      <c r="M31" s="7"/>
    </row>
    <row r="32" spans="1:13" ht="15.75">
      <c r="A32" s="18" t="s">
        <v>41</v>
      </c>
      <c r="B32" s="5"/>
      <c r="C32" s="5"/>
      <c r="D32" s="5"/>
      <c r="E32" s="5"/>
      <c r="F32" s="6"/>
      <c r="G32" s="6"/>
      <c r="H32" s="6"/>
      <c r="I32" s="6"/>
      <c r="J32" s="6"/>
      <c r="K32" s="6"/>
      <c r="L32" s="6"/>
      <c r="M32" s="7"/>
    </row>
    <row r="33" spans="1:13" ht="47.25">
      <c r="A33" s="27" t="s">
        <v>31</v>
      </c>
      <c r="B33" s="26" t="s">
        <v>131</v>
      </c>
      <c r="C33" s="5"/>
      <c r="D33" s="5"/>
      <c r="E33" s="5"/>
      <c r="F33" s="6"/>
      <c r="G33" s="6"/>
      <c r="H33" s="6"/>
      <c r="I33" s="6"/>
      <c r="J33" s="6"/>
      <c r="K33" s="6"/>
      <c r="L33" s="6"/>
      <c r="M33" s="7"/>
    </row>
    <row r="34" spans="1:13" ht="15.75">
      <c r="A34" s="18">
        <v>1</v>
      </c>
      <c r="B34" s="5" t="s">
        <v>40</v>
      </c>
      <c r="C34" s="5"/>
      <c r="D34" s="5"/>
      <c r="E34" s="5"/>
      <c r="F34" s="6"/>
      <c r="G34" s="6"/>
      <c r="H34" s="6"/>
      <c r="I34" s="6"/>
      <c r="J34" s="6"/>
      <c r="K34" s="6"/>
      <c r="L34" s="6"/>
      <c r="M34" s="7"/>
    </row>
    <row r="35" spans="1:13" ht="15.75">
      <c r="A35" s="18">
        <v>2</v>
      </c>
      <c r="B35" s="5" t="s">
        <v>42</v>
      </c>
      <c r="C35" s="5"/>
      <c r="D35" s="5"/>
      <c r="E35" s="5"/>
      <c r="F35" s="6"/>
      <c r="G35" s="6"/>
      <c r="H35" s="6"/>
      <c r="I35" s="6"/>
      <c r="J35" s="6"/>
      <c r="K35" s="6"/>
      <c r="L35" s="6"/>
      <c r="M35" s="7"/>
    </row>
    <row r="36" spans="1:13" ht="15.75">
      <c r="A36" s="18" t="s">
        <v>41</v>
      </c>
      <c r="B36" s="5"/>
      <c r="C36" s="5"/>
      <c r="D36" s="5"/>
      <c r="E36" s="5"/>
      <c r="F36" s="6"/>
      <c r="G36" s="6"/>
      <c r="H36" s="6"/>
      <c r="I36" s="6"/>
      <c r="J36" s="6"/>
      <c r="K36" s="6"/>
      <c r="L36" s="6"/>
      <c r="M36" s="7"/>
    </row>
    <row r="37" spans="1:13" ht="15.75">
      <c r="A37" s="27" t="s">
        <v>4</v>
      </c>
      <c r="B37" s="26" t="s">
        <v>53</v>
      </c>
      <c r="C37" s="26"/>
      <c r="D37" s="26"/>
      <c r="E37" s="26"/>
      <c r="F37" s="6"/>
      <c r="G37" s="6"/>
      <c r="H37" s="6"/>
      <c r="I37" s="6"/>
      <c r="J37" s="6"/>
      <c r="K37" s="6"/>
      <c r="L37" s="6"/>
      <c r="M37" s="7"/>
    </row>
    <row r="38" spans="1:13" ht="31.5">
      <c r="A38" s="113" t="s">
        <v>5</v>
      </c>
      <c r="B38" s="26" t="s">
        <v>129</v>
      </c>
      <c r="C38" s="26"/>
      <c r="D38" s="26"/>
      <c r="E38" s="26"/>
      <c r="F38" s="6"/>
      <c r="G38" s="6"/>
      <c r="H38" s="6"/>
      <c r="I38" s="6"/>
      <c r="J38" s="6"/>
      <c r="K38" s="6"/>
      <c r="L38" s="6"/>
      <c r="M38" s="7"/>
    </row>
    <row r="39" spans="1:13" ht="15.75">
      <c r="A39" s="18">
        <v>1</v>
      </c>
      <c r="B39" s="5" t="s">
        <v>40</v>
      </c>
      <c r="C39" s="26"/>
      <c r="D39" s="26"/>
      <c r="E39" s="26"/>
      <c r="F39" s="6"/>
      <c r="G39" s="6"/>
      <c r="H39" s="6"/>
      <c r="I39" s="6"/>
      <c r="J39" s="6"/>
      <c r="K39" s="6"/>
      <c r="L39" s="6"/>
      <c r="M39" s="7"/>
    </row>
    <row r="40" spans="1:13" ht="15.75">
      <c r="A40" s="18">
        <v>2</v>
      </c>
      <c r="B40" s="5" t="s">
        <v>42</v>
      </c>
      <c r="C40" s="26"/>
      <c r="D40" s="26"/>
      <c r="E40" s="26"/>
      <c r="F40" s="6"/>
      <c r="G40" s="6"/>
      <c r="H40" s="6"/>
      <c r="I40" s="6"/>
      <c r="J40" s="6"/>
      <c r="K40" s="6"/>
      <c r="L40" s="6"/>
      <c r="M40" s="7"/>
    </row>
    <row r="41" spans="1:13" ht="15.75">
      <c r="A41" s="18" t="s">
        <v>41</v>
      </c>
      <c r="B41" s="5"/>
      <c r="C41" s="26"/>
      <c r="D41" s="26"/>
      <c r="E41" s="26"/>
      <c r="F41" s="6"/>
      <c r="G41" s="6"/>
      <c r="H41" s="6"/>
      <c r="I41" s="6"/>
      <c r="J41" s="6"/>
      <c r="K41" s="6"/>
      <c r="L41" s="6"/>
      <c r="M41" s="7"/>
    </row>
    <row r="42" spans="1:13" ht="15.75">
      <c r="A42" s="113" t="s">
        <v>6</v>
      </c>
      <c r="B42" s="207" t="s">
        <v>277</v>
      </c>
      <c r="C42" s="26"/>
      <c r="D42" s="26"/>
      <c r="E42" s="26"/>
      <c r="F42" s="6"/>
      <c r="G42" s="6"/>
      <c r="H42" s="6"/>
      <c r="I42" s="6"/>
      <c r="J42" s="6"/>
      <c r="K42" s="6"/>
      <c r="L42" s="6"/>
      <c r="M42" s="7"/>
    </row>
    <row r="43" spans="1:13" ht="15.75">
      <c r="A43" s="18">
        <v>1</v>
      </c>
      <c r="B43" s="5" t="s">
        <v>40</v>
      </c>
      <c r="C43" s="26"/>
      <c r="D43" s="26"/>
      <c r="E43" s="26"/>
      <c r="F43" s="6"/>
      <c r="G43" s="6"/>
      <c r="H43" s="6"/>
      <c r="I43" s="6"/>
      <c r="J43" s="6"/>
      <c r="K43" s="6"/>
      <c r="L43" s="6"/>
      <c r="M43" s="7"/>
    </row>
    <row r="44" spans="1:13" ht="15.75">
      <c r="A44" s="18"/>
      <c r="B44" s="5" t="s">
        <v>140</v>
      </c>
      <c r="C44" s="26"/>
      <c r="D44" s="26"/>
      <c r="E44" s="26"/>
      <c r="F44" s="6"/>
      <c r="G44" s="6"/>
      <c r="H44" s="6"/>
      <c r="I44" s="6"/>
      <c r="J44" s="6"/>
      <c r="K44" s="6"/>
      <c r="L44" s="6"/>
      <c r="M44" s="7"/>
    </row>
    <row r="45" spans="1:13" ht="15.75">
      <c r="A45" s="18">
        <v>2</v>
      </c>
      <c r="B45" s="5" t="s">
        <v>42</v>
      </c>
      <c r="C45" s="26"/>
      <c r="D45" s="26"/>
      <c r="E45" s="26"/>
      <c r="F45" s="6"/>
      <c r="G45" s="6"/>
      <c r="H45" s="6"/>
      <c r="I45" s="6"/>
      <c r="J45" s="6"/>
      <c r="K45" s="6"/>
      <c r="L45" s="6"/>
      <c r="M45" s="7"/>
    </row>
    <row r="46" spans="1:13" ht="15.75">
      <c r="A46" s="18"/>
      <c r="B46" s="5" t="s">
        <v>140</v>
      </c>
      <c r="C46" s="5"/>
      <c r="D46" s="5"/>
      <c r="E46" s="5"/>
      <c r="F46" s="6"/>
      <c r="G46" s="6"/>
      <c r="H46" s="6"/>
      <c r="I46" s="6"/>
      <c r="J46" s="6"/>
      <c r="K46" s="6"/>
      <c r="L46" s="6"/>
      <c r="M46" s="7"/>
    </row>
    <row r="47" spans="1:13" ht="15.75">
      <c r="A47" s="18" t="s">
        <v>41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7"/>
    </row>
    <row r="48" spans="1:13" ht="15.75" customHeight="1">
      <c r="A48" s="561" t="s">
        <v>103</v>
      </c>
      <c r="B48" s="562"/>
      <c r="C48" s="5"/>
      <c r="D48" s="5"/>
      <c r="E48" s="5"/>
      <c r="F48" s="6"/>
      <c r="G48" s="6"/>
      <c r="H48" s="6"/>
      <c r="I48" s="6"/>
      <c r="J48" s="6"/>
      <c r="K48" s="6"/>
      <c r="L48" s="6"/>
      <c r="M48" s="7"/>
    </row>
    <row r="49" spans="1:13" ht="31.5">
      <c r="A49" s="27"/>
      <c r="B49" s="26" t="s">
        <v>128</v>
      </c>
      <c r="C49" s="26"/>
      <c r="D49" s="5"/>
      <c r="E49" s="5"/>
      <c r="F49" s="6"/>
      <c r="G49" s="6"/>
      <c r="H49" s="6"/>
      <c r="I49" s="6"/>
      <c r="J49" s="6"/>
      <c r="K49" s="6"/>
      <c r="L49" s="6"/>
      <c r="M49" s="7"/>
    </row>
    <row r="50" spans="1:13" ht="15.75">
      <c r="A50" s="18">
        <v>1</v>
      </c>
      <c r="B50" s="5" t="s">
        <v>40</v>
      </c>
      <c r="C50" s="5"/>
      <c r="D50" s="5"/>
      <c r="E50" s="5"/>
      <c r="F50" s="6"/>
      <c r="G50" s="6"/>
      <c r="H50" s="6"/>
      <c r="I50" s="6"/>
      <c r="J50" s="6"/>
      <c r="K50" s="6"/>
      <c r="L50" s="6"/>
      <c r="M50" s="7"/>
    </row>
    <row r="51" spans="1:13" ht="15.75">
      <c r="A51" s="18">
        <v>2</v>
      </c>
      <c r="B51" s="5" t="s">
        <v>42</v>
      </c>
      <c r="C51" s="5"/>
      <c r="D51" s="5"/>
      <c r="E51" s="5"/>
      <c r="F51" s="6"/>
      <c r="G51" s="6"/>
      <c r="H51" s="6"/>
      <c r="I51" s="6"/>
      <c r="J51" s="6"/>
      <c r="K51" s="6"/>
      <c r="L51" s="6"/>
      <c r="M51" s="7"/>
    </row>
    <row r="52" spans="1:13" ht="16.5" thickBot="1">
      <c r="A52" s="89" t="s">
        <v>41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1"/>
    </row>
    <row r="53" spans="1:13" ht="15.75">
      <c r="A53" s="87"/>
      <c r="B53" s="8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ht="15.75">
      <c r="A54" s="87"/>
      <c r="B54" s="88" t="s">
        <v>279</v>
      </c>
      <c r="C54" s="40"/>
      <c r="D54" s="87"/>
      <c r="E54" s="87"/>
      <c r="F54" s="87"/>
      <c r="G54" s="87"/>
      <c r="H54" s="87"/>
      <c r="I54" s="87"/>
      <c r="J54" s="87"/>
      <c r="K54" s="87"/>
      <c r="L54" s="87"/>
      <c r="M54" s="87"/>
    </row>
    <row r="55" spans="1:13" ht="15.75" customHeight="1">
      <c r="A55" s="87"/>
      <c r="B55" s="533" t="s">
        <v>280</v>
      </c>
      <c r="C55" s="533"/>
      <c r="D55" s="533"/>
      <c r="E55" s="533"/>
      <c r="F55" s="87"/>
      <c r="G55" s="87"/>
      <c r="H55" s="87"/>
      <c r="I55" s="87"/>
      <c r="J55" s="87"/>
      <c r="K55" s="87"/>
      <c r="L55" s="87"/>
      <c r="M55" s="87"/>
    </row>
    <row r="56" spans="1:13" ht="15.75">
      <c r="A56" s="28"/>
      <c r="B56" s="1" t="s">
        <v>281</v>
      </c>
      <c r="F56" s="28"/>
      <c r="G56" s="28"/>
      <c r="H56" s="28"/>
      <c r="I56" s="28"/>
      <c r="J56" s="28"/>
      <c r="K56" s="28"/>
      <c r="L56" s="28"/>
      <c r="M56" s="28"/>
    </row>
    <row r="57" spans="1:13" ht="15.75">
      <c r="A57" s="28"/>
      <c r="F57" s="28"/>
      <c r="G57" s="28"/>
      <c r="H57" s="28"/>
      <c r="I57" s="28"/>
      <c r="J57" s="28"/>
      <c r="K57" s="28"/>
      <c r="L57" s="28"/>
      <c r="M57" s="28"/>
    </row>
    <row r="58" spans="1:13" ht="15.75" customHeight="1">
      <c r="A58" s="28"/>
      <c r="B58" s="547" t="s">
        <v>282</v>
      </c>
      <c r="C58" s="547"/>
      <c r="D58" s="547"/>
      <c r="E58" s="547"/>
      <c r="F58" s="28"/>
      <c r="G58" s="28"/>
      <c r="H58" s="28"/>
      <c r="I58" s="28"/>
      <c r="J58" s="28"/>
      <c r="K58" s="28"/>
      <c r="L58" s="28"/>
      <c r="M58" s="28"/>
    </row>
    <row r="59" spans="1:13" ht="15.75">
      <c r="A59" s="28"/>
      <c r="B59" s="13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ht="15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ht="15.75">
      <c r="A61" s="14"/>
    </row>
    <row r="62" spans="1:3" ht="15.75">
      <c r="A62" s="20"/>
      <c r="C62" s="21"/>
    </row>
    <row r="63" spans="4:13" ht="15.75">
      <c r="D63" s="24"/>
      <c r="F63" s="217"/>
      <c r="G63" s="217"/>
      <c r="H63" s="31"/>
      <c r="I63" s="31"/>
      <c r="J63" s="31"/>
      <c r="K63" s="31"/>
      <c r="L63" s="31"/>
      <c r="M63" s="31"/>
    </row>
    <row r="64" spans="1:4" ht="15.75">
      <c r="A64" s="17"/>
      <c r="D64" s="16"/>
    </row>
  </sheetData>
  <sheetProtection/>
  <mergeCells count="16">
    <mergeCell ref="A7:M7"/>
    <mergeCell ref="B58:E58"/>
    <mergeCell ref="B55:E55"/>
    <mergeCell ref="D16:E17"/>
    <mergeCell ref="A48:B48"/>
    <mergeCell ref="M16:M18"/>
    <mergeCell ref="I16:L16"/>
    <mergeCell ref="A16:A18"/>
    <mergeCell ref="H16:H18"/>
    <mergeCell ref="J17:J18"/>
    <mergeCell ref="B16:B18"/>
    <mergeCell ref="K17:L17"/>
    <mergeCell ref="I17:I18"/>
    <mergeCell ref="C16:C18"/>
    <mergeCell ref="F16:F18"/>
    <mergeCell ref="G16:G1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G73"/>
  <sheetViews>
    <sheetView view="pageBreakPreview" zoomScale="80" zoomScaleSheetLayoutView="80" zoomScalePageLayoutView="0" workbookViewId="0" topLeftCell="A1">
      <selection activeCell="E21" sqref="E21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25390625" style="1" bestFit="1" customWidth="1"/>
    <col min="4" max="4" width="10.50390625" style="1" bestFit="1" customWidth="1"/>
    <col min="5" max="5" width="39.625" style="1" customWidth="1"/>
    <col min="6" max="16384" width="9.00390625" style="1" customWidth="1"/>
  </cols>
  <sheetData>
    <row r="2" ht="15.75">
      <c r="E2" s="4" t="s">
        <v>473</v>
      </c>
    </row>
    <row r="3" ht="15.75">
      <c r="E3" s="4" t="s">
        <v>271</v>
      </c>
    </row>
    <row r="4" ht="15.75">
      <c r="E4" s="4" t="s">
        <v>286</v>
      </c>
    </row>
    <row r="5" ht="15.75">
      <c r="E5" s="4"/>
    </row>
    <row r="6" spans="1:7" ht="31.5" customHeight="1">
      <c r="A6" s="515" t="s">
        <v>497</v>
      </c>
      <c r="B6" s="536"/>
      <c r="C6" s="536"/>
      <c r="D6" s="536"/>
      <c r="E6" s="536"/>
      <c r="F6" s="566"/>
      <c r="G6" s="566"/>
    </row>
    <row r="7" spans="1:7" ht="15.75">
      <c r="A7" s="289"/>
      <c r="B7" s="289"/>
      <c r="C7" s="289"/>
      <c r="D7" s="289"/>
      <c r="E7" s="289"/>
      <c r="F7" s="19"/>
      <c r="G7" s="19"/>
    </row>
    <row r="8" ht="15.75">
      <c r="E8" s="4" t="s">
        <v>272</v>
      </c>
    </row>
    <row r="9" ht="15.75">
      <c r="E9" s="4" t="s">
        <v>273</v>
      </c>
    </row>
    <row r="10" ht="15.75">
      <c r="E10" s="4"/>
    </row>
    <row r="11" ht="15.75">
      <c r="E11" s="196" t="s">
        <v>274</v>
      </c>
    </row>
    <row r="12" ht="15.75">
      <c r="E12" s="4" t="s">
        <v>275</v>
      </c>
    </row>
    <row r="13" ht="15.75">
      <c r="E13" s="4" t="s">
        <v>276</v>
      </c>
    </row>
    <row r="14" spans="1:7" ht="16.5" thickBot="1">
      <c r="A14" s="16"/>
      <c r="E14" s="4"/>
      <c r="F14" s="19"/>
      <c r="G14" s="19"/>
    </row>
    <row r="15" spans="1:5" ht="32.25" customHeight="1">
      <c r="A15" s="537" t="s">
        <v>15</v>
      </c>
      <c r="B15" s="540" t="s">
        <v>16</v>
      </c>
      <c r="C15" s="557" t="s">
        <v>278</v>
      </c>
      <c r="D15" s="558"/>
      <c r="E15" s="530" t="s">
        <v>17</v>
      </c>
    </row>
    <row r="16" spans="1:5" ht="15.75">
      <c r="A16" s="538"/>
      <c r="B16" s="506"/>
      <c r="C16" s="559"/>
      <c r="D16" s="560"/>
      <c r="E16" s="531"/>
    </row>
    <row r="17" spans="1:5" ht="16.5" thickBot="1">
      <c r="A17" s="539"/>
      <c r="B17" s="529"/>
      <c r="C17" s="99" t="s">
        <v>119</v>
      </c>
      <c r="D17" s="99" t="s">
        <v>134</v>
      </c>
      <c r="E17" s="532"/>
    </row>
    <row r="18" spans="1:7" ht="15.75">
      <c r="A18" s="226">
        <v>1</v>
      </c>
      <c r="B18" s="224" t="s">
        <v>26</v>
      </c>
      <c r="C18" s="86"/>
      <c r="D18" s="86"/>
      <c r="E18" s="93"/>
      <c r="F18" s="8"/>
      <c r="G18" s="8"/>
    </row>
    <row r="19" spans="1:5" ht="31.5">
      <c r="A19" s="205" t="s">
        <v>2</v>
      </c>
      <c r="B19" s="5" t="s">
        <v>27</v>
      </c>
      <c r="C19" s="5"/>
      <c r="D19" s="5"/>
      <c r="E19" s="11"/>
    </row>
    <row r="20" spans="1:5" ht="31.5">
      <c r="A20" s="205" t="s">
        <v>28</v>
      </c>
      <c r="B20" s="5" t="s">
        <v>51</v>
      </c>
      <c r="C20" s="5"/>
      <c r="D20" s="5"/>
      <c r="E20" s="11"/>
    </row>
    <row r="21" spans="1:5" ht="15.75">
      <c r="A21" s="205" t="s">
        <v>44</v>
      </c>
      <c r="B21" s="5" t="s">
        <v>52</v>
      </c>
      <c r="C21" s="6"/>
      <c r="D21" s="6"/>
      <c r="E21" s="11"/>
    </row>
    <row r="22" spans="1:5" ht="47.25">
      <c r="A22" s="205" t="s">
        <v>48</v>
      </c>
      <c r="B22" s="5" t="s">
        <v>111</v>
      </c>
      <c r="C22" s="26"/>
      <c r="D22" s="26"/>
      <c r="E22" s="11"/>
    </row>
    <row r="23" spans="1:5" ht="31.5">
      <c r="A23" s="205" t="s">
        <v>49</v>
      </c>
      <c r="B23" s="5" t="s">
        <v>112</v>
      </c>
      <c r="C23" s="26"/>
      <c r="D23" s="26"/>
      <c r="E23" s="11"/>
    </row>
    <row r="24" spans="1:5" ht="31.5">
      <c r="A24" s="205" t="s">
        <v>50</v>
      </c>
      <c r="B24" s="5" t="s">
        <v>113</v>
      </c>
      <c r="C24" s="5"/>
      <c r="D24" s="5"/>
      <c r="E24" s="11"/>
    </row>
    <row r="25" spans="1:5" ht="15.75">
      <c r="A25" s="205" t="s">
        <v>309</v>
      </c>
      <c r="B25" s="5" t="s">
        <v>293</v>
      </c>
      <c r="C25" s="5"/>
      <c r="D25" s="5"/>
      <c r="E25" s="11"/>
    </row>
    <row r="26" spans="1:5" ht="15.75">
      <c r="A26" s="205" t="s">
        <v>3</v>
      </c>
      <c r="B26" s="5" t="s">
        <v>29</v>
      </c>
      <c r="C26" s="5"/>
      <c r="D26" s="5"/>
      <c r="E26" s="11"/>
    </row>
    <row r="27" spans="1:5" ht="15.75">
      <c r="A27" s="205" t="s">
        <v>294</v>
      </c>
      <c r="B27" s="5" t="s">
        <v>297</v>
      </c>
      <c r="C27" s="5"/>
      <c r="D27" s="5"/>
      <c r="E27" s="11"/>
    </row>
    <row r="28" spans="1:5" ht="15.75">
      <c r="A28" s="205" t="s">
        <v>295</v>
      </c>
      <c r="B28" s="5" t="s">
        <v>298</v>
      </c>
      <c r="C28" s="5"/>
      <c r="D28" s="5"/>
      <c r="E28" s="11"/>
    </row>
    <row r="29" spans="1:5" ht="31.5">
      <c r="A29" s="205" t="s">
        <v>296</v>
      </c>
      <c r="B29" s="5" t="s">
        <v>299</v>
      </c>
      <c r="C29" s="5"/>
      <c r="D29" s="5"/>
      <c r="E29" s="11"/>
    </row>
    <row r="30" spans="1:5" ht="15.75">
      <c r="A30" s="205" t="s">
        <v>14</v>
      </c>
      <c r="B30" s="5" t="s">
        <v>30</v>
      </c>
      <c r="C30" s="5"/>
      <c r="D30" s="5"/>
      <c r="E30" s="11"/>
    </row>
    <row r="31" spans="1:5" ht="15.75">
      <c r="A31" s="205" t="s">
        <v>31</v>
      </c>
      <c r="B31" s="5" t="s">
        <v>32</v>
      </c>
      <c r="C31" s="5"/>
      <c r="D31" s="5"/>
      <c r="E31" s="11"/>
    </row>
    <row r="32" spans="1:5" ht="15.75">
      <c r="A32" s="205" t="s">
        <v>33</v>
      </c>
      <c r="B32" s="5" t="s">
        <v>114</v>
      </c>
      <c r="C32" s="5"/>
      <c r="D32" s="5"/>
      <c r="E32" s="11"/>
    </row>
    <row r="33" spans="1:5" ht="32.25" thickBot="1">
      <c r="A33" s="210" t="s">
        <v>202</v>
      </c>
      <c r="B33" s="211" t="s">
        <v>305</v>
      </c>
      <c r="C33" s="211"/>
      <c r="D33" s="211"/>
      <c r="E33" s="34"/>
    </row>
    <row r="34" spans="1:5" ht="15.75">
      <c r="A34" s="223" t="s">
        <v>4</v>
      </c>
      <c r="B34" s="224" t="s">
        <v>115</v>
      </c>
      <c r="C34" s="224"/>
      <c r="D34" s="224"/>
      <c r="E34" s="225"/>
    </row>
    <row r="35" spans="1:5" ht="15.75">
      <c r="A35" s="205" t="s">
        <v>5</v>
      </c>
      <c r="B35" s="5" t="s">
        <v>120</v>
      </c>
      <c r="C35" s="5"/>
      <c r="D35" s="5"/>
      <c r="E35" s="11"/>
    </row>
    <row r="36" spans="1:5" ht="15.75">
      <c r="A36" s="205" t="s">
        <v>6</v>
      </c>
      <c r="B36" s="5" t="s">
        <v>116</v>
      </c>
      <c r="C36" s="5"/>
      <c r="D36" s="5"/>
      <c r="E36" s="11"/>
    </row>
    <row r="37" spans="1:5" ht="21.75" customHeight="1">
      <c r="A37" s="209" t="s">
        <v>7</v>
      </c>
      <c r="B37" s="5" t="s">
        <v>117</v>
      </c>
      <c r="C37" s="10"/>
      <c r="D37" s="10"/>
      <c r="E37" s="202"/>
    </row>
    <row r="38" spans="1:5" ht="15.75">
      <c r="A38" s="209" t="s">
        <v>8</v>
      </c>
      <c r="B38" s="5" t="s">
        <v>34</v>
      </c>
      <c r="C38" s="10"/>
      <c r="D38" s="10"/>
      <c r="E38" s="202"/>
    </row>
    <row r="39" spans="1:5" ht="15.75">
      <c r="A39" s="205" t="s">
        <v>54</v>
      </c>
      <c r="B39" s="5" t="s">
        <v>47</v>
      </c>
      <c r="C39" s="10"/>
      <c r="D39" s="10"/>
      <c r="E39" s="202"/>
    </row>
    <row r="40" spans="1:5" ht="15.75">
      <c r="A40" s="205" t="s">
        <v>108</v>
      </c>
      <c r="B40" s="5" t="s">
        <v>301</v>
      </c>
      <c r="C40" s="10"/>
      <c r="D40" s="10"/>
      <c r="E40" s="202"/>
    </row>
    <row r="41" spans="1:5" ht="16.5" thickBot="1">
      <c r="A41" s="210" t="s">
        <v>300</v>
      </c>
      <c r="B41" s="211" t="s">
        <v>35</v>
      </c>
      <c r="C41" s="33"/>
      <c r="D41" s="33"/>
      <c r="E41" s="204"/>
    </row>
    <row r="42" spans="1:5" ht="31.5">
      <c r="A42" s="218"/>
      <c r="B42" s="219" t="s">
        <v>25</v>
      </c>
      <c r="C42" s="220"/>
      <c r="D42" s="220"/>
      <c r="E42" s="222"/>
    </row>
    <row r="43" spans="1:5" ht="15.75">
      <c r="A43" s="9"/>
      <c r="B43" s="5" t="s">
        <v>289</v>
      </c>
      <c r="C43" s="10"/>
      <c r="D43" s="10"/>
      <c r="E43" s="202"/>
    </row>
    <row r="44" spans="1:5" ht="15.75">
      <c r="A44" s="9"/>
      <c r="B44" s="199" t="s">
        <v>290</v>
      </c>
      <c r="C44" s="10"/>
      <c r="D44" s="10"/>
      <c r="E44" s="202"/>
    </row>
    <row r="45" spans="1:5" ht="16.5" thickBot="1">
      <c r="A45" s="114"/>
      <c r="B45" s="200" t="s">
        <v>291</v>
      </c>
      <c r="C45" s="33"/>
      <c r="D45" s="33"/>
      <c r="E45" s="204"/>
    </row>
    <row r="46" spans="1:5" ht="15.75">
      <c r="A46" s="14"/>
      <c r="B46" s="208"/>
      <c r="C46" s="36"/>
      <c r="D46" s="36"/>
      <c r="E46" s="13"/>
    </row>
    <row r="47" spans="1:4" ht="15.75">
      <c r="A47" s="14" t="s">
        <v>118</v>
      </c>
      <c r="C47" s="28"/>
      <c r="D47" s="28"/>
    </row>
    <row r="48" spans="1:4" ht="15.75">
      <c r="A48" s="14" t="s">
        <v>135</v>
      </c>
      <c r="C48" s="28"/>
      <c r="D48" s="28"/>
    </row>
    <row r="49" spans="1:4" ht="15.75">
      <c r="A49" s="14"/>
      <c r="C49" s="28"/>
      <c r="D49" s="28"/>
    </row>
    <row r="50" spans="1:7" ht="15.75">
      <c r="A50" s="36"/>
      <c r="B50" s="101"/>
      <c r="C50" s="28"/>
      <c r="D50" s="28"/>
      <c r="E50" s="36"/>
      <c r="F50" s="13"/>
      <c r="G50" s="13"/>
    </row>
    <row r="51" spans="3:4" ht="15.75">
      <c r="C51" s="28"/>
      <c r="D51" s="28"/>
    </row>
    <row r="52" spans="3:4" ht="15.75">
      <c r="C52" s="28"/>
      <c r="D52" s="28"/>
    </row>
    <row r="53" spans="3:4" ht="15.75">
      <c r="C53" s="28"/>
      <c r="D53" s="28"/>
    </row>
    <row r="54" spans="3:4" ht="15.75">
      <c r="C54" s="28"/>
      <c r="D54" s="28"/>
    </row>
    <row r="55" spans="3:4" ht="15.75">
      <c r="C55" s="28"/>
      <c r="D55" s="28"/>
    </row>
    <row r="56" spans="3:4" ht="15.75">
      <c r="C56" s="28"/>
      <c r="D56" s="28"/>
    </row>
    <row r="57" spans="3:4" ht="15.75">
      <c r="C57" s="28"/>
      <c r="D57" s="28"/>
    </row>
    <row r="58" spans="3:4" ht="15.75">
      <c r="C58" s="28"/>
      <c r="D58" s="28"/>
    </row>
    <row r="59" spans="3:4" ht="15.75">
      <c r="C59" s="28"/>
      <c r="D59" s="28"/>
    </row>
    <row r="60" spans="3:4" ht="15.75">
      <c r="C60" s="28"/>
      <c r="D60" s="28"/>
    </row>
    <row r="61" spans="3:4" ht="15.75">
      <c r="C61" s="28"/>
      <c r="D61" s="28"/>
    </row>
    <row r="62" spans="3:4" ht="15.75">
      <c r="C62" s="28"/>
      <c r="D62" s="28"/>
    </row>
    <row r="63" spans="3:4" ht="15.75">
      <c r="C63" s="28"/>
      <c r="D63" s="28"/>
    </row>
    <row r="64" spans="3:4" ht="15.75">
      <c r="C64" s="87"/>
      <c r="D64" s="87"/>
    </row>
    <row r="68" spans="3:4" ht="15.75">
      <c r="C68" s="28"/>
      <c r="D68" s="28"/>
    </row>
    <row r="69" spans="3:4" ht="15.75">
      <c r="C69" s="28"/>
      <c r="D69" s="28"/>
    </row>
    <row r="72" ht="15.75">
      <c r="C72" s="24"/>
    </row>
    <row r="73" ht="15.75">
      <c r="C73" s="16"/>
    </row>
  </sheetData>
  <sheetProtection/>
  <mergeCells count="6">
    <mergeCell ref="F6:G6"/>
    <mergeCell ref="A15:A17"/>
    <mergeCell ref="B15:B17"/>
    <mergeCell ref="E15:E17"/>
    <mergeCell ref="C15:D16"/>
    <mergeCell ref="A6:E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Lenovo</cp:lastModifiedBy>
  <cp:lastPrinted>2015-03-12T00:35:45Z</cp:lastPrinted>
  <dcterms:created xsi:type="dcterms:W3CDTF">2009-07-27T10:10:26Z</dcterms:created>
  <dcterms:modified xsi:type="dcterms:W3CDTF">2016-02-29T08:45:43Z</dcterms:modified>
  <cp:category/>
  <cp:version/>
  <cp:contentType/>
  <cp:contentStatus/>
</cp:coreProperties>
</file>