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9" i="1" l="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B156" i="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C155" i="1"/>
  <c r="D152" i="1"/>
  <c r="C150" i="1"/>
  <c r="C149" i="1"/>
  <c r="C148" i="1"/>
  <c r="C147" i="1"/>
  <c r="D145" i="1"/>
  <c r="C145" i="1"/>
  <c r="D144" i="1"/>
  <c r="C144" i="1"/>
  <c r="D143" i="1"/>
  <c r="C143" i="1"/>
  <c r="C142" i="1"/>
  <c r="D141" i="1"/>
  <c r="C141" i="1"/>
  <c r="C140" i="1"/>
  <c r="C137"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<sst xmlns="http://schemas.openxmlformats.org/spreadsheetml/2006/main" count="298" uniqueCount="251">
  <si>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</si>
  <si>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</si>
  <si>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</si>
  <si>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</si>
  <si>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</si>
  <si>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</si>
  <si>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</si>
  <si>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</si>
  <si>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</si>
  <si>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</si>
  <si>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</si>
  <si>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</si>
  <si>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</si>
  <si>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</si>
  <si>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</si>
  <si>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</si>
  <si>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</si>
  <si>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</si>
  <si>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</si>
  <si>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</si>
  <si>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</si>
  <si>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</si>
  <si>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(мазута), ккал/кг</t>
  </si>
  <si>
    <r>
      <t>Фактическая цена на топливо (мазут),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</si>
  <si>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</si>
  <si>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</si>
  <si>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мазута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</si>
  <si>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</si>
  <si>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</si>
  <si>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</si>
  <si>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</si>
  <si>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</si>
  <si>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</si>
  <si>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</si>
  <si>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</si>
  <si>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</si>
  <si>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</si>
  <si>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</si>
  <si>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</si>
  <si>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</si>
  <si>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</si>
  <si>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</si>
  <si>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</si>
  <si>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</si>
  <si>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</si>
  <si>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</si>
  <si>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</si>
  <si>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</si>
  <si>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</si>
  <si>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</si>
  <si>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</si>
  <si>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</si>
  <si>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</si>
  <si>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</si>
  <si>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мазута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</si>
  <si>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</si>
  <si>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мазута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</si>
  <si>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</si>
  <si>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</si>
  <si>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</si>
  <si>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</si>
  <si>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</si>
  <si>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</si>
  <si>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</si>
  <si>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</si>
  <si>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</si>
  <si>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</si>
  <si>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</si>
  <si>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</si>
  <si>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</si>
  <si>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</si>
  <si>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</si>
  <si>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мазута,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</si>
  <si>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</si>
  <si>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мазута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</si>
  <si>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</si>
  <si>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мазута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</si>
  <si>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</si>
  <si>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мазута,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</si>
  <si>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</si>
  <si>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</si>
  <si>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</si>
  <si>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</si>
  <si>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</si>
  <si>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</si>
  <si>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</si>
  <si>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</si>
  <si>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</si>
  <si>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</si>
  <si>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</si>
  <si>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</si>
  <si>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</si>
  <si>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</si>
  <si>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</si>
  <si>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</si>
  <si>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</si>
  <si>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</si>
  <si>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</si>
  <si>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</si>
  <si>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</si>
  <si>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</si>
  <si>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</si>
  <si>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</si>
  <si>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</si>
  <si>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</si>
  <si>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</si>
  <si>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</si>
  <si>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</si>
  <si>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</si>
  <si>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</si>
  <si>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</si>
  <si>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</si>
  <si>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</si>
  <si>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</si>
  <si>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</si>
  <si>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</si>
  <si>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</si>
  <si>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</si>
  <si>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</si>
  <si>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</si>
  <si>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</si>
  <si>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</si>
  <si>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</si>
  <si>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</si>
  <si>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</si>
  <si>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</si>
  <si>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</si>
  <si>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</si>
  <si>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</si>
  <si>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</si>
  <si>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</si>
  <si>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</si>
  <si>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</si>
  <si>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</si>
  <si>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</si>
  <si>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</si>
  <si>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</si>
  <si>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</si>
  <si>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</si>
  <si>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</si>
  <si>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</si>
  <si>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</si>
  <si>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</si>
  <si>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</si>
  <si>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</si>
  <si>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</si>
  <si>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</si>
  <si>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</si>
  <si>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</si>
  <si>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</si>
  <si>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</si>
  <si>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</si>
  <si>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</si>
  <si>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</si>
  <si>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</si>
  <si>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</si>
  <si>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</si>
  <si>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</si>
  <si>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</si>
  <si>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</si>
  <si>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</si>
  <si>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</si>
  <si>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</si>
  <si>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</si>
  <si>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</si>
  <si>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</si>
  <si>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</si>
  <si>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</si>
  <si>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</si>
  <si>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</si>
  <si>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</si>
  <si>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мазута,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</si>
  <si>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</si>
  <si>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</si>
  <si>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</si>
  <si>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мазута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</si>
  <si>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</si>
  <si>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мазута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</si>
  <si>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</si>
  <si>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</si>
  <si>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</si>
  <si>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</si>
  <si>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</si>
  <si>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</si>
  <si>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</si>
  <si>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</si>
  <si>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мазута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</si>
  <si>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</si>
  <si>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</si>
  <si>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</si>
  <si>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</si>
  <si>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</si>
  <si>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мазута,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</si>
  <si>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</si>
  <si>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</si>
  <si>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</si>
  <si>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</si>
  <si>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</si>
  <si>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</si>
  <si>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</si>
  <si>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</si>
  <si>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</si>
  <si>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</si>
  <si>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</si>
  <si>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</si>
  <si>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</si>
  <si>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</si>
  <si>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</si>
  <si>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</si>
  <si>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</si>
  <si>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</si>
  <si>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</si>
  <si>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</si>
  <si>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мазута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</si>
  <si>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</si>
  <si>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мазута,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</si>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</sst>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0"/>
      <color indexed="8"/>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3">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16">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NumberFormat="1" applyFont="1" applyFill="1" applyAlignment="1">
      <alignment horizontal="center" vertical="center"/>
    </xf>
    <xf numFmtId="49" fontId="3" fillId="2" borderId="0" xfId="2" applyNumberFormat="1" applyFont="1" applyFill="1" applyAlignment="1">
      <alignment horizontal="center" vertical="center"/>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4" fontId="3" fillId="2" borderId="6" xfId="2" applyNumberFormat="1" applyFont="1" applyFill="1" applyBorder="1" applyAlignment="1">
      <alignment horizontal="center" vertical="center"/>
    </xf>
    <xf numFmtId="0" fontId="14" fillId="2" borderId="12" xfId="2" applyFont="1" applyFill="1" applyBorder="1" applyAlignment="1">
      <alignment horizontal="left" vertical="center" wrapText="1" indent="2"/>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4"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3"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4"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0" fontId="13"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4"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4"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3"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0" xfId="2" applyFont="1" applyFill="1" applyBorder="1"/>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center" vertical="center"/>
      <protection locked="0"/>
    </xf>
    <xf numFmtId="10" fontId="3" fillId="2" borderId="7" xfId="2" applyNumberFormat="1" applyFont="1" applyFill="1" applyBorder="1" applyAlignment="1" applyProtection="1">
      <alignment horizontal="center" vertical="center"/>
      <protection locked="0"/>
    </xf>
    <xf numFmtId="0" fontId="3" fillId="2" borderId="8" xfId="2" applyFont="1" applyFill="1" applyBorder="1"/>
    <xf numFmtId="10" fontId="3" fillId="2" borderId="10" xfId="2" applyNumberFormat="1" applyFont="1" applyFill="1" applyBorder="1" applyAlignment="1" applyProtection="1">
      <alignment horizontal="center" vertical="center"/>
      <protection locked="0"/>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30249"/>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600075</xdr:colOff>
          <xdr:row>2</xdr:row>
          <xdr:rowOff>0</xdr:rowOff>
        </xdr:from>
        <xdr:to>
          <xdr:col>7</xdr:col>
          <xdr:colOff>47625</xdr:colOff>
          <xdr:row>3</xdr:row>
          <xdr:rowOff>28575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84;&#1072;&#1079;&#1091;&#1090;_&#1054;&#1082;&#1090;&#1103;&#1073;&#1088;&#1100;&#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Усть-Большерецкий</v>
          </cell>
        </row>
        <row r="15">
          <cell r="D15" t="str">
            <v>Поселение</v>
          </cell>
          <cell r="E15" t="str">
            <v>Октябрьское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Мазут</v>
          </cell>
        </row>
      </sheetData>
      <sheetData sheetId="3"/>
      <sheetData sheetId="4">
        <row r="12">
          <cell r="F12">
            <v>3490.4860272253427</v>
          </cell>
        </row>
        <row r="13">
          <cell r="F13">
            <v>167.1</v>
          </cell>
        </row>
        <row r="16">
          <cell r="F16">
            <v>7000</v>
          </cell>
        </row>
        <row r="17">
          <cell r="F17">
            <v>1.39</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4">
          <cell r="E14" t="str">
            <v>исходя из приоритетного направления развития топливного баланса (если в структуре топливного баланса системы теплоснабжения представлены виды топлива с одинаковой долей)</v>
          </cell>
        </row>
        <row r="16">
          <cell r="E16">
            <v>9730</v>
          </cell>
        </row>
        <row r="17">
          <cell r="E17">
            <v>10000</v>
          </cell>
        </row>
        <row r="18">
          <cell r="I18" t="str">
            <v>в структуре топливного баланса системы теплоснабжения отсутствует использование газа, угля, мазута</v>
          </cell>
        </row>
        <row r="20">
          <cell r="E20">
            <v>6.4000000000000001E-2</v>
          </cell>
        </row>
        <row r="21">
          <cell r="E21">
            <v>-1.4E-2</v>
          </cell>
        </row>
        <row r="24">
          <cell r="E24" t="str">
            <v>рыночные цены на топливо, сложившиеся на организованных торговых площадках, в т.ч. на биржах, функционирующих на территории РФ</v>
          </cell>
        </row>
        <row r="28">
          <cell r="E28">
            <v>27676.152264923621</v>
          </cell>
        </row>
      </sheetData>
      <sheetData sheetId="6"/>
      <sheetData sheetId="7"/>
      <sheetData sheetId="8"/>
      <sheetData sheetId="9"/>
      <sheetData sheetId="10">
        <row r="12">
          <cell r="F12">
            <v>1810.1252492901694</v>
          </cell>
        </row>
        <row r="13">
          <cell r="F13">
            <v>146676.69213134178</v>
          </cell>
        </row>
        <row r="14">
          <cell r="F14">
            <v>62250</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131484.0672485297</v>
          </cell>
        </row>
        <row r="27">
          <cell r="F27">
            <v>1272.4455160812824</v>
          </cell>
        </row>
        <row r="28">
          <cell r="F28">
            <v>0.46599000000000002</v>
          </cell>
        </row>
        <row r="29">
          <cell r="F29">
            <v>1300</v>
          </cell>
        </row>
        <row r="30">
          <cell r="F30">
            <v>0.14543932629870127</v>
          </cell>
        </row>
        <row r="31">
          <cell r="F31">
            <v>0.13296703296703299</v>
          </cell>
        </row>
        <row r="32">
          <cell r="F32">
            <v>0.13880000000000001</v>
          </cell>
        </row>
        <row r="33">
          <cell r="F33">
            <v>0.12640000000000001</v>
          </cell>
        </row>
        <row r="34">
          <cell r="F34">
            <v>10</v>
          </cell>
        </row>
        <row r="38">
          <cell r="F38">
            <v>35.858183999999994</v>
          </cell>
        </row>
        <row r="39">
          <cell r="F39">
            <v>10</v>
          </cell>
        </row>
        <row r="41">
          <cell r="F41">
            <v>0.97</v>
          </cell>
        </row>
        <row r="43">
          <cell r="F43">
            <v>0.42199999999999999</v>
          </cell>
        </row>
      </sheetData>
      <sheetData sheetId="11">
        <row r="12">
          <cell r="E12" t="str">
            <v>IV</v>
          </cell>
        </row>
        <row r="13">
          <cell r="E13" t="str">
            <v>9 и более баллов</v>
          </cell>
        </row>
        <row r="14">
          <cell r="E14" t="str">
            <v>от 1500 до 2000</v>
          </cell>
        </row>
        <row r="15">
          <cell r="E15" t="str">
            <v>нет</v>
          </cell>
        </row>
        <row r="22">
          <cell r="E22">
            <v>57014.256199999996</v>
          </cell>
        </row>
        <row r="23">
          <cell r="E23">
            <v>2975.5876000000003</v>
          </cell>
        </row>
        <row r="24">
          <cell r="E24">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0.46599000000000002</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434.64503693924439</v>
          </cell>
        </row>
        <row r="14">
          <cell r="F14">
            <v>10723.150758771631</v>
          </cell>
        </row>
        <row r="15">
          <cell r="F15">
            <v>0.2</v>
          </cell>
        </row>
        <row r="18">
          <cell r="F18">
            <v>15</v>
          </cell>
        </row>
        <row r="19">
          <cell r="F19">
            <v>4843.3442677413695</v>
          </cell>
        </row>
        <row r="20">
          <cell r="F20">
            <v>2.1999999999999999E-2</v>
          </cell>
        </row>
        <row r="21">
          <cell r="F21">
            <v>10</v>
          </cell>
        </row>
        <row r="22">
          <cell r="F22">
            <v>19.086682741219235</v>
          </cell>
        </row>
        <row r="23">
          <cell r="F23">
            <v>1.4999999999999999E-2</v>
          </cell>
        </row>
        <row r="24">
          <cell r="F24">
            <v>1272.4455160812824</v>
          </cell>
        </row>
        <row r="25">
          <cell r="F25">
            <v>1300</v>
          </cell>
        </row>
      </sheetData>
      <sheetData sheetId="21"/>
      <sheetData sheetId="22">
        <row r="12">
          <cell r="F12">
            <v>715.77633682376938</v>
          </cell>
        </row>
        <row r="16">
          <cell r="F16">
            <v>738.15</v>
          </cell>
        </row>
        <row r="17">
          <cell r="F17">
            <v>43010</v>
          </cell>
        </row>
        <row r="18">
          <cell r="F18">
            <v>1.4999999999999999E-2</v>
          </cell>
        </row>
        <row r="19">
          <cell r="F19">
            <v>6200</v>
          </cell>
        </row>
        <row r="20">
          <cell r="F20">
            <v>1.4999999999999999E-2</v>
          </cell>
        </row>
        <row r="21">
          <cell r="F21">
            <v>7275.840682703998</v>
          </cell>
        </row>
        <row r="22">
          <cell r="F22">
            <v>18.445999999999998</v>
          </cell>
        </row>
        <row r="23">
          <cell r="F23">
            <v>110</v>
          </cell>
        </row>
        <row r="24">
          <cell r="F24">
            <v>8497.1999999999989</v>
          </cell>
        </row>
        <row r="25">
          <cell r="F25">
            <v>0.42199999999999999</v>
          </cell>
        </row>
        <row r="26">
          <cell r="F26">
            <v>114.940836</v>
          </cell>
        </row>
        <row r="27">
          <cell r="F27">
            <v>3501.6338887981501</v>
          </cell>
        </row>
        <row r="28">
          <cell r="F28">
            <v>2695.6990142740478</v>
          </cell>
        </row>
        <row r="29">
          <cell r="F29">
            <v>805.9348745241025</v>
          </cell>
        </row>
        <row r="30">
          <cell r="F30">
            <v>1236.6304275877239</v>
          </cell>
        </row>
      </sheetData>
      <sheetData sheetId="23"/>
      <sheetData sheetId="24">
        <row r="8">
          <cell r="F8" t="str">
            <v>да</v>
          </cell>
        </row>
        <row r="21">
          <cell r="D21" t="str">
            <v>ЮЭСК</v>
          </cell>
        </row>
      </sheetData>
      <sheetData sheetId="25">
        <row r="11">
          <cell r="E11">
            <v>1239.175</v>
          </cell>
        </row>
        <row r="12">
          <cell r="E12">
            <v>73</v>
          </cell>
        </row>
        <row r="13">
          <cell r="E13">
            <v>73</v>
          </cell>
        </row>
        <row r="16">
          <cell r="E16" t="str">
            <v>МКУ</v>
          </cell>
        </row>
        <row r="17">
          <cell r="E17">
            <v>81.92</v>
          </cell>
        </row>
        <row r="18">
          <cell r="E18" t="str">
            <v>МКУ</v>
          </cell>
        </row>
        <row r="19">
          <cell r="E19">
            <v>102.02</v>
          </cell>
        </row>
      </sheetData>
      <sheetData sheetId="26"/>
      <sheetData sheetId="27">
        <row r="12">
          <cell r="F12">
            <v>129.02065300557052</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0"/>
  <sheetViews>
    <sheetView tabSelected="1" topLeftCell="B1" zoomScaleNormal="100" workbookViewId="0">
      <selection activeCell="B20" sqref="B20"/>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75" customHeight="1" x14ac:dyDescent="0.25">
      <c r="A1" s="1"/>
      <c r="B1" s="2" t="s">
        <v>0</v>
      </c>
      <c r="C1" s="2"/>
      <c r="D1" s="2"/>
    </row>
    <row r="2" spans="1:4" ht="12.75" customHeight="1" x14ac:dyDescent="0.25">
      <c r="A2" s="1"/>
      <c r="B2" s="4" t="s">
        <v>1</v>
      </c>
      <c r="C2" s="5">
        <f ca="1">TODAY()</f>
        <v>45352</v>
      </c>
      <c r="D2" s="6"/>
    </row>
    <row r="3" spans="1:4" ht="12.75" customHeight="1" x14ac:dyDescent="0.25">
      <c r="A3" s="1"/>
      <c r="B3" s="7" t="s">
        <v>2</v>
      </c>
      <c r="C3" s="8"/>
      <c r="D3" s="6"/>
    </row>
    <row r="4" spans="1:4" ht="12.75" customHeight="1" x14ac:dyDescent="0.25">
      <c r="A4" s="9"/>
      <c r="B4" s="10" t="str">
        <f>[1]И1!D13</f>
        <v>Субъект Российской Федерации</v>
      </c>
      <c r="C4" s="11" t="str">
        <f>[1]И1!E13</f>
        <v>Камчатский край</v>
      </c>
      <c r="D4" s="10"/>
    </row>
    <row r="5" spans="1:4" ht="12.75" customHeight="1" x14ac:dyDescent="0.25">
      <c r="A5" s="9"/>
      <c r="B5" s="10" t="str">
        <f>[1]И1!D14</f>
        <v>Муниципальный район</v>
      </c>
      <c r="C5" s="11" t="str">
        <f>[1]И1!E14</f>
        <v>Усть-Большерецкий</v>
      </c>
      <c r="D5" s="10"/>
    </row>
    <row r="6" spans="1:4" ht="12.75" customHeight="1" x14ac:dyDescent="0.25">
      <c r="A6" s="9"/>
      <c r="B6" s="10" t="str">
        <f>IF([1]И1!E15="","",[1]И1!D15)</f>
        <v>Поселение</v>
      </c>
      <c r="C6" s="12" t="str">
        <f>IF([1]И1!E15="","",[1]И1!E15)</f>
        <v>Октябрьское СП</v>
      </c>
      <c r="D6" s="10"/>
    </row>
    <row r="7" spans="1:4" ht="12.75" customHeight="1" x14ac:dyDescent="0.25">
      <c r="A7" s="9"/>
      <c r="B7" s="10" t="str">
        <f>[1]И1!D16</f>
        <v>Код ОКТМО</v>
      </c>
      <c r="C7" s="13">
        <f>[1]И1!E16</f>
        <v>0</v>
      </c>
      <c r="D7" s="10"/>
    </row>
    <row r="8" spans="1:4" ht="15.75" customHeight="1" x14ac:dyDescent="0.25">
      <c r="A8" s="9"/>
      <c r="B8" s="14" t="str">
        <f>[1]И1!D17</f>
        <v>Система теплоснабжения</v>
      </c>
      <c r="C8" s="15">
        <f>[1]И1!E17</f>
        <v>0</v>
      </c>
      <c r="D8" s="10"/>
    </row>
    <row r="9" spans="1:4" ht="12.75" customHeight="1" x14ac:dyDescent="0.25">
      <c r="A9" s="9"/>
      <c r="B9" s="10" t="str">
        <f>[1]И1!D8</f>
        <v>Период регулирования (i)-й</v>
      </c>
      <c r="C9" s="16">
        <f>[1]И1!E8</f>
        <v>2024</v>
      </c>
      <c r="D9" s="10"/>
    </row>
    <row r="10" spans="1:4" ht="12.75" customHeight="1" x14ac:dyDescent="0.25">
      <c r="A10" s="9"/>
      <c r="B10" s="10" t="str">
        <f>[1]И1!D9</f>
        <v>Период регулирования (i-1)-й</v>
      </c>
      <c r="C10" s="16">
        <f>[1]И1!E9</f>
        <v>2023</v>
      </c>
      <c r="D10" s="10"/>
    </row>
    <row r="11" spans="1:4" ht="12.75" customHeight="1" x14ac:dyDescent="0.25">
      <c r="A11" s="9"/>
      <c r="B11" s="10" t="str">
        <f>[1]И1!D10</f>
        <v>Период регулирования (i-2)-й</v>
      </c>
      <c r="C11" s="16">
        <f>[1]И1!E10</f>
        <v>2022</v>
      </c>
      <c r="D11" s="10"/>
    </row>
    <row r="12" spans="1:4" ht="12.75" customHeight="1" x14ac:dyDescent="0.25">
      <c r="A12" s="9"/>
      <c r="B12" s="10" t="str">
        <f>[1]И1!D11</f>
        <v>Базовый год (б)</v>
      </c>
      <c r="C12" s="16">
        <f>[1]И1!E11</f>
        <v>2015</v>
      </c>
      <c r="D12" s="10"/>
    </row>
    <row r="13" spans="1:4" ht="12.75" customHeight="1" x14ac:dyDescent="0.25">
      <c r="A13" s="9"/>
      <c r="B13" s="10" t="str">
        <f>[1]И1!D18</f>
        <v>Вид топлива, использование которого преобладает в системе теплоснабжения</v>
      </c>
      <c r="C13" s="17" t="str">
        <f>[1]И1!E18</f>
        <v>Мазут</v>
      </c>
      <c r="D13" s="10"/>
    </row>
    <row r="14" spans="1:4" ht="26.25" customHeight="1" thickBot="1" x14ac:dyDescent="0.3">
      <c r="A14" s="18" t="s">
        <v>3</v>
      </c>
      <c r="B14" s="18"/>
      <c r="C14" s="18"/>
      <c r="D14" s="6"/>
    </row>
    <row r="15" spans="1:4" x14ac:dyDescent="0.25">
      <c r="A15" s="19" t="s">
        <v>4</v>
      </c>
      <c r="B15" s="20" t="s">
        <v>5</v>
      </c>
      <c r="C15" s="21" t="s">
        <v>6</v>
      </c>
      <c r="D15" s="6"/>
    </row>
    <row r="16" spans="1:4" x14ac:dyDescent="0.25">
      <c r="A16" s="22">
        <v>1</v>
      </c>
      <c r="B16" s="23">
        <v>2</v>
      </c>
      <c r="C16" s="24">
        <v>3</v>
      </c>
      <c r="D16" s="6"/>
    </row>
    <row r="17" spans="1:4" x14ac:dyDescent="0.25">
      <c r="A17" s="25">
        <v>1</v>
      </c>
      <c r="B17" s="26" t="s">
        <v>7</v>
      </c>
      <c r="C17" s="27">
        <f>SUM(C18:C23)</f>
        <v>6580.0533032840958</v>
      </c>
      <c r="D17" s="6"/>
    </row>
    <row r="18" spans="1:4" ht="42.75" x14ac:dyDescent="0.25">
      <c r="A18" s="25" t="s">
        <v>8</v>
      </c>
      <c r="B18" s="28" t="s">
        <v>9</v>
      </c>
      <c r="C18" s="29">
        <f>[1]С1!F12</f>
        <v>3490.4860272253427</v>
      </c>
      <c r="D18" s="6"/>
    </row>
    <row r="19" spans="1:4" ht="42.75" x14ac:dyDescent="0.25">
      <c r="A19" s="25" t="s">
        <v>10</v>
      </c>
      <c r="B19" s="28" t="s">
        <v>11</v>
      </c>
      <c r="C19" s="29">
        <f>[1]С2!F12</f>
        <v>1810.1252492901694</v>
      </c>
      <c r="D19" s="6"/>
    </row>
    <row r="20" spans="1:4" ht="30" x14ac:dyDescent="0.25">
      <c r="A20" s="25" t="s">
        <v>12</v>
      </c>
      <c r="B20" s="28" t="s">
        <v>13</v>
      </c>
      <c r="C20" s="29">
        <f>[1]С3!F12</f>
        <v>434.64503693924439</v>
      </c>
      <c r="D20" s="6"/>
    </row>
    <row r="21" spans="1:4" ht="42.75" x14ac:dyDescent="0.25">
      <c r="A21" s="25" t="s">
        <v>14</v>
      </c>
      <c r="B21" s="28" t="s">
        <v>15</v>
      </c>
      <c r="C21" s="29">
        <f>[1]С4!F12</f>
        <v>715.77633682376938</v>
      </c>
      <c r="D21" s="6"/>
    </row>
    <row r="22" spans="1:4" ht="30" x14ac:dyDescent="0.25">
      <c r="A22" s="25" t="s">
        <v>16</v>
      </c>
      <c r="B22" s="28" t="s">
        <v>17</v>
      </c>
      <c r="C22" s="29">
        <f>[1]С5!F12</f>
        <v>129.02065300557052</v>
      </c>
      <c r="D22" s="6"/>
    </row>
    <row r="23" spans="1:4" ht="43.5" thickBot="1" x14ac:dyDescent="0.3">
      <c r="A23" s="30" t="s">
        <v>18</v>
      </c>
      <c r="B23" s="31" t="s">
        <v>19</v>
      </c>
      <c r="C23" s="32">
        <f>[1]С6!F12</f>
        <v>0</v>
      </c>
      <c r="D23" s="6"/>
    </row>
    <row r="24" spans="1:4" ht="15.75" thickBot="1" x14ac:dyDescent="0.3">
      <c r="A24" s="1"/>
      <c r="B24" s="3"/>
      <c r="C24" s="8"/>
      <c r="D24" s="6"/>
    </row>
    <row r="25" spans="1:4" x14ac:dyDescent="0.25">
      <c r="A25" s="19" t="s">
        <v>4</v>
      </c>
      <c r="B25" s="33" t="s">
        <v>5</v>
      </c>
      <c r="C25" s="20" t="s">
        <v>6</v>
      </c>
      <c r="D25" s="21" t="s">
        <v>20</v>
      </c>
    </row>
    <row r="26" spans="1:4" x14ac:dyDescent="0.25">
      <c r="A26" s="22">
        <v>1</v>
      </c>
      <c r="B26" s="34">
        <v>2</v>
      </c>
      <c r="C26" s="35">
        <v>3</v>
      </c>
      <c r="D26" s="36">
        <v>4</v>
      </c>
    </row>
    <row r="27" spans="1:4" ht="30" customHeight="1" x14ac:dyDescent="0.25">
      <c r="A27" s="25">
        <v>1</v>
      </c>
      <c r="B27" s="37" t="s">
        <v>21</v>
      </c>
      <c r="C27" s="37"/>
      <c r="D27" s="38"/>
    </row>
    <row r="28" spans="1:4" x14ac:dyDescent="0.25">
      <c r="A28" s="25" t="s">
        <v>8</v>
      </c>
      <c r="B28" s="39" t="s">
        <v>22</v>
      </c>
      <c r="C28" s="40">
        <f>IF('[1]С1.1'!E14='[1]С1.1'!I18,'[1]С1.1'!E17,'[1]С1.1'!E16)</f>
        <v>9730</v>
      </c>
      <c r="D28" s="41">
        <f>IF('[1]С1.1'!E14='[1]С1.1'!I18,"Таблица ТЭП (I)",'[1]С1.1'!F16)</f>
        <v>0</v>
      </c>
    </row>
    <row r="29" spans="1:4" ht="42.75" x14ac:dyDescent="0.25">
      <c r="A29" s="25" t="s">
        <v>10</v>
      </c>
      <c r="B29" s="39" t="s">
        <v>23</v>
      </c>
      <c r="C29" s="40">
        <f>'[1]С1.1'!E28</f>
        <v>27676.152264923621</v>
      </c>
      <c r="D29" s="41">
        <f>IF('[1]С1.1'!E24='[1]С1.1'!I9,'[1]С1.1'!F25,IF('[1]С1.1'!E24='[1]С1.1'!I10,'[1]С1.1'!I10,IF('[1]С1.1'!E24='[1]С1.1'!I11,'[1]С1.3'!G9,IF('[1]С1.1'!E24='[1]С1.1'!I12,'[1]С1.1'!F26,IF('[1]С1.1'!E24='[1]С1.1'!I13,'[1]С1.1'!F27,"")))))</f>
        <v>0</v>
      </c>
    </row>
    <row r="30" spans="1:4" ht="17.25" x14ac:dyDescent="0.25">
      <c r="A30" s="25" t="s">
        <v>12</v>
      </c>
      <c r="B30" s="39" t="s">
        <v>24</v>
      </c>
      <c r="C30" s="42">
        <f>'[1]С1.1'!E20</f>
        <v>6.4000000000000001E-2</v>
      </c>
      <c r="D30" s="41">
        <f>'[1]С1.1'!F20</f>
        <v>0</v>
      </c>
    </row>
    <row r="31" spans="1:4" ht="17.25" x14ac:dyDescent="0.25">
      <c r="A31" s="25" t="s">
        <v>14</v>
      </c>
      <c r="B31" s="39" t="s">
        <v>25</v>
      </c>
      <c r="C31" s="42">
        <f>'[1]С1.1'!E21</f>
        <v>-1.4E-2</v>
      </c>
      <c r="D31" s="41">
        <f>'[1]С1.1'!F21</f>
        <v>0</v>
      </c>
    </row>
    <row r="32" spans="1:4" ht="30" x14ac:dyDescent="0.25">
      <c r="A32" s="25" t="s">
        <v>16</v>
      </c>
      <c r="B32" s="39" t="s">
        <v>26</v>
      </c>
      <c r="C32" s="43">
        <f>[1]С1!F13</f>
        <v>167.1</v>
      </c>
      <c r="D32" s="41" t="s">
        <v>27</v>
      </c>
    </row>
    <row r="33" spans="1:4" x14ac:dyDescent="0.25">
      <c r="A33" s="25" t="s">
        <v>18</v>
      </c>
      <c r="B33" s="44" t="s">
        <v>28</v>
      </c>
      <c r="C33" s="45">
        <f>[1]С1!F16</f>
        <v>7000</v>
      </c>
      <c r="D33" s="41" t="s">
        <v>29</v>
      </c>
    </row>
    <row r="34" spans="1:4" ht="15.75" thickBot="1" x14ac:dyDescent="0.3">
      <c r="A34" s="30" t="s">
        <v>30</v>
      </c>
      <c r="B34" s="46" t="s">
        <v>31</v>
      </c>
      <c r="C34" s="47">
        <f>[1]С1!F17</f>
        <v>1.39</v>
      </c>
      <c r="D34" s="48"/>
    </row>
    <row r="35" spans="1:4" ht="15.75" thickBot="1" x14ac:dyDescent="0.3">
      <c r="A35" s="49"/>
      <c r="B35" s="50"/>
      <c r="C35" s="17"/>
      <c r="D35" s="51"/>
    </row>
    <row r="36" spans="1:4" ht="30" customHeight="1" x14ac:dyDescent="0.25">
      <c r="A36" s="52" t="s">
        <v>32</v>
      </c>
      <c r="B36" s="53" t="s">
        <v>33</v>
      </c>
      <c r="C36" s="53"/>
      <c r="D36" s="54"/>
    </row>
    <row r="37" spans="1:4" ht="25.5" x14ac:dyDescent="0.25">
      <c r="A37" s="25" t="s">
        <v>34</v>
      </c>
      <c r="B37" s="44" t="s">
        <v>35</v>
      </c>
      <c r="C37" s="55" t="str">
        <f>'[1]С2.1'!E12</f>
        <v>IV</v>
      </c>
      <c r="D37" s="41" t="s">
        <v>36</v>
      </c>
    </row>
    <row r="38" spans="1:4" ht="25.5" x14ac:dyDescent="0.25">
      <c r="A38" s="25" t="s">
        <v>37</v>
      </c>
      <c r="B38" s="39" t="s">
        <v>38</v>
      </c>
      <c r="C38" s="55" t="str">
        <f>'[1]С2.1'!E13</f>
        <v>9 и более баллов</v>
      </c>
      <c r="D38" s="41">
        <f>'[1]С2.1'!F13</f>
        <v>0</v>
      </c>
    </row>
    <row r="39" spans="1:4" ht="25.5" x14ac:dyDescent="0.25">
      <c r="A39" s="25" t="s">
        <v>39</v>
      </c>
      <c r="B39" s="39" t="s">
        <v>40</v>
      </c>
      <c r="C39" s="55" t="str">
        <f>'[1]С2.1'!E14</f>
        <v>от 1500 до 2000</v>
      </c>
      <c r="D39" s="41">
        <f>'[1]С2.1'!F14</f>
        <v>0</v>
      </c>
    </row>
    <row r="40" spans="1:4" ht="25.5" x14ac:dyDescent="0.25">
      <c r="A40" s="25" t="s">
        <v>41</v>
      </c>
      <c r="B40" s="39" t="s">
        <v>42</v>
      </c>
      <c r="C40" s="56" t="str">
        <f>'[1]С2.1'!E15</f>
        <v>нет</v>
      </c>
      <c r="D40" s="41">
        <f>'[1]С2.1'!F15</f>
        <v>0</v>
      </c>
    </row>
    <row r="41" spans="1:4" ht="30" x14ac:dyDescent="0.25">
      <c r="A41" s="25" t="s">
        <v>43</v>
      </c>
      <c r="B41" s="39" t="s">
        <v>44</v>
      </c>
      <c r="C41" s="40">
        <f>[1]С2!F18</f>
        <v>52067.258875221953</v>
      </c>
      <c r="D41" s="41"/>
    </row>
    <row r="42" spans="1:4" ht="30" x14ac:dyDescent="0.25">
      <c r="A42" s="25" t="s">
        <v>45</v>
      </c>
      <c r="B42" s="57" t="s">
        <v>46</v>
      </c>
      <c r="C42" s="40">
        <f>IF([1]С2!F19&gt;0,[1]С2!F19,[1]С2!F20)</f>
        <v>22790</v>
      </c>
      <c r="D42" s="41" t="str">
        <f>IF('[1]С2.1'!E18&gt;0,'[1]С2.1'!F18,"Таблица ТЭП (II)")</f>
        <v>Таблица ТЭП (II)</v>
      </c>
    </row>
    <row r="43" spans="1:4" ht="15.75" x14ac:dyDescent="0.25">
      <c r="A43" s="25" t="s">
        <v>47</v>
      </c>
      <c r="B43" s="57" t="s">
        <v>48</v>
      </c>
      <c r="C43" s="40">
        <f>[1]С2!F21</f>
        <v>1.056</v>
      </c>
      <c r="D43" s="41" t="s">
        <v>49</v>
      </c>
    </row>
    <row r="44" spans="1:4" ht="15.75" x14ac:dyDescent="0.25">
      <c r="A44" s="25" t="s">
        <v>50</v>
      </c>
      <c r="B44" s="57" t="s">
        <v>51</v>
      </c>
      <c r="C44" s="40">
        <f>[1]С2!F22</f>
        <v>1.03</v>
      </c>
      <c r="D44" s="41" t="s">
        <v>52</v>
      </c>
    </row>
    <row r="45" spans="1:4" ht="30" x14ac:dyDescent="0.25">
      <c r="A45" s="58" t="s">
        <v>53</v>
      </c>
      <c r="B45" s="39" t="s">
        <v>54</v>
      </c>
      <c r="C45" s="40">
        <f>[1]С2!F13</f>
        <v>146676.69213134178</v>
      </c>
      <c r="D45" s="41"/>
    </row>
    <row r="46" spans="1:4" ht="30" x14ac:dyDescent="0.25">
      <c r="A46" s="58" t="s">
        <v>55</v>
      </c>
      <c r="B46" s="57" t="s">
        <v>56</v>
      </c>
      <c r="C46" s="40">
        <f>[1]С2!F14</f>
        <v>62250</v>
      </c>
      <c r="D46" s="41" t="s">
        <v>27</v>
      </c>
    </row>
    <row r="47" spans="1:4" ht="17.25" x14ac:dyDescent="0.25">
      <c r="A47" s="58" t="s">
        <v>57</v>
      </c>
      <c r="B47" s="57" t="s">
        <v>58</v>
      </c>
      <c r="C47" s="40">
        <f>[1]С2!F15</f>
        <v>1.038</v>
      </c>
      <c r="D47" s="41" t="s">
        <v>49</v>
      </c>
    </row>
    <row r="48" spans="1:4" ht="17.25" x14ac:dyDescent="0.25">
      <c r="A48" s="58" t="s">
        <v>59</v>
      </c>
      <c r="B48" s="57" t="s">
        <v>60</v>
      </c>
      <c r="C48" s="40">
        <f>[1]С2!F16</f>
        <v>1.01</v>
      </c>
      <c r="D48" s="41" t="s">
        <v>52</v>
      </c>
    </row>
    <row r="49" spans="1:4" ht="17.25" x14ac:dyDescent="0.25">
      <c r="A49" s="58" t="s">
        <v>61</v>
      </c>
      <c r="B49" s="57" t="s">
        <v>62</v>
      </c>
      <c r="C49" s="40">
        <f>[1]С2!F17</f>
        <v>1.07</v>
      </c>
      <c r="D49" s="41" t="s">
        <v>63</v>
      </c>
    </row>
    <row r="50" spans="1:4" s="61" customFormat="1" ht="14.25" x14ac:dyDescent="0.2">
      <c r="A50" s="58" t="s">
        <v>64</v>
      </c>
      <c r="B50" s="59" t="s">
        <v>65</v>
      </c>
      <c r="C50" s="60">
        <f>[1]С2!F34</f>
        <v>10</v>
      </c>
      <c r="D50" s="41" t="s">
        <v>66</v>
      </c>
    </row>
    <row r="51" spans="1:4" ht="30" x14ac:dyDescent="0.25">
      <c r="A51" s="58" t="s">
        <v>67</v>
      </c>
      <c r="B51" s="39" t="s">
        <v>68</v>
      </c>
      <c r="C51" s="40">
        <f>[1]С2!F27</f>
        <v>1272.4455160812824</v>
      </c>
      <c r="D51" s="41"/>
    </row>
    <row r="52" spans="1:4" ht="17.25" customHeight="1" x14ac:dyDescent="0.25">
      <c r="A52" s="58" t="s">
        <v>69</v>
      </c>
      <c r="B52" s="62" t="s">
        <v>70</v>
      </c>
      <c r="C52" s="40">
        <f>[1]С2!F28</f>
        <v>0.46599000000000002</v>
      </c>
      <c r="D52" s="41">
        <f>IF(C52='[1]С2.4'!F28,'[1]С2.4'!F25,"удельная рыночная стоимость земельных участков, определенная с использованием данных с официального сайта для размещения информации о проведении торгов")</f>
        <v>0</v>
      </c>
    </row>
    <row r="53" spans="1:4" ht="18" customHeight="1" x14ac:dyDescent="0.25">
      <c r="A53" s="58" t="s">
        <v>71</v>
      </c>
      <c r="B53" s="57" t="s">
        <v>72</v>
      </c>
      <c r="C53" s="60">
        <f>[1]С2!F29</f>
        <v>1300</v>
      </c>
      <c r="D53" s="41" t="s">
        <v>27</v>
      </c>
    </row>
    <row r="54" spans="1:4" ht="42.75" x14ac:dyDescent="0.25">
      <c r="A54" s="58" t="s">
        <v>73</v>
      </c>
      <c r="B54" s="39" t="s">
        <v>74</v>
      </c>
      <c r="C54" s="40">
        <f>[1]С2!F23</f>
        <v>131484.0672485297</v>
      </c>
      <c r="D54" s="41"/>
    </row>
    <row r="55" spans="1:4" ht="30" x14ac:dyDescent="0.25">
      <c r="A55" s="58" t="s">
        <v>75</v>
      </c>
      <c r="B55" s="62" t="s">
        <v>76</v>
      </c>
      <c r="C55" s="40">
        <f>'[1]С2.1'!E22</f>
        <v>57014.256199999996</v>
      </c>
      <c r="D55" s="41"/>
    </row>
    <row r="56" spans="1:4" x14ac:dyDescent="0.25">
      <c r="A56" s="58" t="s">
        <v>77</v>
      </c>
      <c r="B56" s="63" t="s">
        <v>78</v>
      </c>
      <c r="C56" s="60">
        <f>'[1]С2.2'!E13</f>
        <v>110</v>
      </c>
      <c r="D56" s="41" t="s">
        <v>79</v>
      </c>
    </row>
    <row r="57" spans="1:4" x14ac:dyDescent="0.25">
      <c r="A57" s="58" t="s">
        <v>80</v>
      </c>
      <c r="B57" s="63" t="s">
        <v>81</v>
      </c>
      <c r="C57" s="64">
        <f>'[1]С2.2'!E14</f>
        <v>0.3</v>
      </c>
      <c r="D57" s="41" t="s">
        <v>79</v>
      </c>
    </row>
    <row r="58" spans="1:4" ht="38.25" x14ac:dyDescent="0.25">
      <c r="A58" s="58" t="s">
        <v>82</v>
      </c>
      <c r="B58" s="65" t="s">
        <v>83</v>
      </c>
      <c r="C58" s="64">
        <f>'[1]С2.2'!E18</f>
        <v>0</v>
      </c>
      <c r="D58" s="41"/>
    </row>
    <row r="59" spans="1:4" x14ac:dyDescent="0.25">
      <c r="A59" s="58"/>
      <c r="B59" s="66" t="s">
        <v>84</v>
      </c>
      <c r="C59" s="66"/>
      <c r="D59" s="67"/>
    </row>
    <row r="60" spans="1:4" ht="38.25" x14ac:dyDescent="0.25">
      <c r="A60" s="58" t="s">
        <v>85</v>
      </c>
      <c r="B60" s="65" t="s">
        <v>86</v>
      </c>
      <c r="C60" s="40">
        <f>'[1]С2.2'!E21</f>
        <v>62361</v>
      </c>
      <c r="D60" s="68">
        <f>'[1]С2.2'!E19</f>
        <v>0</v>
      </c>
    </row>
    <row r="61" spans="1:4" x14ac:dyDescent="0.25">
      <c r="A61" s="58" t="s">
        <v>87</v>
      </c>
      <c r="B61" s="65" t="s">
        <v>88</v>
      </c>
      <c r="C61" s="40">
        <f>'[1]С2.2'!E22</f>
        <v>8851</v>
      </c>
      <c r="D61" s="68"/>
    </row>
    <row r="62" spans="1:4" x14ac:dyDescent="0.25">
      <c r="A62" s="58" t="s">
        <v>89</v>
      </c>
      <c r="B62" s="65" t="s">
        <v>90</v>
      </c>
      <c r="C62" s="40">
        <f>'[1]С2.2'!E23</f>
        <v>30817</v>
      </c>
      <c r="D62" s="68"/>
    </row>
    <row r="63" spans="1:4" ht="25.5" x14ac:dyDescent="0.25">
      <c r="A63" s="58" t="s">
        <v>91</v>
      </c>
      <c r="B63" s="65" t="s">
        <v>92</v>
      </c>
      <c r="C63" s="40">
        <f>'[1]С2.2'!E24</f>
        <v>22693</v>
      </c>
      <c r="D63" s="68"/>
    </row>
    <row r="64" spans="1:4" ht="38.25" x14ac:dyDescent="0.25">
      <c r="A64" s="58" t="s">
        <v>93</v>
      </c>
      <c r="B64" s="65" t="s">
        <v>94</v>
      </c>
      <c r="C64" s="40">
        <f>'[1]С2.2'!E25</f>
        <v>0</v>
      </c>
      <c r="D64" s="68"/>
    </row>
    <row r="65" spans="1:4" ht="38.25" x14ac:dyDescent="0.25">
      <c r="A65" s="58" t="s">
        <v>95</v>
      </c>
      <c r="B65" s="65" t="s">
        <v>96</v>
      </c>
      <c r="C65" s="40">
        <f>'[1]С2.2'!E26</f>
        <v>2438161</v>
      </c>
      <c r="D65" s="68"/>
    </row>
    <row r="66" spans="1:4" ht="25.5" x14ac:dyDescent="0.25">
      <c r="A66" s="58" t="s">
        <v>97</v>
      </c>
      <c r="B66" s="65" t="s">
        <v>98</v>
      </c>
      <c r="C66" s="40">
        <f>'[1]С2.2'!E27</f>
        <v>0</v>
      </c>
      <c r="D66" s="68"/>
    </row>
    <row r="67" spans="1:4" x14ac:dyDescent="0.25">
      <c r="A67" s="58" t="s">
        <v>99</v>
      </c>
      <c r="B67" s="65" t="s">
        <v>100</v>
      </c>
      <c r="C67" s="56">
        <f>'[1]С2.2'!E28</f>
        <v>0</v>
      </c>
      <c r="D67" s="68"/>
    </row>
    <row r="68" spans="1:4" ht="25.5" x14ac:dyDescent="0.25">
      <c r="A68" s="58" t="s">
        <v>101</v>
      </c>
      <c r="B68" s="65" t="s">
        <v>102</v>
      </c>
      <c r="C68" s="40">
        <f>'[1]С2.2'!E29</f>
        <v>12343</v>
      </c>
      <c r="D68" s="68"/>
    </row>
    <row r="69" spans="1:4" ht="25.5" x14ac:dyDescent="0.25">
      <c r="A69" s="58" t="s">
        <v>103</v>
      </c>
      <c r="B69" s="65" t="s">
        <v>104</v>
      </c>
      <c r="C69" s="40">
        <f>'[1]С2.2'!E30</f>
        <v>0</v>
      </c>
      <c r="D69" s="68"/>
    </row>
    <row r="70" spans="1:4" ht="63.75" x14ac:dyDescent="0.25">
      <c r="A70" s="58" t="s">
        <v>105</v>
      </c>
      <c r="B70" s="65" t="s">
        <v>106</v>
      </c>
      <c r="C70" s="40">
        <f>'[1]С2.2'!E31</f>
        <v>18.47</v>
      </c>
      <c r="D70" s="68">
        <f>'[1]С2.2'!E33</f>
        <v>0</v>
      </c>
    </row>
    <row r="71" spans="1:4" ht="51" x14ac:dyDescent="0.25">
      <c r="A71" s="58" t="s">
        <v>107</v>
      </c>
      <c r="B71" s="65" t="s">
        <v>108</v>
      </c>
      <c r="C71" s="40">
        <f>'[1]С2.2'!E32</f>
        <v>18.47</v>
      </c>
      <c r="D71" s="68"/>
    </row>
    <row r="72" spans="1:4" x14ac:dyDescent="0.25">
      <c r="A72" s="58" t="s">
        <v>109</v>
      </c>
      <c r="B72" s="65" t="s">
        <v>110</v>
      </c>
      <c r="C72" s="56">
        <f>'[1]С2.2'!E34</f>
        <v>2</v>
      </c>
      <c r="D72" s="41"/>
    </row>
    <row r="73" spans="1:4" hidden="1" x14ac:dyDescent="0.25">
      <c r="A73" s="58"/>
      <c r="B73" s="66" t="s">
        <v>111</v>
      </c>
      <c r="C73" s="66"/>
      <c r="D73" s="67"/>
    </row>
    <row r="74" spans="1:4" ht="25.5" hidden="1" x14ac:dyDescent="0.25">
      <c r="A74" s="58" t="s">
        <v>85</v>
      </c>
      <c r="B74" s="65" t="s">
        <v>112</v>
      </c>
      <c r="C74" s="69">
        <f>'[1]С2.2'!E36</f>
        <v>0</v>
      </c>
      <c r="D74" s="70">
        <f>'[1]С2.2'!E19</f>
        <v>0</v>
      </c>
    </row>
    <row r="75" spans="1:4" hidden="1" x14ac:dyDescent="0.25">
      <c r="A75" s="58" t="s">
        <v>87</v>
      </c>
      <c r="B75" s="65" t="s">
        <v>113</v>
      </c>
      <c r="C75" s="69">
        <f>'[1]С2.2'!E37</f>
        <v>0</v>
      </c>
      <c r="D75" s="71"/>
    </row>
    <row r="76" spans="1:4" hidden="1" x14ac:dyDescent="0.25">
      <c r="A76" s="58" t="s">
        <v>89</v>
      </c>
      <c r="B76" s="65" t="s">
        <v>114</v>
      </c>
      <c r="C76" s="69">
        <f>'[1]С2.2'!E38</f>
        <v>0</v>
      </c>
      <c r="D76" s="71"/>
    </row>
    <row r="77" spans="1:4" ht="25.5" hidden="1" x14ac:dyDescent="0.25">
      <c r="A77" s="58" t="s">
        <v>91</v>
      </c>
      <c r="B77" s="65" t="s">
        <v>115</v>
      </c>
      <c r="C77" s="69">
        <f>'[1]С2.2'!E39</f>
        <v>0</v>
      </c>
      <c r="D77" s="71"/>
    </row>
    <row r="78" spans="1:4" hidden="1" x14ac:dyDescent="0.25">
      <c r="A78" s="58" t="s">
        <v>93</v>
      </c>
      <c r="B78" s="65" t="s">
        <v>116</v>
      </c>
      <c r="C78" s="69">
        <f>'[1]С2.2'!E40</f>
        <v>0</v>
      </c>
      <c r="D78" s="71"/>
    </row>
    <row r="79" spans="1:4" ht="38.25" hidden="1" x14ac:dyDescent="0.25">
      <c r="A79" s="58" t="s">
        <v>95</v>
      </c>
      <c r="B79" s="65" t="s">
        <v>117</v>
      </c>
      <c r="C79" s="69">
        <f>'[1]С2.2'!E41</f>
        <v>0</v>
      </c>
      <c r="D79" s="71"/>
    </row>
    <row r="80" spans="1:4" ht="25.5" hidden="1" x14ac:dyDescent="0.25">
      <c r="A80" s="58" t="s">
        <v>97</v>
      </c>
      <c r="B80" s="65" t="s">
        <v>118</v>
      </c>
      <c r="C80" s="69">
        <f>'[1]С2.2'!E42</f>
        <v>0</v>
      </c>
      <c r="D80" s="72"/>
    </row>
    <row r="81" spans="1:4" s="61" customFormat="1" ht="12.75" hidden="1" x14ac:dyDescent="0.2">
      <c r="A81" s="58" t="s">
        <v>99</v>
      </c>
      <c r="B81" s="65" t="s">
        <v>110</v>
      </c>
      <c r="C81" s="56">
        <f>'[1]С2.2'!E43</f>
        <v>2</v>
      </c>
      <c r="D81" s="41"/>
    </row>
    <row r="82" spans="1:4" ht="30" x14ac:dyDescent="0.25">
      <c r="A82" s="58" t="s">
        <v>119</v>
      </c>
      <c r="B82" s="62" t="s">
        <v>120</v>
      </c>
      <c r="C82" s="40">
        <f>'[1]С2.1'!E23</f>
        <v>2975.5876000000003</v>
      </c>
      <c r="D82" s="41"/>
    </row>
    <row r="83" spans="1:4" ht="38.25" x14ac:dyDescent="0.25">
      <c r="A83" s="58" t="s">
        <v>121</v>
      </c>
      <c r="B83" s="65" t="s">
        <v>122</v>
      </c>
      <c r="C83" s="56">
        <f>'[1]С2.3'!E21</f>
        <v>0</v>
      </c>
      <c r="D83" s="41">
        <f>'[1]С2.3'!F21</f>
        <v>0</v>
      </c>
    </row>
    <row r="84" spans="1:4" ht="25.5" x14ac:dyDescent="0.25">
      <c r="A84" s="58" t="s">
        <v>123</v>
      </c>
      <c r="B84" s="63" t="s">
        <v>124</v>
      </c>
      <c r="C84" s="64">
        <f>'[1]С2.3'!E11</f>
        <v>3.7</v>
      </c>
      <c r="D84" s="41" t="s">
        <v>125</v>
      </c>
    </row>
    <row r="85" spans="1:4" ht="25.5" x14ac:dyDescent="0.25">
      <c r="A85" s="58" t="s">
        <v>126</v>
      </c>
      <c r="B85" s="63" t="s">
        <v>127</v>
      </c>
      <c r="C85" s="60">
        <f>'[1]С2.3'!E13</f>
        <v>300</v>
      </c>
      <c r="D85" s="41" t="s">
        <v>125</v>
      </c>
    </row>
    <row r="86" spans="1:4" ht="25.5" x14ac:dyDescent="0.25">
      <c r="A86" s="58" t="s">
        <v>128</v>
      </c>
      <c r="B86" s="65" t="s">
        <v>129</v>
      </c>
      <c r="C86" s="73">
        <f>IF('[1]С2.3'!E22&gt;0,'[1]С2.3'!E22,'[1]С2.3'!E14)</f>
        <v>139348</v>
      </c>
      <c r="D86" s="41" t="str">
        <f>IF(C86='[1]С2.3'!E14,"Таблица ТЭП (IV)",'[1]С2.3'!F22)</f>
        <v>Таблица ТЭП (IV)</v>
      </c>
    </row>
    <row r="87" spans="1:4" ht="38.25" x14ac:dyDescent="0.25">
      <c r="A87" s="58" t="s">
        <v>130</v>
      </c>
      <c r="B87" s="65" t="s">
        <v>131</v>
      </c>
      <c r="C87" s="73">
        <f>IF('[1]С2.3'!E23&gt;0,'[1]С2.3'!E23,'[1]С2.3'!E15)</f>
        <v>8200</v>
      </c>
      <c r="D87" s="41" t="str">
        <f>IF(C87='[1]С2.3'!E15,"Таблица ТЭП (IV)",'[1]С2.3'!F23)</f>
        <v>Таблица ТЭП (IV)</v>
      </c>
    </row>
    <row r="88" spans="1:4" ht="30" x14ac:dyDescent="0.25">
      <c r="A88" s="58" t="s">
        <v>132</v>
      </c>
      <c r="B88" s="62" t="s">
        <v>133</v>
      </c>
      <c r="C88" s="40">
        <f>'[1]С2.1'!E24</f>
        <v>2607.2085999999999</v>
      </c>
      <c r="D88" s="41"/>
    </row>
    <row r="89" spans="1:4" ht="38.25" x14ac:dyDescent="0.25">
      <c r="A89" s="58" t="s">
        <v>134</v>
      </c>
      <c r="B89" s="65" t="s">
        <v>135</v>
      </c>
      <c r="C89" s="56">
        <f>'[1]С2.3'!E25</f>
        <v>0</v>
      </c>
      <c r="D89" s="41">
        <f>'[1]С2.3'!F25</f>
        <v>0</v>
      </c>
    </row>
    <row r="90" spans="1:4" ht="25.5" x14ac:dyDescent="0.25">
      <c r="A90" s="58" t="s">
        <v>136</v>
      </c>
      <c r="B90" s="63" t="s">
        <v>137</v>
      </c>
      <c r="C90" s="64">
        <f>'[1]С2.3'!E12</f>
        <v>0.2</v>
      </c>
      <c r="D90" s="41" t="s">
        <v>125</v>
      </c>
    </row>
    <row r="91" spans="1:4" ht="25.5" x14ac:dyDescent="0.25">
      <c r="A91" s="58" t="s">
        <v>138</v>
      </c>
      <c r="B91" s="63" t="s">
        <v>127</v>
      </c>
      <c r="C91" s="60">
        <f>'[1]С2.3'!E13</f>
        <v>300</v>
      </c>
      <c r="D91" s="41" t="s">
        <v>125</v>
      </c>
    </row>
    <row r="92" spans="1:4" ht="26.25" x14ac:dyDescent="0.25">
      <c r="A92" s="58" t="s">
        <v>139</v>
      </c>
      <c r="B92" s="74" t="s">
        <v>140</v>
      </c>
      <c r="C92" s="73">
        <f>IF('[1]С2.3'!E26&gt;0,'[1]С2.3'!E26,'[1]С2.3'!E16)</f>
        <v>119543</v>
      </c>
      <c r="D92" s="41" t="str">
        <f>IF(C92='[1]С2.3'!E16,"Таблица ТЭП (IV)",'[1]С2.3'!F26)</f>
        <v>Таблица ТЭП (IV)</v>
      </c>
    </row>
    <row r="93" spans="1:4" ht="39" x14ac:dyDescent="0.25">
      <c r="A93" s="58" t="s">
        <v>141</v>
      </c>
      <c r="B93" s="74" t="s">
        <v>142</v>
      </c>
      <c r="C93" s="73">
        <f>IF('[1]С2.3'!E27&gt;0,'[1]С2.3'!E27,'[1]С2.3'!E17)</f>
        <v>8611</v>
      </c>
      <c r="D93" s="41" t="str">
        <f>IF(C93='[1]С2.3'!E17,"Таблица ТЭП (IV)",'[1]С2.3'!F27)</f>
        <v>Таблица ТЭП (IV)</v>
      </c>
    </row>
    <row r="94" spans="1:4" ht="17.25" x14ac:dyDescent="0.25">
      <c r="A94" s="58" t="s">
        <v>143</v>
      </c>
      <c r="B94" s="39" t="s">
        <v>144</v>
      </c>
      <c r="C94" s="42">
        <f>[1]С2!F30</f>
        <v>0.14543932629870127</v>
      </c>
      <c r="D94" s="75"/>
    </row>
    <row r="95" spans="1:4" ht="30" x14ac:dyDescent="0.25">
      <c r="A95" s="58" t="s">
        <v>145</v>
      </c>
      <c r="B95" s="62" t="s">
        <v>146</v>
      </c>
      <c r="C95" s="76">
        <f>[1]С2!F31</f>
        <v>0.13296703296703299</v>
      </c>
      <c r="D95" s="41">
        <f>'[1]С2.6'!G11</f>
        <v>0</v>
      </c>
    </row>
    <row r="96" spans="1:4" ht="17.25" x14ac:dyDescent="0.25">
      <c r="A96" s="58" t="s">
        <v>147</v>
      </c>
      <c r="B96" s="77" t="s">
        <v>148</v>
      </c>
      <c r="C96" s="42">
        <f>[1]С2!F32</f>
        <v>0.13880000000000001</v>
      </c>
      <c r="D96" s="41" t="s">
        <v>66</v>
      </c>
    </row>
    <row r="97" spans="1:4" s="61" customFormat="1" ht="18" thickBot="1" x14ac:dyDescent="0.25">
      <c r="A97" s="78" t="s">
        <v>149</v>
      </c>
      <c r="B97" s="79" t="s">
        <v>150</v>
      </c>
      <c r="C97" s="80">
        <f>[1]С2!F33</f>
        <v>0.12640000000000001</v>
      </c>
      <c r="D97" s="48" t="s">
        <v>66</v>
      </c>
    </row>
    <row r="98" spans="1:4" ht="15.75" thickBot="1" x14ac:dyDescent="0.3">
      <c r="A98" s="49"/>
      <c r="B98" s="50"/>
      <c r="C98" s="17"/>
      <c r="D98" s="51"/>
    </row>
    <row r="99" spans="1:4" s="61" customFormat="1" ht="30" customHeight="1" x14ac:dyDescent="0.2">
      <c r="A99" s="81" t="s">
        <v>151</v>
      </c>
      <c r="B99" s="53" t="s">
        <v>152</v>
      </c>
      <c r="C99" s="53"/>
      <c r="D99" s="54"/>
    </row>
    <row r="100" spans="1:4" s="61" customFormat="1" ht="30" x14ac:dyDescent="0.2">
      <c r="A100" s="82" t="s">
        <v>153</v>
      </c>
      <c r="B100" s="39" t="s">
        <v>154</v>
      </c>
      <c r="C100" s="40">
        <f>[1]С3!F14</f>
        <v>10723.150758771631</v>
      </c>
      <c r="D100" s="41"/>
    </row>
    <row r="101" spans="1:4" s="61" customFormat="1" ht="42.75" x14ac:dyDescent="0.2">
      <c r="A101" s="82" t="s">
        <v>155</v>
      </c>
      <c r="B101" s="62" t="s">
        <v>156</v>
      </c>
      <c r="C101" s="83">
        <f>[1]С3!F15</f>
        <v>0.2</v>
      </c>
      <c r="D101" s="41">
        <f>'[1]С3.1'!F12</f>
        <v>0</v>
      </c>
    </row>
    <row r="102" spans="1:4" s="61" customFormat="1" ht="14.25" x14ac:dyDescent="0.2">
      <c r="A102" s="82" t="s">
        <v>157</v>
      </c>
      <c r="B102" s="84" t="s">
        <v>158</v>
      </c>
      <c r="C102" s="60">
        <f>[1]С3!F18</f>
        <v>15</v>
      </c>
      <c r="D102" s="41" t="s">
        <v>66</v>
      </c>
    </row>
    <row r="103" spans="1:4" s="61" customFormat="1" ht="17.25" x14ac:dyDescent="0.2">
      <c r="A103" s="82" t="s">
        <v>159</v>
      </c>
      <c r="B103" s="39" t="s">
        <v>160</v>
      </c>
      <c r="C103" s="40">
        <f>[1]С3!F19</f>
        <v>4843.3442677413695</v>
      </c>
      <c r="D103" s="41"/>
    </row>
    <row r="104" spans="1:4" s="61" customFormat="1" ht="55.5" x14ac:dyDescent="0.2">
      <c r="A104" s="82" t="s">
        <v>161</v>
      </c>
      <c r="B104" s="62" t="s">
        <v>162</v>
      </c>
      <c r="C104" s="85">
        <f>[1]С3!F20</f>
        <v>2.1999999999999999E-2</v>
      </c>
      <c r="D104" s="41">
        <f>'[1]С3.1'!F13</f>
        <v>0</v>
      </c>
    </row>
    <row r="105" spans="1:4" s="61" customFormat="1" ht="14.25" x14ac:dyDescent="0.2">
      <c r="A105" s="82" t="s">
        <v>163</v>
      </c>
      <c r="B105" s="57" t="s">
        <v>65</v>
      </c>
      <c r="C105" s="60">
        <f>[1]С3!F21</f>
        <v>10</v>
      </c>
      <c r="D105" s="41" t="s">
        <v>66</v>
      </c>
    </row>
    <row r="106" spans="1:4" s="61" customFormat="1" ht="17.25" x14ac:dyDescent="0.2">
      <c r="A106" s="82" t="s">
        <v>164</v>
      </c>
      <c r="B106" s="39" t="s">
        <v>165</v>
      </c>
      <c r="C106" s="40">
        <f>[1]С3!F22</f>
        <v>19.086682741219235</v>
      </c>
      <c r="D106" s="41"/>
    </row>
    <row r="107" spans="1:4" s="61" customFormat="1" ht="55.5" x14ac:dyDescent="0.2">
      <c r="A107" s="82" t="s">
        <v>166</v>
      </c>
      <c r="B107" s="62" t="s">
        <v>167</v>
      </c>
      <c r="C107" s="85">
        <f>[1]С3!F23</f>
        <v>1.4999999999999999E-2</v>
      </c>
      <c r="D107" s="41">
        <f>'[1]С3.1'!F14</f>
        <v>0</v>
      </c>
    </row>
    <row r="108" spans="1:4" s="61" customFormat="1" ht="30" x14ac:dyDescent="0.2">
      <c r="A108" s="82" t="s">
        <v>168</v>
      </c>
      <c r="B108" s="86" t="s">
        <v>169</v>
      </c>
      <c r="C108" s="40">
        <f>[1]С3!F24</f>
        <v>1272.4455160812824</v>
      </c>
      <c r="D108" s="41"/>
    </row>
    <row r="109" spans="1:4" s="61" customFormat="1" ht="18" thickBot="1" x14ac:dyDescent="0.25">
      <c r="A109" s="87" t="s">
        <v>170</v>
      </c>
      <c r="B109" s="88" t="s">
        <v>171</v>
      </c>
      <c r="C109" s="89">
        <f>[1]С3!F25</f>
        <v>1300</v>
      </c>
      <c r="D109" s="48" t="s">
        <v>27</v>
      </c>
    </row>
    <row r="110" spans="1:4" ht="15.75" thickBot="1" x14ac:dyDescent="0.3">
      <c r="A110" s="49"/>
      <c r="B110" s="50"/>
      <c r="C110" s="17"/>
      <c r="D110" s="51"/>
    </row>
    <row r="111" spans="1:4" ht="30" customHeight="1" x14ac:dyDescent="0.25">
      <c r="A111" s="90" t="s">
        <v>172</v>
      </c>
      <c r="B111" s="53" t="s">
        <v>173</v>
      </c>
      <c r="C111" s="53"/>
      <c r="D111" s="54"/>
    </row>
    <row r="112" spans="1:4" ht="30" x14ac:dyDescent="0.25">
      <c r="A112" s="58" t="s">
        <v>174</v>
      </c>
      <c r="B112" s="39" t="s">
        <v>175</v>
      </c>
      <c r="C112" s="40">
        <f>[1]С4!F16</f>
        <v>738.15</v>
      </c>
      <c r="D112" s="41"/>
    </row>
    <row r="113" spans="1:4" ht="30" x14ac:dyDescent="0.25">
      <c r="A113" s="58" t="s">
        <v>176</v>
      </c>
      <c r="B113" s="57" t="s">
        <v>177</v>
      </c>
      <c r="C113" s="40">
        <f>[1]С4!F17</f>
        <v>43010</v>
      </c>
      <c r="D113" s="41" t="s">
        <v>27</v>
      </c>
    </row>
    <row r="114" spans="1:4" ht="17.25" x14ac:dyDescent="0.25">
      <c r="A114" s="58" t="s">
        <v>178</v>
      </c>
      <c r="B114" s="57" t="s">
        <v>179</v>
      </c>
      <c r="C114" s="91">
        <f>[1]С4!F18</f>
        <v>1.4999999999999999E-2</v>
      </c>
      <c r="D114" s="41" t="s">
        <v>27</v>
      </c>
    </row>
    <row r="115" spans="1:4" ht="30" x14ac:dyDescent="0.25">
      <c r="A115" s="58" t="s">
        <v>180</v>
      </c>
      <c r="B115" s="57" t="s">
        <v>181</v>
      </c>
      <c r="C115" s="40">
        <f>[1]С4!F19</f>
        <v>6200</v>
      </c>
      <c r="D115" s="41" t="s">
        <v>182</v>
      </c>
    </row>
    <row r="116" spans="1:4" ht="31.5" x14ac:dyDescent="0.25">
      <c r="A116" s="58" t="s">
        <v>183</v>
      </c>
      <c r="B116" s="57" t="s">
        <v>184</v>
      </c>
      <c r="C116" s="91">
        <f>[1]С4!F20</f>
        <v>1.4999999999999999E-2</v>
      </c>
      <c r="D116" s="41" t="s">
        <v>182</v>
      </c>
    </row>
    <row r="117" spans="1:4" ht="30" x14ac:dyDescent="0.25">
      <c r="A117" s="58" t="s">
        <v>185</v>
      </c>
      <c r="B117" s="39" t="s">
        <v>186</v>
      </c>
      <c r="C117" s="40">
        <f>[1]С4!F21</f>
        <v>7275.840682703998</v>
      </c>
      <c r="D117" s="41"/>
    </row>
    <row r="118" spans="1:4" x14ac:dyDescent="0.25">
      <c r="A118" s="58" t="s">
        <v>187</v>
      </c>
      <c r="B118" s="62" t="s">
        <v>188</v>
      </c>
      <c r="C118" s="92" t="str">
        <f>IF('[1]С4.2'!F8="да",'[1]С4.2'!D21,'[1]С4.2'!D15)</f>
        <v>ЮЭСК</v>
      </c>
      <c r="D118" s="41"/>
    </row>
    <row r="119" spans="1:4" ht="68.25" x14ac:dyDescent="0.25">
      <c r="A119" s="58" t="s">
        <v>189</v>
      </c>
      <c r="B119" s="62" t="s">
        <v>190</v>
      </c>
      <c r="C119" s="40">
        <f>[1]С4!F22</f>
        <v>18.445999999999998</v>
      </c>
      <c r="D119" s="41">
        <f>IF('[1]С4.2'!F8="да",'[1]С4.2'!E21,'[1]С4.2'!E15)</f>
        <v>0</v>
      </c>
    </row>
    <row r="120" spans="1:4" ht="30" x14ac:dyDescent="0.25">
      <c r="A120" s="58" t="s">
        <v>191</v>
      </c>
      <c r="B120" s="62" t="s">
        <v>192</v>
      </c>
      <c r="C120" s="40">
        <f>[1]С4!F23</f>
        <v>110</v>
      </c>
      <c r="D120" s="41" t="s">
        <v>79</v>
      </c>
    </row>
    <row r="121" spans="1:4" x14ac:dyDescent="0.25">
      <c r="A121" s="58" t="s">
        <v>193</v>
      </c>
      <c r="B121" s="62" t="s">
        <v>194</v>
      </c>
      <c r="C121" s="40">
        <f>[1]С4!F24</f>
        <v>8497.1999999999989</v>
      </c>
      <c r="D121" s="41" t="s">
        <v>27</v>
      </c>
    </row>
    <row r="122" spans="1:4" x14ac:dyDescent="0.25">
      <c r="A122" s="58" t="s">
        <v>195</v>
      </c>
      <c r="B122" s="57" t="s">
        <v>196</v>
      </c>
      <c r="C122" s="91">
        <f>[1]С4!F25</f>
        <v>0.42199999999999999</v>
      </c>
      <c r="D122" s="41" t="s">
        <v>197</v>
      </c>
    </row>
    <row r="123" spans="1:4" ht="17.25" x14ac:dyDescent="0.25">
      <c r="A123" s="58" t="s">
        <v>198</v>
      </c>
      <c r="B123" s="39" t="s">
        <v>199</v>
      </c>
      <c r="C123" s="40">
        <f>[1]С4!F26</f>
        <v>114.940836</v>
      </c>
      <c r="D123" s="41"/>
    </row>
    <row r="124" spans="1:4" ht="25.5" x14ac:dyDescent="0.25">
      <c r="A124" s="58" t="s">
        <v>200</v>
      </c>
      <c r="B124" s="62" t="s">
        <v>122</v>
      </c>
      <c r="C124" s="92" t="str">
        <f>'[1]С4.3'!E16</f>
        <v>МКУ</v>
      </c>
      <c r="D124" s="41">
        <f>'[1]С4.3'!F16</f>
        <v>0</v>
      </c>
    </row>
    <row r="125" spans="1:4" ht="25.5" x14ac:dyDescent="0.25">
      <c r="A125" s="58" t="s">
        <v>201</v>
      </c>
      <c r="B125" s="62" t="s">
        <v>202</v>
      </c>
      <c r="C125" s="40">
        <f>'[1]С4.3'!E17</f>
        <v>81.92</v>
      </c>
      <c r="D125" s="93">
        <f>'[1]С4.3'!F17</f>
        <v>0</v>
      </c>
    </row>
    <row r="126" spans="1:4" ht="38.25" x14ac:dyDescent="0.25">
      <c r="A126" s="58" t="s">
        <v>203</v>
      </c>
      <c r="B126" s="62" t="s">
        <v>135</v>
      </c>
      <c r="C126" s="92" t="str">
        <f>'[1]С4.3'!E18</f>
        <v>МКУ</v>
      </c>
      <c r="D126" s="41">
        <f>'[1]С4.3'!F18</f>
        <v>0</v>
      </c>
    </row>
    <row r="127" spans="1:4" x14ac:dyDescent="0.25">
      <c r="A127" s="58" t="s">
        <v>204</v>
      </c>
      <c r="B127" s="62" t="s">
        <v>205</v>
      </c>
      <c r="C127" s="40">
        <f>'[1]С4.3'!E19</f>
        <v>102.02</v>
      </c>
      <c r="D127" s="93">
        <f>'[1]С4.3'!F19</f>
        <v>0</v>
      </c>
    </row>
    <row r="128" spans="1:4" x14ac:dyDescent="0.25">
      <c r="A128" s="58" t="s">
        <v>206</v>
      </c>
      <c r="B128" s="57" t="s">
        <v>207</v>
      </c>
      <c r="C128" s="40">
        <f>'[1]С4.3'!E11</f>
        <v>1239.175</v>
      </c>
      <c r="D128" s="41" t="s">
        <v>27</v>
      </c>
    </row>
    <row r="129" spans="1:4" x14ac:dyDescent="0.25">
      <c r="A129" s="58" t="s">
        <v>208</v>
      </c>
      <c r="B129" s="57" t="s">
        <v>209</v>
      </c>
      <c r="C129" s="56">
        <f>'[1]С4.3'!E12</f>
        <v>73</v>
      </c>
      <c r="D129" s="41" t="s">
        <v>27</v>
      </c>
    </row>
    <row r="130" spans="1:4" x14ac:dyDescent="0.25">
      <c r="A130" s="58" t="s">
        <v>210</v>
      </c>
      <c r="B130" s="57" t="s">
        <v>211</v>
      </c>
      <c r="C130" s="56">
        <f>'[1]С4.3'!E13</f>
        <v>73</v>
      </c>
      <c r="D130" s="41" t="s">
        <v>27</v>
      </c>
    </row>
    <row r="131" spans="1:4" ht="30" x14ac:dyDescent="0.25">
      <c r="A131" s="58" t="s">
        <v>212</v>
      </c>
      <c r="B131" s="39" t="s">
        <v>213</v>
      </c>
      <c r="C131" s="40">
        <f>[1]С4!F27</f>
        <v>3501.6338887981501</v>
      </c>
      <c r="D131" s="41"/>
    </row>
    <row r="132" spans="1:4" ht="25.5" x14ac:dyDescent="0.25">
      <c r="A132" s="58" t="s">
        <v>214</v>
      </c>
      <c r="B132" s="62" t="s">
        <v>215</v>
      </c>
      <c r="C132" s="40">
        <f>[1]С4!F28</f>
        <v>2695.6990142740478</v>
      </c>
      <c r="D132" s="93"/>
    </row>
    <row r="133" spans="1:4" ht="42.75" x14ac:dyDescent="0.25">
      <c r="A133" s="58" t="s">
        <v>216</v>
      </c>
      <c r="B133" s="62" t="s">
        <v>217</v>
      </c>
      <c r="C133" s="40">
        <f>[1]С4!F29</f>
        <v>805.9348745241025</v>
      </c>
      <c r="D133" s="41"/>
    </row>
    <row r="134" spans="1:4" ht="30.75" thickBot="1" x14ac:dyDescent="0.3">
      <c r="A134" s="78" t="s">
        <v>218</v>
      </c>
      <c r="B134" s="46" t="s">
        <v>219</v>
      </c>
      <c r="C134" s="47">
        <f>[1]С4!F30</f>
        <v>1236.6304275877239</v>
      </c>
      <c r="D134" s="48"/>
    </row>
    <row r="135" spans="1:4" s="94" customFormat="1" ht="13.5" thickBot="1" x14ac:dyDescent="0.25">
      <c r="A135" s="49"/>
      <c r="B135" s="50"/>
      <c r="C135" s="17"/>
      <c r="D135" s="51"/>
    </row>
    <row r="136" spans="1:4" s="61" customFormat="1" ht="30" customHeight="1" x14ac:dyDescent="0.2">
      <c r="A136" s="81" t="s">
        <v>220</v>
      </c>
      <c r="B136" s="53" t="s">
        <v>221</v>
      </c>
      <c r="C136" s="53"/>
      <c r="D136" s="54"/>
    </row>
    <row r="137" spans="1:4" ht="16.5" thickBot="1" x14ac:dyDescent="0.3">
      <c r="A137" s="30" t="s">
        <v>222</v>
      </c>
      <c r="B137" s="46" t="s">
        <v>223</v>
      </c>
      <c r="C137" s="47">
        <f>[1]С5!F17</f>
        <v>0.02</v>
      </c>
      <c r="D137" s="48" t="s">
        <v>29</v>
      </c>
    </row>
    <row r="138" spans="1:4" s="94" customFormat="1" ht="13.5" thickBot="1" x14ac:dyDescent="0.25">
      <c r="A138" s="49"/>
      <c r="B138" s="50"/>
      <c r="C138" s="17"/>
      <c r="D138" s="51"/>
    </row>
    <row r="139" spans="1:4" ht="42.75" customHeight="1" x14ac:dyDescent="0.25">
      <c r="A139" s="90" t="s">
        <v>224</v>
      </c>
      <c r="B139" s="53" t="s">
        <v>225</v>
      </c>
      <c r="C139" s="53"/>
      <c r="D139" s="54"/>
    </row>
    <row r="140" spans="1:4" ht="68.25" x14ac:dyDescent="0.25">
      <c r="A140" s="58" t="s">
        <v>226</v>
      </c>
      <c r="B140" s="95" t="s">
        <v>227</v>
      </c>
      <c r="C140" s="40" t="str">
        <f>IF('[1]С6.1'!E11="нет",[1]С6!F13,"")</f>
        <v/>
      </c>
      <c r="D140" s="41"/>
    </row>
    <row r="141" spans="1:4" ht="42.75" x14ac:dyDescent="0.25">
      <c r="A141" s="58" t="s">
        <v>228</v>
      </c>
      <c r="B141" s="96" t="s">
        <v>229</v>
      </c>
      <c r="C141" s="97" t="str">
        <f>IF('[1]С6.1'!E12="нет",'[1]С6.1'!E17,"")</f>
        <v/>
      </c>
      <c r="D141" s="41" t="str">
        <f>IF('[1]С6.1'!E12="нет",'[1]С6.1'!F17,"")</f>
        <v/>
      </c>
    </row>
    <row r="142" spans="1:4" ht="68.25" x14ac:dyDescent="0.25">
      <c r="A142" s="58" t="s">
        <v>230</v>
      </c>
      <c r="B142" s="95" t="s">
        <v>231</v>
      </c>
      <c r="C142" s="98" t="str">
        <f>IF('[1]С6.1'!E18="нет",[1]С6!F19,"")</f>
        <v/>
      </c>
      <c r="D142" s="99"/>
    </row>
    <row r="143" spans="1:4" ht="55.5" x14ac:dyDescent="0.25">
      <c r="A143" s="58" t="s">
        <v>232</v>
      </c>
      <c r="B143" s="96" t="s">
        <v>233</v>
      </c>
      <c r="C143" s="42" t="str">
        <f>IF('[1]С6.1'!E18="нет",'[1]С6.1'!E19,"")</f>
        <v/>
      </c>
      <c r="D143" s="41" t="str">
        <f>IF('[1]С6.1'!E18="нет",'[1]С6.1'!F19,"")</f>
        <v/>
      </c>
    </row>
    <row r="144" spans="1:4" ht="59.25" customHeight="1" x14ac:dyDescent="0.25">
      <c r="A144" s="58" t="s">
        <v>234</v>
      </c>
      <c r="B144" s="96" t="s">
        <v>235</v>
      </c>
      <c r="C144" s="42" t="str">
        <f>IF('[1]С6.1'!E18="нет",'[1]С6.1'!E22,"")</f>
        <v/>
      </c>
      <c r="D144" s="41" t="str">
        <f>IF('[1]С6.1'!E18="нет",'[1]С6.1'!F22,"")</f>
        <v/>
      </c>
    </row>
    <row r="145" spans="1:5" ht="69" thickBot="1" x14ac:dyDescent="0.3">
      <c r="A145" s="78" t="s">
        <v>236</v>
      </c>
      <c r="B145" s="100" t="s">
        <v>237</v>
      </c>
      <c r="C145" s="80" t="str">
        <f>IF('[1]С6.1'!E18="нет",'[1]С6.1'!E23,"")</f>
        <v/>
      </c>
      <c r="D145" s="48" t="str">
        <f>IF('[1]С6.1'!E18="нет",'[1]С6.1'!F23,"")</f>
        <v/>
      </c>
      <c r="E145" s="3"/>
    </row>
    <row r="146" spans="1:5" s="94" customFormat="1" ht="13.5" thickBot="1" x14ac:dyDescent="0.25">
      <c r="A146" s="49"/>
      <c r="B146" s="50"/>
      <c r="C146" s="17"/>
      <c r="D146" s="51"/>
    </row>
    <row r="147" spans="1:5" ht="15.75" x14ac:dyDescent="0.25">
      <c r="A147" s="90" t="s">
        <v>238</v>
      </c>
      <c r="B147" s="101" t="s">
        <v>239</v>
      </c>
      <c r="C147" s="102">
        <f>[1]С2!F38</f>
        <v>35.858183999999994</v>
      </c>
      <c r="D147" s="103"/>
      <c r="E147" s="3"/>
    </row>
    <row r="148" spans="1:5" x14ac:dyDescent="0.25">
      <c r="A148" s="58" t="s">
        <v>240</v>
      </c>
      <c r="B148" s="57" t="s">
        <v>241</v>
      </c>
      <c r="C148" s="40">
        <f>[1]С2!F39</f>
        <v>10</v>
      </c>
      <c r="D148" s="41" t="s">
        <v>27</v>
      </c>
      <c r="E148" s="3"/>
    </row>
    <row r="149" spans="1:5" ht="17.25" x14ac:dyDescent="0.25">
      <c r="A149" s="58" t="s">
        <v>242</v>
      </c>
      <c r="B149" s="57" t="s">
        <v>243</v>
      </c>
      <c r="C149" s="40">
        <f>[1]С2!F41</f>
        <v>0.97</v>
      </c>
      <c r="D149" s="41" t="s">
        <v>27</v>
      </c>
      <c r="E149" s="3"/>
    </row>
    <row r="150" spans="1:5" ht="15.75" thickBot="1" x14ac:dyDescent="0.3">
      <c r="A150" s="78" t="s">
        <v>244</v>
      </c>
      <c r="B150" s="79" t="s">
        <v>245</v>
      </c>
      <c r="C150" s="104">
        <f>[1]С2!F43</f>
        <v>0.42199999999999999</v>
      </c>
      <c r="D150" s="48" t="s">
        <v>197</v>
      </c>
      <c r="E150" s="3"/>
    </row>
    <row r="151" spans="1:5" s="94" customFormat="1" ht="13.5" thickBot="1" x14ac:dyDescent="0.25">
      <c r="A151" s="49"/>
      <c r="B151" s="50"/>
      <c r="C151" s="17"/>
      <c r="D151" s="51"/>
    </row>
    <row r="152" spans="1:5" ht="30" x14ac:dyDescent="0.25">
      <c r="A152" s="90" t="s">
        <v>246</v>
      </c>
      <c r="B152" s="105" t="s">
        <v>247</v>
      </c>
      <c r="C152" s="102">
        <v>114.72</v>
      </c>
      <c r="D152" s="103">
        <f>'[1]С2.5'!D15</f>
        <v>0</v>
      </c>
      <c r="E152" s="94"/>
    </row>
    <row r="153" spans="1:5" ht="18" customHeight="1" thickBot="1" x14ac:dyDescent="0.3">
      <c r="A153" s="78" t="s">
        <v>248</v>
      </c>
      <c r="B153" s="106" t="s">
        <v>249</v>
      </c>
      <c r="C153" s="106"/>
      <c r="D153" s="107"/>
      <c r="E153" s="94"/>
    </row>
    <row r="154" spans="1:5" x14ac:dyDescent="0.25">
      <c r="A154" s="108"/>
      <c r="B154" s="109" t="s">
        <v>250</v>
      </c>
      <c r="C154" s="110"/>
      <c r="D154" s="10"/>
      <c r="E154" s="94"/>
    </row>
    <row r="155" spans="1:5" x14ac:dyDescent="0.25">
      <c r="A155" s="108"/>
      <c r="B155" s="111">
        <v>2016</v>
      </c>
      <c r="C155" s="112">
        <f>'[1]С2.5'!$E$11</f>
        <v>7.4999999999999997E-2</v>
      </c>
      <c r="D155" s="10"/>
      <c r="E155" s="94"/>
    </row>
    <row r="156" spans="1:5" x14ac:dyDescent="0.25">
      <c r="A156" s="108"/>
      <c r="B156" s="111">
        <f>B155+1</f>
        <v>2017</v>
      </c>
      <c r="C156" s="112">
        <f>'[1]С2.5'!$F$11</f>
        <v>8.4000000000000005E-2</v>
      </c>
      <c r="D156" s="10"/>
      <c r="E156" s="94"/>
    </row>
    <row r="157" spans="1:5" x14ac:dyDescent="0.25">
      <c r="A157" s="108"/>
      <c r="B157" s="111">
        <f t="shared" ref="B157:B220" si="0">B156+1</f>
        <v>2018</v>
      </c>
      <c r="C157" s="112">
        <f>'[1]С2.5'!$G$11</f>
        <v>0.11700000000000001</v>
      </c>
      <c r="D157" s="10"/>
      <c r="E157" s="94"/>
    </row>
    <row r="158" spans="1:5" x14ac:dyDescent="0.25">
      <c r="A158" s="108"/>
      <c r="B158" s="111">
        <f t="shared" si="0"/>
        <v>2019</v>
      </c>
      <c r="C158" s="112">
        <f>'[1]С2.5'!$H$11</f>
        <v>-4.2999999999999997E-2</v>
      </c>
      <c r="D158" s="10"/>
      <c r="E158" s="94"/>
    </row>
    <row r="159" spans="1:5" x14ac:dyDescent="0.25">
      <c r="A159" s="108"/>
      <c r="B159" s="111">
        <f t="shared" si="0"/>
        <v>2020</v>
      </c>
      <c r="C159" s="113">
        <f>'[1]С2.5'!$I$11</f>
        <v>3.5999999999999997E-2</v>
      </c>
      <c r="D159" s="10"/>
      <c r="E159" s="94"/>
    </row>
    <row r="160" spans="1:5" x14ac:dyDescent="0.25">
      <c r="A160" s="108"/>
      <c r="B160" s="111">
        <f t="shared" si="0"/>
        <v>2021</v>
      </c>
      <c r="C160" s="113">
        <f>'[1]С2.5'!$J$11</f>
        <v>0.28499999999999998</v>
      </c>
      <c r="D160" s="10"/>
      <c r="E160" s="94"/>
    </row>
    <row r="161" spans="1:5" x14ac:dyDescent="0.25">
      <c r="A161" s="108"/>
      <c r="B161" s="111">
        <f t="shared" si="0"/>
        <v>2022</v>
      </c>
      <c r="C161" s="113">
        <f>'[1]С2.5'!$K$11</f>
        <v>0.13900000000000001</v>
      </c>
      <c r="D161" s="10"/>
      <c r="E161" s="94"/>
    </row>
    <row r="162" spans="1:5" x14ac:dyDescent="0.25">
      <c r="A162" s="108"/>
      <c r="B162" s="111">
        <f t="shared" si="0"/>
        <v>2023</v>
      </c>
      <c r="C162" s="113">
        <f>'[1]С2.5'!$L$11</f>
        <v>2.4E-2</v>
      </c>
      <c r="D162" s="10"/>
      <c r="E162" s="94"/>
    </row>
    <row r="163" spans="1:5" x14ac:dyDescent="0.25">
      <c r="A163" s="108"/>
      <c r="B163" s="111">
        <f t="shared" si="0"/>
        <v>2024</v>
      </c>
      <c r="C163" s="113">
        <f>'[1]С2.5'!$M$11</f>
        <v>8.5999999999999993E-2</v>
      </c>
      <c r="D163" s="10"/>
      <c r="E163" s="94"/>
    </row>
    <row r="164" spans="1:5" hidden="1" x14ac:dyDescent="0.25">
      <c r="A164" s="108"/>
      <c r="B164" s="111">
        <f t="shared" si="0"/>
        <v>2025</v>
      </c>
      <c r="C164" s="113">
        <f>'[1]С2.5'!$N$11</f>
        <v>0</v>
      </c>
      <c r="D164" s="10"/>
      <c r="E164" s="94"/>
    </row>
    <row r="165" spans="1:5" hidden="1" x14ac:dyDescent="0.25">
      <c r="A165" s="108"/>
      <c r="B165" s="111">
        <f t="shared" si="0"/>
        <v>2026</v>
      </c>
      <c r="C165" s="113">
        <f>'[1]С2.5'!$O$11</f>
        <v>0</v>
      </c>
      <c r="D165" s="10"/>
      <c r="E165" s="94"/>
    </row>
    <row r="166" spans="1:5" hidden="1" x14ac:dyDescent="0.25">
      <c r="A166" s="108"/>
      <c r="B166" s="111">
        <f t="shared" si="0"/>
        <v>2027</v>
      </c>
      <c r="C166" s="113">
        <f>'[1]С2.5'!$P$11</f>
        <v>0</v>
      </c>
      <c r="D166" s="10"/>
      <c r="E166" s="94"/>
    </row>
    <row r="167" spans="1:5" hidden="1" x14ac:dyDescent="0.25">
      <c r="A167" s="94"/>
      <c r="B167" s="111">
        <f t="shared" si="0"/>
        <v>2028</v>
      </c>
      <c r="C167" s="113">
        <f>'[1]С2.5'!$Q$11</f>
        <v>0</v>
      </c>
      <c r="D167" s="10"/>
      <c r="E167" s="94"/>
    </row>
    <row r="168" spans="1:5" hidden="1" x14ac:dyDescent="0.25">
      <c r="A168" s="94"/>
      <c r="B168" s="111">
        <f t="shared" si="0"/>
        <v>2029</v>
      </c>
      <c r="C168" s="113">
        <f>'[1]С2.5'!$R$11</f>
        <v>0</v>
      </c>
      <c r="D168" s="10"/>
      <c r="E168" s="94"/>
    </row>
    <row r="169" spans="1:5" hidden="1" x14ac:dyDescent="0.25">
      <c r="A169" s="3"/>
      <c r="B169" s="111">
        <f t="shared" si="0"/>
        <v>2030</v>
      </c>
      <c r="C169" s="113">
        <f>'[1]С2.5'!$S$11</f>
        <v>0</v>
      </c>
      <c r="D169" s="6"/>
      <c r="E169" s="3"/>
    </row>
    <row r="170" spans="1:5" hidden="1" x14ac:dyDescent="0.25">
      <c r="A170" s="3"/>
      <c r="B170" s="111">
        <f t="shared" si="0"/>
        <v>2031</v>
      </c>
      <c r="C170" s="113">
        <f>'[1]С2.5'!$T$11</f>
        <v>0</v>
      </c>
      <c r="D170" s="6"/>
      <c r="E170" s="3"/>
    </row>
    <row r="171" spans="1:5" hidden="1" x14ac:dyDescent="0.25">
      <c r="A171" s="3"/>
      <c r="B171" s="111">
        <f t="shared" si="0"/>
        <v>2032</v>
      </c>
      <c r="C171" s="113">
        <f>'[1]С2.5'!$U$11</f>
        <v>0</v>
      </c>
      <c r="D171" s="6"/>
      <c r="E171" s="3"/>
    </row>
    <row r="172" spans="1:5" hidden="1" x14ac:dyDescent="0.25">
      <c r="A172" s="3"/>
      <c r="B172" s="111">
        <f t="shared" si="0"/>
        <v>2033</v>
      </c>
      <c r="C172" s="113">
        <f>'[1]С2.5'!$V$11</f>
        <v>0</v>
      </c>
      <c r="D172" s="6"/>
      <c r="E172" s="3"/>
    </row>
    <row r="173" spans="1:5" hidden="1" x14ac:dyDescent="0.25">
      <c r="A173" s="3"/>
      <c r="B173" s="111">
        <f t="shared" si="0"/>
        <v>2034</v>
      </c>
      <c r="C173" s="113">
        <f>'[1]С2.5'!$W$11</f>
        <v>0</v>
      </c>
      <c r="D173" s="6"/>
      <c r="E173" s="3"/>
    </row>
    <row r="174" spans="1:5" hidden="1" x14ac:dyDescent="0.25">
      <c r="A174" s="3"/>
      <c r="B174" s="111">
        <f t="shared" si="0"/>
        <v>2035</v>
      </c>
      <c r="C174" s="113">
        <f>'[1]С2.5'!$X$11</f>
        <v>0</v>
      </c>
      <c r="D174" s="6"/>
      <c r="E174" s="3"/>
    </row>
    <row r="175" spans="1:5" hidden="1" x14ac:dyDescent="0.25">
      <c r="A175" s="3"/>
      <c r="B175" s="111">
        <f t="shared" si="0"/>
        <v>2036</v>
      </c>
      <c r="C175" s="113">
        <f>'[1]С2.5'!$Y$11</f>
        <v>0</v>
      </c>
      <c r="D175" s="6"/>
      <c r="E175" s="3"/>
    </row>
    <row r="176" spans="1:5" hidden="1" x14ac:dyDescent="0.25">
      <c r="A176" s="3"/>
      <c r="B176" s="111">
        <f t="shared" si="0"/>
        <v>2037</v>
      </c>
      <c r="C176" s="113">
        <f>'[1]С2.5'!$Z$11</f>
        <v>0</v>
      </c>
      <c r="D176" s="6"/>
      <c r="E176" s="3"/>
    </row>
    <row r="177" spans="2:3" hidden="1" x14ac:dyDescent="0.25">
      <c r="B177" s="111">
        <f t="shared" si="0"/>
        <v>2038</v>
      </c>
      <c r="C177" s="113">
        <f>'[1]С2.5'!$AA$11</f>
        <v>0</v>
      </c>
    </row>
    <row r="178" spans="2:3" hidden="1" x14ac:dyDescent="0.25">
      <c r="B178" s="111">
        <f t="shared" si="0"/>
        <v>2039</v>
      </c>
      <c r="C178" s="113">
        <f>'[1]С2.5'!$AB$11</f>
        <v>0</v>
      </c>
    </row>
    <row r="179" spans="2:3" hidden="1" x14ac:dyDescent="0.25">
      <c r="B179" s="111">
        <f t="shared" si="0"/>
        <v>2040</v>
      </c>
      <c r="C179" s="113">
        <f>'[1]С2.5'!$AC$11</f>
        <v>0</v>
      </c>
    </row>
    <row r="180" spans="2:3" hidden="1" x14ac:dyDescent="0.25">
      <c r="B180" s="111">
        <f t="shared" si="0"/>
        <v>2041</v>
      </c>
      <c r="C180" s="113">
        <f>'[1]С2.5'!$AD$11</f>
        <v>0</v>
      </c>
    </row>
    <row r="181" spans="2:3" hidden="1" x14ac:dyDescent="0.25">
      <c r="B181" s="111">
        <f t="shared" si="0"/>
        <v>2042</v>
      </c>
      <c r="C181" s="113">
        <f>'[1]С2.5'!$AE$11</f>
        <v>0</v>
      </c>
    </row>
    <row r="182" spans="2:3" hidden="1" x14ac:dyDescent="0.25">
      <c r="B182" s="111">
        <f t="shared" si="0"/>
        <v>2043</v>
      </c>
      <c r="C182" s="113">
        <f>'[1]С2.5'!$AF$11</f>
        <v>0</v>
      </c>
    </row>
    <row r="183" spans="2:3" hidden="1" x14ac:dyDescent="0.25">
      <c r="B183" s="111">
        <f t="shared" si="0"/>
        <v>2044</v>
      </c>
      <c r="C183" s="113">
        <f>'[1]С2.5'!$AG$11</f>
        <v>0</v>
      </c>
    </row>
    <row r="184" spans="2:3" hidden="1" x14ac:dyDescent="0.25">
      <c r="B184" s="111">
        <f t="shared" si="0"/>
        <v>2045</v>
      </c>
      <c r="C184" s="113">
        <f>'[1]С2.5'!$AH$11</f>
        <v>0</v>
      </c>
    </row>
    <row r="185" spans="2:3" hidden="1" x14ac:dyDescent="0.25">
      <c r="B185" s="111">
        <f t="shared" si="0"/>
        <v>2046</v>
      </c>
      <c r="C185" s="113">
        <f>'[1]С2.5'!$AI$11</f>
        <v>0</v>
      </c>
    </row>
    <row r="186" spans="2:3" hidden="1" x14ac:dyDescent="0.25">
      <c r="B186" s="111">
        <f t="shared" si="0"/>
        <v>2047</v>
      </c>
      <c r="C186" s="113">
        <f>'[1]С2.5'!$AJ$11</f>
        <v>0</v>
      </c>
    </row>
    <row r="187" spans="2:3" hidden="1" x14ac:dyDescent="0.25">
      <c r="B187" s="111">
        <f t="shared" si="0"/>
        <v>2048</v>
      </c>
      <c r="C187" s="113">
        <f>'[1]С2.5'!$AK$11</f>
        <v>0</v>
      </c>
    </row>
    <row r="188" spans="2:3" hidden="1" x14ac:dyDescent="0.25">
      <c r="B188" s="111">
        <f t="shared" si="0"/>
        <v>2049</v>
      </c>
      <c r="C188" s="113">
        <f>'[1]С2.5'!$AL$11</f>
        <v>0</v>
      </c>
    </row>
    <row r="189" spans="2:3" hidden="1" x14ac:dyDescent="0.25">
      <c r="B189" s="111">
        <f t="shared" si="0"/>
        <v>2050</v>
      </c>
      <c r="C189" s="113">
        <f>'[1]С2.5'!$AM$11</f>
        <v>0</v>
      </c>
    </row>
    <row r="190" spans="2:3" hidden="1" x14ac:dyDescent="0.25">
      <c r="B190" s="111">
        <f t="shared" si="0"/>
        <v>2051</v>
      </c>
      <c r="C190" s="113">
        <f>'[1]С2.5'!$AN$11</f>
        <v>0</v>
      </c>
    </row>
    <row r="191" spans="2:3" hidden="1" x14ac:dyDescent="0.25">
      <c r="B191" s="111">
        <f t="shared" si="0"/>
        <v>2052</v>
      </c>
      <c r="C191" s="113">
        <f>'[1]С2.5'!$AO$11</f>
        <v>0</v>
      </c>
    </row>
    <row r="192" spans="2:3" hidden="1" x14ac:dyDescent="0.25">
      <c r="B192" s="111">
        <f t="shared" si="0"/>
        <v>2053</v>
      </c>
      <c r="C192" s="113">
        <f>'[1]С2.5'!$AP$11</f>
        <v>0</v>
      </c>
    </row>
    <row r="193" spans="2:3" hidden="1" x14ac:dyDescent="0.25">
      <c r="B193" s="111">
        <f t="shared" si="0"/>
        <v>2054</v>
      </c>
      <c r="C193" s="113">
        <f>'[1]С2.5'!$AQ$11</f>
        <v>0</v>
      </c>
    </row>
    <row r="194" spans="2:3" hidden="1" x14ac:dyDescent="0.25">
      <c r="B194" s="111">
        <f t="shared" si="0"/>
        <v>2055</v>
      </c>
      <c r="C194" s="113">
        <f>'[1]С2.5'!$AR$11</f>
        <v>0</v>
      </c>
    </row>
    <row r="195" spans="2:3" hidden="1" x14ac:dyDescent="0.25">
      <c r="B195" s="111">
        <f t="shared" si="0"/>
        <v>2056</v>
      </c>
      <c r="C195" s="113">
        <f>'[1]С2.5'!$AS$11</f>
        <v>0</v>
      </c>
    </row>
    <row r="196" spans="2:3" hidden="1" x14ac:dyDescent="0.25">
      <c r="B196" s="111">
        <f t="shared" si="0"/>
        <v>2057</v>
      </c>
      <c r="C196" s="113">
        <f>'[1]С2.5'!$AT$11</f>
        <v>0</v>
      </c>
    </row>
    <row r="197" spans="2:3" hidden="1" x14ac:dyDescent="0.25">
      <c r="B197" s="111">
        <f t="shared" si="0"/>
        <v>2058</v>
      </c>
      <c r="C197" s="113">
        <f>'[1]С2.5'!$AU$11</f>
        <v>0</v>
      </c>
    </row>
    <row r="198" spans="2:3" hidden="1" x14ac:dyDescent="0.25">
      <c r="B198" s="111">
        <f t="shared" si="0"/>
        <v>2059</v>
      </c>
      <c r="C198" s="113">
        <f>'[1]С2.5'!$AV$11</f>
        <v>0</v>
      </c>
    </row>
    <row r="199" spans="2:3" hidden="1" x14ac:dyDescent="0.25">
      <c r="B199" s="111">
        <f t="shared" si="0"/>
        <v>2060</v>
      </c>
      <c r="C199" s="113">
        <f>'[1]С2.5'!$AW$11</f>
        <v>0</v>
      </c>
    </row>
    <row r="200" spans="2:3" hidden="1" x14ac:dyDescent="0.25">
      <c r="B200" s="111">
        <f t="shared" si="0"/>
        <v>2061</v>
      </c>
      <c r="C200" s="113">
        <f>'[1]С2.5'!$AX$11</f>
        <v>0</v>
      </c>
    </row>
    <row r="201" spans="2:3" hidden="1" x14ac:dyDescent="0.25">
      <c r="B201" s="111">
        <f t="shared" si="0"/>
        <v>2062</v>
      </c>
      <c r="C201" s="113">
        <f>'[1]С2.5'!$AY$11</f>
        <v>0</v>
      </c>
    </row>
    <row r="202" spans="2:3" hidden="1" x14ac:dyDescent="0.25">
      <c r="B202" s="111">
        <f t="shared" si="0"/>
        <v>2063</v>
      </c>
      <c r="C202" s="113">
        <f>'[1]С2.5'!$AZ$11</f>
        <v>0</v>
      </c>
    </row>
    <row r="203" spans="2:3" hidden="1" x14ac:dyDescent="0.25">
      <c r="B203" s="111">
        <f t="shared" si="0"/>
        <v>2064</v>
      </c>
      <c r="C203" s="113">
        <f>'[1]С2.5'!$BA$11</f>
        <v>0</v>
      </c>
    </row>
    <row r="204" spans="2:3" hidden="1" x14ac:dyDescent="0.25">
      <c r="B204" s="111">
        <f t="shared" si="0"/>
        <v>2065</v>
      </c>
      <c r="C204" s="113">
        <f>'[1]С2.5'!$BB$11</f>
        <v>0</v>
      </c>
    </row>
    <row r="205" spans="2:3" hidden="1" x14ac:dyDescent="0.25">
      <c r="B205" s="111">
        <f t="shared" si="0"/>
        <v>2066</v>
      </c>
      <c r="C205" s="113">
        <f>'[1]С2.5'!$BC$11</f>
        <v>0</v>
      </c>
    </row>
    <row r="206" spans="2:3" hidden="1" x14ac:dyDescent="0.25">
      <c r="B206" s="111">
        <f t="shared" si="0"/>
        <v>2067</v>
      </c>
      <c r="C206" s="113">
        <f>'[1]С2.5'!$BD$11</f>
        <v>0</v>
      </c>
    </row>
    <row r="207" spans="2:3" hidden="1" x14ac:dyDescent="0.25">
      <c r="B207" s="111">
        <f t="shared" si="0"/>
        <v>2068</v>
      </c>
      <c r="C207" s="113">
        <f>'[1]С2.5'!$BE$11</f>
        <v>0</v>
      </c>
    </row>
    <row r="208" spans="2:3" hidden="1" x14ac:dyDescent="0.25">
      <c r="B208" s="111">
        <f t="shared" si="0"/>
        <v>2069</v>
      </c>
      <c r="C208" s="113">
        <f>'[1]С2.5'!$BF$11</f>
        <v>0</v>
      </c>
    </row>
    <row r="209" spans="2:3" hidden="1" x14ac:dyDescent="0.25">
      <c r="B209" s="111">
        <f t="shared" si="0"/>
        <v>2070</v>
      </c>
      <c r="C209" s="113">
        <f>'[1]С2.5'!$BG$11</f>
        <v>0</v>
      </c>
    </row>
    <row r="210" spans="2:3" hidden="1" x14ac:dyDescent="0.25">
      <c r="B210" s="111">
        <f t="shared" si="0"/>
        <v>2071</v>
      </c>
      <c r="C210" s="113">
        <f>'[1]С2.5'!$BH$11</f>
        <v>0</v>
      </c>
    </row>
    <row r="211" spans="2:3" hidden="1" x14ac:dyDescent="0.25">
      <c r="B211" s="111">
        <f t="shared" si="0"/>
        <v>2072</v>
      </c>
      <c r="C211" s="113">
        <f>'[1]С2.5'!$BI$11</f>
        <v>0</v>
      </c>
    </row>
    <row r="212" spans="2:3" hidden="1" x14ac:dyDescent="0.25">
      <c r="B212" s="111">
        <f t="shared" si="0"/>
        <v>2073</v>
      </c>
      <c r="C212" s="113">
        <f>'[1]С2.5'!$BJ$11</f>
        <v>0</v>
      </c>
    </row>
    <row r="213" spans="2:3" hidden="1" x14ac:dyDescent="0.25">
      <c r="B213" s="111">
        <f t="shared" si="0"/>
        <v>2074</v>
      </c>
      <c r="C213" s="113">
        <f>'[1]С2.5'!$BK$11</f>
        <v>0</v>
      </c>
    </row>
    <row r="214" spans="2:3" hidden="1" x14ac:dyDescent="0.25">
      <c r="B214" s="111">
        <f t="shared" si="0"/>
        <v>2075</v>
      </c>
      <c r="C214" s="113">
        <f>'[1]С2.5'!$BL$11</f>
        <v>0</v>
      </c>
    </row>
    <row r="215" spans="2:3" hidden="1" x14ac:dyDescent="0.25">
      <c r="B215" s="111">
        <f t="shared" si="0"/>
        <v>2076</v>
      </c>
      <c r="C215" s="113">
        <f>'[1]С2.5'!$BM$11</f>
        <v>0</v>
      </c>
    </row>
    <row r="216" spans="2:3" hidden="1" x14ac:dyDescent="0.25">
      <c r="B216" s="111">
        <f t="shared" si="0"/>
        <v>2077</v>
      </c>
      <c r="C216" s="113">
        <f>'[1]С2.5'!$BN$11</f>
        <v>0</v>
      </c>
    </row>
    <row r="217" spans="2:3" hidden="1" x14ac:dyDescent="0.25">
      <c r="B217" s="111">
        <f t="shared" si="0"/>
        <v>2078</v>
      </c>
      <c r="C217" s="113">
        <f>'[1]С2.5'!$BO$11</f>
        <v>0</v>
      </c>
    </row>
    <row r="218" spans="2:3" hidden="1" x14ac:dyDescent="0.25">
      <c r="B218" s="111">
        <f t="shared" si="0"/>
        <v>2079</v>
      </c>
      <c r="C218" s="113">
        <f>'[1]С2.5'!$BP$11</f>
        <v>0</v>
      </c>
    </row>
    <row r="219" spans="2:3" hidden="1" x14ac:dyDescent="0.25">
      <c r="B219" s="111">
        <f t="shared" si="0"/>
        <v>2080</v>
      </c>
      <c r="C219" s="113">
        <f>'[1]С2.5'!$BQ$11</f>
        <v>0</v>
      </c>
    </row>
    <row r="220" spans="2:3" hidden="1" x14ac:dyDescent="0.25">
      <c r="B220" s="111">
        <f t="shared" si="0"/>
        <v>2081</v>
      </c>
      <c r="C220" s="113">
        <f>'[1]С2.5'!$BR$11</f>
        <v>0</v>
      </c>
    </row>
    <row r="221" spans="2:3" hidden="1" x14ac:dyDescent="0.25">
      <c r="B221" s="111">
        <f t="shared" ref="B221:B239" si="1">B220+1</f>
        <v>2082</v>
      </c>
      <c r="C221" s="113">
        <f>'[1]С2.5'!$BS$11</f>
        <v>0</v>
      </c>
    </row>
    <row r="222" spans="2:3" hidden="1" x14ac:dyDescent="0.25">
      <c r="B222" s="111">
        <f t="shared" si="1"/>
        <v>2083</v>
      </c>
      <c r="C222" s="113">
        <f>'[1]С2.5'!$BT$11</f>
        <v>0</v>
      </c>
    </row>
    <row r="223" spans="2:3" hidden="1" x14ac:dyDescent="0.25">
      <c r="B223" s="111">
        <f t="shared" si="1"/>
        <v>2084</v>
      </c>
      <c r="C223" s="113">
        <f>'[1]С2.5'!$BU$11</f>
        <v>0</v>
      </c>
    </row>
    <row r="224" spans="2:3" hidden="1" x14ac:dyDescent="0.25">
      <c r="B224" s="111">
        <f t="shared" si="1"/>
        <v>2085</v>
      </c>
      <c r="C224" s="113">
        <f>'[1]С2.5'!$BV$11</f>
        <v>0</v>
      </c>
    </row>
    <row r="225" spans="2:3" hidden="1" x14ac:dyDescent="0.25">
      <c r="B225" s="111">
        <f t="shared" si="1"/>
        <v>2086</v>
      </c>
      <c r="C225" s="113">
        <f>'[1]С2.5'!$BW$11</f>
        <v>0</v>
      </c>
    </row>
    <row r="226" spans="2:3" hidden="1" x14ac:dyDescent="0.25">
      <c r="B226" s="111">
        <f t="shared" si="1"/>
        <v>2087</v>
      </c>
      <c r="C226" s="113">
        <f>'[1]С2.5'!$BX$11</f>
        <v>0</v>
      </c>
    </row>
    <row r="227" spans="2:3" hidden="1" x14ac:dyDescent="0.25">
      <c r="B227" s="111">
        <f t="shared" si="1"/>
        <v>2088</v>
      </c>
      <c r="C227" s="113">
        <f>'[1]С2.5'!$BY$11</f>
        <v>0</v>
      </c>
    </row>
    <row r="228" spans="2:3" hidden="1" x14ac:dyDescent="0.25">
      <c r="B228" s="111">
        <f t="shared" si="1"/>
        <v>2089</v>
      </c>
      <c r="C228" s="113">
        <f>'[1]С2.5'!$BZ$11</f>
        <v>0</v>
      </c>
    </row>
    <row r="229" spans="2:3" hidden="1" x14ac:dyDescent="0.25">
      <c r="B229" s="111">
        <f t="shared" si="1"/>
        <v>2090</v>
      </c>
      <c r="C229" s="113">
        <f>'[1]С2.5'!$CA$11</f>
        <v>0</v>
      </c>
    </row>
    <row r="230" spans="2:3" hidden="1" x14ac:dyDescent="0.25">
      <c r="B230" s="111">
        <f t="shared" si="1"/>
        <v>2091</v>
      </c>
      <c r="C230" s="113">
        <f>'[1]С2.5'!$CB$11</f>
        <v>0</v>
      </c>
    </row>
    <row r="231" spans="2:3" hidden="1" x14ac:dyDescent="0.25">
      <c r="B231" s="111">
        <f t="shared" si="1"/>
        <v>2092</v>
      </c>
      <c r="C231" s="113">
        <f>'[1]С2.5'!$CC$11</f>
        <v>0</v>
      </c>
    </row>
    <row r="232" spans="2:3" hidden="1" x14ac:dyDescent="0.25">
      <c r="B232" s="111">
        <f t="shared" si="1"/>
        <v>2093</v>
      </c>
      <c r="C232" s="113">
        <f>'[1]С2.5'!$CD$11</f>
        <v>0</v>
      </c>
    </row>
    <row r="233" spans="2:3" hidden="1" x14ac:dyDescent="0.25">
      <c r="B233" s="111">
        <f t="shared" si="1"/>
        <v>2094</v>
      </c>
      <c r="C233" s="113">
        <f>'[1]С2.5'!$CE$11</f>
        <v>0</v>
      </c>
    </row>
    <row r="234" spans="2:3" hidden="1" x14ac:dyDescent="0.25">
      <c r="B234" s="111">
        <f t="shared" si="1"/>
        <v>2095</v>
      </c>
      <c r="C234" s="113">
        <f>'[1]С2.5'!$CF$11</f>
        <v>0</v>
      </c>
    </row>
    <row r="235" spans="2:3" hidden="1" x14ac:dyDescent="0.25">
      <c r="B235" s="111">
        <f t="shared" si="1"/>
        <v>2096</v>
      </c>
      <c r="C235" s="113">
        <f>'[1]С2.5'!$CG$11</f>
        <v>0</v>
      </c>
    </row>
    <row r="236" spans="2:3" hidden="1" x14ac:dyDescent="0.25">
      <c r="B236" s="111">
        <f t="shared" si="1"/>
        <v>2097</v>
      </c>
      <c r="C236" s="113">
        <f>'[1]С2.5'!$CH$11</f>
        <v>0</v>
      </c>
    </row>
    <row r="237" spans="2:3" hidden="1" x14ac:dyDescent="0.25">
      <c r="B237" s="111">
        <f t="shared" si="1"/>
        <v>2098</v>
      </c>
      <c r="C237" s="113">
        <f>'[1]С2.5'!$CI$11</f>
        <v>0</v>
      </c>
    </row>
    <row r="238" spans="2:3" hidden="1" x14ac:dyDescent="0.25">
      <c r="B238" s="111">
        <f t="shared" si="1"/>
        <v>2099</v>
      </c>
      <c r="C238" s="113">
        <f>'[1]С2.5'!$CJ$11</f>
        <v>0</v>
      </c>
    </row>
    <row r="239" spans="2:3" ht="15.75" hidden="1" thickBot="1" x14ac:dyDescent="0.3">
      <c r="B239" s="114">
        <f t="shared" si="1"/>
        <v>2100</v>
      </c>
      <c r="C239" s="115">
        <f>'[1]С2.5'!$CK$11</f>
        <v>0</v>
      </c>
    </row>
    <row r="240" spans="2:3" x14ac:dyDescent="0.25">
      <c r="B240" s="3"/>
      <c r="C240" s="8"/>
    </row>
  </sheetData>
  <sheetProtection algorithmName="SHA-512" hashValue="kRzHKlgof99Ng7yDFQdsapyhfcyFasS4v81u0lq/WkgG9pvuv50wS/GT5qgWsL5vj05mX730qkBydk+8Qtwcnw==" saltValue="oExTnz0r5fVkNynPKaeNIg==" spinCount="100000" sheet="1" objects="1" scenarios="1" formatRows="0"/>
  <mergeCells count="14">
    <mergeCell ref="B139:D139"/>
    <mergeCell ref="B153:D153"/>
    <mergeCell ref="D70:D71"/>
    <mergeCell ref="B73:D73"/>
    <mergeCell ref="D74:D80"/>
    <mergeCell ref="B99:D99"/>
    <mergeCell ref="B111:D111"/>
    <mergeCell ref="B136:D136"/>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3" max="3" man="1"/>
    <brk id="9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600075</xdr:colOff>
                    <xdr:row>2</xdr:row>
                    <xdr:rowOff>0</xdr:rowOff>
                  </from>
                  <to>
                    <xdr:col>7</xdr:col>
                    <xdr:colOff>47625</xdr:colOff>
                    <xdr:row>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2024-03-01T02:24:34Z</dcterms:created>
  <dcterms:modified xsi:type="dcterms:W3CDTF">2024-03-01T02:24:55Z</dcterms:modified>
</cp:coreProperties>
</file>