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as-SLTARIF\Public\ОТДЕЛ ЭЛЕКТРИЧЕСКОЙ ЭНЕРГИИ\ПЕРЕПИСКА\Тарифы, вспомогат мат-лы\для сайта РСТ\"/>
    </mc:Choice>
  </mc:AlternateContent>
  <bookViews>
    <workbookView xWindow="0" yWindow="0" windowWidth="28800" windowHeight="12435"/>
  </bookViews>
  <sheets>
    <sheet name="2024" sheetId="6" r:id="rId1"/>
    <sheet name="КЭС" sheetId="4" state="hidden" r:id="rId2"/>
    <sheet name="ИЭУ" sheetId="2" state="hidden" r:id="rId3"/>
    <sheet name="ПАО Камчатскэнерго(ОзЭУ)" sheetId="3" state="hidden" r:id="rId4"/>
    <sheet name="Анализ" sheetId="5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'2024'!$A$1:$E$83</definedName>
    <definedName name="_xlnm.Print_Area" localSheetId="2">ИЭУ!$A$1:$G$27</definedName>
    <definedName name="_xlnm.Print_Area" localSheetId="1">КЭС!$A$1:$G$27</definedName>
    <definedName name="_xlnm.Print_Area" localSheetId="3">'ПАО Камчатскэнерго(ОзЭУ)'!$A$1:$G$15</definedName>
  </definedNames>
  <calcPr calcId="162913"/>
</workbook>
</file>

<file path=xl/calcChain.xml><?xml version="1.0" encoding="utf-8"?>
<calcChain xmlns="http://schemas.openxmlformats.org/spreadsheetml/2006/main">
  <c r="F12" i="3" l="1"/>
  <c r="C16" i="2" l="1"/>
  <c r="C15" i="2"/>
  <c r="C14" i="2"/>
  <c r="C12" i="2"/>
  <c r="F16" i="2"/>
  <c r="F15" i="2"/>
  <c r="F14" i="2"/>
  <c r="F12" i="2"/>
  <c r="D16" i="2"/>
  <c r="D15" i="2"/>
  <c r="D14" i="2"/>
  <c r="D12" i="2"/>
  <c r="D24" i="4" l="1"/>
  <c r="C24" i="4"/>
  <c r="D16" i="4"/>
  <c r="D15" i="4"/>
  <c r="C12" i="3" l="1"/>
  <c r="C16" i="4"/>
  <c r="C15" i="4"/>
  <c r="F31" i="2" l="1"/>
  <c r="F30" i="2"/>
  <c r="F29" i="2" s="1"/>
  <c r="G31" i="4"/>
  <c r="G30" i="4"/>
  <c r="F31" i="4"/>
  <c r="E31" i="4" s="1"/>
  <c r="F30" i="4"/>
  <c r="E30" i="4" s="1"/>
  <c r="G29" i="4" l="1"/>
  <c r="F29" i="4"/>
  <c r="E29" i="4" s="1"/>
  <c r="I29" i="4" l="1"/>
  <c r="L16" i="5"/>
  <c r="L12" i="5"/>
  <c r="L11" i="5"/>
  <c r="L9" i="5"/>
  <c r="L14" i="5" s="1"/>
  <c r="L8" i="5"/>
  <c r="M6" i="5"/>
  <c r="L6" i="5"/>
  <c r="M12" i="5" l="1"/>
  <c r="M11" i="5" l="1"/>
  <c r="M9" i="5" l="1"/>
  <c r="M14" i="5" s="1"/>
  <c r="M8" i="5" l="1"/>
  <c r="M16" i="5" l="1"/>
  <c r="S6" i="5" l="1"/>
  <c r="G6" i="5" l="1"/>
  <c r="R6" i="5" l="1"/>
  <c r="F6" i="5" l="1"/>
  <c r="H15" i="2" l="1"/>
  <c r="H14" i="2"/>
  <c r="I15" i="2" l="1"/>
  <c r="J6" i="5"/>
  <c r="T6" i="5"/>
  <c r="D6" i="5"/>
  <c r="P6" i="5" s="1"/>
  <c r="N6" i="5" l="1"/>
  <c r="P12" i="5" l="1"/>
  <c r="J12" i="5"/>
  <c r="D12" i="5"/>
  <c r="P11" i="5"/>
  <c r="J11" i="5"/>
  <c r="D11" i="5"/>
  <c r="P9" i="5"/>
  <c r="P14" i="5" s="1"/>
  <c r="J9" i="5"/>
  <c r="D9" i="5"/>
  <c r="D14" i="5" s="1"/>
  <c r="D8" i="5"/>
  <c r="P8" i="5"/>
  <c r="J8" i="5"/>
  <c r="J14" i="5" l="1"/>
  <c r="N9" i="5"/>
  <c r="N12" i="5"/>
  <c r="N14" i="5" l="1"/>
  <c r="F26" i="4"/>
  <c r="D13" i="2"/>
  <c r="F24" i="2" l="1"/>
  <c r="M17" i="5" l="1"/>
  <c r="E15" i="2" l="1"/>
  <c r="E14" i="2"/>
  <c r="E13" i="2"/>
  <c r="G13" i="2"/>
  <c r="E12" i="2"/>
  <c r="E16" i="2" l="1"/>
  <c r="F14" i="3" l="1"/>
  <c r="D14" i="3"/>
  <c r="C14" i="3"/>
  <c r="F26" i="2"/>
  <c r="D26" i="2"/>
  <c r="C26" i="2"/>
  <c r="C26" i="4"/>
  <c r="D26" i="4"/>
  <c r="G21" i="5" l="1"/>
  <c r="G19" i="5"/>
  <c r="F19" i="5"/>
  <c r="F21" i="5"/>
  <c r="E14" i="5" l="1"/>
  <c r="I14" i="5"/>
  <c r="I17" i="5" s="1"/>
  <c r="K14" i="5"/>
  <c r="K17" i="5" s="1"/>
  <c r="O14" i="5"/>
  <c r="O17" i="5" s="1"/>
  <c r="Q14" i="5"/>
  <c r="Q17" i="5" s="1"/>
  <c r="G26" i="4" l="1"/>
  <c r="E26" i="4"/>
  <c r="G24" i="4"/>
  <c r="E24" i="4"/>
  <c r="G22" i="4"/>
  <c r="E22" i="4"/>
  <c r="G21" i="4"/>
  <c r="E21" i="4"/>
  <c r="G14" i="3"/>
  <c r="E14" i="3"/>
  <c r="G12" i="3"/>
  <c r="E12" i="3"/>
  <c r="G26" i="2"/>
  <c r="E26" i="2"/>
  <c r="G24" i="2"/>
  <c r="E24" i="2"/>
  <c r="E22" i="2"/>
  <c r="E21" i="2"/>
  <c r="E20" i="2"/>
  <c r="E19" i="2"/>
  <c r="E18" i="2"/>
  <c r="G19" i="2"/>
  <c r="M15" i="5" l="1"/>
  <c r="L17" i="5"/>
  <c r="G15" i="4"/>
  <c r="E15" i="4"/>
  <c r="G16" i="4"/>
  <c r="E16" i="4"/>
  <c r="N11" i="5" l="1"/>
  <c r="N8" i="5" l="1"/>
  <c r="H6" i="5" l="1"/>
  <c r="G14" i="2" l="1"/>
  <c r="G15" i="2" l="1"/>
  <c r="G21" i="2"/>
  <c r="G12" i="2"/>
  <c r="G18" i="2"/>
  <c r="G22" i="2" l="1"/>
  <c r="G20" i="2"/>
  <c r="G31" i="2" l="1"/>
  <c r="E31" i="2" l="1"/>
  <c r="G16" i="2" l="1"/>
  <c r="G30" i="2" l="1"/>
  <c r="E30" i="2" l="1"/>
  <c r="G29" i="2"/>
  <c r="E29" i="2" s="1"/>
  <c r="S9" i="5" l="1"/>
  <c r="S12" i="5"/>
  <c r="S14" i="5" l="1"/>
  <c r="G9" i="5"/>
  <c r="S8" i="5"/>
  <c r="S11" i="5"/>
  <c r="G12" i="5"/>
  <c r="G14" i="5" l="1"/>
  <c r="G11" i="5"/>
  <c r="S16" i="5"/>
  <c r="S17" i="5" s="1"/>
  <c r="G8" i="5"/>
  <c r="G16" i="5" l="1"/>
  <c r="G17" i="5" s="1"/>
  <c r="R9" i="5" l="1"/>
  <c r="T9" i="5" s="1"/>
  <c r="T8" i="5" s="1"/>
  <c r="R16" i="5" l="1"/>
  <c r="R8" i="5"/>
  <c r="S15" i="5" s="1"/>
  <c r="R12" i="5"/>
  <c r="F16" i="5"/>
  <c r="F9" i="5"/>
  <c r="H9" i="5" s="1"/>
  <c r="H8" i="5" s="1"/>
  <c r="F12" i="5"/>
  <c r="F14" i="5" l="1"/>
  <c r="H12" i="5"/>
  <c r="R14" i="5"/>
  <c r="R17" i="5" s="1"/>
  <c r="T12" i="5"/>
  <c r="F11" i="5"/>
  <c r="F8" i="5"/>
  <c r="H15" i="5" s="1"/>
  <c r="R11" i="5"/>
  <c r="T11" i="5" l="1"/>
  <c r="T14" i="5"/>
  <c r="H11" i="5"/>
  <c r="H14" i="5"/>
</calcChain>
</file>

<file path=xl/sharedStrings.xml><?xml version="1.0" encoding="utf-8"?>
<sst xmlns="http://schemas.openxmlformats.org/spreadsheetml/2006/main" count="254" uniqueCount="78">
  <si>
    <t>№ п/п</t>
  </si>
  <si>
    <t>% увеличения (снижения)</t>
  </si>
  <si>
    <t>1.</t>
  </si>
  <si>
    <t xml:space="preserve">СВЕДЕНИЯ  </t>
  </si>
  <si>
    <t xml:space="preserve"> - ГН (генераторное напряжение)</t>
  </si>
  <si>
    <t xml:space="preserve"> - ВН (высокое напряжение)</t>
  </si>
  <si>
    <t xml:space="preserve"> - СН1 (среднее первое напряжение)</t>
  </si>
  <si>
    <t xml:space="preserve"> - СН2 (среднее второе напряжение)</t>
  </si>
  <si>
    <t xml:space="preserve"> - НН (низкое напряжение)</t>
  </si>
  <si>
    <t>Группы потребителей / диапазоны напряжения</t>
  </si>
  <si>
    <t>Камчатский край</t>
  </si>
  <si>
    <t>руб/кВтч</t>
  </si>
  <si>
    <t>2016 год</t>
  </si>
  <si>
    <t>Тариф ЭОТ</t>
  </si>
  <si>
    <t>НВВ ЭОТ</t>
  </si>
  <si>
    <t>Тариф сниженный</t>
  </si>
  <si>
    <t>ННВ по сниженному</t>
  </si>
  <si>
    <t>Сумма субсидии</t>
  </si>
  <si>
    <t>1 полугодие 2015</t>
  </si>
  <si>
    <t>2 полугодие 2015 года</t>
  </si>
  <si>
    <t>2015 год</t>
  </si>
  <si>
    <t xml:space="preserve"> 1 полугодие 2016 года</t>
  </si>
  <si>
    <t xml:space="preserve"> 2 полугодие 2016 года</t>
  </si>
  <si>
    <t>КАМЧАТСКИЙ КРАЙ</t>
  </si>
  <si>
    <t>в т.ч.: Центральный энергоузел</t>
  </si>
  <si>
    <t>в т.ч.: Изолированные энергоузлы</t>
  </si>
  <si>
    <t>Всего, Камчатский край</t>
  </si>
  <si>
    <t>Полезный отпуск (млн.кВтч)</t>
  </si>
  <si>
    <t>Предельные тарифы по Камчатскому краю на 2016 год</t>
  </si>
  <si>
    <t xml:space="preserve"> - минимальный</t>
  </si>
  <si>
    <t xml:space="preserve"> - максимальный</t>
  </si>
  <si>
    <t>1 П 2016г</t>
  </si>
  <si>
    <t>2 П 2016г</t>
  </si>
  <si>
    <t>Всего:</t>
  </si>
  <si>
    <t xml:space="preserve"> - в т.ч. Прочие потребители</t>
  </si>
  <si>
    <t xml:space="preserve"> - в т.ч. Население</t>
  </si>
  <si>
    <t>Размер субсидии (млн.руб.)</t>
  </si>
  <si>
    <t>2018 год</t>
  </si>
  <si>
    <t>2-е полугодие 2017 года</t>
  </si>
  <si>
    <t>1 полугодие 2018 года</t>
  </si>
  <si>
    <t>2 полугодие 2018 года</t>
  </si>
  <si>
    <t>Население (с электроплитами) (с учетом НДС)</t>
  </si>
  <si>
    <t>Население (с газовыми плитами) (с учетом НДС)</t>
  </si>
  <si>
    <t>Экономически обоснованные тарифы (без учета НДС)</t>
  </si>
  <si>
    <t>Прочие потребители (без учета НДС)</t>
  </si>
  <si>
    <t>о тарифах на электрическую энергию, поставляемую АО «Южные электрические сети Камчатки»,  АО «Корякэнерго», ООО «Электрические сети Ивашки», ООО «Колхоз Ударник», АО «Оссора», потребителям Изолированных энергоузлов  Камчатского края в 2017 - 2018 годах</t>
  </si>
  <si>
    <t>Население (с электроплитами) (с  учетом НДС)</t>
  </si>
  <si>
    <t>Население (с газовыми плитами) (с  учетом НДС)</t>
  </si>
  <si>
    <t>об отпусных (сниженных) тарифах на электрическую энергию, поставляемую АО "КЭС", потребителям Центрального энергоузла Камчатского края в 2017 - 2018 годах</t>
  </si>
  <si>
    <t>об отпускных (сниженных) тарифах на электрическую энергию, поставляемую ПАО «Камчатскэнерго», потребителям Озерновского энергоузла Камчатского края в 2020 - 2021 годах</t>
  </si>
  <si>
    <t>2-е полугодие 2020 года</t>
  </si>
  <si>
    <t>2021 год</t>
  </si>
  <si>
    <t>2 полугодие 2021 года</t>
  </si>
  <si>
    <t>1 полугодие 2021 года</t>
  </si>
  <si>
    <t>465 от 27.12.2019</t>
  </si>
  <si>
    <t>367 от 18.12.2020</t>
  </si>
  <si>
    <t>408 от19.12.2019</t>
  </si>
  <si>
    <t>Тарифы на электрическую энергию для населения</t>
  </si>
  <si>
    <t>Показатель</t>
  </si>
  <si>
    <t>Ед. изм.</t>
  </si>
  <si>
    <t>01.01.2024 г. – 31.12.2024 г.</t>
  </si>
  <si>
    <t>01.07.2024 г. – 31.12.2024 г.</t>
  </si>
  <si>
    <t>руб./кВт·ч</t>
  </si>
  <si>
    <t>Пиковая зона</t>
  </si>
  <si>
    <t>Полупиковая зона</t>
  </si>
  <si>
    <t>Ночная зона</t>
  </si>
  <si>
    <t>Одноставочный тариф</t>
  </si>
  <si>
    <t>Дневная зона (пиковая и полупиковая)</t>
  </si>
  <si>
    <r>
      <t>Одноставочный тариф, дифференцированный по трем зонам суток</t>
    </r>
    <r>
      <rPr>
        <sz val="9"/>
        <color rgb="FF000000"/>
        <rFont val="Times New Roman"/>
        <family val="1"/>
        <charset val="204"/>
      </rPr>
      <t>&lt;1&gt;</t>
    </r>
  </si>
  <si>
    <r>
      <t>Одноставочный тариф, дифференцированный по двум зонам суток</t>
    </r>
    <r>
      <rPr>
        <sz val="9"/>
        <color rgb="FF000000"/>
        <rFont val="Times New Roman"/>
        <family val="1"/>
        <charset val="204"/>
      </rPr>
      <t>&lt;1&gt;</t>
    </r>
  </si>
  <si>
    <t>&lt;1&gt; Интервалы тарифных зон суток (по месяцам календарного года) устанавливаются Федеральной антимонопольной службой.</t>
  </si>
  <si>
    <t>_______________</t>
  </si>
  <si>
    <r>
      <t xml:space="preserve">Тарифы на электрическую энергию, поставляемую ПАО «Камчатскэнерго» населению села Пущино Мильковского муниципального округа Камчатского края по ул. Солнечная д. 5 для нужд электроотопления, на 2024 год (утверждены </t>
    </r>
    <r>
      <rPr>
        <u/>
        <sz val="12"/>
        <rFont val="Times New Roman"/>
        <family val="1"/>
        <charset val="204"/>
      </rPr>
      <t>постановлением РСТ Камчатского края от 18.12.2023 № 245-Н</t>
    </r>
    <r>
      <rPr>
        <sz val="12"/>
        <rFont val="Times New Roman"/>
        <family val="1"/>
        <charset val="204"/>
      </rPr>
      <t>) в следующих значениях:</t>
    </r>
  </si>
  <si>
    <r>
      <t xml:space="preserve">Тарифы на электрическую энергию, поставляемую АО «Южные электрические сети Камчатки» населению Атласовского сельского поселения Мильковского муниципального округа Камчатского края по ул. Зелёная д. 4 для нужд электроотопления, на 2024 год (утверждены </t>
    </r>
    <r>
      <rPr>
        <u/>
        <sz val="12"/>
        <rFont val="Times New Roman"/>
        <family val="1"/>
        <charset val="204"/>
      </rPr>
      <t>постановлением РСТ Камчатского края от 18.12.2023 № 244-Н</t>
    </r>
    <r>
      <rPr>
        <sz val="12"/>
        <rFont val="Times New Roman"/>
        <family val="1"/>
        <charset val="204"/>
      </rPr>
      <t>) в следующих значениях:</t>
    </r>
  </si>
  <si>
    <r>
      <t xml:space="preserve">Тарифы на электрическую энергию, поставляемую АО «Корякэнерго» населению сельского поселения «село Вывенка» для нужд электроотопления, на 2024 год (утверждены </t>
    </r>
    <r>
      <rPr>
        <u/>
        <sz val="12"/>
        <rFont val="Times New Roman"/>
        <family val="1"/>
        <charset val="204"/>
      </rPr>
      <t>постановлением РСТ Камчатского края от 18.12.2023 № 243-Н</t>
    </r>
    <r>
      <rPr>
        <sz val="12"/>
        <rFont val="Times New Roman"/>
        <family val="1"/>
        <charset val="204"/>
      </rPr>
      <t>) в следующих значениях:</t>
    </r>
  </si>
  <si>
    <r>
      <t xml:space="preserve">Тарифы на электрическую энергию для населения и потребителей, приравненных к категории население, Изолированных энергоузлов Камчатского края на 2024 год (утверждены </t>
    </r>
    <r>
      <rPr>
        <u/>
        <sz val="12"/>
        <rFont val="Times New Roman"/>
        <family val="1"/>
        <charset val="204"/>
      </rPr>
      <t>постановлением РСТ Камчатского края от 18.12.2023 № 239-Н</t>
    </r>
    <r>
      <rPr>
        <sz val="12"/>
        <rFont val="Times New Roman"/>
        <family val="1"/>
        <charset val="204"/>
      </rPr>
      <t>) в следующих значениях:</t>
    </r>
  </si>
  <si>
    <r>
      <t xml:space="preserve">Тарифы на электрическую энергию для населения и потребителей, приравненных к категории население, Озерновского энергоузла Камчатского края на 2024 год (утверждены </t>
    </r>
    <r>
      <rPr>
        <u/>
        <sz val="12"/>
        <rFont val="Times New Roman"/>
        <family val="1"/>
        <charset val="204"/>
      </rPr>
      <t>постановлением РСТ Камчатского края от 18.12.2023 № 241-Н</t>
    </r>
    <r>
      <rPr>
        <sz val="12"/>
        <rFont val="Times New Roman"/>
        <family val="1"/>
        <charset val="204"/>
      </rPr>
      <t>) в следующих значениях:</t>
    </r>
  </si>
  <si>
    <r>
      <t>Тарифы на электрическую энергию для населения и потребителей, приравненных к категории население, Центрального энергоузла Камчатского края на 2024 год (</t>
    </r>
    <r>
      <rPr>
        <u/>
        <sz val="12"/>
        <rFont val="Times New Roman"/>
        <family val="1"/>
        <charset val="204"/>
      </rPr>
      <t>утверждены постановлением РСТ Камчатского края от 18.12.2023 № 242-Н)</t>
    </r>
    <r>
      <rPr>
        <sz val="12"/>
        <rFont val="Times New Roman"/>
        <family val="1"/>
        <charset val="204"/>
      </rPr>
      <t xml:space="preserve"> в следующих значениях: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</si>
</sst>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00"/>
    <numFmt numFmtId="166" formatCode="0.0%"/>
    <numFmt numFmtId="167" formatCode="#,##0.000"/>
    <numFmt numFmtId="168" formatCode="_-* #,##0.000_р_._-;\-* #,##0.000_р_._-;_-* &quot;-&quot;???_р_._-;_-@_-"/>
    <numFmt numFmtId="169" formatCode="_-* #,##0.000_р_._-;\-* #,##0.000_р_._-;_-* &quot;-&quot;??_р_._-;_-@_-"/>
    <numFmt numFmtId="170" formatCode="#,##0.000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i/>
      <sz val="9"/>
      <color indexed="12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9"/>
      <color rgb="FFFF0000"/>
      <name val="Arial Cyr"/>
      <charset val="204"/>
    </font>
    <font>
      <b/>
      <i/>
      <sz val="9"/>
      <color rgb="FFFF0000"/>
      <name val="Arial Cyr"/>
      <charset val="204"/>
    </font>
    <font>
      <sz val="10"/>
      <color rgb="FFFF0000"/>
      <name val="Arial Cyr"/>
      <charset val="204"/>
    </font>
    <font>
      <b/>
      <sz val="14"/>
      <color rgb="FFFF000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FF0000"/>
      <name val="Arial Cyr"/>
      <charset val="204"/>
    </font>
    <font>
      <sz val="11"/>
      <color rgb="FF222222"/>
      <name val="Segoe UI"/>
      <family val="2"/>
      <charset val="204"/>
    </font>
    <font>
      <b/>
      <sz val="11"/>
      <color rgb="FF222222"/>
      <name val="Segoe UI"/>
      <family val="2"/>
      <charset val="204"/>
    </font>
    <font>
      <b/>
      <sz val="10"/>
      <color rgb="FF222222"/>
      <name val="Segoe UI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222222"/>
      <name val="Times New Roman"/>
      <family val="1"/>
      <charset val="204"/>
    </font>
    <font>
      <i/>
      <sz val="10"/>
      <color rgb="FF222222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1" fillId="0" borderId="0" xfId="0" applyFont="1"/>
    <xf numFmtId="0" fontId="0" fillId="0" borderId="23" xfId="0" applyBorder="1"/>
    <xf numFmtId="0" fontId="0" fillId="0" borderId="23" xfId="0" applyBorder="1" applyAlignment="1">
      <alignment horizontal="center" wrapText="1"/>
    </xf>
    <xf numFmtId="4" fontId="0" fillId="0" borderId="23" xfId="0" applyNumberFormat="1" applyBorder="1" applyAlignment="1">
      <alignment wrapText="1"/>
    </xf>
    <xf numFmtId="4" fontId="11" fillId="0" borderId="23" xfId="0" applyNumberFormat="1" applyFont="1" applyBorder="1" applyAlignment="1">
      <alignment wrapText="1"/>
    </xf>
    <xf numFmtId="167" fontId="11" fillId="0" borderId="23" xfId="0" applyNumberFormat="1" applyFon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3" fillId="0" borderId="23" xfId="0" applyNumberFormat="1" applyFont="1" applyBorder="1" applyAlignment="1">
      <alignment wrapText="1"/>
    </xf>
    <xf numFmtId="0" fontId="12" fillId="0" borderId="23" xfId="0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2" fontId="11" fillId="0" borderId="0" xfId="0" applyNumberFormat="1" applyFont="1"/>
    <xf numFmtId="166" fontId="0" fillId="0" borderId="0" xfId="1" applyNumberFormat="1" applyFont="1"/>
    <xf numFmtId="165" fontId="14" fillId="2" borderId="1" xfId="0" applyNumberFormat="1" applyFont="1" applyFill="1" applyBorder="1" applyAlignment="1">
      <alignment horizontal="center" vertical="center"/>
    </xf>
    <xf numFmtId="165" fontId="15" fillId="2" borderId="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6" fontId="16" fillId="0" borderId="0" xfId="1" applyNumberFormat="1" applyFont="1"/>
    <xf numFmtId="166" fontId="17" fillId="0" borderId="0" xfId="0" applyNumberFormat="1" applyFont="1"/>
    <xf numFmtId="166" fontId="16" fillId="0" borderId="0" xfId="0" applyNumberFormat="1" applyFont="1"/>
    <xf numFmtId="164" fontId="16" fillId="0" borderId="0" xfId="2" applyFont="1"/>
    <xf numFmtId="168" fontId="0" fillId="0" borderId="0" xfId="0" applyNumberFormat="1"/>
    <xf numFmtId="4" fontId="16" fillId="0" borderId="23" xfId="0" applyNumberFormat="1" applyFont="1" applyBorder="1" applyAlignment="1">
      <alignment wrapText="1"/>
    </xf>
    <xf numFmtId="0" fontId="0" fillId="3" borderId="23" xfId="0" applyFill="1" applyBorder="1" applyAlignment="1">
      <alignment horizontal="center" wrapText="1"/>
    </xf>
    <xf numFmtId="169" fontId="16" fillId="0" borderId="0" xfId="2" applyNumberFormat="1" applyFont="1"/>
    <xf numFmtId="165" fontId="14" fillId="3" borderId="1" xfId="0" applyNumberFormat="1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165" fontId="14" fillId="3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7" fontId="0" fillId="4" borderId="23" xfId="0" applyNumberFormat="1" applyFill="1" applyBorder="1" applyAlignment="1">
      <alignment wrapText="1"/>
    </xf>
    <xf numFmtId="167" fontId="3" fillId="4" borderId="23" xfId="0" applyNumberFormat="1" applyFont="1" applyFill="1" applyBorder="1" applyAlignment="1">
      <alignment wrapText="1"/>
    </xf>
    <xf numFmtId="4" fontId="0" fillId="4" borderId="23" xfId="0" applyNumberFormat="1" applyFill="1" applyBorder="1" applyAlignment="1">
      <alignment wrapText="1"/>
    </xf>
    <xf numFmtId="167" fontId="17" fillId="0" borderId="23" xfId="0" applyNumberFormat="1" applyFont="1" applyBorder="1" applyAlignment="1">
      <alignment wrapText="1"/>
    </xf>
    <xf numFmtId="165" fontId="0" fillId="2" borderId="0" xfId="0" applyNumberFormat="1" applyFill="1"/>
    <xf numFmtId="0" fontId="18" fillId="2" borderId="23" xfId="0" applyFont="1" applyFill="1" applyBorder="1"/>
    <xf numFmtId="165" fontId="19" fillId="2" borderId="23" xfId="0" applyNumberFormat="1" applyFont="1" applyFill="1" applyBorder="1" applyAlignment="1">
      <alignment horizontal="center"/>
    </xf>
    <xf numFmtId="165" fontId="18" fillId="2" borderId="23" xfId="0" applyNumberFormat="1" applyFont="1" applyFill="1" applyBorder="1" applyAlignment="1">
      <alignment horizontal="center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/>
    <xf numFmtId="0" fontId="18" fillId="2" borderId="26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left" vertical="center" wrapText="1"/>
    </xf>
    <xf numFmtId="165" fontId="18" fillId="2" borderId="1" xfId="0" applyNumberFormat="1" applyFont="1" applyFill="1" applyBorder="1" applyAlignment="1">
      <alignment horizontal="center"/>
    </xf>
    <xf numFmtId="0" fontId="18" fillId="2" borderId="28" xfId="0" applyFont="1" applyFill="1" applyBorder="1" applyAlignment="1">
      <alignment horizontal="left" vertical="center" wrapText="1"/>
    </xf>
    <xf numFmtId="0" fontId="18" fillId="2" borderId="29" xfId="0" applyFont="1" applyFill="1" applyBorder="1"/>
    <xf numFmtId="165" fontId="18" fillId="2" borderId="29" xfId="0" applyNumberFormat="1" applyFont="1" applyFill="1" applyBorder="1" applyAlignment="1">
      <alignment horizontal="center"/>
    </xf>
    <xf numFmtId="165" fontId="18" fillId="2" borderId="2" xfId="0" applyNumberFormat="1" applyFont="1" applyFill="1" applyBorder="1" applyAlignment="1">
      <alignment horizontal="center"/>
    </xf>
    <xf numFmtId="170" fontId="11" fillId="4" borderId="23" xfId="0" applyNumberFormat="1" applyFont="1" applyFill="1" applyBorder="1" applyAlignment="1">
      <alignment wrapText="1"/>
    </xf>
    <xf numFmtId="165" fontId="14" fillId="3" borderId="4" xfId="0" applyNumberFormat="1" applyFont="1" applyFill="1" applyBorder="1" applyAlignment="1">
      <alignment horizontal="center" vertical="center"/>
    </xf>
    <xf numFmtId="165" fontId="14" fillId="3" borderId="21" xfId="0" applyNumberFormat="1" applyFont="1" applyFill="1" applyBorder="1" applyAlignment="1">
      <alignment horizontal="center" vertical="center"/>
    </xf>
    <xf numFmtId="166" fontId="20" fillId="2" borderId="4" xfId="1" applyNumberFormat="1" applyFont="1" applyFill="1" applyBorder="1" applyAlignment="1">
      <alignment horizontal="center" vertical="center"/>
    </xf>
    <xf numFmtId="166" fontId="20" fillId="2" borderId="5" xfId="1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5" fillId="2" borderId="20" xfId="0" applyNumberFormat="1" applyFont="1" applyFill="1" applyBorder="1" applyAlignment="1">
      <alignment horizontal="center" vertical="center"/>
    </xf>
    <xf numFmtId="166" fontId="20" fillId="2" borderId="6" xfId="1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165" fontId="14" fillId="2" borderId="21" xfId="0" applyNumberFormat="1" applyFont="1" applyFill="1" applyBorder="1" applyAlignment="1">
      <alignment horizontal="center" vertical="center"/>
    </xf>
    <xf numFmtId="0" fontId="21" fillId="0" borderId="0" xfId="0" applyFont="1"/>
    <xf numFmtId="0" fontId="23" fillId="5" borderId="23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justify" vertical="center" wrapText="1"/>
    </xf>
    <xf numFmtId="2" fontId="26" fillId="0" borderId="23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2" fontId="26" fillId="0" borderId="23" xfId="0" applyNumberFormat="1" applyFont="1" applyBorder="1" applyAlignment="1">
      <alignment horizontal="right" vertical="center" wrapText="1"/>
    </xf>
    <xf numFmtId="0" fontId="11" fillId="2" borderId="0" xfId="0" applyFont="1" applyFill="1" applyAlignment="1">
      <alignment horizontal="center"/>
    </xf>
    <xf numFmtId="0" fontId="0" fillId="2" borderId="0" xfId="0" applyFill="1" applyAlignment="1"/>
    <xf numFmtId="0" fontId="10" fillId="2" borderId="0" xfId="0" applyFont="1" applyFill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/>
    <xf numFmtId="0" fontId="12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 wrapText="1"/>
    </xf>
    <xf numFmtId="0" fontId="0" fillId="2" borderId="7" xfId="0" applyFill="1" applyBorder="1" applyAlignment="1"/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left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&#1057;&#1059;&#1041;&#1042;&#1045;&#1053;&#1062;&#1048;&#1071;\&#1089;&#1091;&#1073;&#1089;&#1080;&#1076;&#1080;&#1103;%202017\!!!!&#1050;&#1086;&#1087;&#1080;&#1103;%20&#1089;&#1091;&#1073;&#1074;&#1077;&#1085;&#1094;&#1080;&#1103;%202017%20&#1086;&#1090;%2006.04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&#1057;&#1059;&#1041;&#1042;&#1045;&#1053;&#1062;&#1048;&#1071;\&#1089;&#1091;&#1073;&#1089;&#1080;&#1076;&#1080;&#1103;%202018\C&#1091;&#1073;&#1074;&#1077;&#1085;&#1094;&#1080;&#1103;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69;&#1050;&#1057;&#1055;&#1045;&#1056;&#1058;&#1053;&#1067;&#1045;%20&#1047;&#1040;&#1050;&#1051;&#1070;&#1063;&#1045;&#1053;&#1048;&#1071;\&#1058;&#1040;&#1056;&#1048;&#1060;&#1067;%202016&#1075;\!!!%20&#1057;&#1059;&#1041;&#1057;&#1048;&#1044;&#1048;&#1071;%202016\!!!&#1057;&#1091;&#1073;&#1074;&#1077;&#1085;&#1094;&#1080;&#1103;%202016%20(&#1043;&#1051;&#1040;&#1042;&#1053;&#1067;&#1049;%20&#1056;&#1040;&#1057;&#1063;&#1045;&#1058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&#1069;&#1050;&#1057;&#1055;&#1045;&#1056;&#1058;&#1053;&#1067;&#1045;%20&#1047;&#1040;&#1050;&#1051;&#1070;&#1063;&#1045;&#1053;&#1048;&#1071;\&#1058;&#1040;&#1056;&#1048;&#1060;&#1067;%202018&#1075;\!!!&#1057;&#1059;&#1041;&#1057;&#1048;&#1044;&#1048;&#1071;%20&#1087;&#1086;%20&#1074;&#1099;&#1088;&#1072;&#1074;&#1085;&#1080;&#1074;&#1072;&#1085;&#1080;&#1102;%20&#1090;&#1072;&#1088;&#1080;&#1092;&#1086;&#1074;\&#1057;&#1091;&#1073;&#1074;&#1077;&#1085;&#1094;&#1080;&#1103;%202018%20(&#1043;&#1051;&#1040;&#1042;&#1053;&#1067;&#1049;%20&#1056;&#1040;&#1057;&#1063;&#1045;&#1058;)_&#1082;&#1086;&#1088;-&#1082;&#1072;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9;&#1050;&#1057;&#1055;&#1045;&#1056;&#1058;&#1053;&#1067;&#1045;%20&#1047;&#1040;&#1050;&#1051;&#1070;&#1063;&#1045;&#1053;&#1048;&#1071;\&#1058;&#1040;&#1056;&#1048;&#1060;&#1067;%202016&#1075;\!!!%20&#1057;&#1059;&#1041;&#1057;&#1048;&#1044;&#1048;&#1071;%202016\!!!&#1057;&#1091;&#1073;&#1074;&#1077;&#1085;&#1094;&#1080;&#1103;%202016%20(&#1043;&#1051;&#1040;&#1042;&#1053;&#1067;&#1049;%20&#1056;&#1040;&#1057;&#1063;&#1045;&#105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7"/>
      <sheetName val="февраль 2017"/>
      <sheetName val="март 2017"/>
      <sheetName val="апрель 2017"/>
      <sheetName val="май 2017"/>
      <sheetName val="июнь 2015 1"/>
      <sheetName val="июнь 2017"/>
      <sheetName val="июль 2017"/>
      <sheetName val="июль 2013 cnfhsq"/>
      <sheetName val="август 2017 "/>
      <sheetName val="сентябрь 2017  "/>
      <sheetName val="октябрь 2017 "/>
      <sheetName val="ноябрь 2017"/>
      <sheetName val="декабрь 2017"/>
      <sheetName val="2017 год"/>
      <sheetName val="свод (полезный)"/>
      <sheetName val="свод (руб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7">
          <cell r="C87">
            <v>4.1900000000000004</v>
          </cell>
        </row>
        <row r="156">
          <cell r="C156">
            <v>12.238</v>
          </cell>
        </row>
        <row r="159">
          <cell r="C159">
            <v>13.182</v>
          </cell>
        </row>
        <row r="175">
          <cell r="E175">
            <v>3.9661016949152543</v>
          </cell>
        </row>
        <row r="1088">
          <cell r="E1088">
            <v>3.0680000000000001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8"/>
      <sheetName val="февраль 2018"/>
      <sheetName val="март 2018"/>
      <sheetName val="апрель 2018"/>
      <sheetName val="май 2018"/>
      <sheetName val="июнь 2018"/>
      <sheetName val="июль 2018"/>
      <sheetName val="август 2018"/>
      <sheetName val="сентябрь 2018"/>
      <sheetName val="октябрь 2018"/>
      <sheetName val="ноябрь 2018"/>
      <sheetName val="декабрь 2018"/>
      <sheetName val="2018 год"/>
      <sheetName val="февраль 2017"/>
      <sheetName val="март 2017"/>
      <sheetName val="апрель 2017"/>
      <sheetName val="май 2017"/>
      <sheetName val="июнь 2015 1"/>
      <sheetName val="июнь 2017"/>
      <sheetName val="июль 2017"/>
      <sheetName val="июль 2013 cnfhsq"/>
      <sheetName val="август 2017 "/>
      <sheetName val="сентябрь 2017  "/>
      <sheetName val="октябрь 2017 "/>
      <sheetName val="ноябрь 2017"/>
      <sheetName val="декабрь 2017"/>
      <sheetName val="2017 год"/>
      <sheetName val="свод (полезный)"/>
      <sheetName val="свод (руб.)"/>
    </sheetNames>
    <sheetDataSet>
      <sheetData sheetId="0">
        <row r="74">
          <cell r="C74">
            <v>4.1900000000000004</v>
          </cell>
        </row>
        <row r="113">
          <cell r="C113">
            <v>12.238</v>
          </cell>
        </row>
        <row r="114">
          <cell r="C114">
            <v>13.182</v>
          </cell>
        </row>
        <row r="130">
          <cell r="E130">
            <v>3.9661016949152543</v>
          </cell>
        </row>
      </sheetData>
      <sheetData sheetId="1">
        <row r="768">
          <cell r="C768">
            <v>5.9480000000000004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 (4500)"/>
      <sheetName val="2012 (год)"/>
      <sheetName val="2012 (1 полугодие)"/>
      <sheetName val="2012 (2 полугодие)"/>
      <sheetName val="2013(год)"/>
      <sheetName val="2013(1 полугодие)"/>
      <sheetName val="2013 (2 полугодие)"/>
      <sheetName val="2014(год)"/>
      <sheetName val="2014(1 полугодие)"/>
      <sheetName val="2014(2 полугодие)"/>
      <sheetName val="2015(год)"/>
      <sheetName val="2015(1 полугодие)"/>
      <sheetName val="2015(2 полугодие)"/>
      <sheetName val="ПС &quot;Сероглазка&quot;"/>
      <sheetName val="ПС &quot;Сероглазка&quot; (2)"/>
      <sheetName val="ПС &quot;Сероглазка&quot; (3)"/>
      <sheetName val="вспом. для шаблона"/>
      <sheetName val="Лист1"/>
      <sheetName val="ЮЭСК"/>
      <sheetName val="Лист2"/>
      <sheetName val="Лист3"/>
      <sheetName val="Лист4"/>
      <sheetName val="2016 (год)"/>
      <sheetName val="2016 (1 полугодие)  "/>
      <sheetName val="2016 (2 полугоди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8">
          <cell r="B28">
            <v>614.06334161623204</v>
          </cell>
          <cell r="C28">
            <v>8.4156277421803249</v>
          </cell>
          <cell r="D28">
            <v>5167.7284931615159</v>
          </cell>
          <cell r="H28">
            <v>4.9044737351612469</v>
          </cell>
          <cell r="I28">
            <v>3011.6575306821583</v>
          </cell>
        </row>
        <row r="56">
          <cell r="B56">
            <v>526.02981784610563</v>
          </cell>
          <cell r="C56">
            <v>6.033626572294077</v>
          </cell>
          <cell r="D56">
            <v>3173.8674867752761</v>
          </cell>
          <cell r="H56">
            <v>4.7346464394441359</v>
          </cell>
          <cell r="I56">
            <v>2490.5652041065114</v>
          </cell>
        </row>
        <row r="370">
          <cell r="C370">
            <v>22.648883300327938</v>
          </cell>
          <cell r="D370">
            <v>1993.8610063862398</v>
          </cell>
          <cell r="H370">
            <v>5.9192487618276584</v>
          </cell>
          <cell r="I370">
            <v>521.09232657564678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656.28959289424552</v>
          </cell>
          <cell r="C28">
            <v>8.126036511338917</v>
          </cell>
          <cell r="D28">
            <v>5333.033193870393</v>
          </cell>
          <cell r="H28">
            <v>4.936860402402325</v>
          </cell>
          <cell r="I28">
            <v>3240.0101036683432</v>
          </cell>
          <cell r="K28">
            <v>2093.0230902020494</v>
          </cell>
        </row>
        <row r="56">
          <cell r="B56">
            <v>568.00041305843706</v>
          </cell>
          <cell r="C56">
            <v>6.0142526295359326</v>
          </cell>
          <cell r="D56">
            <v>3416.0979778142009</v>
          </cell>
          <cell r="H56">
            <v>4.8736056514661215</v>
          </cell>
          <cell r="I56">
            <v>2768.2100231166901</v>
          </cell>
          <cell r="J56">
            <v>647.88795469751108</v>
          </cell>
        </row>
        <row r="147">
          <cell r="K147">
            <v>6.8619687004926337</v>
          </cell>
        </row>
        <row r="159">
          <cell r="K159">
            <v>6.8956799999999978</v>
          </cell>
        </row>
        <row r="341">
          <cell r="K341">
            <v>767.47588088063708</v>
          </cell>
        </row>
        <row r="347">
          <cell r="K347">
            <v>677.65925462390135</v>
          </cell>
        </row>
        <row r="349">
          <cell r="B349">
            <v>88.289179835808483</v>
          </cell>
          <cell r="C349">
            <v>21.712006155466824</v>
          </cell>
          <cell r="D349">
            <v>1916.9352160561912</v>
          </cell>
          <cell r="H349">
            <v>5.3438040927445467</v>
          </cell>
          <cell r="I349">
            <v>471.80008055165268</v>
          </cell>
          <cell r="K349">
            <v>1445.1351355045385</v>
          </cell>
        </row>
        <row r="556">
          <cell r="K556">
            <v>11.820614833861217</v>
          </cell>
        </row>
        <row r="559">
          <cell r="K559">
            <v>25.762412000000005</v>
          </cell>
        </row>
      </sheetData>
      <sheetData sheetId="26">
        <row r="28">
          <cell r="B28">
            <v>618.30260978223328</v>
          </cell>
          <cell r="C28">
            <v>8.9114069747918414</v>
          </cell>
          <cell r="D28">
            <v>5509.9461893453918</v>
          </cell>
          <cell r="H28">
            <v>5.3154366525042196</v>
          </cell>
          <cell r="I28">
            <v>3286.5483543754967</v>
          </cell>
          <cell r="K28">
            <v>2223.3978349698955</v>
          </cell>
        </row>
        <row r="56">
          <cell r="B56">
            <v>528.86252864858807</v>
          </cell>
          <cell r="C56">
            <v>6.5384841401881362</v>
          </cell>
          <cell r="D56">
            <v>3457.9592559085868</v>
          </cell>
          <cell r="H56">
            <v>5.2214367877591634</v>
          </cell>
          <cell r="I56">
            <v>2761.4222627530721</v>
          </cell>
          <cell r="K56">
            <v>696.53699315551466</v>
          </cell>
        </row>
        <row r="142">
          <cell r="K142">
            <v>38.542908635900993</v>
          </cell>
        </row>
        <row r="154">
          <cell r="K154">
            <v>20.29724151329172</v>
          </cell>
        </row>
        <row r="363">
          <cell r="K363">
            <v>881.0249717054437</v>
          </cell>
        </row>
        <row r="369">
          <cell r="K369">
            <v>645.83587010893723</v>
          </cell>
        </row>
        <row r="371">
          <cell r="B371">
            <v>89.440081133645208</v>
          </cell>
          <cell r="C371">
            <v>22.942588014546168</v>
          </cell>
          <cell r="D371">
            <v>2051.9869334368054</v>
          </cell>
          <cell r="H371">
            <v>5.8712613513594487</v>
          </cell>
          <cell r="I371">
            <v>525.1260916224245</v>
          </cell>
          <cell r="K371">
            <v>1526.8608418143808</v>
          </cell>
        </row>
        <row r="589">
          <cell r="K589">
            <v>6.8960513548468825</v>
          </cell>
        </row>
        <row r="602">
          <cell r="K602">
            <v>25.445191576271181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 (4500)"/>
      <sheetName val="2012 (год)"/>
      <sheetName val="2012 (1 полугодие)"/>
      <sheetName val="2012 (2 полугодие)"/>
      <sheetName val="2013(год)"/>
      <sheetName val="2013(1 полугодие)"/>
      <sheetName val="2013 (2 полугодие)"/>
      <sheetName val="2014(год)"/>
      <sheetName val="2014(1 полугодие)"/>
      <sheetName val="2014(2 полугодие)"/>
      <sheetName val="2015(год)"/>
      <sheetName val="2015(1 полугодие)"/>
      <sheetName val="2015(2 полугодие)"/>
      <sheetName val="ПС &quot;Сероглазка&quot;"/>
      <sheetName val="ПС &quot;Сероглазка&quot; (2)"/>
      <sheetName val="ПС &quot;Сероглазка&quot; (3)"/>
      <sheetName val="вспом. для шаблона"/>
      <sheetName val="Лист1"/>
      <sheetName val="ЮЭСК"/>
      <sheetName val="Лист2"/>
      <sheetName val="Лист3"/>
      <sheetName val="Лист4"/>
      <sheetName val="2016 (год)"/>
      <sheetName val="2016 (1 полугодие)  "/>
      <sheetName val="2016 (2 полугодие)"/>
      <sheetName val="2017 (год)"/>
      <sheetName val="2017 (1 полугодие)"/>
      <sheetName val="2017 (2 полугодие)"/>
      <sheetName val="2018 (год)"/>
      <sheetName val="2018 (1 полугодие)"/>
      <sheetName val="2018 (2 полугодие)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64">
          <cell r="C364">
            <v>16.854557791534976</v>
          </cell>
        </row>
        <row r="366">
          <cell r="C366">
            <v>19.34988687714781</v>
          </cell>
        </row>
        <row r="367">
          <cell r="C367">
            <v>16.09073190224678</v>
          </cell>
        </row>
        <row r="368">
          <cell r="C368">
            <v>30.160883099273438</v>
          </cell>
        </row>
      </sheetData>
      <sheetData sheetId="30"/>
      <sheetData sheetId="31">
        <row r="346">
          <cell r="C346">
            <v>20.33173925316018</v>
          </cell>
        </row>
        <row r="348">
          <cell r="C348">
            <v>25.735897445253141</v>
          </cell>
        </row>
        <row r="349">
          <cell r="C349">
            <v>19.28802357720139</v>
          </cell>
        </row>
        <row r="350">
          <cell r="C350">
            <v>22.358432123114664</v>
          </cell>
        </row>
      </sheetData>
      <sheetData sheetId="32">
        <row r="371">
          <cell r="C371">
            <v>20.587637497195722</v>
          </cell>
        </row>
        <row r="373">
          <cell r="C373">
            <v>26.899990133250267</v>
          </cell>
        </row>
        <row r="374">
          <cell r="C374">
            <v>20.980523847477198</v>
          </cell>
        </row>
        <row r="375">
          <cell r="C375">
            <v>24.252444534346647</v>
          </cell>
        </row>
      </sheetData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 (4500)"/>
      <sheetName val="2012 (год)"/>
      <sheetName val="2012 (1 полугодие)"/>
      <sheetName val="2012 (2 полугодие)"/>
      <sheetName val="2013(год)"/>
      <sheetName val="2013(1 полугодие)"/>
      <sheetName val="2013 (2 полугодие)"/>
      <sheetName val="2014(год)"/>
      <sheetName val="2014(1 полугодие)"/>
      <sheetName val="2014(2 полугодие)"/>
      <sheetName val="2015(год)"/>
      <sheetName val="2015(1 полугодие)"/>
      <sheetName val="2015(2 полугодие)"/>
      <sheetName val="ПС &quot;Сероглазка&quot;"/>
      <sheetName val="ПС &quot;Сероглазка&quot; (2)"/>
      <sheetName val="ПС &quot;Сероглазка&quot; (3)"/>
      <sheetName val="вспом. для шаблона"/>
      <sheetName val="Лист1"/>
      <sheetName val="ЮЭСК"/>
      <sheetName val="Лист2"/>
      <sheetName val="Лист3"/>
      <sheetName val="Лист4"/>
      <sheetName val="2016 (год)"/>
      <sheetName val="2016 (1 полугодие)  "/>
      <sheetName val="2016 (2 полугоди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51">
          <cell r="C151">
            <v>6.6850000000000005</v>
          </cell>
        </row>
        <row r="337">
          <cell r="C337">
            <v>0</v>
          </cell>
        </row>
        <row r="346">
          <cell r="B346">
            <v>26.403640428708503</v>
          </cell>
          <cell r="D346">
            <v>662.23834279386722</v>
          </cell>
        </row>
        <row r="558">
          <cell r="B558">
            <v>3.3088577198539166</v>
          </cell>
          <cell r="D558">
            <v>21.960888686670444</v>
          </cell>
        </row>
      </sheetData>
      <sheetData sheetId="26">
        <row r="146">
          <cell r="C146">
            <v>12.165003277479094</v>
          </cell>
        </row>
        <row r="368">
          <cell r="B368">
            <v>27.071841049556213</v>
          </cell>
          <cell r="D368">
            <v>776.40850318691264</v>
          </cell>
        </row>
        <row r="369">
          <cell r="P369">
            <v>3.9661016949152543</v>
          </cell>
        </row>
        <row r="595">
          <cell r="B595">
            <v>1.1476696134794206</v>
          </cell>
          <cell r="D595">
            <v>7.8619482790715631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tabSelected="1" view="pageBreakPreview" zoomScale="85" zoomScaleNormal="100" zoomScaleSheetLayoutView="85" workbookViewId="0">
      <selection activeCell="G90" sqref="G90"/>
    </sheetView>
  </sheetViews>
  <sheetFormatPr defaultRowHeight="12.75" x14ac:dyDescent="0.2"/>
  <cols>
    <col min="2" max="2" width="40.7109375" customWidth="1"/>
    <col min="3" max="3" width="15.140625" customWidth="1"/>
    <col min="4" max="4" width="18.140625" customWidth="1"/>
    <col min="5" max="5" width="18" customWidth="1"/>
  </cols>
  <sheetData>
    <row r="2" spans="1:5" ht="12.75" customHeight="1" x14ac:dyDescent="0.2">
      <c r="A2" s="114" t="s">
        <v>57</v>
      </c>
      <c r="B2" s="114"/>
      <c r="C2" s="114"/>
      <c r="D2" s="114"/>
      <c r="E2" s="114"/>
    </row>
    <row r="4" spans="1:5" ht="21.75" customHeight="1" x14ac:dyDescent="0.2">
      <c r="A4" s="87"/>
    </row>
    <row r="6" spans="1:5" ht="93" customHeight="1" x14ac:dyDescent="0.2">
      <c r="A6" s="113" t="s">
        <v>77</v>
      </c>
      <c r="B6" s="113"/>
      <c r="C6" s="113"/>
      <c r="D6" s="113"/>
      <c r="E6" s="113"/>
    </row>
    <row r="7" spans="1:5" ht="28.5" x14ac:dyDescent="0.2">
      <c r="A7" s="86" t="s">
        <v>0</v>
      </c>
      <c r="B7" s="86" t="s">
        <v>58</v>
      </c>
      <c r="C7" s="86" t="s">
        <v>59</v>
      </c>
      <c r="D7" s="86" t="s">
        <v>60</v>
      </c>
      <c r="E7" s="86" t="s">
        <v>61</v>
      </c>
    </row>
    <row r="8" spans="1:5" x14ac:dyDescent="0.2">
      <c r="A8" s="88">
        <v>1</v>
      </c>
      <c r="B8" s="88">
        <v>2</v>
      </c>
      <c r="C8" s="88">
        <v>3</v>
      </c>
      <c r="D8" s="88">
        <v>4</v>
      </c>
      <c r="E8" s="88">
        <v>5</v>
      </c>
    </row>
    <row r="9" spans="1:5" ht="19.5" customHeight="1" x14ac:dyDescent="0.2">
      <c r="A9" s="88">
        <v>1</v>
      </c>
      <c r="B9" s="89" t="s">
        <v>66</v>
      </c>
      <c r="C9" s="89" t="s">
        <v>62</v>
      </c>
      <c r="D9" s="89">
        <v>4.8600000000000003</v>
      </c>
      <c r="E9" s="93">
        <v>5</v>
      </c>
    </row>
    <row r="10" spans="1:5" ht="17.25" customHeight="1" x14ac:dyDescent="0.2">
      <c r="A10" s="109">
        <v>2</v>
      </c>
      <c r="B10" s="112" t="s">
        <v>69</v>
      </c>
      <c r="C10" s="112"/>
      <c r="D10" s="112"/>
      <c r="E10" s="112"/>
    </row>
    <row r="11" spans="1:5" ht="25.5" x14ac:dyDescent="0.2">
      <c r="A11" s="110"/>
      <c r="B11" s="90" t="s">
        <v>67</v>
      </c>
      <c r="C11" s="89" t="s">
        <v>62</v>
      </c>
      <c r="D11" s="89">
        <v>5.59</v>
      </c>
      <c r="E11" s="89">
        <v>5.85</v>
      </c>
    </row>
    <row r="12" spans="1:5" ht="19.5" customHeight="1" x14ac:dyDescent="0.2">
      <c r="A12" s="111"/>
      <c r="B12" s="90" t="s">
        <v>65</v>
      </c>
      <c r="C12" s="89" t="s">
        <v>62</v>
      </c>
      <c r="D12" s="91">
        <v>3.4</v>
      </c>
      <c r="E12" s="89">
        <v>3.33</v>
      </c>
    </row>
    <row r="13" spans="1:5" ht="19.5" customHeight="1" x14ac:dyDescent="0.2">
      <c r="A13" s="109">
        <v>3</v>
      </c>
      <c r="B13" s="112" t="s">
        <v>68</v>
      </c>
      <c r="C13" s="112"/>
      <c r="D13" s="112"/>
      <c r="E13" s="112"/>
    </row>
    <row r="14" spans="1:5" ht="19.5" customHeight="1" x14ac:dyDescent="0.2">
      <c r="A14" s="110"/>
      <c r="B14" s="90" t="s">
        <v>63</v>
      </c>
      <c r="C14" s="90" t="s">
        <v>62</v>
      </c>
      <c r="D14" s="89">
        <v>6.08</v>
      </c>
      <c r="E14" s="89">
        <v>9.59</v>
      </c>
    </row>
    <row r="15" spans="1:5" ht="20.25" customHeight="1" x14ac:dyDescent="0.2">
      <c r="A15" s="110"/>
      <c r="B15" s="90" t="s">
        <v>64</v>
      </c>
      <c r="C15" s="90" t="s">
        <v>62</v>
      </c>
      <c r="D15" s="89">
        <v>4.8600000000000003</v>
      </c>
      <c r="E15" s="91">
        <v>5</v>
      </c>
    </row>
    <row r="16" spans="1:5" ht="20.25" customHeight="1" x14ac:dyDescent="0.2">
      <c r="A16" s="111"/>
      <c r="B16" s="90" t="s">
        <v>65</v>
      </c>
      <c r="C16" s="90" t="s">
        <v>62</v>
      </c>
      <c r="D16" s="91">
        <v>3.4</v>
      </c>
      <c r="E16" s="89">
        <v>3.33</v>
      </c>
    </row>
    <row r="17" spans="1:6" ht="31.5" customHeight="1" x14ac:dyDescent="0.2">
      <c r="A17" s="117" t="s">
        <v>70</v>
      </c>
      <c r="B17" s="117"/>
      <c r="C17" s="117"/>
      <c r="D17" s="117"/>
      <c r="E17" s="117"/>
    </row>
    <row r="18" spans="1:6" ht="16.5" x14ac:dyDescent="0.3">
      <c r="A18" s="85" t="s">
        <v>71</v>
      </c>
    </row>
    <row r="19" spans="1:6" ht="72" customHeight="1" x14ac:dyDescent="0.2">
      <c r="A19" s="113" t="s">
        <v>76</v>
      </c>
      <c r="B19" s="113"/>
      <c r="C19" s="113"/>
      <c r="D19" s="113"/>
      <c r="E19" s="113"/>
      <c r="F19" s="92"/>
    </row>
    <row r="20" spans="1:6" ht="28.5" x14ac:dyDescent="0.2">
      <c r="A20" s="86" t="s">
        <v>0</v>
      </c>
      <c r="B20" s="86" t="s">
        <v>58</v>
      </c>
      <c r="C20" s="86" t="s">
        <v>59</v>
      </c>
      <c r="D20" s="86" t="s">
        <v>60</v>
      </c>
      <c r="E20" s="86" t="s">
        <v>61</v>
      </c>
    </row>
    <row r="21" spans="1:6" x14ac:dyDescent="0.2">
      <c r="A21" s="88">
        <v>1</v>
      </c>
      <c r="B21" s="88">
        <v>2</v>
      </c>
      <c r="C21" s="88">
        <v>3</v>
      </c>
      <c r="D21" s="88">
        <v>4</v>
      </c>
      <c r="E21" s="88">
        <v>5</v>
      </c>
    </row>
    <row r="22" spans="1:6" ht="17.25" customHeight="1" x14ac:dyDescent="0.2">
      <c r="A22" s="88">
        <v>1</v>
      </c>
      <c r="B22" s="89" t="s">
        <v>66</v>
      </c>
      <c r="C22" s="89" t="s">
        <v>62</v>
      </c>
      <c r="D22" s="89">
        <v>1.55</v>
      </c>
      <c r="E22" s="93">
        <v>1.69</v>
      </c>
    </row>
    <row r="23" spans="1:6" x14ac:dyDescent="0.2">
      <c r="A23" s="109">
        <v>2</v>
      </c>
      <c r="B23" s="112" t="s">
        <v>69</v>
      </c>
      <c r="C23" s="112"/>
      <c r="D23" s="112"/>
      <c r="E23" s="112"/>
    </row>
    <row r="24" spans="1:6" ht="25.5" x14ac:dyDescent="0.2">
      <c r="A24" s="110"/>
      <c r="B24" s="90" t="s">
        <v>67</v>
      </c>
      <c r="C24" s="89" t="s">
        <v>62</v>
      </c>
      <c r="D24" s="89">
        <v>1.79</v>
      </c>
      <c r="E24" s="89">
        <v>1.92</v>
      </c>
    </row>
    <row r="25" spans="1:6" ht="19.5" customHeight="1" x14ac:dyDescent="0.2">
      <c r="A25" s="111"/>
      <c r="B25" s="90" t="s">
        <v>65</v>
      </c>
      <c r="C25" s="89" t="s">
        <v>62</v>
      </c>
      <c r="D25" s="91">
        <v>1.0900000000000001</v>
      </c>
      <c r="E25" s="89">
        <v>1.24</v>
      </c>
    </row>
    <row r="26" spans="1:6" x14ac:dyDescent="0.2">
      <c r="A26" s="109">
        <v>3</v>
      </c>
      <c r="B26" s="112" t="s">
        <v>68</v>
      </c>
      <c r="C26" s="112"/>
      <c r="D26" s="112"/>
      <c r="E26" s="112"/>
    </row>
    <row r="27" spans="1:6" ht="18" customHeight="1" x14ac:dyDescent="0.2">
      <c r="A27" s="110"/>
      <c r="B27" s="90" t="s">
        <v>63</v>
      </c>
      <c r="C27" s="90" t="s">
        <v>62</v>
      </c>
      <c r="D27" s="89">
        <v>1.94</v>
      </c>
      <c r="E27" s="89">
        <v>2.93</v>
      </c>
    </row>
    <row r="28" spans="1:6" ht="18" customHeight="1" x14ac:dyDescent="0.2">
      <c r="A28" s="110"/>
      <c r="B28" s="90" t="s">
        <v>64</v>
      </c>
      <c r="C28" s="90" t="s">
        <v>62</v>
      </c>
      <c r="D28" s="89">
        <v>1.55</v>
      </c>
      <c r="E28" s="91">
        <v>1.69</v>
      </c>
    </row>
    <row r="29" spans="1:6" ht="18" customHeight="1" x14ac:dyDescent="0.2">
      <c r="A29" s="111"/>
      <c r="B29" s="90" t="s">
        <v>65</v>
      </c>
      <c r="C29" s="90" t="s">
        <v>62</v>
      </c>
      <c r="D29" s="91">
        <v>1.0900000000000001</v>
      </c>
      <c r="E29" s="89">
        <v>1.24</v>
      </c>
    </row>
    <row r="30" spans="1:6" ht="35.25" customHeight="1" x14ac:dyDescent="0.2">
      <c r="A30" s="117" t="s">
        <v>70</v>
      </c>
      <c r="B30" s="117"/>
      <c r="C30" s="117"/>
      <c r="D30" s="117"/>
      <c r="E30" s="117"/>
    </row>
    <row r="31" spans="1:6" ht="16.5" x14ac:dyDescent="0.3">
      <c r="A31" s="85" t="s">
        <v>71</v>
      </c>
    </row>
    <row r="32" spans="1:6" ht="68.25" customHeight="1" x14ac:dyDescent="0.2">
      <c r="A32" s="113" t="s">
        <v>75</v>
      </c>
      <c r="B32" s="113"/>
      <c r="C32" s="113"/>
      <c r="D32" s="113"/>
      <c r="E32" s="113"/>
    </row>
    <row r="33" spans="1:5" ht="28.5" x14ac:dyDescent="0.2">
      <c r="A33" s="86" t="s">
        <v>0</v>
      </c>
      <c r="B33" s="86" t="s">
        <v>58</v>
      </c>
      <c r="C33" s="86" t="s">
        <v>59</v>
      </c>
      <c r="D33" s="86" t="s">
        <v>60</v>
      </c>
      <c r="E33" s="86" t="s">
        <v>61</v>
      </c>
    </row>
    <row r="34" spans="1:5" x14ac:dyDescent="0.2">
      <c r="A34" s="88">
        <v>1</v>
      </c>
      <c r="B34" s="88">
        <v>2</v>
      </c>
      <c r="C34" s="88">
        <v>3</v>
      </c>
      <c r="D34" s="88">
        <v>4</v>
      </c>
      <c r="E34" s="88">
        <v>5</v>
      </c>
    </row>
    <row r="35" spans="1:5" ht="18.75" customHeight="1" x14ac:dyDescent="0.2">
      <c r="A35" s="88">
        <v>1</v>
      </c>
      <c r="B35" s="89" t="s">
        <v>66</v>
      </c>
      <c r="C35" s="89" t="s">
        <v>62</v>
      </c>
      <c r="D35" s="89">
        <v>4.8600000000000003</v>
      </c>
      <c r="E35" s="93">
        <v>5</v>
      </c>
    </row>
    <row r="36" spans="1:5" ht="12.75" customHeight="1" x14ac:dyDescent="0.2">
      <c r="A36" s="109">
        <v>2</v>
      </c>
      <c r="B36" s="112" t="s">
        <v>69</v>
      </c>
      <c r="C36" s="112"/>
      <c r="D36" s="112"/>
      <c r="E36" s="112"/>
    </row>
    <row r="37" spans="1:5" ht="25.5" x14ac:dyDescent="0.2">
      <c r="A37" s="110"/>
      <c r="B37" s="90" t="s">
        <v>67</v>
      </c>
      <c r="C37" s="89" t="s">
        <v>62</v>
      </c>
      <c r="D37" s="89">
        <v>5.59</v>
      </c>
      <c r="E37" s="89">
        <v>5.85</v>
      </c>
    </row>
    <row r="38" spans="1:5" ht="17.25" customHeight="1" x14ac:dyDescent="0.2">
      <c r="A38" s="111"/>
      <c r="B38" s="90" t="s">
        <v>65</v>
      </c>
      <c r="C38" s="89" t="s">
        <v>62</v>
      </c>
      <c r="D38" s="91">
        <v>3.4</v>
      </c>
      <c r="E38" s="89">
        <v>3.33</v>
      </c>
    </row>
    <row r="39" spans="1:5" ht="12.75" customHeight="1" x14ac:dyDescent="0.2">
      <c r="A39" s="109">
        <v>3</v>
      </c>
      <c r="B39" s="112" t="s">
        <v>68</v>
      </c>
      <c r="C39" s="112"/>
      <c r="D39" s="112"/>
      <c r="E39" s="112"/>
    </row>
    <row r="40" spans="1:5" ht="17.25" customHeight="1" x14ac:dyDescent="0.2">
      <c r="A40" s="110"/>
      <c r="B40" s="90" t="s">
        <v>63</v>
      </c>
      <c r="C40" s="90" t="s">
        <v>62</v>
      </c>
      <c r="D40" s="89">
        <v>6.08</v>
      </c>
      <c r="E40" s="89">
        <v>9.59</v>
      </c>
    </row>
    <row r="41" spans="1:5" ht="17.25" customHeight="1" x14ac:dyDescent="0.2">
      <c r="A41" s="110"/>
      <c r="B41" s="90" t="s">
        <v>64</v>
      </c>
      <c r="C41" s="90" t="s">
        <v>62</v>
      </c>
      <c r="D41" s="89">
        <v>4.8600000000000003</v>
      </c>
      <c r="E41" s="91">
        <v>5</v>
      </c>
    </row>
    <row r="42" spans="1:5" ht="17.25" customHeight="1" x14ac:dyDescent="0.2">
      <c r="A42" s="111"/>
      <c r="B42" s="90" t="s">
        <v>65</v>
      </c>
      <c r="C42" s="90" t="s">
        <v>62</v>
      </c>
      <c r="D42" s="91">
        <v>3.4</v>
      </c>
      <c r="E42" s="89">
        <v>3.33</v>
      </c>
    </row>
    <row r="43" spans="1:5" ht="30" customHeight="1" x14ac:dyDescent="0.2">
      <c r="A43" s="117" t="s">
        <v>70</v>
      </c>
      <c r="B43" s="117"/>
      <c r="C43" s="117"/>
      <c r="D43" s="117"/>
      <c r="E43" s="117"/>
    </row>
    <row r="44" spans="1:5" ht="16.5" x14ac:dyDescent="0.3">
      <c r="A44" s="85" t="s">
        <v>71</v>
      </c>
    </row>
    <row r="45" spans="1:5" ht="78" customHeight="1" x14ac:dyDescent="0.2">
      <c r="A45" s="113" t="s">
        <v>74</v>
      </c>
      <c r="B45" s="113"/>
      <c r="C45" s="113"/>
      <c r="D45" s="113"/>
      <c r="E45" s="113"/>
    </row>
    <row r="46" spans="1:5" ht="28.5" x14ac:dyDescent="0.2">
      <c r="A46" s="86" t="s">
        <v>0</v>
      </c>
      <c r="B46" s="86" t="s">
        <v>58</v>
      </c>
      <c r="C46" s="86" t="s">
        <v>59</v>
      </c>
      <c r="D46" s="86" t="s">
        <v>60</v>
      </c>
      <c r="E46" s="86" t="s">
        <v>61</v>
      </c>
    </row>
    <row r="47" spans="1:5" x14ac:dyDescent="0.2">
      <c r="A47" s="88">
        <v>1</v>
      </c>
      <c r="B47" s="88">
        <v>2</v>
      </c>
      <c r="C47" s="88">
        <v>3</v>
      </c>
      <c r="D47" s="88">
        <v>4</v>
      </c>
      <c r="E47" s="88">
        <v>5</v>
      </c>
    </row>
    <row r="48" spans="1:5" ht="16.5" customHeight="1" x14ac:dyDescent="0.2">
      <c r="A48" s="88">
        <v>1</v>
      </c>
      <c r="B48" s="89" t="s">
        <v>66</v>
      </c>
      <c r="C48" s="89" t="s">
        <v>62</v>
      </c>
      <c r="D48" s="89">
        <v>1.43</v>
      </c>
      <c r="E48" s="93">
        <v>1.56</v>
      </c>
    </row>
    <row r="49" spans="1:5" x14ac:dyDescent="0.2">
      <c r="A49" s="109">
        <v>2</v>
      </c>
      <c r="B49" s="112" t="s">
        <v>69</v>
      </c>
      <c r="C49" s="112"/>
      <c r="D49" s="112"/>
      <c r="E49" s="112"/>
    </row>
    <row r="50" spans="1:5" ht="25.5" x14ac:dyDescent="0.2">
      <c r="A50" s="110"/>
      <c r="B50" s="90" t="s">
        <v>67</v>
      </c>
      <c r="C50" s="89" t="s">
        <v>62</v>
      </c>
      <c r="D50" s="89">
        <v>1.65</v>
      </c>
      <c r="E50" s="89">
        <v>1.77</v>
      </c>
    </row>
    <row r="51" spans="1:5" ht="15" customHeight="1" x14ac:dyDescent="0.2">
      <c r="A51" s="111"/>
      <c r="B51" s="90" t="s">
        <v>65</v>
      </c>
      <c r="C51" s="89" t="s">
        <v>62</v>
      </c>
      <c r="D51" s="91">
        <v>1</v>
      </c>
      <c r="E51" s="89">
        <v>1.1499999999999999</v>
      </c>
    </row>
    <row r="52" spans="1:5" x14ac:dyDescent="0.2">
      <c r="A52" s="109">
        <v>3</v>
      </c>
      <c r="B52" s="112" t="s">
        <v>68</v>
      </c>
      <c r="C52" s="112"/>
      <c r="D52" s="112"/>
      <c r="E52" s="112"/>
    </row>
    <row r="53" spans="1:5" ht="15.75" customHeight="1" x14ac:dyDescent="0.2">
      <c r="A53" s="110"/>
      <c r="B53" s="90" t="s">
        <v>63</v>
      </c>
      <c r="C53" s="90" t="s">
        <v>62</v>
      </c>
      <c r="D53" s="89">
        <v>1.79</v>
      </c>
      <c r="E53" s="91">
        <v>2.7</v>
      </c>
    </row>
    <row r="54" spans="1:5" ht="15.75" customHeight="1" x14ac:dyDescent="0.2">
      <c r="A54" s="110"/>
      <c r="B54" s="90" t="s">
        <v>64</v>
      </c>
      <c r="C54" s="90" t="s">
        <v>62</v>
      </c>
      <c r="D54" s="89">
        <v>1.43</v>
      </c>
      <c r="E54" s="91">
        <v>1.56</v>
      </c>
    </row>
    <row r="55" spans="1:5" ht="15.75" customHeight="1" x14ac:dyDescent="0.2">
      <c r="A55" s="111"/>
      <c r="B55" s="90" t="s">
        <v>65</v>
      </c>
      <c r="C55" s="90" t="s">
        <v>62</v>
      </c>
      <c r="D55" s="91">
        <v>1</v>
      </c>
      <c r="E55" s="89">
        <v>1.1499999999999999</v>
      </c>
    </row>
    <row r="56" spans="1:5" ht="31.5" customHeight="1" x14ac:dyDescent="0.2">
      <c r="A56" s="117" t="s">
        <v>70</v>
      </c>
      <c r="B56" s="117"/>
      <c r="C56" s="117"/>
      <c r="D56" s="117"/>
      <c r="E56" s="117"/>
    </row>
    <row r="57" spans="1:5" ht="16.5" x14ac:dyDescent="0.3">
      <c r="A57" s="85" t="s">
        <v>71</v>
      </c>
    </row>
    <row r="58" spans="1:5" ht="82.5" customHeight="1" x14ac:dyDescent="0.2">
      <c r="A58" s="113" t="s">
        <v>73</v>
      </c>
      <c r="B58" s="113"/>
      <c r="C58" s="113"/>
      <c r="D58" s="113"/>
      <c r="E58" s="113"/>
    </row>
    <row r="59" spans="1:5" ht="28.5" x14ac:dyDescent="0.2">
      <c r="A59" s="86" t="s">
        <v>0</v>
      </c>
      <c r="B59" s="86" t="s">
        <v>58</v>
      </c>
      <c r="C59" s="86" t="s">
        <v>59</v>
      </c>
      <c r="D59" s="86" t="s">
        <v>60</v>
      </c>
      <c r="E59" s="86" t="s">
        <v>61</v>
      </c>
    </row>
    <row r="60" spans="1:5" x14ac:dyDescent="0.2">
      <c r="A60" s="88">
        <v>1</v>
      </c>
      <c r="B60" s="88">
        <v>2</v>
      </c>
      <c r="C60" s="88">
        <v>3</v>
      </c>
      <c r="D60" s="88">
        <v>4</v>
      </c>
      <c r="E60" s="88">
        <v>5</v>
      </c>
    </row>
    <row r="61" spans="1:5" ht="21.75" customHeight="1" x14ac:dyDescent="0.2">
      <c r="A61" s="88">
        <v>1</v>
      </c>
      <c r="B61" s="89" t="s">
        <v>66</v>
      </c>
      <c r="C61" s="89" t="s">
        <v>62</v>
      </c>
      <c r="D61" s="89">
        <v>3.47</v>
      </c>
      <c r="E61" s="93">
        <v>2.99</v>
      </c>
    </row>
    <row r="62" spans="1:5" ht="12.75" customHeight="1" x14ac:dyDescent="0.2">
      <c r="A62" s="109">
        <v>2</v>
      </c>
      <c r="B62" s="89" t="s">
        <v>69</v>
      </c>
      <c r="C62" s="89"/>
      <c r="D62" s="89"/>
      <c r="E62" s="89"/>
    </row>
    <row r="63" spans="1:5" ht="25.5" x14ac:dyDescent="0.2">
      <c r="A63" s="110"/>
      <c r="B63" s="90" t="s">
        <v>67</v>
      </c>
      <c r="C63" s="89" t="s">
        <v>62</v>
      </c>
      <c r="D63" s="89">
        <v>3.99</v>
      </c>
      <c r="E63" s="89">
        <v>3.39</v>
      </c>
    </row>
    <row r="64" spans="1:5" ht="16.5" customHeight="1" x14ac:dyDescent="0.2">
      <c r="A64" s="111"/>
      <c r="B64" s="90" t="s">
        <v>65</v>
      </c>
      <c r="C64" s="89" t="s">
        <v>62</v>
      </c>
      <c r="D64" s="91">
        <v>2.4300000000000002</v>
      </c>
      <c r="E64" s="91">
        <v>2.2000000000000002</v>
      </c>
    </row>
    <row r="65" spans="1:5" ht="12.75" customHeight="1" x14ac:dyDescent="0.2">
      <c r="A65" s="109">
        <v>3</v>
      </c>
      <c r="B65" s="89" t="s">
        <v>68</v>
      </c>
      <c r="C65" s="89"/>
      <c r="D65" s="89"/>
      <c r="E65" s="89"/>
    </row>
    <row r="66" spans="1:5" ht="15.75" customHeight="1" x14ac:dyDescent="0.2">
      <c r="A66" s="110"/>
      <c r="B66" s="90" t="s">
        <v>63</v>
      </c>
      <c r="C66" s="90" t="s">
        <v>62</v>
      </c>
      <c r="D66" s="89">
        <v>4.34</v>
      </c>
      <c r="E66" s="89">
        <v>5.18</v>
      </c>
    </row>
    <row r="67" spans="1:5" ht="15.75" customHeight="1" x14ac:dyDescent="0.2">
      <c r="A67" s="110"/>
      <c r="B67" s="90" t="s">
        <v>64</v>
      </c>
      <c r="C67" s="90" t="s">
        <v>62</v>
      </c>
      <c r="D67" s="89">
        <v>3.47</v>
      </c>
      <c r="E67" s="91">
        <v>2.99</v>
      </c>
    </row>
    <row r="68" spans="1:5" ht="15.75" customHeight="1" x14ac:dyDescent="0.2">
      <c r="A68" s="111"/>
      <c r="B68" s="90" t="s">
        <v>65</v>
      </c>
      <c r="C68" s="90" t="s">
        <v>62</v>
      </c>
      <c r="D68" s="91">
        <v>2.4300000000000002</v>
      </c>
      <c r="E68" s="91">
        <v>2.2000000000000002</v>
      </c>
    </row>
    <row r="69" spans="1:5" ht="29.25" customHeight="1" x14ac:dyDescent="0.2">
      <c r="A69" s="117" t="s">
        <v>70</v>
      </c>
      <c r="B69" s="117"/>
      <c r="C69" s="117"/>
      <c r="D69" s="117"/>
      <c r="E69" s="117"/>
    </row>
    <row r="70" spans="1:5" ht="16.5" x14ac:dyDescent="0.3">
      <c r="A70" s="85" t="s">
        <v>71</v>
      </c>
    </row>
    <row r="71" spans="1:5" ht="95.25" customHeight="1" x14ac:dyDescent="0.2">
      <c r="A71" s="113" t="s">
        <v>72</v>
      </c>
      <c r="B71" s="113"/>
      <c r="C71" s="113"/>
      <c r="D71" s="113"/>
      <c r="E71" s="113"/>
    </row>
    <row r="72" spans="1:5" ht="28.5" x14ac:dyDescent="0.2">
      <c r="A72" s="86" t="s">
        <v>0</v>
      </c>
      <c r="B72" s="86" t="s">
        <v>58</v>
      </c>
      <c r="C72" s="86" t="s">
        <v>59</v>
      </c>
      <c r="D72" s="86" t="s">
        <v>60</v>
      </c>
      <c r="E72" s="86" t="s">
        <v>61</v>
      </c>
    </row>
    <row r="73" spans="1:5" x14ac:dyDescent="0.2">
      <c r="A73" s="88">
        <v>1</v>
      </c>
      <c r="B73" s="88">
        <v>2</v>
      </c>
      <c r="C73" s="88">
        <v>3</v>
      </c>
      <c r="D73" s="88">
        <v>4</v>
      </c>
      <c r="E73" s="88">
        <v>5</v>
      </c>
    </row>
    <row r="74" spans="1:5" x14ac:dyDescent="0.2">
      <c r="A74" s="88">
        <v>1</v>
      </c>
      <c r="B74" s="89" t="s">
        <v>66</v>
      </c>
      <c r="C74" s="89" t="s">
        <v>62</v>
      </c>
      <c r="D74" s="89">
        <v>3.47</v>
      </c>
      <c r="E74" s="93">
        <v>2.99</v>
      </c>
    </row>
    <row r="75" spans="1:5" x14ac:dyDescent="0.2">
      <c r="A75" s="109">
        <v>2</v>
      </c>
      <c r="B75" s="112" t="s">
        <v>69</v>
      </c>
      <c r="C75" s="112"/>
      <c r="D75" s="112"/>
      <c r="E75" s="112"/>
    </row>
    <row r="76" spans="1:5" ht="25.5" x14ac:dyDescent="0.2">
      <c r="A76" s="110"/>
      <c r="B76" s="90" t="s">
        <v>67</v>
      </c>
      <c r="C76" s="89" t="s">
        <v>62</v>
      </c>
      <c r="D76" s="89">
        <v>3.99</v>
      </c>
      <c r="E76" s="89">
        <v>3.39</v>
      </c>
    </row>
    <row r="77" spans="1:5" x14ac:dyDescent="0.2">
      <c r="A77" s="111"/>
      <c r="B77" s="90" t="s">
        <v>65</v>
      </c>
      <c r="C77" s="89" t="s">
        <v>62</v>
      </c>
      <c r="D77" s="91">
        <v>2.4300000000000002</v>
      </c>
      <c r="E77" s="91">
        <v>2.2000000000000002</v>
      </c>
    </row>
    <row r="78" spans="1:5" x14ac:dyDescent="0.2">
      <c r="A78" s="109">
        <v>3</v>
      </c>
      <c r="B78" s="112" t="s">
        <v>68</v>
      </c>
      <c r="C78" s="112"/>
      <c r="D78" s="112"/>
      <c r="E78" s="112"/>
    </row>
    <row r="79" spans="1:5" x14ac:dyDescent="0.2">
      <c r="A79" s="110"/>
      <c r="B79" s="90" t="s">
        <v>63</v>
      </c>
      <c r="C79" s="90" t="s">
        <v>62</v>
      </c>
      <c r="D79" s="89">
        <v>4.34</v>
      </c>
      <c r="E79" s="89">
        <v>5.18</v>
      </c>
    </row>
    <row r="80" spans="1:5" x14ac:dyDescent="0.2">
      <c r="A80" s="110"/>
      <c r="B80" s="90" t="s">
        <v>64</v>
      </c>
      <c r="C80" s="90" t="s">
        <v>62</v>
      </c>
      <c r="D80" s="89">
        <v>3.47</v>
      </c>
      <c r="E80" s="91">
        <v>2.99</v>
      </c>
    </row>
    <row r="81" spans="1:5" x14ac:dyDescent="0.2">
      <c r="A81" s="111"/>
      <c r="B81" s="90" t="s">
        <v>65</v>
      </c>
      <c r="C81" s="90" t="s">
        <v>62</v>
      </c>
      <c r="D81" s="91">
        <v>2.4300000000000002</v>
      </c>
      <c r="E81" s="91">
        <v>2.2000000000000002</v>
      </c>
    </row>
    <row r="82" spans="1:5" ht="32.25" customHeight="1" x14ac:dyDescent="0.2">
      <c r="A82" s="117" t="s">
        <v>70</v>
      </c>
      <c r="B82" s="117"/>
      <c r="C82" s="117"/>
      <c r="D82" s="117"/>
      <c r="E82" s="117"/>
    </row>
    <row r="83" spans="1:5" ht="16.5" x14ac:dyDescent="0.3">
      <c r="A83" s="85" t="s">
        <v>71</v>
      </c>
    </row>
  </sheetData>
  <mergeCells count="35">
    <mergeCell ref="A30:E30"/>
    <mergeCell ref="A43:E43"/>
    <mergeCell ref="A56:E56"/>
    <mergeCell ref="A69:E69"/>
    <mergeCell ref="A82:E82"/>
    <mergeCell ref="A2:E2"/>
    <mergeCell ref="A23:A25"/>
    <mergeCell ref="B23:E23"/>
    <mergeCell ref="A26:A29"/>
    <mergeCell ref="B26:E26"/>
    <mergeCell ref="B10:E10"/>
    <mergeCell ref="B13:E13"/>
    <mergeCell ref="A10:A12"/>
    <mergeCell ref="A13:A16"/>
    <mergeCell ref="A19:E19"/>
    <mergeCell ref="A6:E6"/>
    <mergeCell ref="A17:E17"/>
    <mergeCell ref="A32:E32"/>
    <mergeCell ref="A36:A38"/>
    <mergeCell ref="B36:E36"/>
    <mergeCell ref="A39:A42"/>
    <mergeCell ref="B39:E39"/>
    <mergeCell ref="A45:E45"/>
    <mergeCell ref="A49:A51"/>
    <mergeCell ref="B49:E49"/>
    <mergeCell ref="A52:A55"/>
    <mergeCell ref="B52:E52"/>
    <mergeCell ref="A78:A81"/>
    <mergeCell ref="B78:E78"/>
    <mergeCell ref="A58:E58"/>
    <mergeCell ref="A62:A64"/>
    <mergeCell ref="A65:A68"/>
    <mergeCell ref="A71:E71"/>
    <mergeCell ref="A75:A77"/>
    <mergeCell ref="B75:E75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topLeftCell="A4" zoomScaleNormal="100" zoomScaleSheetLayoutView="100" workbookViewId="0">
      <selection activeCell="B41" sqref="B41"/>
    </sheetView>
  </sheetViews>
  <sheetFormatPr defaultRowHeight="12.75" x14ac:dyDescent="0.2"/>
  <cols>
    <col min="1" max="1" width="7.28515625" style="19" customWidth="1"/>
    <col min="2" max="2" width="56" style="1" customWidth="1"/>
    <col min="3" max="3" width="13.5703125" style="1" customWidth="1"/>
    <col min="4" max="4" width="14" style="1" customWidth="1"/>
    <col min="5" max="5" width="15.85546875" style="1" customWidth="1"/>
    <col min="6" max="6" width="14" style="1" customWidth="1"/>
    <col min="7" max="7" width="17.42578125" style="1" customWidth="1"/>
    <col min="8" max="16384" width="9.140625" style="1"/>
  </cols>
  <sheetData>
    <row r="1" spans="1:7" x14ac:dyDescent="0.2">
      <c r="A1" s="107"/>
      <c r="B1" s="107"/>
      <c r="E1" s="2"/>
      <c r="G1" s="2"/>
    </row>
    <row r="2" spans="1:7" x14ac:dyDescent="0.2">
      <c r="A2" s="108"/>
      <c r="B2" s="108"/>
    </row>
    <row r="3" spans="1:7" ht="18" x14ac:dyDescent="0.25">
      <c r="A3" s="94" t="s">
        <v>3</v>
      </c>
      <c r="B3" s="94"/>
      <c r="C3" s="94"/>
      <c r="D3" s="94"/>
      <c r="E3" s="94"/>
      <c r="F3" s="95"/>
      <c r="G3" s="95"/>
    </row>
    <row r="4" spans="1:7" ht="89.25" customHeight="1" x14ac:dyDescent="0.2">
      <c r="A4" s="96" t="s">
        <v>48</v>
      </c>
      <c r="B4" s="96"/>
      <c r="C4" s="96"/>
      <c r="D4" s="96"/>
      <c r="E4" s="96"/>
      <c r="F4" s="95"/>
      <c r="G4" s="95"/>
    </row>
    <row r="5" spans="1:7" ht="14.25" hidden="1" customHeight="1" x14ac:dyDescent="0.2">
      <c r="A5" s="3"/>
      <c r="B5" s="3"/>
      <c r="C5" s="3"/>
      <c r="D5" s="3"/>
      <c r="E5" s="3"/>
      <c r="F5" s="3"/>
      <c r="G5" s="3"/>
    </row>
    <row r="6" spans="1:7" ht="14.25" customHeight="1" thickBot="1" x14ac:dyDescent="0.25">
      <c r="A6" s="101" t="s">
        <v>11</v>
      </c>
      <c r="B6" s="101"/>
      <c r="C6" s="101"/>
      <c r="D6" s="101"/>
      <c r="E6" s="101"/>
      <c r="F6" s="102"/>
      <c r="G6" s="102"/>
    </row>
    <row r="7" spans="1:7" ht="29.25" customHeight="1" thickBot="1" x14ac:dyDescent="0.25">
      <c r="A7" s="103" t="s">
        <v>0</v>
      </c>
      <c r="B7" s="105" t="s">
        <v>9</v>
      </c>
      <c r="C7" s="99" t="s">
        <v>38</v>
      </c>
      <c r="D7" s="97" t="s">
        <v>37</v>
      </c>
      <c r="E7" s="98"/>
      <c r="F7" s="98"/>
      <c r="G7" s="98"/>
    </row>
    <row r="8" spans="1:7" ht="33.75" customHeight="1" thickBot="1" x14ac:dyDescent="0.25">
      <c r="A8" s="104"/>
      <c r="B8" s="106"/>
      <c r="C8" s="100"/>
      <c r="D8" s="20" t="s">
        <v>39</v>
      </c>
      <c r="E8" s="5" t="s">
        <v>1</v>
      </c>
      <c r="F8" s="4" t="s">
        <v>40</v>
      </c>
      <c r="G8" s="5" t="s">
        <v>1</v>
      </c>
    </row>
    <row r="9" spans="1:7" ht="13.5" thickBot="1" x14ac:dyDescent="0.25">
      <c r="A9" s="6">
        <v>1</v>
      </c>
      <c r="B9" s="7">
        <v>2</v>
      </c>
      <c r="C9" s="23">
        <v>3</v>
      </c>
      <c r="D9" s="21">
        <v>4</v>
      </c>
      <c r="E9" s="5">
        <v>5</v>
      </c>
      <c r="F9" s="8">
        <v>6</v>
      </c>
      <c r="G9" s="5">
        <v>7</v>
      </c>
    </row>
    <row r="10" spans="1:7" ht="13.5" thickBot="1" x14ac:dyDescent="0.25">
      <c r="A10" s="9"/>
      <c r="B10" s="10" t="s">
        <v>10</v>
      </c>
      <c r="C10" s="24"/>
      <c r="D10" s="22"/>
      <c r="E10" s="12"/>
      <c r="F10" s="11"/>
      <c r="G10" s="12"/>
    </row>
    <row r="11" spans="1:7" hidden="1" x14ac:dyDescent="0.2">
      <c r="A11" s="13" t="s">
        <v>2</v>
      </c>
      <c r="B11" s="14" t="s">
        <v>43</v>
      </c>
      <c r="C11" s="79"/>
      <c r="D11" s="80"/>
      <c r="E11" s="81"/>
      <c r="F11" s="40"/>
      <c r="G11" s="81"/>
    </row>
    <row r="12" spans="1:7" hidden="1" x14ac:dyDescent="0.2">
      <c r="A12" s="15"/>
      <c r="B12" s="16" t="s">
        <v>4</v>
      </c>
      <c r="C12" s="83"/>
      <c r="D12" s="84"/>
      <c r="E12" s="77"/>
      <c r="F12" s="39"/>
      <c r="G12" s="77"/>
    </row>
    <row r="13" spans="1:7" hidden="1" x14ac:dyDescent="0.2">
      <c r="A13" s="15"/>
      <c r="B13" s="16" t="s">
        <v>5</v>
      </c>
      <c r="C13" s="83"/>
      <c r="D13" s="84"/>
      <c r="E13" s="77"/>
      <c r="F13" s="39"/>
      <c r="G13" s="77"/>
    </row>
    <row r="14" spans="1:7" hidden="1" x14ac:dyDescent="0.2">
      <c r="A14" s="15"/>
      <c r="B14" s="16" t="s">
        <v>6</v>
      </c>
      <c r="C14" s="83"/>
      <c r="D14" s="84"/>
      <c r="E14" s="77"/>
      <c r="F14" s="39"/>
      <c r="G14" s="77"/>
    </row>
    <row r="15" spans="1:7" hidden="1" x14ac:dyDescent="0.2">
      <c r="A15" s="15"/>
      <c r="B15" s="16" t="s">
        <v>7</v>
      </c>
      <c r="C15" s="75">
        <f>'[1]август 2017 '!$C$156</f>
        <v>12.238</v>
      </c>
      <c r="D15" s="76">
        <f>'[2]январь 2018'!$C$113</f>
        <v>12.238</v>
      </c>
      <c r="E15" s="77">
        <f>D15/C15</f>
        <v>1</v>
      </c>
      <c r="F15" s="76">
        <v>13.882</v>
      </c>
      <c r="G15" s="77">
        <f>F15/D15</f>
        <v>1.1343356757640137</v>
      </c>
    </row>
    <row r="16" spans="1:7" ht="13.5" hidden="1" thickBot="1" x14ac:dyDescent="0.25">
      <c r="A16" s="17"/>
      <c r="B16" s="18" t="s">
        <v>8</v>
      </c>
      <c r="C16" s="53">
        <f>'[1]август 2017 '!$C$159</f>
        <v>13.182</v>
      </c>
      <c r="D16" s="54">
        <f>'[2]январь 2018'!$C$114</f>
        <v>13.182</v>
      </c>
      <c r="E16" s="78">
        <f>D16/C16</f>
        <v>1</v>
      </c>
      <c r="F16" s="76">
        <v>15.294</v>
      </c>
      <c r="G16" s="78">
        <f>F16/D16</f>
        <v>1.1602184797451069</v>
      </c>
    </row>
    <row r="17" spans="1:9" x14ac:dyDescent="0.2">
      <c r="A17" s="13">
        <v>1</v>
      </c>
      <c r="B17" s="14" t="s">
        <v>44</v>
      </c>
      <c r="C17" s="79"/>
      <c r="D17" s="80"/>
      <c r="E17" s="81"/>
      <c r="F17" s="40"/>
      <c r="G17" s="81"/>
    </row>
    <row r="18" spans="1:9" hidden="1" x14ac:dyDescent="0.2">
      <c r="A18" s="15"/>
      <c r="B18" s="16" t="s">
        <v>4</v>
      </c>
      <c r="C18" s="83"/>
      <c r="D18" s="84"/>
      <c r="E18" s="77"/>
      <c r="F18" s="39"/>
      <c r="G18" s="77"/>
    </row>
    <row r="19" spans="1:9" hidden="1" x14ac:dyDescent="0.2">
      <c r="A19" s="15"/>
      <c r="B19" s="16" t="s">
        <v>5</v>
      </c>
      <c r="C19" s="83"/>
      <c r="D19" s="84"/>
      <c r="E19" s="77"/>
      <c r="F19" s="39"/>
      <c r="G19" s="77"/>
    </row>
    <row r="20" spans="1:9" hidden="1" x14ac:dyDescent="0.2">
      <c r="A20" s="15"/>
      <c r="B20" s="16" t="s">
        <v>6</v>
      </c>
      <c r="C20" s="83"/>
      <c r="D20" s="84"/>
      <c r="E20" s="77"/>
      <c r="F20" s="39"/>
      <c r="G20" s="77"/>
    </row>
    <row r="21" spans="1:9" x14ac:dyDescent="0.2">
      <c r="A21" s="15"/>
      <c r="B21" s="16" t="s">
        <v>7</v>
      </c>
      <c r="C21" s="75">
        <v>4</v>
      </c>
      <c r="D21" s="76">
        <v>4</v>
      </c>
      <c r="E21" s="77">
        <f>D21/C21</f>
        <v>1</v>
      </c>
      <c r="F21" s="51">
        <v>4.6289999999999996</v>
      </c>
      <c r="G21" s="77">
        <f>F21/D21</f>
        <v>1.1572499999999999</v>
      </c>
    </row>
    <row r="22" spans="1:9" ht="13.5" thickBot="1" x14ac:dyDescent="0.25">
      <c r="A22" s="17"/>
      <c r="B22" s="18" t="s">
        <v>8</v>
      </c>
      <c r="C22" s="53">
        <v>4</v>
      </c>
      <c r="D22" s="54">
        <v>4</v>
      </c>
      <c r="E22" s="78">
        <f>D22/C22</f>
        <v>1</v>
      </c>
      <c r="F22" s="52">
        <v>4.6289999999999996</v>
      </c>
      <c r="G22" s="78">
        <f>F22/D22</f>
        <v>1.1572499999999999</v>
      </c>
    </row>
    <row r="23" spans="1:9" x14ac:dyDescent="0.2">
      <c r="A23" s="13">
        <v>2</v>
      </c>
      <c r="B23" s="14" t="s">
        <v>41</v>
      </c>
      <c r="C23" s="82"/>
      <c r="D23" s="80"/>
      <c r="E23" s="81"/>
      <c r="F23" s="40"/>
      <c r="G23" s="81"/>
    </row>
    <row r="24" spans="1:9" ht="13.5" thickBot="1" x14ac:dyDescent="0.25">
      <c r="A24" s="17"/>
      <c r="B24" s="18" t="s">
        <v>8</v>
      </c>
      <c r="C24" s="53">
        <f>'[1]август 2017 '!$E$175*1.18</f>
        <v>4.68</v>
      </c>
      <c r="D24" s="54">
        <f>'[2]январь 2018'!$E$130*1.18</f>
        <v>4.68</v>
      </c>
      <c r="E24" s="78">
        <f>D24/C24</f>
        <v>1</v>
      </c>
      <c r="F24" s="52">
        <v>4.68</v>
      </c>
      <c r="G24" s="78">
        <f>F24/D24</f>
        <v>1</v>
      </c>
    </row>
    <row r="25" spans="1:9" x14ac:dyDescent="0.2">
      <c r="A25" s="13">
        <v>3</v>
      </c>
      <c r="B25" s="42" t="s">
        <v>42</v>
      </c>
      <c r="C25" s="82"/>
      <c r="D25" s="80"/>
      <c r="E25" s="81"/>
      <c r="F25" s="40"/>
      <c r="G25" s="81"/>
    </row>
    <row r="26" spans="1:9" ht="13.5" thickBot="1" x14ac:dyDescent="0.25">
      <c r="A26" s="17"/>
      <c r="B26" s="41" t="s">
        <v>8</v>
      </c>
      <c r="C26" s="54">
        <f>C24/0.7</f>
        <v>6.6857142857142859</v>
      </c>
      <c r="D26" s="54">
        <f>D24/0.7</f>
        <v>6.6857142857142859</v>
      </c>
      <c r="E26" s="78">
        <f>D26/C26</f>
        <v>1</v>
      </c>
      <c r="F26" s="54">
        <f>F24/0.7</f>
        <v>6.6857142857142859</v>
      </c>
      <c r="G26" s="78">
        <f>F26/D26</f>
        <v>1</v>
      </c>
    </row>
    <row r="27" spans="1:9" ht="13.5" thickBot="1" x14ac:dyDescent="0.25"/>
    <row r="28" spans="1:9" ht="0.75" customHeight="1" x14ac:dyDescent="0.2">
      <c r="B28" s="64" t="s">
        <v>36</v>
      </c>
      <c r="C28" s="65"/>
      <c r="D28" s="65"/>
      <c r="E28" s="66" t="s">
        <v>12</v>
      </c>
      <c r="F28" s="66" t="s">
        <v>31</v>
      </c>
      <c r="G28" s="67" t="s">
        <v>32</v>
      </c>
    </row>
    <row r="29" spans="1:9" ht="18.75" hidden="1" x14ac:dyDescent="0.3">
      <c r="B29" s="68" t="s">
        <v>33</v>
      </c>
      <c r="C29" s="61"/>
      <c r="D29" s="61"/>
      <c r="E29" s="62">
        <f>F29+G29</f>
        <v>72.597798849685347</v>
      </c>
      <c r="F29" s="63">
        <f>F30+F31</f>
        <v>13.757648700492631</v>
      </c>
      <c r="G29" s="69">
        <f>G30+G31</f>
        <v>58.840150149192709</v>
      </c>
      <c r="I29" s="60" t="e">
        <f>E29+#REF!</f>
        <v>#REF!</v>
      </c>
    </row>
    <row r="30" spans="1:9" hidden="1" x14ac:dyDescent="0.2">
      <c r="B30" s="68" t="s">
        <v>34</v>
      </c>
      <c r="C30" s="61"/>
      <c r="D30" s="61"/>
      <c r="E30" s="63">
        <f>F30+G30</f>
        <v>45.404877336393625</v>
      </c>
      <c r="F30" s="63">
        <f>'[3]2016 (1 полугодие)  '!$K$147</f>
        <v>6.8619687004926337</v>
      </c>
      <c r="G30" s="69">
        <f>'[3]2016 (2 полугодие)'!$K$142</f>
        <v>38.542908635900993</v>
      </c>
    </row>
    <row r="31" spans="1:9" ht="13.5" hidden="1" thickBot="1" x14ac:dyDescent="0.25">
      <c r="B31" s="70" t="s">
        <v>35</v>
      </c>
      <c r="C31" s="71"/>
      <c r="D31" s="71"/>
      <c r="E31" s="72">
        <f>F31+G31</f>
        <v>27.192921513291719</v>
      </c>
      <c r="F31" s="72">
        <f>'[3]2016 (1 полугодие)  '!$K$159</f>
        <v>6.8956799999999978</v>
      </c>
      <c r="G31" s="73">
        <f>'[3]2016 (2 полугодие)'!$K$154</f>
        <v>20.29724151329172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Normal="100" zoomScaleSheetLayoutView="100" workbookViewId="0">
      <selection activeCell="C36" sqref="C36"/>
    </sheetView>
  </sheetViews>
  <sheetFormatPr defaultRowHeight="12.75" x14ac:dyDescent="0.2"/>
  <cols>
    <col min="1" max="1" width="7.28515625" style="19" customWidth="1"/>
    <col min="2" max="2" width="56" style="1" customWidth="1"/>
    <col min="3" max="3" width="13.5703125" style="1" customWidth="1"/>
    <col min="4" max="4" width="14" style="1" customWidth="1"/>
    <col min="5" max="5" width="15.85546875" style="1" customWidth="1"/>
    <col min="6" max="6" width="14" style="1" customWidth="1"/>
    <col min="7" max="7" width="17.7109375" style="1" customWidth="1"/>
    <col min="8" max="8" width="0.28515625" style="1" customWidth="1"/>
    <col min="9" max="9" width="9.140625" style="1" hidden="1" customWidth="1"/>
    <col min="10" max="16384" width="9.140625" style="1"/>
  </cols>
  <sheetData>
    <row r="1" spans="1:9" x14ac:dyDescent="0.2">
      <c r="A1" s="107"/>
      <c r="B1" s="107"/>
      <c r="E1" s="2"/>
      <c r="G1" s="2"/>
    </row>
    <row r="2" spans="1:9" x14ac:dyDescent="0.2">
      <c r="A2" s="108"/>
      <c r="B2" s="108"/>
    </row>
    <row r="3" spans="1:9" ht="18" x14ac:dyDescent="0.25">
      <c r="A3" s="94" t="s">
        <v>3</v>
      </c>
      <c r="B3" s="94"/>
      <c r="C3" s="94"/>
      <c r="D3" s="94"/>
      <c r="E3" s="94"/>
      <c r="F3" s="95"/>
      <c r="G3" s="95"/>
    </row>
    <row r="4" spans="1:9" ht="87" customHeight="1" x14ac:dyDescent="0.2">
      <c r="A4" s="96" t="s">
        <v>45</v>
      </c>
      <c r="B4" s="96"/>
      <c r="C4" s="96"/>
      <c r="D4" s="96"/>
      <c r="E4" s="96"/>
      <c r="F4" s="95"/>
      <c r="G4" s="95"/>
    </row>
    <row r="5" spans="1:9" ht="14.25" customHeight="1" x14ac:dyDescent="0.2">
      <c r="A5" s="3"/>
      <c r="B5" s="3"/>
      <c r="C5" s="3"/>
      <c r="D5" s="3"/>
      <c r="E5" s="3"/>
      <c r="F5" s="3"/>
      <c r="G5" s="3"/>
    </row>
    <row r="6" spans="1:9" ht="14.25" customHeight="1" thickBot="1" x14ac:dyDescent="0.25">
      <c r="A6" s="101" t="s">
        <v>11</v>
      </c>
      <c r="B6" s="101"/>
      <c r="C6" s="101"/>
      <c r="D6" s="101"/>
      <c r="E6" s="101"/>
      <c r="F6" s="102"/>
      <c r="G6" s="102"/>
    </row>
    <row r="7" spans="1:9" ht="29.25" customHeight="1" thickBot="1" x14ac:dyDescent="0.25">
      <c r="A7" s="103" t="s">
        <v>0</v>
      </c>
      <c r="B7" s="105" t="s">
        <v>9</v>
      </c>
      <c r="C7" s="99" t="s">
        <v>38</v>
      </c>
      <c r="D7" s="97" t="s">
        <v>37</v>
      </c>
      <c r="E7" s="98"/>
      <c r="F7" s="98"/>
      <c r="G7" s="98"/>
    </row>
    <row r="8" spans="1:9" ht="33.75" customHeight="1" thickBot="1" x14ac:dyDescent="0.25">
      <c r="A8" s="104"/>
      <c r="B8" s="106"/>
      <c r="C8" s="100"/>
      <c r="D8" s="20" t="s">
        <v>39</v>
      </c>
      <c r="E8" s="5" t="s">
        <v>1</v>
      </c>
      <c r="F8" s="4" t="s">
        <v>40</v>
      </c>
      <c r="G8" s="5" t="s">
        <v>1</v>
      </c>
    </row>
    <row r="9" spans="1:9" ht="13.5" thickBot="1" x14ac:dyDescent="0.25">
      <c r="A9" s="6">
        <v>1</v>
      </c>
      <c r="B9" s="7">
        <v>2</v>
      </c>
      <c r="C9" s="23">
        <v>3</v>
      </c>
      <c r="D9" s="21">
        <v>4</v>
      </c>
      <c r="E9" s="5">
        <v>5</v>
      </c>
      <c r="F9" s="8">
        <v>6</v>
      </c>
      <c r="G9" s="5">
        <v>7</v>
      </c>
    </row>
    <row r="10" spans="1:9" ht="13.5" thickBot="1" x14ac:dyDescent="0.25">
      <c r="A10" s="9"/>
      <c r="B10" s="10" t="s">
        <v>10</v>
      </c>
      <c r="C10" s="24"/>
      <c r="D10" s="22"/>
      <c r="E10" s="12"/>
      <c r="F10" s="11"/>
      <c r="G10" s="12"/>
    </row>
    <row r="11" spans="1:9" x14ac:dyDescent="0.2">
      <c r="A11" s="13"/>
      <c r="B11" s="14" t="s">
        <v>43</v>
      </c>
      <c r="C11" s="79"/>
      <c r="D11" s="80"/>
      <c r="E11" s="81"/>
      <c r="F11" s="40"/>
      <c r="G11" s="81"/>
    </row>
    <row r="12" spans="1:9" x14ac:dyDescent="0.2">
      <c r="A12" s="15"/>
      <c r="B12" s="16" t="s">
        <v>4</v>
      </c>
      <c r="C12" s="75">
        <f>'[4]2017 (2 полугодие)'!$C$364</f>
        <v>16.854557791534976</v>
      </c>
      <c r="D12" s="75">
        <f>'[4]2018 (1 полугодие)'!$C$346</f>
        <v>20.33173925316018</v>
      </c>
      <c r="E12" s="77">
        <f>D12/C12</f>
        <v>1.2063051137047085</v>
      </c>
      <c r="F12" s="76">
        <f>'[4]2018 (2 полугодие)'!$C$371</f>
        <v>20.587637497195722</v>
      </c>
      <c r="G12" s="77">
        <f>F12/D12</f>
        <v>1.0125861462636929</v>
      </c>
    </row>
    <row r="13" spans="1:9" hidden="1" x14ac:dyDescent="0.2">
      <c r="A13" s="15"/>
      <c r="B13" s="16" t="s">
        <v>5</v>
      </c>
      <c r="C13" s="75">
        <v>0</v>
      </c>
      <c r="D13" s="75">
        <f>'[5]2016 (1 полугодие)  '!$C$337</f>
        <v>0</v>
      </c>
      <c r="E13" s="77" t="e">
        <f>D13/C13</f>
        <v>#DIV/0!</v>
      </c>
      <c r="F13" s="76">
        <v>0</v>
      </c>
      <c r="G13" s="77" t="e">
        <f>F13/D13</f>
        <v>#DIV/0!</v>
      </c>
    </row>
    <row r="14" spans="1:9" x14ac:dyDescent="0.2">
      <c r="A14" s="15"/>
      <c r="B14" s="16" t="s">
        <v>6</v>
      </c>
      <c r="C14" s="75">
        <f>'[4]2017 (2 полугодие)'!$C$366</f>
        <v>19.34988687714781</v>
      </c>
      <c r="D14" s="75">
        <f>'[4]2018 (1 полугодие)'!$C$348</f>
        <v>25.735897445253141</v>
      </c>
      <c r="E14" s="77">
        <f>D14/C14</f>
        <v>1.3300283153410679</v>
      </c>
      <c r="F14" s="76">
        <f>'[4]2018 (2 полугодие)'!$C$373</f>
        <v>26.899990133250267</v>
      </c>
      <c r="G14" s="77">
        <f>F14/D14</f>
        <v>1.0452322554701443</v>
      </c>
      <c r="H14" s="1">
        <f>('[5]2016 (1 полугодие)  '!$D$346-'[5]2016 (1 полугодие)  '!$D$558)/('[5]2016 (1 полугодие)  '!$B$346-'[5]2016 (1 полугодие)  '!$B$558)</f>
        <v>27.723900336231047</v>
      </c>
    </row>
    <row r="15" spans="1:9" x14ac:dyDescent="0.2">
      <c r="A15" s="15"/>
      <c r="B15" s="16" t="s">
        <v>7</v>
      </c>
      <c r="C15" s="75">
        <f>'[4]2017 (2 полугодие)'!$C$367</f>
        <v>16.09073190224678</v>
      </c>
      <c r="D15" s="75">
        <f>'[4]2018 (1 полугодие)'!$C$349</f>
        <v>19.28802357720139</v>
      </c>
      <c r="E15" s="77">
        <f>D15/C15</f>
        <v>1.198703930584299</v>
      </c>
      <c r="F15" s="76">
        <f>'[4]2018 (2 полугодие)'!$C$374</f>
        <v>20.980523847477198</v>
      </c>
      <c r="G15" s="77">
        <f>F15/D15</f>
        <v>1.0877487661450371</v>
      </c>
      <c r="H15" s="1">
        <f>('[5]2016 (2 полугодие)'!$D$368-'[5]2016 (2 полугодие)'!$D$595)/('[5]2016 (2 полугодие)'!$B$368-'[5]2016 (2 полугодие)'!$B$595)</f>
        <v>29.645944781799681</v>
      </c>
      <c r="I15" s="1">
        <f>H15/H14</f>
        <v>1.0693280679218431</v>
      </c>
    </row>
    <row r="16" spans="1:9" ht="13.5" thickBot="1" x14ac:dyDescent="0.25">
      <c r="A16" s="17"/>
      <c r="B16" s="18" t="s">
        <v>8</v>
      </c>
      <c r="C16" s="75">
        <f>'[4]2017 (2 полугодие)'!$C$368</f>
        <v>30.160883099273438</v>
      </c>
      <c r="D16" s="75">
        <f>'[4]2018 (1 полугодие)'!$C$350</f>
        <v>22.358432123114664</v>
      </c>
      <c r="E16" s="78">
        <f>D16/C16</f>
        <v>0.74130561925268257</v>
      </c>
      <c r="F16" s="76">
        <f>'[4]2018 (2 полугодие)'!$C$375</f>
        <v>24.252444534346647</v>
      </c>
      <c r="G16" s="78">
        <f>F16/D16</f>
        <v>1.0847113250518989</v>
      </c>
    </row>
    <row r="17" spans="1:7" x14ac:dyDescent="0.2">
      <c r="A17" s="13">
        <v>1</v>
      </c>
      <c r="B17" s="14" t="s">
        <v>44</v>
      </c>
      <c r="C17" s="79"/>
      <c r="D17" s="80"/>
      <c r="E17" s="81"/>
      <c r="F17" s="40"/>
      <c r="G17" s="81"/>
    </row>
    <row r="18" spans="1:7" x14ac:dyDescent="0.2">
      <c r="A18" s="15"/>
      <c r="B18" s="16" t="s">
        <v>4</v>
      </c>
      <c r="C18" s="75">
        <v>4</v>
      </c>
      <c r="D18" s="76">
        <v>4</v>
      </c>
      <c r="E18" s="77">
        <f>D18/C18</f>
        <v>1</v>
      </c>
      <c r="F18" s="51">
        <v>4.6289999999999996</v>
      </c>
      <c r="G18" s="77">
        <f>F18/D18</f>
        <v>1.1572499999999999</v>
      </c>
    </row>
    <row r="19" spans="1:7" x14ac:dyDescent="0.2">
      <c r="A19" s="15"/>
      <c r="B19" s="16" t="s">
        <v>5</v>
      </c>
      <c r="C19" s="75">
        <v>4</v>
      </c>
      <c r="D19" s="76">
        <v>4</v>
      </c>
      <c r="E19" s="77">
        <f>D19/C19</f>
        <v>1</v>
      </c>
      <c r="F19" s="51">
        <v>4.6289999999999996</v>
      </c>
      <c r="G19" s="77">
        <f>F19/D19</f>
        <v>1.1572499999999999</v>
      </c>
    </row>
    <row r="20" spans="1:7" x14ac:dyDescent="0.2">
      <c r="A20" s="15"/>
      <c r="B20" s="16" t="s">
        <v>6</v>
      </c>
      <c r="C20" s="75">
        <v>4</v>
      </c>
      <c r="D20" s="76">
        <v>4</v>
      </c>
      <c r="E20" s="77">
        <f>D20/C20</f>
        <v>1</v>
      </c>
      <c r="F20" s="51">
        <v>4.6289999999999996</v>
      </c>
      <c r="G20" s="77">
        <f>F20/D20</f>
        <v>1.1572499999999999</v>
      </c>
    </row>
    <row r="21" spans="1:7" x14ac:dyDescent="0.2">
      <c r="A21" s="15"/>
      <c r="B21" s="16" t="s">
        <v>7</v>
      </c>
      <c r="C21" s="75">
        <v>4</v>
      </c>
      <c r="D21" s="76">
        <v>4</v>
      </c>
      <c r="E21" s="77">
        <f>D21/C21</f>
        <v>1</v>
      </c>
      <c r="F21" s="51">
        <v>4.6289999999999996</v>
      </c>
      <c r="G21" s="77">
        <f>F21/D21</f>
        <v>1.1572499999999999</v>
      </c>
    </row>
    <row r="22" spans="1:7" ht="13.5" thickBot="1" x14ac:dyDescent="0.25">
      <c r="A22" s="17"/>
      <c r="B22" s="18" t="s">
        <v>8</v>
      </c>
      <c r="C22" s="53">
        <v>4</v>
      </c>
      <c r="D22" s="76">
        <v>4</v>
      </c>
      <c r="E22" s="78">
        <f>D22/C22</f>
        <v>1</v>
      </c>
      <c r="F22" s="51">
        <v>4.6289999999999996</v>
      </c>
      <c r="G22" s="78">
        <f>F22/D22</f>
        <v>1.1572499999999999</v>
      </c>
    </row>
    <row r="23" spans="1:7" x14ac:dyDescent="0.2">
      <c r="A23" s="13">
        <v>2</v>
      </c>
      <c r="B23" s="14" t="s">
        <v>41</v>
      </c>
      <c r="C23" s="82"/>
      <c r="D23" s="80"/>
      <c r="E23" s="81"/>
      <c r="F23" s="40"/>
      <c r="G23" s="81"/>
    </row>
    <row r="24" spans="1:7" ht="13.5" thickBot="1" x14ac:dyDescent="0.25">
      <c r="A24" s="17"/>
      <c r="B24" s="18" t="s">
        <v>8</v>
      </c>
      <c r="C24" s="53">
        <v>4.68</v>
      </c>
      <c r="D24" s="54">
        <v>4.68</v>
      </c>
      <c r="E24" s="78">
        <f>D24/C24</f>
        <v>1</v>
      </c>
      <c r="F24" s="52">
        <f>'[5]2016 (2 полугодие)'!$P$369*1.18</f>
        <v>4.68</v>
      </c>
      <c r="G24" s="78">
        <f>F24/D24</f>
        <v>1</v>
      </c>
    </row>
    <row r="25" spans="1:7" x14ac:dyDescent="0.2">
      <c r="A25" s="13">
        <v>3</v>
      </c>
      <c r="B25" s="14" t="s">
        <v>42</v>
      </c>
      <c r="C25" s="82"/>
      <c r="D25" s="80"/>
      <c r="E25" s="81"/>
      <c r="F25" s="40"/>
      <c r="G25" s="81"/>
    </row>
    <row r="26" spans="1:7" ht="13.5" thickBot="1" x14ac:dyDescent="0.25">
      <c r="A26" s="17"/>
      <c r="B26" s="18" t="s">
        <v>8</v>
      </c>
      <c r="C26" s="53">
        <f>C24/0.7</f>
        <v>6.6857142857142859</v>
      </c>
      <c r="D26" s="53">
        <f>D24/0.7</f>
        <v>6.6857142857142859</v>
      </c>
      <c r="E26" s="78">
        <f>D26/C26</f>
        <v>1</v>
      </c>
      <c r="F26" s="53">
        <f>F24/0.7</f>
        <v>6.6857142857142859</v>
      </c>
      <c r="G26" s="78">
        <f>F26/D26</f>
        <v>1</v>
      </c>
    </row>
    <row r="28" spans="1:7" ht="3" hidden="1" customHeight="1" x14ac:dyDescent="0.2">
      <c r="B28" s="64" t="s">
        <v>36</v>
      </c>
      <c r="C28" s="65"/>
      <c r="D28" s="65"/>
      <c r="E28" s="66" t="s">
        <v>12</v>
      </c>
      <c r="F28" s="66" t="s">
        <v>31</v>
      </c>
      <c r="G28" s="67" t="s">
        <v>32</v>
      </c>
    </row>
    <row r="29" spans="1:7" ht="18.75" hidden="1" x14ac:dyDescent="0.3">
      <c r="B29" s="68" t="s">
        <v>33</v>
      </c>
      <c r="C29" s="61"/>
      <c r="D29" s="61"/>
      <c r="E29" s="62">
        <f>F29+G29</f>
        <v>2902.0717075539401</v>
      </c>
      <c r="F29" s="63">
        <f>F30+F31</f>
        <v>1407.5521086706772</v>
      </c>
      <c r="G29" s="69">
        <f>G30+G31</f>
        <v>1494.5195988832629</v>
      </c>
    </row>
    <row r="30" spans="1:7" hidden="1" x14ac:dyDescent="0.2">
      <c r="B30" s="68" t="s">
        <v>34</v>
      </c>
      <c r="C30" s="61"/>
      <c r="D30" s="61"/>
      <c r="E30" s="63">
        <f>F30+G30</f>
        <v>1629.7841863973727</v>
      </c>
      <c r="F30" s="63">
        <f>'[3]2016 (1 полугодие)  '!$K$341-'[3]2016 (1 полугодие)  '!$K$556</f>
        <v>755.65526604677586</v>
      </c>
      <c r="G30" s="69">
        <f>'[3]2016 (2 полугодие)'!$K$363-'[3]2016 (2 полугодие)'!$K$589</f>
        <v>874.12892035059679</v>
      </c>
    </row>
    <row r="31" spans="1:7" ht="13.5" hidden="1" thickBot="1" x14ac:dyDescent="0.25">
      <c r="B31" s="70" t="s">
        <v>35</v>
      </c>
      <c r="C31" s="71"/>
      <c r="D31" s="71"/>
      <c r="E31" s="72">
        <f>F31+G31</f>
        <v>1272.2875211565674</v>
      </c>
      <c r="F31" s="72">
        <f>'[3]2016 (1 полугодие)  '!$K$347-'[3]2016 (1 полугодие)  '!$K$559</f>
        <v>651.89684262390131</v>
      </c>
      <c r="G31" s="73">
        <f>'[3]2016 (2 полугодие)'!$K$369-'[3]2016 (2 полугодие)'!$K$602</f>
        <v>620.39067853266602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Normal="100" zoomScaleSheetLayoutView="100" workbookViewId="0">
      <selection activeCell="N13" sqref="N13"/>
    </sheetView>
  </sheetViews>
  <sheetFormatPr defaultRowHeight="12.75" x14ac:dyDescent="0.2"/>
  <cols>
    <col min="1" max="1" width="7.28515625" style="19" customWidth="1"/>
    <col min="2" max="2" width="56" style="1" customWidth="1"/>
    <col min="3" max="3" width="13.5703125" style="1" customWidth="1"/>
    <col min="4" max="4" width="14" style="1" customWidth="1"/>
    <col min="5" max="5" width="15.85546875" style="1" customWidth="1"/>
    <col min="6" max="6" width="14" style="1" customWidth="1"/>
    <col min="7" max="7" width="12.7109375" style="1" bestFit="1" customWidth="1"/>
    <col min="8" max="8" width="16.140625" style="1" bestFit="1" customWidth="1"/>
    <col min="9" max="16384" width="9.140625" style="1"/>
  </cols>
  <sheetData>
    <row r="1" spans="1:8" x14ac:dyDescent="0.2">
      <c r="A1" s="107"/>
      <c r="B1" s="107"/>
      <c r="E1" s="2"/>
      <c r="G1" s="2"/>
    </row>
    <row r="2" spans="1:8" x14ac:dyDescent="0.2">
      <c r="A2" s="108"/>
      <c r="B2" s="108"/>
    </row>
    <row r="3" spans="1:8" ht="18" x14ac:dyDescent="0.25">
      <c r="A3" s="94" t="s">
        <v>3</v>
      </c>
      <c r="B3" s="94"/>
      <c r="C3" s="94"/>
      <c r="D3" s="94"/>
      <c r="E3" s="94"/>
      <c r="F3" s="95"/>
      <c r="G3" s="95"/>
    </row>
    <row r="4" spans="1:8" ht="40.5" customHeight="1" x14ac:dyDescent="0.2">
      <c r="A4" s="96" t="s">
        <v>49</v>
      </c>
      <c r="B4" s="96"/>
      <c r="C4" s="96"/>
      <c r="D4" s="96"/>
      <c r="E4" s="96"/>
      <c r="F4" s="95"/>
      <c r="G4" s="95"/>
    </row>
    <row r="5" spans="1:8" ht="14.25" customHeight="1" x14ac:dyDescent="0.2">
      <c r="A5" s="3"/>
      <c r="B5" s="3"/>
      <c r="C5" s="3"/>
      <c r="D5" s="3"/>
      <c r="E5" s="3"/>
      <c r="F5" s="3"/>
      <c r="G5" s="3"/>
    </row>
    <row r="6" spans="1:8" ht="14.25" customHeight="1" thickBot="1" x14ac:dyDescent="0.25">
      <c r="A6" s="101" t="s">
        <v>11</v>
      </c>
      <c r="B6" s="101"/>
      <c r="C6" s="101"/>
      <c r="D6" s="101"/>
      <c r="E6" s="101"/>
      <c r="F6" s="102"/>
      <c r="G6" s="102"/>
    </row>
    <row r="7" spans="1:8" ht="29.25" customHeight="1" thickBot="1" x14ac:dyDescent="0.25">
      <c r="A7" s="103" t="s">
        <v>0</v>
      </c>
      <c r="B7" s="105" t="s">
        <v>9</v>
      </c>
      <c r="C7" s="99" t="s">
        <v>50</v>
      </c>
      <c r="D7" s="97" t="s">
        <v>51</v>
      </c>
      <c r="E7" s="98"/>
      <c r="F7" s="98"/>
      <c r="G7" s="98"/>
    </row>
    <row r="8" spans="1:8" ht="33.75" customHeight="1" thickBot="1" x14ac:dyDescent="0.25">
      <c r="A8" s="104"/>
      <c r="B8" s="106"/>
      <c r="C8" s="100"/>
      <c r="D8" s="20" t="s">
        <v>53</v>
      </c>
      <c r="E8" s="5" t="s">
        <v>1</v>
      </c>
      <c r="F8" s="4" t="s">
        <v>52</v>
      </c>
      <c r="G8" s="5" t="s">
        <v>1</v>
      </c>
    </row>
    <row r="9" spans="1:8" ht="13.5" thickBot="1" x14ac:dyDescent="0.25">
      <c r="A9" s="6">
        <v>1</v>
      </c>
      <c r="B9" s="7">
        <v>2</v>
      </c>
      <c r="C9" s="23">
        <v>3</v>
      </c>
      <c r="D9" s="21">
        <v>4</v>
      </c>
      <c r="E9" s="5">
        <v>5</v>
      </c>
      <c r="F9" s="8">
        <v>6</v>
      </c>
      <c r="G9" s="5">
        <v>7</v>
      </c>
    </row>
    <row r="10" spans="1:8" ht="13.5" thickBot="1" x14ac:dyDescent="0.25">
      <c r="A10" s="9"/>
      <c r="B10" s="10" t="s">
        <v>10</v>
      </c>
      <c r="C10" s="25"/>
      <c r="D10" s="22"/>
      <c r="E10" s="12"/>
      <c r="F10" s="11"/>
      <c r="G10" s="12"/>
    </row>
    <row r="11" spans="1:8" x14ac:dyDescent="0.2">
      <c r="A11" s="13">
        <v>1</v>
      </c>
      <c r="B11" s="14" t="s">
        <v>46</v>
      </c>
      <c r="C11" s="82"/>
      <c r="D11" s="80"/>
      <c r="E11" s="81"/>
      <c r="F11" s="40"/>
      <c r="G11" s="81"/>
    </row>
    <row r="12" spans="1:8" ht="13.5" thickBot="1" x14ac:dyDescent="0.25">
      <c r="A12" s="17"/>
      <c r="B12" s="18" t="s">
        <v>8</v>
      </c>
      <c r="C12" s="53">
        <f>'[1]август 2017 '!$E$1088*1.18</f>
        <v>3.6202399999999999</v>
      </c>
      <c r="D12" s="53">
        <v>1.43</v>
      </c>
      <c r="E12" s="78">
        <f>D12/C12</f>
        <v>0.39500143636885954</v>
      </c>
      <c r="F12" s="52">
        <f>D12</f>
        <v>1.43</v>
      </c>
      <c r="G12" s="78">
        <f>F12/D12</f>
        <v>1</v>
      </c>
    </row>
    <row r="13" spans="1:8" x14ac:dyDescent="0.2">
      <c r="A13" s="13">
        <v>2</v>
      </c>
      <c r="B13" s="14" t="s">
        <v>47</v>
      </c>
      <c r="C13" s="82"/>
      <c r="D13" s="80"/>
      <c r="E13" s="81"/>
      <c r="F13" s="40"/>
      <c r="G13" s="81"/>
      <c r="H13" s="1" t="s">
        <v>55</v>
      </c>
    </row>
    <row r="14" spans="1:8" ht="13.5" thickBot="1" x14ac:dyDescent="0.25">
      <c r="A14" s="17"/>
      <c r="B14" s="18" t="s">
        <v>8</v>
      </c>
      <c r="C14" s="53">
        <f>C12/0.7</f>
        <v>5.1717714285714287</v>
      </c>
      <c r="D14" s="53">
        <f>D12/0.7</f>
        <v>2.0428571428571427</v>
      </c>
      <c r="E14" s="78">
        <f>D14/C14</f>
        <v>0.39500143636885948</v>
      </c>
      <c r="F14" s="53">
        <f>F12/0.7</f>
        <v>2.0428571428571427</v>
      </c>
      <c r="G14" s="78">
        <f>F14/D14</f>
        <v>1</v>
      </c>
    </row>
    <row r="16" spans="1:8" hidden="1" x14ac:dyDescent="0.2">
      <c r="C16" s="1" t="s">
        <v>56</v>
      </c>
    </row>
    <row r="17" spans="3:3" hidden="1" x14ac:dyDescent="0.2">
      <c r="C17" s="1" t="s">
        <v>54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9"/>
  <sheetViews>
    <sheetView view="pageBreakPreview" topLeftCell="A13" zoomScale="90" zoomScaleNormal="90" zoomScaleSheetLayoutView="90" workbookViewId="0">
      <selection activeCell="H19" sqref="H19"/>
    </sheetView>
  </sheetViews>
  <sheetFormatPr defaultRowHeight="12.75" x14ac:dyDescent="0.2"/>
  <cols>
    <col min="2" max="2" width="34.85546875" customWidth="1"/>
    <col min="3" max="3" width="12.7109375" hidden="1" customWidth="1"/>
    <col min="4" max="4" width="13.7109375" customWidth="1"/>
    <col min="5" max="5" width="12.7109375" hidden="1" customWidth="1"/>
    <col min="6" max="6" width="13.42578125" customWidth="1"/>
    <col min="7" max="7" width="12.7109375" customWidth="1"/>
    <col min="8" max="8" width="13.5703125" customWidth="1"/>
    <col min="9" max="9" width="1.28515625" hidden="1" customWidth="1"/>
    <col min="10" max="10" width="12.7109375" customWidth="1"/>
    <col min="11" max="11" width="12.7109375" hidden="1" customWidth="1"/>
    <col min="12" max="14" width="12.7109375" customWidth="1"/>
    <col min="15" max="15" width="12.7109375" hidden="1" customWidth="1"/>
    <col min="16" max="16" width="13.42578125" customWidth="1"/>
    <col min="17" max="17" width="12.7109375" hidden="1" customWidth="1"/>
    <col min="18" max="20" width="12.7109375" customWidth="1"/>
  </cols>
  <sheetData>
    <row r="2" spans="2:20" ht="22.5" customHeight="1" x14ac:dyDescent="0.2">
      <c r="B2" s="27"/>
      <c r="C2" s="27"/>
      <c r="D2" s="115" t="s">
        <v>23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0" ht="22.5" customHeight="1" x14ac:dyDescent="0.2">
      <c r="B3" s="27"/>
      <c r="C3" s="116" t="s">
        <v>26</v>
      </c>
      <c r="D3" s="116"/>
      <c r="E3" s="116"/>
      <c r="F3" s="116"/>
      <c r="G3" s="116"/>
      <c r="H3" s="116"/>
      <c r="I3" s="116" t="s">
        <v>24</v>
      </c>
      <c r="J3" s="116"/>
      <c r="K3" s="116"/>
      <c r="L3" s="116"/>
      <c r="M3" s="116"/>
      <c r="N3" s="116"/>
      <c r="O3" s="116" t="s">
        <v>25</v>
      </c>
      <c r="P3" s="116"/>
      <c r="Q3" s="116"/>
      <c r="R3" s="116"/>
      <c r="S3" s="116"/>
      <c r="T3" s="116"/>
    </row>
    <row r="4" spans="2:20" ht="45.75" customHeight="1" x14ac:dyDescent="0.2">
      <c r="B4" s="27"/>
      <c r="C4" s="28" t="s">
        <v>18</v>
      </c>
      <c r="D4" s="28" t="s">
        <v>19</v>
      </c>
      <c r="E4" s="28" t="s">
        <v>20</v>
      </c>
      <c r="F4" s="28" t="s">
        <v>21</v>
      </c>
      <c r="G4" s="28" t="s">
        <v>22</v>
      </c>
      <c r="H4" s="28" t="s">
        <v>12</v>
      </c>
      <c r="I4" s="28" t="s">
        <v>18</v>
      </c>
      <c r="J4" s="28" t="s">
        <v>19</v>
      </c>
      <c r="K4" s="28" t="s">
        <v>20</v>
      </c>
      <c r="L4" s="49" t="s">
        <v>21</v>
      </c>
      <c r="M4" s="49" t="s">
        <v>22</v>
      </c>
      <c r="N4" s="28" t="s">
        <v>12</v>
      </c>
      <c r="O4" s="28" t="s">
        <v>18</v>
      </c>
      <c r="P4" s="28" t="s">
        <v>19</v>
      </c>
      <c r="Q4" s="28" t="s">
        <v>20</v>
      </c>
      <c r="R4" s="49" t="s">
        <v>21</v>
      </c>
      <c r="S4" s="49" t="s">
        <v>22</v>
      </c>
      <c r="T4" s="28" t="s">
        <v>12</v>
      </c>
    </row>
    <row r="5" spans="2:20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2:20" ht="26.25" customHeight="1" x14ac:dyDescent="0.25">
      <c r="B6" s="34" t="s">
        <v>27</v>
      </c>
      <c r="C6" s="27"/>
      <c r="D6" s="32">
        <f>'[3]2015(2 полугодие)'!$B$28</f>
        <v>614.06334161623204</v>
      </c>
      <c r="E6" s="32"/>
      <c r="F6" s="56">
        <f>'[3]2016 (1 полугодие)  '!$B$28</f>
        <v>656.28959289424552</v>
      </c>
      <c r="G6" s="56">
        <f>'[3]2016 (2 полугодие)'!$B$28</f>
        <v>618.30260978223328</v>
      </c>
      <c r="H6" s="32">
        <f>F6+G6</f>
        <v>1274.5922026764788</v>
      </c>
      <c r="I6" s="32"/>
      <c r="J6" s="32">
        <f>'[3]2015(2 полугодие)'!$B$56</f>
        <v>526.02981784610563</v>
      </c>
      <c r="K6" s="32"/>
      <c r="L6" s="56">
        <f>'[3]2016 (1 полугодие)  '!$B$56</f>
        <v>568.00041305843706</v>
      </c>
      <c r="M6" s="56">
        <f>'[3]2016 (2 полугодие)'!$B$56</f>
        <v>528.86252864858807</v>
      </c>
      <c r="N6" s="32">
        <f>L6+M6</f>
        <v>1096.8629417070251</v>
      </c>
      <c r="O6" s="32"/>
      <c r="P6" s="32">
        <f>D6-J6</f>
        <v>88.033523770126408</v>
      </c>
      <c r="Q6" s="32"/>
      <c r="R6" s="56">
        <f>'[3]2016 (1 полугодие)  '!$B$349</f>
        <v>88.289179835808483</v>
      </c>
      <c r="S6" s="56">
        <f>'[3]2016 (2 полугодие)'!$B$371</f>
        <v>89.440081133645208</v>
      </c>
      <c r="T6" s="32">
        <f>R6+S6</f>
        <v>177.72926096945369</v>
      </c>
    </row>
    <row r="7" spans="2:20" ht="26.25" customHeight="1" x14ac:dyDescent="0.25">
      <c r="B7" s="34"/>
      <c r="C7" s="27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26.25" customHeight="1" x14ac:dyDescent="0.25">
      <c r="B8" s="34" t="s">
        <v>13</v>
      </c>
      <c r="C8" s="27"/>
      <c r="D8" s="29">
        <f>'[3]2015(2 полугодие)'!$C$28</f>
        <v>8.4156277421803249</v>
      </c>
      <c r="E8" s="29"/>
      <c r="F8" s="74">
        <f>'[3]2016 (1 полугодие)  '!$C$28</f>
        <v>8.126036511338917</v>
      </c>
      <c r="G8" s="74">
        <f>'[3]2016 (2 полугодие)'!$C$28</f>
        <v>8.9114069747918414</v>
      </c>
      <c r="H8" s="29">
        <f>H9/H6</f>
        <v>8.5070184490748737</v>
      </c>
      <c r="I8" s="29"/>
      <c r="J8" s="29">
        <f>'[3]2015(2 полугодие)'!$C$56</f>
        <v>6.033626572294077</v>
      </c>
      <c r="K8" s="29"/>
      <c r="L8" s="58">
        <f>'[3]2016 (1 полугодие)  '!$C$56</f>
        <v>6.0142526295359326</v>
      </c>
      <c r="M8" s="58">
        <f>'[3]2016 (2 полугодие)'!$C$56</f>
        <v>6.5384841401881362</v>
      </c>
      <c r="N8" s="29">
        <f>N9/N6</f>
        <v>6.2670156610677674</v>
      </c>
      <c r="O8" s="29"/>
      <c r="P8" s="29">
        <f>'[3]2015(2 полугодие)'!$C$370</f>
        <v>22.648883300327938</v>
      </c>
      <c r="Q8" s="29"/>
      <c r="R8" s="58">
        <f>'[3]2016 (1 полугодие)  '!$C$349</f>
        <v>21.712006155466824</v>
      </c>
      <c r="S8" s="58">
        <f>'[3]2016 (2 полугодие)'!$C$371</f>
        <v>22.942588014546168</v>
      </c>
      <c r="T8" s="29">
        <f>T9/T6</f>
        <v>22.331281454971755</v>
      </c>
    </row>
    <row r="9" spans="2:20" ht="26.25" customHeight="1" x14ac:dyDescent="0.25">
      <c r="B9" s="34" t="s">
        <v>14</v>
      </c>
      <c r="C9" s="27"/>
      <c r="D9" s="32">
        <f>'[3]2015(2 полугодие)'!$D$28</f>
        <v>5167.7284931615159</v>
      </c>
      <c r="E9" s="32"/>
      <c r="F9" s="56">
        <f>'[3]2016 (1 полугодие)  '!$D$28</f>
        <v>5333.033193870393</v>
      </c>
      <c r="G9" s="56">
        <f>'[3]2016 (2 полугодие)'!$D$28</f>
        <v>5509.9461893453918</v>
      </c>
      <c r="H9" s="32">
        <f>F9+G9</f>
        <v>10842.979383215785</v>
      </c>
      <c r="I9" s="32"/>
      <c r="J9" s="32">
        <f>'[3]2015(2 полугодие)'!$D$56</f>
        <v>3173.8674867752761</v>
      </c>
      <c r="K9" s="32"/>
      <c r="L9" s="56">
        <f>'[3]2016 (1 полугодие)  '!$D$56</f>
        <v>3416.0979778142009</v>
      </c>
      <c r="M9" s="56">
        <f>'[3]2016 (2 полугодие)'!$D$56</f>
        <v>3457.9592559085868</v>
      </c>
      <c r="N9" s="32">
        <f>L9+M9</f>
        <v>6874.0572337227877</v>
      </c>
      <c r="O9" s="32"/>
      <c r="P9" s="32">
        <f>'[3]2015(2 полугодие)'!$D$370</f>
        <v>1993.8610063862398</v>
      </c>
      <c r="Q9" s="32"/>
      <c r="R9" s="56">
        <f>'[3]2016 (1 полугодие)  '!$D$349</f>
        <v>1916.9352160561912</v>
      </c>
      <c r="S9" s="56">
        <f>'[3]2016 (2 полугодие)'!$D$371</f>
        <v>2051.9869334368054</v>
      </c>
      <c r="T9" s="32">
        <f>R9+S9</f>
        <v>3968.9221494929966</v>
      </c>
    </row>
    <row r="10" spans="2:20" ht="26.25" customHeight="1" x14ac:dyDescent="0.25">
      <c r="B10" s="34"/>
      <c r="C10" s="27"/>
      <c r="D10" s="29"/>
      <c r="E10" s="29"/>
      <c r="F10" s="29"/>
      <c r="G10" s="29"/>
      <c r="H10" s="29"/>
      <c r="I10" s="29"/>
      <c r="J10" s="29"/>
      <c r="K10" s="29"/>
      <c r="L10" s="29"/>
      <c r="M10" s="48"/>
      <c r="N10" s="29"/>
      <c r="O10" s="29"/>
      <c r="P10" s="29"/>
      <c r="Q10" s="29"/>
      <c r="R10" s="29"/>
      <c r="S10" s="29"/>
      <c r="T10" s="29"/>
    </row>
    <row r="11" spans="2:20" ht="26.25" customHeight="1" x14ac:dyDescent="0.25">
      <c r="B11" s="34" t="s">
        <v>15</v>
      </c>
      <c r="C11" s="27"/>
      <c r="D11" s="29">
        <f>'[3]2015(2 полугодие)'!$H$28</f>
        <v>4.9044737351612469</v>
      </c>
      <c r="E11" s="29"/>
      <c r="F11" s="74">
        <f>'[3]2016 (1 полугодие)  '!$H$28</f>
        <v>4.936860402402325</v>
      </c>
      <c r="G11" s="74">
        <f>'[3]2016 (2 полугодие)'!$H$28</f>
        <v>5.3154366525042196</v>
      </c>
      <c r="H11" s="29">
        <f>H12/H6</f>
        <v>5.1205071271728411</v>
      </c>
      <c r="I11" s="29"/>
      <c r="J11" s="29">
        <f>'[3]2015(2 полугодие)'!$H$56</f>
        <v>4.7346464394441359</v>
      </c>
      <c r="K11" s="29"/>
      <c r="L11" s="58">
        <f>'[3]2016 (1 полугодие)  '!$H$56</f>
        <v>4.8736056514661215</v>
      </c>
      <c r="M11" s="58">
        <f>'[3]2016 (2 полугодие)'!$H$56</f>
        <v>5.2214367877591634</v>
      </c>
      <c r="N11" s="29">
        <f>N12/N6</f>
        <v>5.041315624415307</v>
      </c>
      <c r="O11" s="29"/>
      <c r="P11" s="29">
        <f>'[3]2015(2 полугодие)'!$H$370</f>
        <v>5.9192487618276584</v>
      </c>
      <c r="Q11" s="29"/>
      <c r="R11" s="58">
        <f>'[3]2016 (1 полугодие)  '!$H$349</f>
        <v>5.3438040927445467</v>
      </c>
      <c r="S11" s="58">
        <f>'[3]2016 (2 полугодие)'!$H$371</f>
        <v>5.8712613513594487</v>
      </c>
      <c r="T11" s="29">
        <f>T12/T6</f>
        <v>5.6092405197443478</v>
      </c>
    </row>
    <row r="12" spans="2:20" ht="26.25" customHeight="1" x14ac:dyDescent="0.25">
      <c r="B12" s="34" t="s">
        <v>16</v>
      </c>
      <c r="C12" s="27"/>
      <c r="D12" s="32">
        <f>'[3]2015(2 полугодие)'!$I$28</f>
        <v>3011.6575306821583</v>
      </c>
      <c r="E12" s="31"/>
      <c r="F12" s="56">
        <f>'[3]2016 (1 полугодие)  '!$I$28</f>
        <v>3240.0101036683432</v>
      </c>
      <c r="G12" s="57">
        <f>'[3]2016 (2 полугодие)'!$I$28</f>
        <v>3286.5483543754967</v>
      </c>
      <c r="H12" s="32">
        <f>F12+G12</f>
        <v>6526.5584580438399</v>
      </c>
      <c r="I12" s="31"/>
      <c r="J12" s="32">
        <f>'[3]2015(2 полугодие)'!$I$56</f>
        <v>2490.5652041065114</v>
      </c>
      <c r="K12" s="32"/>
      <c r="L12" s="56">
        <f>'[3]2016 (1 полугодие)  '!$I$56</f>
        <v>2768.2100231166901</v>
      </c>
      <c r="M12" s="56">
        <f>'[3]2016 (2 полугодие)'!$I$56</f>
        <v>2761.4222627530721</v>
      </c>
      <c r="N12" s="32">
        <f>L12+M12</f>
        <v>5529.6322858697622</v>
      </c>
      <c r="O12" s="32"/>
      <c r="P12" s="32">
        <f>'[3]2015(2 полугодие)'!$I$370</f>
        <v>521.09232657564678</v>
      </c>
      <c r="Q12" s="32"/>
      <c r="R12" s="56">
        <f>'[3]2016 (1 полугодие)  '!$I$349</f>
        <v>471.80008055165268</v>
      </c>
      <c r="S12" s="56">
        <f>'[3]2016 (2 полугодие)'!$I$371</f>
        <v>525.1260916224245</v>
      </c>
      <c r="T12" s="32">
        <f>R12+S12</f>
        <v>996.92617217407724</v>
      </c>
    </row>
    <row r="13" spans="2:20" ht="26.25" customHeight="1" x14ac:dyDescent="0.25">
      <c r="B13" s="34"/>
      <c r="C13" s="27"/>
      <c r="D13" s="30"/>
      <c r="E13" s="30"/>
      <c r="F13" s="29"/>
      <c r="G13" s="30"/>
      <c r="H13" s="29"/>
      <c r="I13" s="30"/>
      <c r="J13" s="29"/>
      <c r="K13" s="29"/>
      <c r="L13" s="29"/>
      <c r="M13" s="48"/>
      <c r="N13" s="29"/>
      <c r="O13" s="29"/>
      <c r="P13" s="29"/>
      <c r="Q13" s="29"/>
      <c r="R13" s="29"/>
      <c r="S13" s="29"/>
      <c r="T13" s="29"/>
    </row>
    <row r="14" spans="2:20" ht="26.25" customHeight="1" x14ac:dyDescent="0.25">
      <c r="B14" s="34" t="s">
        <v>17</v>
      </c>
      <c r="C14" s="27"/>
      <c r="D14" s="33">
        <f>D9-D12</f>
        <v>2156.0709624793576</v>
      </c>
      <c r="E14" s="33">
        <f t="shared" ref="E14:Q14" si="0">E9-E12</f>
        <v>0</v>
      </c>
      <c r="F14" s="33">
        <f>F9-F12</f>
        <v>2093.0230902020498</v>
      </c>
      <c r="G14" s="33">
        <f>G9-G12</f>
        <v>2223.397834969895</v>
      </c>
      <c r="H14" s="59">
        <f>H9-H12</f>
        <v>4316.4209251719449</v>
      </c>
      <c r="I14" s="33">
        <f t="shared" si="0"/>
        <v>0</v>
      </c>
      <c r="J14" s="33">
        <f>J9-J12</f>
        <v>683.30228266876475</v>
      </c>
      <c r="K14" s="33">
        <f t="shared" si="0"/>
        <v>0</v>
      </c>
      <c r="L14" s="33">
        <f>L9-L12</f>
        <v>647.88795469751085</v>
      </c>
      <c r="M14" s="33">
        <f>M9-M12</f>
        <v>696.53699315551466</v>
      </c>
      <c r="N14" s="33">
        <f>N9-N12</f>
        <v>1344.4249478530255</v>
      </c>
      <c r="O14" s="33">
        <f t="shared" si="0"/>
        <v>0</v>
      </c>
      <c r="P14" s="33">
        <f>P9-P12</f>
        <v>1472.7686798105929</v>
      </c>
      <c r="Q14" s="33">
        <f t="shared" si="0"/>
        <v>0</v>
      </c>
      <c r="R14" s="33">
        <f>R9-R12</f>
        <v>1445.1351355045385</v>
      </c>
      <c r="S14" s="33">
        <f>S9-S12</f>
        <v>1526.8608418143808</v>
      </c>
      <c r="T14" s="33">
        <f>T9-T12</f>
        <v>2971.9959773189194</v>
      </c>
    </row>
    <row r="15" spans="2:20" ht="18" x14ac:dyDescent="0.25">
      <c r="D15" s="26"/>
      <c r="E15" s="26"/>
      <c r="H15" s="43">
        <f>G8/F8</f>
        <v>1.0966486505883937</v>
      </c>
      <c r="I15" s="44"/>
      <c r="J15" s="45"/>
      <c r="K15" s="45"/>
      <c r="L15" s="45"/>
      <c r="M15" s="43">
        <f>M8/L8</f>
        <v>1.087164863690246</v>
      </c>
      <c r="N15" s="45"/>
      <c r="O15" s="45"/>
      <c r="P15" s="45"/>
      <c r="Q15" s="45"/>
      <c r="R15" s="45"/>
      <c r="S15" s="43">
        <f>S8/R8</f>
        <v>1.0566774829680812</v>
      </c>
    </row>
    <row r="16" spans="2:20" ht="18" x14ac:dyDescent="0.25">
      <c r="D16" s="26"/>
      <c r="E16" s="26"/>
      <c r="F16" s="55">
        <f>'[3]2016 (1 полугодие)  '!$K$28</f>
        <v>2093.0230902020494</v>
      </c>
      <c r="G16" s="55">
        <f>'[3]2016 (2 полугодие)'!$K$28</f>
        <v>2223.3978349698955</v>
      </c>
      <c r="H16" s="46"/>
      <c r="I16" s="44"/>
      <c r="J16" s="45"/>
      <c r="K16" s="45"/>
      <c r="L16" s="50">
        <f>'[3]2016 (1 полугодие)  '!$J$56</f>
        <v>647.88795469751108</v>
      </c>
      <c r="M16" s="46">
        <f>'[3]2016 (2 полугодие)'!$K$56</f>
        <v>696.53699315551466</v>
      </c>
      <c r="N16" s="46"/>
      <c r="O16" s="46"/>
      <c r="Q16" s="46"/>
      <c r="R16" s="46">
        <f>'[3]2016 (1 полугодие)  '!$K$349</f>
        <v>1445.1351355045385</v>
      </c>
      <c r="S16" s="46">
        <f>'[3]2016 (2 полугодие)'!$K$371</f>
        <v>1526.8608418143808</v>
      </c>
      <c r="T16" s="46"/>
    </row>
    <row r="17" spans="2:19" ht="47.25" x14ac:dyDescent="0.25">
      <c r="B17" s="36" t="s">
        <v>28</v>
      </c>
      <c r="D17" s="26"/>
      <c r="E17" s="26"/>
      <c r="F17" s="47"/>
      <c r="G17" s="47">
        <f>G16-G14</f>
        <v>0</v>
      </c>
      <c r="H17" s="47"/>
      <c r="I17" s="47">
        <f t="shared" ref="I17:R17" si="1">I14-I16</f>
        <v>0</v>
      </c>
      <c r="J17" s="47"/>
      <c r="K17" s="47">
        <f t="shared" si="1"/>
        <v>0</v>
      </c>
      <c r="L17" s="47">
        <f>L14-L16</f>
        <v>0</v>
      </c>
      <c r="M17" s="47">
        <f>M14-M16</f>
        <v>0</v>
      </c>
      <c r="N17" s="47"/>
      <c r="O17" s="47">
        <f t="shared" si="1"/>
        <v>0</v>
      </c>
      <c r="P17" s="47"/>
      <c r="Q17" s="47">
        <f t="shared" si="1"/>
        <v>0</v>
      </c>
      <c r="R17" s="47">
        <f t="shared" si="1"/>
        <v>0</v>
      </c>
      <c r="S17" s="47">
        <f>S14-S16</f>
        <v>0</v>
      </c>
    </row>
    <row r="18" spans="2:19" ht="18" x14ac:dyDescent="0.25">
      <c r="B18" s="35" t="s">
        <v>29</v>
      </c>
      <c r="D18" s="26"/>
      <c r="E18" s="26"/>
      <c r="F18" s="37">
        <v>738</v>
      </c>
      <c r="G18" s="37">
        <v>826.43</v>
      </c>
      <c r="I18" s="26"/>
    </row>
    <row r="19" spans="2:19" ht="18" x14ac:dyDescent="0.25">
      <c r="B19" s="35"/>
      <c r="D19" s="26"/>
      <c r="E19" s="26"/>
      <c r="F19" s="38">
        <f>F18/841.9</f>
        <v>0.87658866848794392</v>
      </c>
      <c r="G19" s="38">
        <f>G18/841.9</f>
        <v>0.98162489606841663</v>
      </c>
      <c r="I19" s="26"/>
    </row>
    <row r="20" spans="2:19" ht="18" x14ac:dyDescent="0.25">
      <c r="B20" s="35" t="s">
        <v>30</v>
      </c>
      <c r="D20" s="26"/>
      <c r="E20" s="26"/>
      <c r="F20" s="37">
        <v>841.9</v>
      </c>
      <c r="G20" s="37">
        <v>969.02</v>
      </c>
      <c r="I20" s="26"/>
    </row>
    <row r="21" spans="2:19" ht="18" x14ac:dyDescent="0.25">
      <c r="D21" s="26"/>
      <c r="E21" s="26"/>
      <c r="F21" s="38">
        <f>F20/841.9</f>
        <v>1</v>
      </c>
      <c r="G21" s="38">
        <f>G20/841.9</f>
        <v>1.1509918042522864</v>
      </c>
      <c r="I21" s="26"/>
    </row>
    <row r="22" spans="2:19" ht="18" x14ac:dyDescent="0.25">
      <c r="D22" s="26"/>
      <c r="E22" s="26"/>
      <c r="G22" s="26"/>
      <c r="I22" s="26"/>
    </row>
    <row r="23" spans="2:19" ht="18" x14ac:dyDescent="0.25">
      <c r="D23" s="26"/>
      <c r="E23" s="26"/>
      <c r="G23" s="26"/>
      <c r="I23" s="26"/>
    </row>
    <row r="24" spans="2:19" ht="18" x14ac:dyDescent="0.25">
      <c r="D24" s="26"/>
      <c r="E24" s="26"/>
      <c r="G24" s="26"/>
      <c r="I24" s="26"/>
    </row>
    <row r="25" spans="2:19" ht="18" x14ac:dyDescent="0.25">
      <c r="D25" s="26"/>
      <c r="E25" s="26"/>
      <c r="G25" s="26"/>
      <c r="I25" s="26"/>
    </row>
    <row r="26" spans="2:19" ht="18" x14ac:dyDescent="0.25">
      <c r="D26" s="26"/>
      <c r="E26" s="26"/>
      <c r="G26" s="26"/>
      <c r="I26" s="26"/>
    </row>
    <row r="27" spans="2:19" ht="18" x14ac:dyDescent="0.25">
      <c r="D27" s="26"/>
      <c r="E27" s="26"/>
      <c r="G27" s="26"/>
      <c r="I27" s="26"/>
    </row>
    <row r="28" spans="2:19" ht="18" x14ac:dyDescent="0.25">
      <c r="D28" s="26"/>
      <c r="E28" s="26"/>
      <c r="G28" s="26"/>
      <c r="I28" s="26"/>
    </row>
    <row r="29" spans="2:19" ht="18" x14ac:dyDescent="0.25">
      <c r="D29" s="26"/>
      <c r="E29" s="26"/>
      <c r="G29" s="26"/>
      <c r="I29" s="26"/>
    </row>
  </sheetData>
  <mergeCells count="4">
    <mergeCell ref="D2:T2"/>
    <mergeCell ref="C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2024</vt:lpstr>
      <vt:lpstr>КЭС</vt:lpstr>
      <vt:lpstr>ИЭУ</vt:lpstr>
      <vt:lpstr>ПАО Камчатскэнерго(ОзЭУ)</vt:lpstr>
      <vt:lpstr>Анализ</vt:lpstr>
      <vt:lpstr>'2024'!Область_печати</vt:lpstr>
      <vt:lpstr>ИЭУ!Область_печати</vt:lpstr>
      <vt:lpstr>КЭС!Область_печати</vt:lpstr>
      <vt:lpstr>'ПАО Камчатскэнерго(ОзЭУ)'!Область_печати</vt:lpstr>
    </vt:vector>
  </TitlesOfParts>
  <Company>Федеральное Собрание ФС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Государственная Дума</dc:creator>
  <cp:lastModifiedBy>Кулик Альбина Федоровна</cp:lastModifiedBy>
  <cp:lastPrinted>2018-03-29T02:31:22Z</cp:lastPrinted>
  <dcterms:created xsi:type="dcterms:W3CDTF">2011-02-24T09:02:29Z</dcterms:created>
  <dcterms:modified xsi:type="dcterms:W3CDTF">2024-02-12T03:18:07Z</dcterms:modified>
</cp:coreProperties>
</file>