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umkosa\Desktop\"/>
    </mc:Choice>
  </mc:AlternateContent>
  <bookViews>
    <workbookView xWindow="0" yWindow="0" windowWidth="28800" windowHeight="12435" tabRatio="603"/>
  </bookViews>
  <sheets>
    <sheet name="Приложение 3" sheetId="5" r:id="rId1"/>
  </sheets>
  <externalReferences>
    <externalReference r:id="rId2"/>
  </externalReferences>
  <definedNames>
    <definedName name="_xlnm._FilterDatabase" localSheetId="0" hidden="1">'Приложение 3'!$D$9:$H$1357</definedName>
    <definedName name="_xlnm.Print_Area" localSheetId="0">'Приложение 3'!$A$1:$M$1357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94" i="5" l="1"/>
  <c r="K799" i="5"/>
  <c r="K793" i="5"/>
  <c r="K796" i="5"/>
  <c r="K792" i="5"/>
  <c r="N792" i="5" s="1"/>
  <c r="N868" i="5"/>
  <c r="K863" i="5"/>
  <c r="K868" i="5" l="1"/>
  <c r="E636" i="5" l="1"/>
  <c r="E293" i="5"/>
  <c r="M46" i="5"/>
  <c r="L46" i="5"/>
  <c r="E294" i="5"/>
  <c r="E296" i="5"/>
  <c r="E297" i="5"/>
  <c r="E298" i="5"/>
  <c r="E299" i="5"/>
  <c r="E300" i="5"/>
  <c r="E301" i="5"/>
  <c r="E302" i="5"/>
  <c r="E303" i="5"/>
  <c r="E304" i="5"/>
  <c r="L295" i="5"/>
  <c r="L292" i="5" s="1"/>
  <c r="M295" i="5"/>
  <c r="M292" i="5" s="1"/>
  <c r="J46" i="5"/>
  <c r="K46" i="5"/>
  <c r="K1288" i="5" l="1"/>
  <c r="K71" i="5"/>
  <c r="E771" i="5"/>
  <c r="L800" i="5" l="1"/>
  <c r="L22" i="5" s="1"/>
  <c r="L793" i="5"/>
  <c r="M793" i="5"/>
  <c r="M1045" i="5"/>
  <c r="L1045" i="5"/>
  <c r="K1045" i="5"/>
  <c r="L1041" i="5"/>
  <c r="K1041" i="5"/>
  <c r="M1041" i="5"/>
  <c r="L794" i="5"/>
  <c r="L15" i="5" s="1"/>
  <c r="M794" i="5"/>
  <c r="M15" i="5" s="1"/>
  <c r="K15" i="5"/>
  <c r="E1042" i="5"/>
  <c r="M800" i="5"/>
  <c r="K800" i="5"/>
  <c r="L41" i="5"/>
  <c r="M41" i="5"/>
  <c r="K41" i="5"/>
  <c r="K816" i="5"/>
  <c r="K40" i="5" s="1"/>
  <c r="L1083" i="5" l="1"/>
  <c r="L1082" i="5" s="1"/>
  <c r="M1083" i="5"/>
  <c r="M1082" i="5" s="1"/>
  <c r="K1083" i="5"/>
  <c r="K1082" i="5" s="1"/>
  <c r="L14" i="5"/>
  <c r="M14" i="5"/>
  <c r="K14" i="5"/>
  <c r="G793" i="5" l="1"/>
  <c r="H793" i="5"/>
  <c r="I793" i="5"/>
  <c r="J793" i="5"/>
  <c r="J792" i="5" s="1"/>
  <c r="F794" i="5"/>
  <c r="F792" i="5" s="1"/>
  <c r="G794" i="5"/>
  <c r="H794" i="5"/>
  <c r="I794" i="5"/>
  <c r="F795" i="5"/>
  <c r="G795" i="5"/>
  <c r="H795" i="5"/>
  <c r="I795" i="5"/>
  <c r="J795" i="5"/>
  <c r="K795" i="5"/>
  <c r="L795" i="5"/>
  <c r="M795" i="5"/>
  <c r="F797" i="5"/>
  <c r="G797" i="5"/>
  <c r="H797" i="5"/>
  <c r="I797" i="5"/>
  <c r="F798" i="5"/>
  <c r="G798" i="5"/>
  <c r="H798" i="5"/>
  <c r="I798" i="5"/>
  <c r="I792" i="5" l="1"/>
  <c r="H792" i="5"/>
  <c r="E797" i="5"/>
  <c r="E795" i="5"/>
  <c r="E798" i="5"/>
  <c r="G792" i="5"/>
  <c r="E1356" i="5"/>
  <c r="E1355" i="5"/>
  <c r="E1354" i="5"/>
  <c r="E1353" i="5"/>
  <c r="E1352" i="5"/>
  <c r="E1351" i="5"/>
  <c r="E1350" i="5"/>
  <c r="E1349" i="5"/>
  <c r="E1348" i="5"/>
  <c r="E1347" i="5"/>
  <c r="E1346" i="5"/>
  <c r="E1345" i="5"/>
  <c r="E1344" i="5"/>
  <c r="E1343" i="5"/>
  <c r="E1342" i="5"/>
  <c r="E1341" i="5"/>
  <c r="L1340" i="5"/>
  <c r="M1340" i="5" s="1"/>
  <c r="E1339" i="5"/>
  <c r="E1338" i="5"/>
  <c r="G1337" i="5"/>
  <c r="G1334" i="5" s="1"/>
  <c r="G1333" i="5" s="1"/>
  <c r="F1337" i="5"/>
  <c r="F1334" i="5" s="1"/>
  <c r="F1333" i="5" s="1"/>
  <c r="E1336" i="5"/>
  <c r="E1335" i="5"/>
  <c r="M1334" i="5"/>
  <c r="M1333" i="5" s="1"/>
  <c r="L1334" i="5"/>
  <c r="L1333" i="5" s="1"/>
  <c r="K1334" i="5"/>
  <c r="J1334" i="5"/>
  <c r="J1333" i="5" s="1"/>
  <c r="I1334" i="5"/>
  <c r="I1333" i="5" s="1"/>
  <c r="H1334" i="5"/>
  <c r="H1333" i="5" s="1"/>
  <c r="K1333" i="5"/>
  <c r="E1331" i="5"/>
  <c r="E1330" i="5"/>
  <c r="E1329" i="5"/>
  <c r="E1328" i="5"/>
  <c r="E1327" i="5"/>
  <c r="E1326" i="5"/>
  <c r="E1325" i="5"/>
  <c r="E1324" i="5"/>
  <c r="E1323" i="5"/>
  <c r="E1322" i="5"/>
  <c r="E1321" i="5"/>
  <c r="E1320" i="5"/>
  <c r="E1319" i="5"/>
  <c r="E1318" i="5"/>
  <c r="E1317" i="5"/>
  <c r="E1316" i="5"/>
  <c r="L1315" i="5"/>
  <c r="M1315" i="5" s="1"/>
  <c r="E1314" i="5"/>
  <c r="E1313" i="5"/>
  <c r="H1312" i="5"/>
  <c r="H1288" i="5" s="1"/>
  <c r="G1312" i="5"/>
  <c r="F1312" i="5"/>
  <c r="E1311" i="5"/>
  <c r="E1310" i="5"/>
  <c r="M1309" i="5"/>
  <c r="M1308" i="5" s="1"/>
  <c r="L1309" i="5"/>
  <c r="L1308" i="5" s="1"/>
  <c r="K1309" i="5"/>
  <c r="K1308" i="5" s="1"/>
  <c r="J1309" i="5"/>
  <c r="J1308" i="5" s="1"/>
  <c r="I1309" i="5"/>
  <c r="I1308" i="5" s="1"/>
  <c r="I1307" i="5"/>
  <c r="H1307" i="5"/>
  <c r="G1307" i="5"/>
  <c r="F1307" i="5"/>
  <c r="I1306" i="5"/>
  <c r="H1306" i="5"/>
  <c r="G1306" i="5"/>
  <c r="F1306" i="5"/>
  <c r="I1305" i="5"/>
  <c r="H1305" i="5"/>
  <c r="G1305" i="5"/>
  <c r="F1305" i="5"/>
  <c r="I1304" i="5"/>
  <c r="H1304" i="5"/>
  <c r="G1304" i="5"/>
  <c r="F1304" i="5"/>
  <c r="I1303" i="5"/>
  <c r="H1303" i="5"/>
  <c r="G1303" i="5"/>
  <c r="F1303" i="5"/>
  <c r="I1302" i="5"/>
  <c r="H1302" i="5"/>
  <c r="G1302" i="5"/>
  <c r="F1302" i="5"/>
  <c r="I1301" i="5"/>
  <c r="H1301" i="5"/>
  <c r="G1301" i="5"/>
  <c r="F1301" i="5"/>
  <c r="I1300" i="5"/>
  <c r="H1300" i="5"/>
  <c r="G1300" i="5"/>
  <c r="F1300" i="5"/>
  <c r="I1299" i="5"/>
  <c r="H1299" i="5"/>
  <c r="G1299" i="5"/>
  <c r="F1299" i="5"/>
  <c r="I1298" i="5"/>
  <c r="H1298" i="5"/>
  <c r="G1298" i="5"/>
  <c r="F1298" i="5"/>
  <c r="I1297" i="5"/>
  <c r="H1297" i="5"/>
  <c r="G1297" i="5"/>
  <c r="F1297" i="5"/>
  <c r="I1296" i="5"/>
  <c r="H1296" i="5"/>
  <c r="G1296" i="5"/>
  <c r="F1296" i="5"/>
  <c r="I1295" i="5"/>
  <c r="H1295" i="5"/>
  <c r="G1295" i="5"/>
  <c r="F1295" i="5"/>
  <c r="I1294" i="5"/>
  <c r="H1294" i="5"/>
  <c r="G1294" i="5"/>
  <c r="F1294" i="5"/>
  <c r="I1293" i="5"/>
  <c r="H1293" i="5"/>
  <c r="G1293" i="5"/>
  <c r="F1293" i="5"/>
  <c r="I1292" i="5"/>
  <c r="H1292" i="5"/>
  <c r="G1292" i="5"/>
  <c r="F1292" i="5"/>
  <c r="I1290" i="5"/>
  <c r="H1290" i="5"/>
  <c r="G1290" i="5"/>
  <c r="F1290" i="5"/>
  <c r="I1289" i="5"/>
  <c r="H1289" i="5"/>
  <c r="G1289" i="5"/>
  <c r="F1289" i="5"/>
  <c r="M1288" i="5"/>
  <c r="M1285" i="5" s="1"/>
  <c r="M1284" i="5" s="1"/>
  <c r="L1288" i="5"/>
  <c r="L1285" i="5" s="1"/>
  <c r="L1284" i="5" s="1"/>
  <c r="K1285" i="5"/>
  <c r="K1284" i="5" s="1"/>
  <c r="J1288" i="5"/>
  <c r="J1285" i="5" s="1"/>
  <c r="J1284" i="5" s="1"/>
  <c r="I1288" i="5"/>
  <c r="I1287" i="5"/>
  <c r="H1287" i="5"/>
  <c r="G1287" i="5"/>
  <c r="F1287" i="5"/>
  <c r="I1286" i="5"/>
  <c r="H1286" i="5"/>
  <c r="G1286" i="5"/>
  <c r="G14" i="5" s="1"/>
  <c r="F1286" i="5"/>
  <c r="E1283" i="5"/>
  <c r="M1282" i="5"/>
  <c r="L1282" i="5"/>
  <c r="K1282" i="5"/>
  <c r="M1281" i="5"/>
  <c r="L1281" i="5"/>
  <c r="K1281" i="5"/>
  <c r="E1280" i="5"/>
  <c r="E1279" i="5"/>
  <c r="E1278" i="5"/>
  <c r="E1277" i="5"/>
  <c r="E1276" i="5"/>
  <c r="E1275" i="5"/>
  <c r="E1274" i="5"/>
  <c r="E1273" i="5"/>
  <c r="E1272" i="5"/>
  <c r="E1271" i="5"/>
  <c r="E1270" i="5"/>
  <c r="E1269" i="5"/>
  <c r="E1268" i="5"/>
  <c r="E1267" i="5"/>
  <c r="E1266" i="5"/>
  <c r="E1265" i="5"/>
  <c r="H1264" i="5"/>
  <c r="G1264" i="5"/>
  <c r="F1264" i="5"/>
  <c r="E1263" i="5"/>
  <c r="E1262" i="5"/>
  <c r="E1259" i="5"/>
  <c r="M1258" i="5"/>
  <c r="L1258" i="5"/>
  <c r="K1258" i="5"/>
  <c r="M1257" i="5"/>
  <c r="L1257" i="5"/>
  <c r="K1257" i="5"/>
  <c r="E1256" i="5"/>
  <c r="E1255" i="5"/>
  <c r="E1254" i="5"/>
  <c r="E1253" i="5"/>
  <c r="E1252" i="5"/>
  <c r="E1251" i="5"/>
  <c r="E1250" i="5"/>
  <c r="E1249" i="5"/>
  <c r="E1248" i="5"/>
  <c r="E1247" i="5"/>
  <c r="E1246" i="5"/>
  <c r="E1245" i="5"/>
  <c r="E1244" i="5"/>
  <c r="E1243" i="5"/>
  <c r="E1242" i="5"/>
  <c r="E1241" i="5"/>
  <c r="M1240" i="5"/>
  <c r="L1240" i="5"/>
  <c r="K1240" i="5"/>
  <c r="J1240" i="5"/>
  <c r="I1240" i="5"/>
  <c r="H1240" i="5"/>
  <c r="G1240" i="5"/>
  <c r="F1240" i="5"/>
  <c r="E1239" i="5"/>
  <c r="E1238" i="5"/>
  <c r="E1234" i="5"/>
  <c r="M1233" i="5"/>
  <c r="L1233" i="5"/>
  <c r="K1233" i="5"/>
  <c r="M1232" i="5"/>
  <c r="L1232" i="5"/>
  <c r="J1232" i="5" s="1"/>
  <c r="K1232" i="5"/>
  <c r="E1231" i="5"/>
  <c r="E1230" i="5"/>
  <c r="E1229" i="5"/>
  <c r="E1228" i="5"/>
  <c r="E1227" i="5"/>
  <c r="E1226" i="5"/>
  <c r="E1225" i="5"/>
  <c r="E1224" i="5"/>
  <c r="E1223" i="5"/>
  <c r="E1222" i="5"/>
  <c r="E1221" i="5"/>
  <c r="E1220" i="5"/>
  <c r="E1219" i="5"/>
  <c r="L1218" i="5"/>
  <c r="M1218" i="5" s="1"/>
  <c r="E1217" i="5"/>
  <c r="E1216" i="5"/>
  <c r="H1215" i="5"/>
  <c r="G1215" i="5"/>
  <c r="F1215" i="5"/>
  <c r="E1214" i="5"/>
  <c r="E1213" i="5"/>
  <c r="E1210" i="5"/>
  <c r="E1209" i="5"/>
  <c r="E1208" i="5"/>
  <c r="E1207" i="5"/>
  <c r="E1206" i="5"/>
  <c r="E1205" i="5"/>
  <c r="E1204" i="5"/>
  <c r="E1203" i="5"/>
  <c r="E1202" i="5"/>
  <c r="E1201" i="5"/>
  <c r="E1200" i="5"/>
  <c r="E1199" i="5"/>
  <c r="E1198" i="5"/>
  <c r="E1197" i="5"/>
  <c r="E1196" i="5"/>
  <c r="E1195" i="5"/>
  <c r="E1194" i="5"/>
  <c r="E1193" i="5"/>
  <c r="E1192" i="5"/>
  <c r="M1191" i="5"/>
  <c r="M1188" i="5" s="1"/>
  <c r="M1187" i="5" s="1"/>
  <c r="L1191" i="5"/>
  <c r="L1188" i="5" s="1"/>
  <c r="L1187" i="5" s="1"/>
  <c r="K1191" i="5"/>
  <c r="K1188" i="5" s="1"/>
  <c r="K1187" i="5" s="1"/>
  <c r="J1191" i="5"/>
  <c r="J1188" i="5" s="1"/>
  <c r="J1187" i="5" s="1"/>
  <c r="I1191" i="5"/>
  <c r="I1188" i="5" s="1"/>
  <c r="I1187" i="5" s="1"/>
  <c r="H1191" i="5"/>
  <c r="H1188" i="5" s="1"/>
  <c r="H1187" i="5" s="1"/>
  <c r="G1191" i="5"/>
  <c r="G1188" i="5" s="1"/>
  <c r="G1187" i="5" s="1"/>
  <c r="F1191" i="5"/>
  <c r="F1188" i="5" s="1"/>
  <c r="E1190" i="5"/>
  <c r="E1189" i="5"/>
  <c r="M1186" i="5"/>
  <c r="M1113" i="5" s="1"/>
  <c r="M39" i="5" s="1"/>
  <c r="L1186" i="5"/>
  <c r="K1186" i="5"/>
  <c r="M1185" i="5"/>
  <c r="L1185" i="5"/>
  <c r="K1185" i="5"/>
  <c r="M1184" i="5"/>
  <c r="L1184" i="5"/>
  <c r="K1184" i="5"/>
  <c r="E1183" i="5"/>
  <c r="E1182" i="5"/>
  <c r="E1181" i="5"/>
  <c r="E1180" i="5"/>
  <c r="E1179" i="5"/>
  <c r="E1178" i="5"/>
  <c r="E1177" i="5"/>
  <c r="E1176" i="5"/>
  <c r="E1175" i="5"/>
  <c r="E1174" i="5"/>
  <c r="E1173" i="5"/>
  <c r="E1172" i="5"/>
  <c r="E1171" i="5"/>
  <c r="E1170" i="5"/>
  <c r="E1169" i="5"/>
  <c r="E1168" i="5"/>
  <c r="G1167" i="5"/>
  <c r="F1167" i="5"/>
  <c r="E1166" i="5"/>
  <c r="E1165" i="5"/>
  <c r="H1162" i="5"/>
  <c r="G1162" i="5" s="1"/>
  <c r="H1161" i="5"/>
  <c r="G1161" i="5" s="1"/>
  <c r="E1160" i="5"/>
  <c r="E1159" i="5"/>
  <c r="E1158" i="5"/>
  <c r="E1157" i="5"/>
  <c r="E1156" i="5"/>
  <c r="E1155" i="5"/>
  <c r="E1154" i="5"/>
  <c r="E1153" i="5"/>
  <c r="E1152" i="5"/>
  <c r="E1151" i="5"/>
  <c r="E1150" i="5"/>
  <c r="E1149" i="5"/>
  <c r="E1148" i="5"/>
  <c r="E1147" i="5"/>
  <c r="L1146" i="5"/>
  <c r="M1146" i="5" s="1"/>
  <c r="E1145" i="5"/>
  <c r="E1144" i="5"/>
  <c r="L1143" i="5"/>
  <c r="M1143" i="5" s="1"/>
  <c r="M1140" i="5" s="1"/>
  <c r="M1139" i="5" s="1"/>
  <c r="I1143" i="5"/>
  <c r="I1140" i="5" s="1"/>
  <c r="I1139" i="5" s="1"/>
  <c r="H1143" i="5"/>
  <c r="G1143" i="5"/>
  <c r="F1143" i="5"/>
  <c r="E1142" i="5"/>
  <c r="E1141" i="5"/>
  <c r="K1140" i="5"/>
  <c r="K1139" i="5" s="1"/>
  <c r="J1140" i="5"/>
  <c r="J1139" i="5" s="1"/>
  <c r="E1137" i="5"/>
  <c r="E1136" i="5"/>
  <c r="E1135" i="5"/>
  <c r="E1134" i="5"/>
  <c r="E1133" i="5"/>
  <c r="E1132" i="5"/>
  <c r="E1131" i="5"/>
  <c r="E1130" i="5"/>
  <c r="E1129" i="5"/>
  <c r="E1128" i="5"/>
  <c r="E1127" i="5"/>
  <c r="E1126" i="5"/>
  <c r="E1125" i="5"/>
  <c r="E1124" i="5"/>
  <c r="E1123" i="5"/>
  <c r="E1122" i="5"/>
  <c r="E1121" i="5"/>
  <c r="E1120" i="5"/>
  <c r="E1119" i="5"/>
  <c r="M1118" i="5"/>
  <c r="L1118" i="5"/>
  <c r="L1115" i="5" s="1"/>
  <c r="L1114" i="5" s="1"/>
  <c r="K1118" i="5"/>
  <c r="K1115" i="5" s="1"/>
  <c r="K1114" i="5" s="1"/>
  <c r="J1118" i="5"/>
  <c r="J1115" i="5" s="1"/>
  <c r="J1114" i="5" s="1"/>
  <c r="I1118" i="5"/>
  <c r="H1118" i="5"/>
  <c r="H1115" i="5" s="1"/>
  <c r="H1114" i="5" s="1"/>
  <c r="G1118" i="5"/>
  <c r="G1115" i="5" s="1"/>
  <c r="G1114" i="5" s="1"/>
  <c r="F1118" i="5"/>
  <c r="F1115" i="5" s="1"/>
  <c r="F1114" i="5" s="1"/>
  <c r="E1117" i="5"/>
  <c r="E1116" i="5"/>
  <c r="K1113" i="5"/>
  <c r="K39" i="5" s="1"/>
  <c r="I1110" i="5"/>
  <c r="H1110" i="5"/>
  <c r="G1110" i="5"/>
  <c r="F1110" i="5"/>
  <c r="I1109" i="5"/>
  <c r="H1109" i="5"/>
  <c r="G1109" i="5"/>
  <c r="F1109" i="5"/>
  <c r="I1108" i="5"/>
  <c r="H1108" i="5"/>
  <c r="G1108" i="5"/>
  <c r="F1108" i="5"/>
  <c r="I1107" i="5"/>
  <c r="H1107" i="5"/>
  <c r="G1107" i="5"/>
  <c r="F1107" i="5"/>
  <c r="I1106" i="5"/>
  <c r="H1106" i="5"/>
  <c r="G1106" i="5"/>
  <c r="F1106" i="5"/>
  <c r="I1105" i="5"/>
  <c r="H1105" i="5"/>
  <c r="G1105" i="5"/>
  <c r="F1105" i="5"/>
  <c r="I1104" i="5"/>
  <c r="H1104" i="5"/>
  <c r="G1104" i="5"/>
  <c r="F1104" i="5"/>
  <c r="I1103" i="5"/>
  <c r="H1103" i="5"/>
  <c r="G1103" i="5"/>
  <c r="F1103" i="5"/>
  <c r="I1102" i="5"/>
  <c r="H1102" i="5"/>
  <c r="G1102" i="5"/>
  <c r="F1102" i="5"/>
  <c r="I1101" i="5"/>
  <c r="H1101" i="5"/>
  <c r="G1101" i="5"/>
  <c r="F1101" i="5"/>
  <c r="I1100" i="5"/>
  <c r="H1100" i="5"/>
  <c r="G1100" i="5"/>
  <c r="F1100" i="5"/>
  <c r="I1099" i="5"/>
  <c r="H1099" i="5"/>
  <c r="G1099" i="5"/>
  <c r="F1099" i="5"/>
  <c r="I1098" i="5"/>
  <c r="H1098" i="5"/>
  <c r="G1098" i="5"/>
  <c r="F1098" i="5"/>
  <c r="E1097" i="5"/>
  <c r="I1096" i="5"/>
  <c r="H1096" i="5"/>
  <c r="G1096" i="5"/>
  <c r="F1096" i="5"/>
  <c r="I1095" i="5"/>
  <c r="H1095" i="5"/>
  <c r="G1095" i="5"/>
  <c r="F1095" i="5"/>
  <c r="I1093" i="5"/>
  <c r="H1093" i="5"/>
  <c r="G1093" i="5"/>
  <c r="F1093" i="5"/>
  <c r="I1092" i="5"/>
  <c r="H1092" i="5"/>
  <c r="G1092" i="5"/>
  <c r="F1092" i="5"/>
  <c r="E1078" i="5"/>
  <c r="M1074" i="5"/>
  <c r="L1074" i="5"/>
  <c r="K1074" i="5"/>
  <c r="J1074" i="5"/>
  <c r="I1074" i="5"/>
  <c r="H1074" i="5"/>
  <c r="G1074" i="5"/>
  <c r="F1074" i="5"/>
  <c r="E1064" i="5"/>
  <c r="E1063" i="5"/>
  <c r="K1062" i="5"/>
  <c r="K1040" i="5" s="1"/>
  <c r="K1039" i="5" s="1"/>
  <c r="J1062" i="5"/>
  <c r="J1040" i="5" s="1"/>
  <c r="J1039" i="5" s="1"/>
  <c r="E1061" i="5"/>
  <c r="E1060" i="5"/>
  <c r="E1059" i="5"/>
  <c r="E1058" i="5"/>
  <c r="E1057" i="5"/>
  <c r="E1056" i="5"/>
  <c r="E1055" i="5"/>
  <c r="E1054" i="5"/>
  <c r="E1053" i="5"/>
  <c r="E1052" i="5"/>
  <c r="E1051" i="5"/>
  <c r="E1050" i="5"/>
  <c r="E1049" i="5"/>
  <c r="E1048" i="5"/>
  <c r="E1047" i="5"/>
  <c r="E1046" i="5"/>
  <c r="H1045" i="5"/>
  <c r="G1045" i="5"/>
  <c r="G1062" i="5" s="1"/>
  <c r="E1044" i="5"/>
  <c r="E1041" i="5"/>
  <c r="M1040" i="5"/>
  <c r="M1039" i="5" s="1"/>
  <c r="L1040" i="5"/>
  <c r="L1039" i="5" s="1"/>
  <c r="I1040" i="5"/>
  <c r="I1039" i="5"/>
  <c r="E1038" i="5"/>
  <c r="E1037" i="5"/>
  <c r="E1036" i="5"/>
  <c r="M1035" i="5"/>
  <c r="L1035" i="5"/>
  <c r="K1035" i="5"/>
  <c r="G1035" i="5"/>
  <c r="F1035" i="5"/>
  <c r="E1034" i="5"/>
  <c r="E1033" i="5"/>
  <c r="E1032" i="5"/>
  <c r="E1031" i="5"/>
  <c r="E1030" i="5"/>
  <c r="E1029" i="5"/>
  <c r="E1028" i="5"/>
  <c r="E1027" i="5"/>
  <c r="E1026" i="5"/>
  <c r="E1025" i="5"/>
  <c r="E1024" i="5"/>
  <c r="E1023" i="5"/>
  <c r="E1022" i="5"/>
  <c r="E1021" i="5"/>
  <c r="E1020" i="5"/>
  <c r="E1019" i="5"/>
  <c r="M1018" i="5"/>
  <c r="L1018" i="5"/>
  <c r="J1018" i="5"/>
  <c r="J1015" i="5" s="1"/>
  <c r="J1014" i="5" s="1"/>
  <c r="H1018" i="5"/>
  <c r="H1015" i="5" s="1"/>
  <c r="H1014" i="5" s="1"/>
  <c r="G1018" i="5"/>
  <c r="F1018" i="5"/>
  <c r="E1017" i="5"/>
  <c r="E1016" i="5"/>
  <c r="I1015" i="5"/>
  <c r="I1014" i="5" s="1"/>
  <c r="E1012" i="5"/>
  <c r="E1011" i="5"/>
  <c r="E1010" i="5"/>
  <c r="E1009" i="5"/>
  <c r="E1008" i="5"/>
  <c r="E1007" i="5"/>
  <c r="E1006" i="5"/>
  <c r="E1005" i="5"/>
  <c r="E1004" i="5"/>
  <c r="E1003" i="5"/>
  <c r="E1002" i="5"/>
  <c r="E1001" i="5"/>
  <c r="E1000" i="5"/>
  <c r="E999" i="5"/>
  <c r="E998" i="5"/>
  <c r="E997" i="5"/>
  <c r="E996" i="5"/>
  <c r="E995" i="5"/>
  <c r="E994" i="5"/>
  <c r="M993" i="5"/>
  <c r="M990" i="5" s="1"/>
  <c r="M989" i="5" s="1"/>
  <c r="L993" i="5"/>
  <c r="L990" i="5" s="1"/>
  <c r="L989" i="5" s="1"/>
  <c r="K993" i="5"/>
  <c r="K990" i="5" s="1"/>
  <c r="K989" i="5" s="1"/>
  <c r="J993" i="5"/>
  <c r="J990" i="5" s="1"/>
  <c r="J989" i="5" s="1"/>
  <c r="H993" i="5"/>
  <c r="H990" i="5" s="1"/>
  <c r="H989" i="5" s="1"/>
  <c r="G993" i="5"/>
  <c r="G990" i="5" s="1"/>
  <c r="G989" i="5" s="1"/>
  <c r="F993" i="5"/>
  <c r="F990" i="5" s="1"/>
  <c r="F989" i="5" s="1"/>
  <c r="E992" i="5"/>
  <c r="E991" i="5"/>
  <c r="I990" i="5"/>
  <c r="I989" i="5" s="1"/>
  <c r="E988" i="5"/>
  <c r="E987" i="5"/>
  <c r="E986" i="5"/>
  <c r="E985" i="5"/>
  <c r="E984" i="5"/>
  <c r="E983" i="5"/>
  <c r="E982" i="5"/>
  <c r="E981" i="5"/>
  <c r="E980" i="5"/>
  <c r="E979" i="5"/>
  <c r="E978" i="5"/>
  <c r="E977" i="5"/>
  <c r="E976" i="5"/>
  <c r="E975" i="5"/>
  <c r="E974" i="5"/>
  <c r="E973" i="5"/>
  <c r="E972" i="5"/>
  <c r="E971" i="5"/>
  <c r="E970" i="5"/>
  <c r="H969" i="5"/>
  <c r="G969" i="5"/>
  <c r="G966" i="5" s="1"/>
  <c r="G965" i="5" s="1"/>
  <c r="F969" i="5"/>
  <c r="E968" i="5"/>
  <c r="E967" i="5"/>
  <c r="M966" i="5"/>
  <c r="M965" i="5" s="1"/>
  <c r="L966" i="5"/>
  <c r="L965" i="5" s="1"/>
  <c r="K966" i="5"/>
  <c r="K965" i="5" s="1"/>
  <c r="J966" i="5"/>
  <c r="J965" i="5" s="1"/>
  <c r="I966" i="5"/>
  <c r="I965" i="5" s="1"/>
  <c r="E964" i="5"/>
  <c r="E963" i="5"/>
  <c r="E962" i="5"/>
  <c r="E961" i="5"/>
  <c r="E960" i="5"/>
  <c r="E959" i="5"/>
  <c r="E958" i="5"/>
  <c r="E957" i="5"/>
  <c r="E956" i="5"/>
  <c r="E955" i="5"/>
  <c r="E954" i="5"/>
  <c r="E953" i="5"/>
  <c r="E952" i="5"/>
  <c r="E951" i="5"/>
  <c r="E950" i="5"/>
  <c r="E949" i="5"/>
  <c r="E948" i="5"/>
  <c r="E947" i="5"/>
  <c r="E946" i="5"/>
  <c r="H945" i="5"/>
  <c r="H942" i="5" s="1"/>
  <c r="H941" i="5" s="1"/>
  <c r="G945" i="5"/>
  <c r="G942" i="5" s="1"/>
  <c r="G941" i="5" s="1"/>
  <c r="F945" i="5"/>
  <c r="E944" i="5"/>
  <c r="E943" i="5"/>
  <c r="M942" i="5"/>
  <c r="M941" i="5" s="1"/>
  <c r="L942" i="5"/>
  <c r="L941" i="5" s="1"/>
  <c r="K942" i="5"/>
  <c r="K941" i="5" s="1"/>
  <c r="J942" i="5"/>
  <c r="J941" i="5" s="1"/>
  <c r="I942" i="5"/>
  <c r="I941" i="5" s="1"/>
  <c r="E940" i="5"/>
  <c r="E939" i="5"/>
  <c r="E937" i="5"/>
  <c r="E936" i="5"/>
  <c r="E935" i="5"/>
  <c r="E934" i="5"/>
  <c r="E933" i="5"/>
  <c r="E932" i="5"/>
  <c r="E931" i="5"/>
  <c r="E930" i="5"/>
  <c r="E929" i="5"/>
  <c r="E928" i="5"/>
  <c r="E927" i="5"/>
  <c r="E926" i="5"/>
  <c r="E925" i="5"/>
  <c r="E924" i="5"/>
  <c r="E923" i="5"/>
  <c r="E922" i="5"/>
  <c r="M921" i="5"/>
  <c r="M938" i="5" s="1"/>
  <c r="L921" i="5"/>
  <c r="K921" i="5"/>
  <c r="J921" i="5"/>
  <c r="I921" i="5"/>
  <c r="I938" i="5" s="1"/>
  <c r="H921" i="5"/>
  <c r="G921" i="5"/>
  <c r="G918" i="5" s="1"/>
  <c r="G917" i="5" s="1"/>
  <c r="F921" i="5"/>
  <c r="E920" i="5"/>
  <c r="E919" i="5"/>
  <c r="E915" i="5"/>
  <c r="E914" i="5"/>
  <c r="E913" i="5"/>
  <c r="E912" i="5"/>
  <c r="E911" i="5"/>
  <c r="E910" i="5"/>
  <c r="E909" i="5"/>
  <c r="E908" i="5"/>
  <c r="E907" i="5"/>
  <c r="E906" i="5"/>
  <c r="E905" i="5"/>
  <c r="E904" i="5"/>
  <c r="E903" i="5"/>
  <c r="E902" i="5"/>
  <c r="E901" i="5"/>
  <c r="E900" i="5"/>
  <c r="E899" i="5"/>
  <c r="E898" i="5"/>
  <c r="E897" i="5"/>
  <c r="M896" i="5"/>
  <c r="M893" i="5" s="1"/>
  <c r="M892" i="5" s="1"/>
  <c r="L896" i="5"/>
  <c r="L893" i="5" s="1"/>
  <c r="L892" i="5" s="1"/>
  <c r="K893" i="5"/>
  <c r="K892" i="5" s="1"/>
  <c r="H896" i="5"/>
  <c r="H893" i="5" s="1"/>
  <c r="H892" i="5" s="1"/>
  <c r="G896" i="5"/>
  <c r="G893" i="5" s="1"/>
  <c r="G892" i="5" s="1"/>
  <c r="F896" i="5"/>
  <c r="E895" i="5"/>
  <c r="E894" i="5"/>
  <c r="J893" i="5"/>
  <c r="J892" i="5" s="1"/>
  <c r="I893" i="5"/>
  <c r="I892" i="5" s="1"/>
  <c r="E891" i="5"/>
  <c r="E890" i="5"/>
  <c r="M889" i="5"/>
  <c r="K889" i="5"/>
  <c r="J889" i="5"/>
  <c r="I889" i="5"/>
  <c r="H889" i="5"/>
  <c r="G889" i="5"/>
  <c r="F889" i="5"/>
  <c r="E888" i="5"/>
  <c r="E887" i="5"/>
  <c r="E886" i="5"/>
  <c r="E885" i="5"/>
  <c r="E884" i="5"/>
  <c r="E883" i="5"/>
  <c r="E882" i="5"/>
  <c r="E881" i="5"/>
  <c r="E880" i="5"/>
  <c r="E879" i="5"/>
  <c r="E878" i="5"/>
  <c r="E877" i="5"/>
  <c r="F876" i="5"/>
  <c r="E874" i="5"/>
  <c r="E873" i="5"/>
  <c r="M872" i="5"/>
  <c r="K872" i="5"/>
  <c r="N869" i="5" s="1"/>
  <c r="J872" i="5"/>
  <c r="I872" i="5"/>
  <c r="H872" i="5"/>
  <c r="G872" i="5"/>
  <c r="E871" i="5"/>
  <c r="E870" i="5"/>
  <c r="M868" i="5"/>
  <c r="L868" i="5"/>
  <c r="J868" i="5"/>
  <c r="I868" i="5"/>
  <c r="H868" i="5"/>
  <c r="G868" i="5"/>
  <c r="F868" i="5"/>
  <c r="E865" i="5"/>
  <c r="E864" i="5"/>
  <c r="M863" i="5"/>
  <c r="L863" i="5"/>
  <c r="I863" i="5"/>
  <c r="H863" i="5"/>
  <c r="G863" i="5"/>
  <c r="F863" i="5"/>
  <c r="E862" i="5"/>
  <c r="E861" i="5"/>
  <c r="E860" i="5"/>
  <c r="E859" i="5"/>
  <c r="E858" i="5"/>
  <c r="E857" i="5"/>
  <c r="E856" i="5"/>
  <c r="E855" i="5"/>
  <c r="E854" i="5"/>
  <c r="E853" i="5"/>
  <c r="E852" i="5"/>
  <c r="E851" i="5"/>
  <c r="E850" i="5"/>
  <c r="E849" i="5"/>
  <c r="E848" i="5"/>
  <c r="E847" i="5"/>
  <c r="M846" i="5"/>
  <c r="L846" i="5"/>
  <c r="J846" i="5"/>
  <c r="J843" i="5" s="1"/>
  <c r="J842" i="5" s="1"/>
  <c r="I846" i="5"/>
  <c r="H846" i="5"/>
  <c r="G846" i="5"/>
  <c r="F846" i="5"/>
  <c r="E845" i="5"/>
  <c r="K844" i="5"/>
  <c r="E841" i="5"/>
  <c r="E840" i="5"/>
  <c r="M839" i="5"/>
  <c r="L839" i="5"/>
  <c r="H839" i="5"/>
  <c r="G839" i="5"/>
  <c r="F839" i="5"/>
  <c r="E838" i="5"/>
  <c r="E837" i="5"/>
  <c r="E836" i="5"/>
  <c r="E835" i="5"/>
  <c r="E834" i="5"/>
  <c r="E833" i="5"/>
  <c r="E832" i="5"/>
  <c r="E831" i="5"/>
  <c r="E830" i="5"/>
  <c r="E829" i="5"/>
  <c r="E828" i="5"/>
  <c r="E827" i="5"/>
  <c r="E826" i="5"/>
  <c r="E825" i="5"/>
  <c r="E824" i="5"/>
  <c r="E823" i="5"/>
  <c r="M822" i="5"/>
  <c r="L822" i="5"/>
  <c r="H822" i="5"/>
  <c r="G822" i="5"/>
  <c r="F822" i="5"/>
  <c r="E821" i="5"/>
  <c r="E819" i="5"/>
  <c r="K818" i="5"/>
  <c r="K817" i="5" s="1"/>
  <c r="J818" i="5"/>
  <c r="J817" i="5" s="1"/>
  <c r="I818" i="5"/>
  <c r="I817" i="5" s="1"/>
  <c r="M816" i="5"/>
  <c r="M40" i="5" s="1"/>
  <c r="L816" i="5"/>
  <c r="J816" i="5"/>
  <c r="I816" i="5"/>
  <c r="I40" i="5" s="1"/>
  <c r="H816" i="5"/>
  <c r="H40" i="5" s="1"/>
  <c r="G816" i="5"/>
  <c r="G40" i="5" s="1"/>
  <c r="F816" i="5"/>
  <c r="J815" i="5"/>
  <c r="I815" i="5"/>
  <c r="H815" i="5"/>
  <c r="G815" i="5"/>
  <c r="F815" i="5"/>
  <c r="I814" i="5"/>
  <c r="H814" i="5"/>
  <c r="G814" i="5"/>
  <c r="F814" i="5"/>
  <c r="I812" i="5"/>
  <c r="H812" i="5"/>
  <c r="G812" i="5"/>
  <c r="F812" i="5"/>
  <c r="I811" i="5"/>
  <c r="H811" i="5"/>
  <c r="G811" i="5"/>
  <c r="F811" i="5"/>
  <c r="I810" i="5"/>
  <c r="H810" i="5"/>
  <c r="G810" i="5"/>
  <c r="F810" i="5"/>
  <c r="M809" i="5"/>
  <c r="L809" i="5"/>
  <c r="K809" i="5"/>
  <c r="I809" i="5"/>
  <c r="H809" i="5"/>
  <c r="G809" i="5"/>
  <c r="I808" i="5"/>
  <c r="H808" i="5"/>
  <c r="G808" i="5"/>
  <c r="F808" i="5"/>
  <c r="I807" i="5"/>
  <c r="H807" i="5"/>
  <c r="G807" i="5"/>
  <c r="F807" i="5"/>
  <c r="I806" i="5"/>
  <c r="H806" i="5"/>
  <c r="G806" i="5"/>
  <c r="F806" i="5"/>
  <c r="I805" i="5"/>
  <c r="H805" i="5"/>
  <c r="G805" i="5"/>
  <c r="F805" i="5"/>
  <c r="I804" i="5"/>
  <c r="H804" i="5"/>
  <c r="G804" i="5"/>
  <c r="F804" i="5"/>
  <c r="I803" i="5"/>
  <c r="H803" i="5"/>
  <c r="G803" i="5"/>
  <c r="F803" i="5"/>
  <c r="I802" i="5"/>
  <c r="H802" i="5"/>
  <c r="G802" i="5"/>
  <c r="F802" i="5"/>
  <c r="I801" i="5"/>
  <c r="H801" i="5"/>
  <c r="G801" i="5"/>
  <c r="F801" i="5"/>
  <c r="J800" i="5"/>
  <c r="J22" i="5" s="1"/>
  <c r="I800" i="5"/>
  <c r="H800" i="5"/>
  <c r="G800" i="5"/>
  <c r="G799" i="5"/>
  <c r="F799" i="5"/>
  <c r="E770" i="5"/>
  <c r="E769" i="5"/>
  <c r="E768" i="5"/>
  <c r="E767" i="5"/>
  <c r="E764" i="5" s="1"/>
  <c r="E766" i="5"/>
  <c r="M764" i="5"/>
  <c r="M763" i="5" s="1"/>
  <c r="L764" i="5"/>
  <c r="L763" i="5" s="1"/>
  <c r="K764" i="5"/>
  <c r="K763" i="5" s="1"/>
  <c r="J764" i="5"/>
  <c r="J763" i="5" s="1"/>
  <c r="I764" i="5"/>
  <c r="I763" i="5" s="1"/>
  <c r="H763" i="5"/>
  <c r="G763" i="5"/>
  <c r="E761" i="5"/>
  <c r="E760" i="5"/>
  <c r="E759" i="5"/>
  <c r="E758" i="5"/>
  <c r="E757" i="5"/>
  <c r="M755" i="5"/>
  <c r="M754" i="5" s="1"/>
  <c r="L755" i="5"/>
  <c r="L754" i="5" s="1"/>
  <c r="K755" i="5"/>
  <c r="K754" i="5" s="1"/>
  <c r="J755" i="5"/>
  <c r="J754" i="5" s="1"/>
  <c r="I755" i="5"/>
  <c r="I754" i="5" s="1"/>
  <c r="H755" i="5"/>
  <c r="H754" i="5" s="1"/>
  <c r="G755" i="5"/>
  <c r="E753" i="5"/>
  <c r="E752" i="5"/>
  <c r="E751" i="5"/>
  <c r="E750" i="5"/>
  <c r="E749" i="5"/>
  <c r="E748" i="5"/>
  <c r="M747" i="5"/>
  <c r="M746" i="5" s="1"/>
  <c r="L747" i="5"/>
  <c r="L746" i="5" s="1"/>
  <c r="K747" i="5"/>
  <c r="K746" i="5" s="1"/>
  <c r="J747" i="5"/>
  <c r="J746" i="5" s="1"/>
  <c r="I747" i="5"/>
  <c r="I746" i="5" s="1"/>
  <c r="H746" i="5"/>
  <c r="G746" i="5"/>
  <c r="E745" i="5"/>
  <c r="E744" i="5"/>
  <c r="E743" i="5"/>
  <c r="E742" i="5"/>
  <c r="E739" i="5" s="1"/>
  <c r="E741" i="5"/>
  <c r="M739" i="5"/>
  <c r="M738" i="5" s="1"/>
  <c r="L739" i="5"/>
  <c r="L738" i="5" s="1"/>
  <c r="K739" i="5"/>
  <c r="K738" i="5" s="1"/>
  <c r="J739" i="5"/>
  <c r="J738" i="5" s="1"/>
  <c r="I739" i="5"/>
  <c r="I738" i="5" s="1"/>
  <c r="H738" i="5"/>
  <c r="G738" i="5"/>
  <c r="E737" i="5"/>
  <c r="E736" i="5"/>
  <c r="E735" i="5"/>
  <c r="E734" i="5"/>
  <c r="E731" i="5" s="1"/>
  <c r="E733" i="5"/>
  <c r="M731" i="5"/>
  <c r="M730" i="5" s="1"/>
  <c r="L731" i="5"/>
  <c r="L730" i="5" s="1"/>
  <c r="K731" i="5"/>
  <c r="K730" i="5" s="1"/>
  <c r="J731" i="5"/>
  <c r="J730" i="5" s="1"/>
  <c r="I731" i="5"/>
  <c r="I730" i="5" s="1"/>
  <c r="H730" i="5"/>
  <c r="E728" i="5"/>
  <c r="E727" i="5"/>
  <c r="E726" i="5"/>
  <c r="E725" i="5"/>
  <c r="E724" i="5"/>
  <c r="I722" i="5"/>
  <c r="E722" i="5" s="1"/>
  <c r="M721" i="5"/>
  <c r="L721" i="5"/>
  <c r="K721" i="5"/>
  <c r="J721" i="5"/>
  <c r="H721" i="5"/>
  <c r="E720" i="5"/>
  <c r="E719" i="5"/>
  <c r="E718" i="5"/>
  <c r="E717" i="5"/>
  <c r="E714" i="5" s="1"/>
  <c r="E716" i="5"/>
  <c r="M714" i="5"/>
  <c r="M713" i="5" s="1"/>
  <c r="L714" i="5"/>
  <c r="L713" i="5" s="1"/>
  <c r="K714" i="5"/>
  <c r="K713" i="5" s="1"/>
  <c r="J714" i="5"/>
  <c r="J713" i="5" s="1"/>
  <c r="I714" i="5"/>
  <c r="E712" i="5"/>
  <c r="E711" i="5"/>
  <c r="E710" i="5"/>
  <c r="E709" i="5"/>
  <c r="E708" i="5"/>
  <c r="M706" i="5"/>
  <c r="M705" i="5" s="1"/>
  <c r="L706" i="5"/>
  <c r="L705" i="5" s="1"/>
  <c r="K706" i="5"/>
  <c r="K705" i="5" s="1"/>
  <c r="J706" i="5"/>
  <c r="J705" i="5" s="1"/>
  <c r="E704" i="5"/>
  <c r="E703" i="5"/>
  <c r="E702" i="5"/>
  <c r="E701" i="5"/>
  <c r="E700" i="5"/>
  <c r="E699" i="5"/>
  <c r="I698" i="5"/>
  <c r="I685" i="5" s="1"/>
  <c r="I682" i="5" s="1"/>
  <c r="I681" i="5" s="1"/>
  <c r="E697" i="5"/>
  <c r="E696" i="5"/>
  <c r="E695" i="5"/>
  <c r="E694" i="5"/>
  <c r="E693" i="5"/>
  <c r="E692" i="5"/>
  <c r="E691" i="5"/>
  <c r="E690" i="5"/>
  <c r="E689" i="5"/>
  <c r="E688" i="5"/>
  <c r="E687" i="5"/>
  <c r="E686" i="5"/>
  <c r="H685" i="5"/>
  <c r="H682" i="5" s="1"/>
  <c r="H681" i="5" s="1"/>
  <c r="G685" i="5"/>
  <c r="F685" i="5"/>
  <c r="F682" i="5" s="1"/>
  <c r="E684" i="5"/>
  <c r="E683" i="5"/>
  <c r="J682" i="5"/>
  <c r="J681" i="5" s="1"/>
  <c r="E679" i="5"/>
  <c r="E678" i="5"/>
  <c r="F677" i="5"/>
  <c r="E676" i="5"/>
  <c r="E675" i="5"/>
  <c r="E674" i="5"/>
  <c r="I673" i="5"/>
  <c r="E672" i="5"/>
  <c r="E671" i="5"/>
  <c r="E670" i="5"/>
  <c r="E669" i="5"/>
  <c r="E668" i="5"/>
  <c r="E667" i="5"/>
  <c r="E666" i="5"/>
  <c r="E665" i="5"/>
  <c r="E664" i="5"/>
  <c r="E663" i="5"/>
  <c r="E662" i="5"/>
  <c r="E661" i="5"/>
  <c r="H660" i="5"/>
  <c r="G660" i="5"/>
  <c r="G677" i="5" s="1"/>
  <c r="F660" i="5"/>
  <c r="E659" i="5"/>
  <c r="E658" i="5"/>
  <c r="J657" i="5"/>
  <c r="J656" i="5" s="1"/>
  <c r="E655" i="5"/>
  <c r="E654" i="5"/>
  <c r="E653" i="5"/>
  <c r="E652" i="5"/>
  <c r="E651" i="5"/>
  <c r="E650" i="5"/>
  <c r="K649" i="5"/>
  <c r="L649" i="5" s="1"/>
  <c r="L636" i="5" s="1"/>
  <c r="L633" i="5" s="1"/>
  <c r="L632" i="5" s="1"/>
  <c r="E648" i="5"/>
  <c r="E647" i="5"/>
  <c r="E646" i="5"/>
  <c r="E645" i="5"/>
  <c r="E644" i="5"/>
  <c r="E643" i="5"/>
  <c r="E642" i="5"/>
  <c r="E641" i="5"/>
  <c r="E640" i="5"/>
  <c r="E639" i="5"/>
  <c r="E638" i="5"/>
  <c r="E637" i="5"/>
  <c r="J636" i="5"/>
  <c r="J633" i="5" s="1"/>
  <c r="J632" i="5" s="1"/>
  <c r="I636" i="5"/>
  <c r="I633" i="5" s="1"/>
  <c r="I632" i="5" s="1"/>
  <c r="H633" i="5"/>
  <c r="H632" i="5" s="1"/>
  <c r="G633" i="5"/>
  <c r="G632" i="5" s="1"/>
  <c r="E635" i="5"/>
  <c r="E634" i="5"/>
  <c r="E631" i="5"/>
  <c r="E630" i="5"/>
  <c r="E629" i="5"/>
  <c r="E628" i="5"/>
  <c r="E627" i="5"/>
  <c r="E626" i="5"/>
  <c r="E625" i="5"/>
  <c r="E624" i="5"/>
  <c r="E623" i="5"/>
  <c r="E622" i="5"/>
  <c r="E621" i="5"/>
  <c r="E620" i="5"/>
  <c r="E619" i="5"/>
  <c r="E618" i="5"/>
  <c r="E617" i="5"/>
  <c r="E616" i="5"/>
  <c r="E615" i="5"/>
  <c r="E614" i="5"/>
  <c r="E613" i="5"/>
  <c r="M612" i="5"/>
  <c r="M609" i="5" s="1"/>
  <c r="M608" i="5" s="1"/>
  <c r="L612" i="5"/>
  <c r="L609" i="5" s="1"/>
  <c r="L608" i="5" s="1"/>
  <c r="K612" i="5"/>
  <c r="K609" i="5" s="1"/>
  <c r="K608" i="5" s="1"/>
  <c r="J612" i="5"/>
  <c r="J609" i="5" s="1"/>
  <c r="J608" i="5" s="1"/>
  <c r="I612" i="5"/>
  <c r="I609" i="5" s="1"/>
  <c r="I608" i="5" s="1"/>
  <c r="H612" i="5"/>
  <c r="H609" i="5" s="1"/>
  <c r="H608" i="5" s="1"/>
  <c r="G612" i="5"/>
  <c r="G609" i="5" s="1"/>
  <c r="G608" i="5" s="1"/>
  <c r="F612" i="5"/>
  <c r="F609" i="5" s="1"/>
  <c r="F608" i="5" s="1"/>
  <c r="E611" i="5"/>
  <c r="E610" i="5"/>
  <c r="E607" i="5"/>
  <c r="E606" i="5"/>
  <c r="E605" i="5"/>
  <c r="E604" i="5"/>
  <c r="E603" i="5"/>
  <c r="E602" i="5"/>
  <c r="E601" i="5"/>
  <c r="E600" i="5"/>
  <c r="E599" i="5"/>
  <c r="E598" i="5"/>
  <c r="E597" i="5"/>
  <c r="E596" i="5"/>
  <c r="E595" i="5"/>
  <c r="E594" i="5"/>
  <c r="E593" i="5"/>
  <c r="E592" i="5"/>
  <c r="E591" i="5"/>
  <c r="E590" i="5"/>
  <c r="E589" i="5"/>
  <c r="M588" i="5"/>
  <c r="M585" i="5" s="1"/>
  <c r="M584" i="5" s="1"/>
  <c r="L588" i="5"/>
  <c r="L585" i="5" s="1"/>
  <c r="L584" i="5" s="1"/>
  <c r="K588" i="5"/>
  <c r="K585" i="5" s="1"/>
  <c r="K584" i="5" s="1"/>
  <c r="J588" i="5"/>
  <c r="J585" i="5" s="1"/>
  <c r="J584" i="5" s="1"/>
  <c r="I588" i="5"/>
  <c r="I585" i="5" s="1"/>
  <c r="I584" i="5" s="1"/>
  <c r="H588" i="5"/>
  <c r="H585" i="5" s="1"/>
  <c r="H584" i="5" s="1"/>
  <c r="G588" i="5"/>
  <c r="G585" i="5" s="1"/>
  <c r="G584" i="5" s="1"/>
  <c r="F588" i="5"/>
  <c r="F585" i="5" s="1"/>
  <c r="E587" i="5"/>
  <c r="E586" i="5"/>
  <c r="E582" i="5"/>
  <c r="E581" i="5"/>
  <c r="E580" i="5"/>
  <c r="E579" i="5"/>
  <c r="E578" i="5"/>
  <c r="E577" i="5"/>
  <c r="E576" i="5"/>
  <c r="E575" i="5"/>
  <c r="E574" i="5"/>
  <c r="E573" i="5"/>
  <c r="E572" i="5"/>
  <c r="E571" i="5"/>
  <c r="E570" i="5"/>
  <c r="E569" i="5"/>
  <c r="E568" i="5"/>
  <c r="E567" i="5"/>
  <c r="E566" i="5"/>
  <c r="E565" i="5"/>
  <c r="E564" i="5"/>
  <c r="M563" i="5"/>
  <c r="M560" i="5" s="1"/>
  <c r="M559" i="5" s="1"/>
  <c r="L563" i="5"/>
  <c r="L560" i="5" s="1"/>
  <c r="L559" i="5" s="1"/>
  <c r="K563" i="5"/>
  <c r="K560" i="5" s="1"/>
  <c r="K559" i="5" s="1"/>
  <c r="J563" i="5"/>
  <c r="J560" i="5" s="1"/>
  <c r="J559" i="5" s="1"/>
  <c r="I563" i="5"/>
  <c r="I560" i="5" s="1"/>
  <c r="I559" i="5" s="1"/>
  <c r="H563" i="5"/>
  <c r="H560" i="5" s="1"/>
  <c r="H559" i="5" s="1"/>
  <c r="G563" i="5"/>
  <c r="G560" i="5" s="1"/>
  <c r="G559" i="5" s="1"/>
  <c r="F563" i="5"/>
  <c r="F560" i="5" s="1"/>
  <c r="E562" i="5"/>
  <c r="E561" i="5"/>
  <c r="E558" i="5"/>
  <c r="E557" i="5"/>
  <c r="E556" i="5"/>
  <c r="E555" i="5"/>
  <c r="E554" i="5"/>
  <c r="E553" i="5"/>
  <c r="E552" i="5"/>
  <c r="E551" i="5"/>
  <c r="E550" i="5"/>
  <c r="E549" i="5"/>
  <c r="E548" i="5"/>
  <c r="E547" i="5"/>
  <c r="E546" i="5"/>
  <c r="E545" i="5"/>
  <c r="E544" i="5"/>
  <c r="E543" i="5"/>
  <c r="E542" i="5"/>
  <c r="E541" i="5"/>
  <c r="E540" i="5"/>
  <c r="M539" i="5"/>
  <c r="M536" i="5" s="1"/>
  <c r="M535" i="5" s="1"/>
  <c r="L539" i="5"/>
  <c r="L536" i="5" s="1"/>
  <c r="L535" i="5" s="1"/>
  <c r="K539" i="5"/>
  <c r="K536" i="5" s="1"/>
  <c r="K535" i="5" s="1"/>
  <c r="J539" i="5"/>
  <c r="J536" i="5" s="1"/>
  <c r="J535" i="5" s="1"/>
  <c r="I539" i="5"/>
  <c r="I536" i="5" s="1"/>
  <c r="I535" i="5" s="1"/>
  <c r="H539" i="5"/>
  <c r="H536" i="5" s="1"/>
  <c r="H535" i="5" s="1"/>
  <c r="G539" i="5"/>
  <c r="G536" i="5" s="1"/>
  <c r="G535" i="5" s="1"/>
  <c r="F539" i="5"/>
  <c r="F536" i="5" s="1"/>
  <c r="E538" i="5"/>
  <c r="E537" i="5"/>
  <c r="E534" i="5"/>
  <c r="E533" i="5"/>
  <c r="E532" i="5"/>
  <c r="E531" i="5"/>
  <c r="E530" i="5"/>
  <c r="E529" i="5"/>
  <c r="E528" i="5"/>
  <c r="E527" i="5"/>
  <c r="E526" i="5"/>
  <c r="E525" i="5"/>
  <c r="E524" i="5"/>
  <c r="E523" i="5"/>
  <c r="E522" i="5"/>
  <c r="E521" i="5"/>
  <c r="E520" i="5"/>
  <c r="E519" i="5"/>
  <c r="E518" i="5"/>
  <c r="E517" i="5"/>
  <c r="E516" i="5"/>
  <c r="M515" i="5"/>
  <c r="M512" i="5" s="1"/>
  <c r="M511" i="5" s="1"/>
  <c r="L515" i="5"/>
  <c r="L512" i="5" s="1"/>
  <c r="L511" i="5" s="1"/>
  <c r="K515" i="5"/>
  <c r="K512" i="5" s="1"/>
  <c r="K511" i="5" s="1"/>
  <c r="J515" i="5"/>
  <c r="J512" i="5" s="1"/>
  <c r="J511" i="5" s="1"/>
  <c r="I515" i="5"/>
  <c r="I512" i="5" s="1"/>
  <c r="I511" i="5" s="1"/>
  <c r="H515" i="5"/>
  <c r="H512" i="5" s="1"/>
  <c r="H511" i="5" s="1"/>
  <c r="G515" i="5"/>
  <c r="G512" i="5" s="1"/>
  <c r="G511" i="5" s="1"/>
  <c r="F515" i="5"/>
  <c r="E514" i="5"/>
  <c r="E513" i="5"/>
  <c r="E509" i="5"/>
  <c r="E508" i="5"/>
  <c r="E507" i="5"/>
  <c r="E506" i="5"/>
  <c r="E505" i="5"/>
  <c r="E504" i="5"/>
  <c r="E503" i="5"/>
  <c r="E502" i="5"/>
  <c r="E501" i="5"/>
  <c r="E500" i="5"/>
  <c r="E499" i="5"/>
  <c r="E498" i="5"/>
  <c r="E497" i="5"/>
  <c r="E496" i="5"/>
  <c r="E495" i="5"/>
  <c r="E494" i="5"/>
  <c r="K493" i="5"/>
  <c r="L493" i="5" s="1"/>
  <c r="E493" i="5" s="1"/>
  <c r="E492" i="5"/>
  <c r="E491" i="5"/>
  <c r="I490" i="5"/>
  <c r="J490" i="5" s="1"/>
  <c r="K490" i="5" s="1"/>
  <c r="H490" i="5"/>
  <c r="H487" i="5" s="1"/>
  <c r="H486" i="5" s="1"/>
  <c r="G490" i="5"/>
  <c r="G487" i="5" s="1"/>
  <c r="G486" i="5" s="1"/>
  <c r="F490" i="5"/>
  <c r="F487" i="5" s="1"/>
  <c r="E489" i="5"/>
  <c r="E488" i="5"/>
  <c r="E485" i="5"/>
  <c r="E484" i="5"/>
  <c r="E483" i="5"/>
  <c r="E482" i="5"/>
  <c r="E481" i="5"/>
  <c r="E480" i="5"/>
  <c r="E479" i="5"/>
  <c r="E478" i="5"/>
  <c r="E477" i="5"/>
  <c r="E476" i="5"/>
  <c r="E475" i="5"/>
  <c r="E474" i="5"/>
  <c r="E473" i="5"/>
  <c r="E472" i="5"/>
  <c r="E471" i="5"/>
  <c r="E470" i="5"/>
  <c r="E469" i="5"/>
  <c r="E468" i="5"/>
  <c r="E467" i="5"/>
  <c r="M466" i="5"/>
  <c r="M463" i="5" s="1"/>
  <c r="M462" i="5" s="1"/>
  <c r="L466" i="5"/>
  <c r="L463" i="5" s="1"/>
  <c r="L462" i="5" s="1"/>
  <c r="K466" i="5"/>
  <c r="K463" i="5" s="1"/>
  <c r="K462" i="5" s="1"/>
  <c r="I466" i="5"/>
  <c r="I463" i="5" s="1"/>
  <c r="I462" i="5" s="1"/>
  <c r="H466" i="5"/>
  <c r="H463" i="5" s="1"/>
  <c r="H462" i="5" s="1"/>
  <c r="G466" i="5"/>
  <c r="G463" i="5" s="1"/>
  <c r="G462" i="5" s="1"/>
  <c r="F466" i="5"/>
  <c r="E465" i="5"/>
  <c r="E464" i="5"/>
  <c r="J463" i="5"/>
  <c r="J462" i="5" s="1"/>
  <c r="E461" i="5"/>
  <c r="E460" i="5"/>
  <c r="E459" i="5"/>
  <c r="E458" i="5"/>
  <c r="E457" i="5"/>
  <c r="E456" i="5"/>
  <c r="E455" i="5"/>
  <c r="E454" i="5"/>
  <c r="E453" i="5"/>
  <c r="E452" i="5"/>
  <c r="E451" i="5"/>
  <c r="E450" i="5"/>
  <c r="E449" i="5"/>
  <c r="E448" i="5"/>
  <c r="E447" i="5"/>
  <c r="E446" i="5"/>
  <c r="E445" i="5"/>
  <c r="E444" i="5"/>
  <c r="E443" i="5"/>
  <c r="M442" i="5"/>
  <c r="M439" i="5" s="1"/>
  <c r="M438" i="5" s="1"/>
  <c r="L442" i="5"/>
  <c r="L439" i="5" s="1"/>
  <c r="L438" i="5" s="1"/>
  <c r="K442" i="5"/>
  <c r="K439" i="5" s="1"/>
  <c r="K438" i="5" s="1"/>
  <c r="J442" i="5"/>
  <c r="J439" i="5" s="1"/>
  <c r="J438" i="5" s="1"/>
  <c r="I442" i="5"/>
  <c r="I439" i="5" s="1"/>
  <c r="I438" i="5" s="1"/>
  <c r="H442" i="5"/>
  <c r="H439" i="5" s="1"/>
  <c r="H438" i="5" s="1"/>
  <c r="G442" i="5"/>
  <c r="G439" i="5" s="1"/>
  <c r="G438" i="5" s="1"/>
  <c r="F442" i="5"/>
  <c r="E441" i="5"/>
  <c r="E440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M417" i="5"/>
  <c r="M414" i="5" s="1"/>
  <c r="M413" i="5" s="1"/>
  <c r="L417" i="5"/>
  <c r="L414" i="5" s="1"/>
  <c r="L413" i="5" s="1"/>
  <c r="K417" i="5"/>
  <c r="K414" i="5" s="1"/>
  <c r="K413" i="5" s="1"/>
  <c r="J417" i="5"/>
  <c r="J414" i="5" s="1"/>
  <c r="J413" i="5" s="1"/>
  <c r="I417" i="5"/>
  <c r="I414" i="5" s="1"/>
  <c r="I413" i="5" s="1"/>
  <c r="H417" i="5"/>
  <c r="H414" i="5" s="1"/>
  <c r="H413" i="5" s="1"/>
  <c r="G417" i="5"/>
  <c r="G414" i="5" s="1"/>
  <c r="G413" i="5" s="1"/>
  <c r="F417" i="5"/>
  <c r="E416" i="5"/>
  <c r="E415" i="5"/>
  <c r="E412" i="5"/>
  <c r="E411" i="5"/>
  <c r="E410" i="5"/>
  <c r="E409" i="5"/>
  <c r="E408" i="5"/>
  <c r="E407" i="5"/>
  <c r="E406" i="5"/>
  <c r="E405" i="5"/>
  <c r="E404" i="5"/>
  <c r="E403" i="5"/>
  <c r="E402" i="5"/>
  <c r="E401" i="5"/>
  <c r="E400" i="5"/>
  <c r="E399" i="5"/>
  <c r="E398" i="5"/>
  <c r="E397" i="5"/>
  <c r="E396" i="5"/>
  <c r="E395" i="5"/>
  <c r="E394" i="5"/>
  <c r="H393" i="5"/>
  <c r="H390" i="5" s="1"/>
  <c r="H389" i="5" s="1"/>
  <c r="G393" i="5"/>
  <c r="G390" i="5" s="1"/>
  <c r="G389" i="5" s="1"/>
  <c r="F393" i="5"/>
  <c r="E392" i="5"/>
  <c r="E391" i="5"/>
  <c r="M390" i="5"/>
  <c r="M389" i="5" s="1"/>
  <c r="L390" i="5"/>
  <c r="L389" i="5" s="1"/>
  <c r="K390" i="5"/>
  <c r="K389" i="5" s="1"/>
  <c r="J390" i="5"/>
  <c r="J389" i="5" s="1"/>
  <c r="I390" i="5"/>
  <c r="I389" i="5" s="1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K366" i="5"/>
  <c r="K365" i="5" s="1"/>
  <c r="H369" i="5"/>
  <c r="H366" i="5" s="1"/>
  <c r="H365" i="5" s="1"/>
  <c r="G369" i="5"/>
  <c r="G366" i="5" s="1"/>
  <c r="G365" i="5" s="1"/>
  <c r="F369" i="5"/>
  <c r="E368" i="5"/>
  <c r="E367" i="5"/>
  <c r="M366" i="5"/>
  <c r="M365" i="5" s="1"/>
  <c r="L366" i="5"/>
  <c r="L365" i="5" s="1"/>
  <c r="J366" i="5"/>
  <c r="J365" i="5" s="1"/>
  <c r="I366" i="5"/>
  <c r="I365" i="5" s="1"/>
  <c r="E363" i="5"/>
  <c r="E362" i="5"/>
  <c r="E361" i="5"/>
  <c r="E360" i="5"/>
  <c r="E359" i="5"/>
  <c r="E358" i="5"/>
  <c r="E357" i="5"/>
  <c r="E356" i="5"/>
  <c r="E355" i="5"/>
  <c r="E354" i="5"/>
  <c r="E353" i="5"/>
  <c r="E352" i="5"/>
  <c r="E351" i="5"/>
  <c r="E350" i="5"/>
  <c r="E349" i="5"/>
  <c r="E348" i="5"/>
  <c r="E347" i="5"/>
  <c r="E346" i="5"/>
  <c r="E345" i="5"/>
  <c r="H344" i="5"/>
  <c r="H341" i="5" s="1"/>
  <c r="H340" i="5" s="1"/>
  <c r="G344" i="5"/>
  <c r="G341" i="5" s="1"/>
  <c r="G340" i="5" s="1"/>
  <c r="F344" i="5"/>
  <c r="F341" i="5" s="1"/>
  <c r="F340" i="5" s="1"/>
  <c r="E343" i="5"/>
  <c r="E342" i="5"/>
  <c r="M341" i="5"/>
  <c r="M340" i="5" s="1"/>
  <c r="L341" i="5"/>
  <c r="L340" i="5" s="1"/>
  <c r="K341" i="5"/>
  <c r="K340" i="5" s="1"/>
  <c r="J341" i="5"/>
  <c r="J340" i="5" s="1"/>
  <c r="I341" i="5"/>
  <c r="I340" i="5" s="1"/>
  <c r="E339" i="5"/>
  <c r="E338" i="5"/>
  <c r="M337" i="5"/>
  <c r="L337" i="5"/>
  <c r="H337" i="5"/>
  <c r="G337" i="5"/>
  <c r="F337" i="5"/>
  <c r="E336" i="5"/>
  <c r="E335" i="5"/>
  <c r="E334" i="5"/>
  <c r="E333" i="5"/>
  <c r="E332" i="5"/>
  <c r="E331" i="5"/>
  <c r="E330" i="5"/>
  <c r="E329" i="5"/>
  <c r="E328" i="5"/>
  <c r="E327" i="5"/>
  <c r="E326" i="5"/>
  <c r="E325" i="5"/>
  <c r="E324" i="5"/>
  <c r="E323" i="5"/>
  <c r="E322" i="5"/>
  <c r="E321" i="5"/>
  <c r="M320" i="5"/>
  <c r="L320" i="5"/>
  <c r="H320" i="5"/>
  <c r="G320" i="5"/>
  <c r="F320" i="5"/>
  <c r="E319" i="5"/>
  <c r="E318" i="5"/>
  <c r="K317" i="5"/>
  <c r="K316" i="5" s="1"/>
  <c r="J317" i="5"/>
  <c r="J316" i="5" s="1"/>
  <c r="I317" i="5"/>
  <c r="I316" i="5" s="1"/>
  <c r="E315" i="5"/>
  <c r="E314" i="5"/>
  <c r="E312" i="5"/>
  <c r="E311" i="5"/>
  <c r="E310" i="5"/>
  <c r="E309" i="5"/>
  <c r="E308" i="5"/>
  <c r="E307" i="5"/>
  <c r="E306" i="5"/>
  <c r="E305" i="5"/>
  <c r="E295" i="5" s="1"/>
  <c r="E292" i="5" s="1"/>
  <c r="M291" i="5"/>
  <c r="K295" i="5"/>
  <c r="K292" i="5" s="1"/>
  <c r="K291" i="5" s="1"/>
  <c r="I295" i="5"/>
  <c r="I292" i="5" s="1"/>
  <c r="I291" i="5" s="1"/>
  <c r="H295" i="5"/>
  <c r="H292" i="5" s="1"/>
  <c r="H291" i="5" s="1"/>
  <c r="G295" i="5"/>
  <c r="G313" i="5" s="1"/>
  <c r="G292" i="5" s="1"/>
  <c r="G291" i="5" s="1"/>
  <c r="F295" i="5"/>
  <c r="F313" i="5" s="1"/>
  <c r="E313" i="5" s="1"/>
  <c r="L291" i="5"/>
  <c r="J292" i="5"/>
  <c r="J291" i="5" s="1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H271" i="5"/>
  <c r="G271" i="5"/>
  <c r="G267" i="5" s="1"/>
  <c r="G266" i="5" s="1"/>
  <c r="F271" i="5"/>
  <c r="F267" i="5" s="1"/>
  <c r="F266" i="5" s="1"/>
  <c r="E269" i="5"/>
  <c r="E268" i="5"/>
  <c r="M267" i="5"/>
  <c r="M266" i="5" s="1"/>
  <c r="L267" i="5"/>
  <c r="L266" i="5" s="1"/>
  <c r="K267" i="5"/>
  <c r="K266" i="5" s="1"/>
  <c r="J267" i="5"/>
  <c r="J266" i="5" s="1"/>
  <c r="I267" i="5"/>
  <c r="I266" i="5" s="1"/>
  <c r="E265" i="5"/>
  <c r="E264" i="5"/>
  <c r="G263" i="5"/>
  <c r="F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H249" i="5"/>
  <c r="I249" i="5" s="1"/>
  <c r="E248" i="5"/>
  <c r="E247" i="5"/>
  <c r="G246" i="5"/>
  <c r="F246" i="5"/>
  <c r="E245" i="5"/>
  <c r="E244" i="5"/>
  <c r="E241" i="5"/>
  <c r="E240" i="5"/>
  <c r="M239" i="5"/>
  <c r="M219" i="5" s="1"/>
  <c r="M218" i="5" s="1"/>
  <c r="L239" i="5"/>
  <c r="L219" i="5" s="1"/>
  <c r="L218" i="5" s="1"/>
  <c r="K239" i="5"/>
  <c r="J239" i="5"/>
  <c r="J219" i="5" s="1"/>
  <c r="J218" i="5" s="1"/>
  <c r="F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H222" i="5"/>
  <c r="H239" i="5" s="1"/>
  <c r="G222" i="5"/>
  <c r="G239" i="5" s="1"/>
  <c r="F222" i="5"/>
  <c r="E221" i="5"/>
  <c r="E220" i="5"/>
  <c r="K219" i="5"/>
  <c r="K218" i="5" s="1"/>
  <c r="I219" i="5"/>
  <c r="I218" i="5" s="1"/>
  <c r="E217" i="5"/>
  <c r="E216" i="5"/>
  <c r="M215" i="5"/>
  <c r="L215" i="5"/>
  <c r="K215" i="5"/>
  <c r="H215" i="5"/>
  <c r="G215" i="5"/>
  <c r="F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M198" i="5"/>
  <c r="L198" i="5"/>
  <c r="H198" i="5"/>
  <c r="G198" i="5"/>
  <c r="F198" i="5"/>
  <c r="E197" i="5"/>
  <c r="E196" i="5"/>
  <c r="J195" i="5"/>
  <c r="J194" i="5" s="1"/>
  <c r="I195" i="5"/>
  <c r="I194" i="5" s="1"/>
  <c r="E193" i="5"/>
  <c r="E192" i="5"/>
  <c r="I191" i="5"/>
  <c r="I170" i="5" s="1"/>
  <c r="I169" i="5" s="1"/>
  <c r="H191" i="5"/>
  <c r="H170" i="5" s="1"/>
  <c r="H169" i="5" s="1"/>
  <c r="G191" i="5"/>
  <c r="F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G174" i="5"/>
  <c r="F174" i="5"/>
  <c r="E172" i="5"/>
  <c r="E171" i="5"/>
  <c r="J170" i="5"/>
  <c r="J169" i="5" s="1"/>
  <c r="E168" i="5"/>
  <c r="E167" i="5"/>
  <c r="M166" i="5"/>
  <c r="M146" i="5" s="1"/>
  <c r="M145" i="5" s="1"/>
  <c r="L166" i="5"/>
  <c r="L146" i="5" s="1"/>
  <c r="L145" i="5" s="1"/>
  <c r="K166" i="5"/>
  <c r="K146" i="5" s="1"/>
  <c r="K145" i="5" s="1"/>
  <c r="J166" i="5"/>
  <c r="J146" i="5" s="1"/>
  <c r="J145" i="5" s="1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H149" i="5"/>
  <c r="H166" i="5" s="1"/>
  <c r="H146" i="5" s="1"/>
  <c r="H145" i="5" s="1"/>
  <c r="G149" i="5"/>
  <c r="F149" i="5"/>
  <c r="F166" i="5" s="1"/>
  <c r="E148" i="5"/>
  <c r="E147" i="5"/>
  <c r="I146" i="5"/>
  <c r="I145" i="5" s="1"/>
  <c r="E144" i="5"/>
  <c r="E143" i="5"/>
  <c r="M142" i="5"/>
  <c r="M122" i="5" s="1"/>
  <c r="M121" i="5" s="1"/>
  <c r="L142" i="5"/>
  <c r="L122" i="5" s="1"/>
  <c r="L121" i="5" s="1"/>
  <c r="K142" i="5"/>
  <c r="J142" i="5"/>
  <c r="J122" i="5" s="1"/>
  <c r="I142" i="5"/>
  <c r="I122" i="5" s="1"/>
  <c r="I121" i="5" s="1"/>
  <c r="H142" i="5"/>
  <c r="G142" i="5"/>
  <c r="F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H125" i="5"/>
  <c r="G125" i="5"/>
  <c r="F125" i="5"/>
  <c r="E124" i="5"/>
  <c r="E123" i="5"/>
  <c r="K122" i="5"/>
  <c r="K121" i="5" s="1"/>
  <c r="J121" i="5"/>
  <c r="E120" i="5"/>
  <c r="E119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M101" i="5"/>
  <c r="L101" i="5"/>
  <c r="K101" i="5"/>
  <c r="J101" i="5"/>
  <c r="J98" i="5" s="1"/>
  <c r="J97" i="5" s="1"/>
  <c r="I101" i="5"/>
  <c r="H101" i="5"/>
  <c r="H118" i="5" s="1"/>
  <c r="H98" i="5" s="1"/>
  <c r="H97" i="5" s="1"/>
  <c r="G101" i="5"/>
  <c r="G118" i="5" s="1"/>
  <c r="G98" i="5" s="1"/>
  <c r="G97" i="5" s="1"/>
  <c r="F101" i="5"/>
  <c r="F118" i="5" s="1"/>
  <c r="E100" i="5"/>
  <c r="E99" i="5"/>
  <c r="H96" i="5"/>
  <c r="G96" i="5" s="1"/>
  <c r="E95" i="5"/>
  <c r="E94" i="5"/>
  <c r="E93" i="5"/>
  <c r="E91" i="5"/>
  <c r="E90" i="5"/>
  <c r="E89" i="5"/>
  <c r="G88" i="5"/>
  <c r="E88" i="5" s="1"/>
  <c r="E87" i="5"/>
  <c r="E86" i="5"/>
  <c r="E85" i="5"/>
  <c r="E84" i="5"/>
  <c r="E83" i="5"/>
  <c r="K82" i="5"/>
  <c r="E82" i="5"/>
  <c r="L81" i="5"/>
  <c r="M81" i="5" s="1"/>
  <c r="M54" i="5" s="1"/>
  <c r="M23" i="5" s="1"/>
  <c r="E81" i="5"/>
  <c r="E80" i="5"/>
  <c r="E79" i="5"/>
  <c r="E78" i="5"/>
  <c r="E77" i="5"/>
  <c r="J76" i="5"/>
  <c r="J73" i="5" s="1"/>
  <c r="J72" i="5" s="1"/>
  <c r="I76" i="5"/>
  <c r="I73" i="5" s="1"/>
  <c r="I72" i="5" s="1"/>
  <c r="H76" i="5"/>
  <c r="F76" i="5"/>
  <c r="E75" i="5"/>
  <c r="E74" i="5"/>
  <c r="J71" i="5"/>
  <c r="E71" i="5" s="1"/>
  <c r="I70" i="5"/>
  <c r="I69" i="5"/>
  <c r="H69" i="5"/>
  <c r="G69" i="5"/>
  <c r="F69" i="5"/>
  <c r="H67" i="5"/>
  <c r="G67" i="5"/>
  <c r="F67" i="5"/>
  <c r="M66" i="5"/>
  <c r="M34" i="5" s="1"/>
  <c r="L66" i="5"/>
  <c r="L34" i="5" s="1"/>
  <c r="K66" i="5"/>
  <c r="K34" i="5" s="1"/>
  <c r="J66" i="5"/>
  <c r="J34" i="5" s="1"/>
  <c r="I66" i="5"/>
  <c r="H66" i="5"/>
  <c r="G66" i="5"/>
  <c r="F66" i="5"/>
  <c r="M65" i="5"/>
  <c r="M33" i="5" s="1"/>
  <c r="L65" i="5"/>
  <c r="L33" i="5" s="1"/>
  <c r="K65" i="5"/>
  <c r="K33" i="5" s="1"/>
  <c r="J65" i="5"/>
  <c r="J33" i="5" s="1"/>
  <c r="I65" i="5"/>
  <c r="H65" i="5"/>
  <c r="G65" i="5"/>
  <c r="F65" i="5"/>
  <c r="I64" i="5"/>
  <c r="H64" i="5"/>
  <c r="I63" i="5"/>
  <c r="H63" i="5"/>
  <c r="F63" i="5"/>
  <c r="M62" i="5"/>
  <c r="M30" i="5" s="1"/>
  <c r="L62" i="5"/>
  <c r="L30" i="5" s="1"/>
  <c r="K62" i="5"/>
  <c r="K30" i="5" s="1"/>
  <c r="J62" i="5"/>
  <c r="J30" i="5" s="1"/>
  <c r="I62" i="5"/>
  <c r="H62" i="5"/>
  <c r="G62" i="5"/>
  <c r="F62" i="5"/>
  <c r="E61" i="5"/>
  <c r="I60" i="5"/>
  <c r="H60" i="5"/>
  <c r="G60" i="5"/>
  <c r="F60" i="5"/>
  <c r="M59" i="5"/>
  <c r="M28" i="5" s="1"/>
  <c r="L59" i="5"/>
  <c r="L28" i="5" s="1"/>
  <c r="K59" i="5"/>
  <c r="K28" i="5" s="1"/>
  <c r="J59" i="5"/>
  <c r="J28" i="5" s="1"/>
  <c r="I59" i="5"/>
  <c r="I28" i="5" s="1"/>
  <c r="H59" i="5"/>
  <c r="G59" i="5"/>
  <c r="G28" i="5" s="1"/>
  <c r="F59" i="5"/>
  <c r="F28" i="5" s="1"/>
  <c r="I58" i="5"/>
  <c r="H58" i="5"/>
  <c r="G58" i="5"/>
  <c r="F58" i="5"/>
  <c r="M57" i="5"/>
  <c r="M26" i="5" s="1"/>
  <c r="L57" i="5"/>
  <c r="L26" i="5" s="1"/>
  <c r="K57" i="5"/>
  <c r="K26" i="5" s="1"/>
  <c r="J57" i="5"/>
  <c r="J26" i="5" s="1"/>
  <c r="I57" i="5"/>
  <c r="H57" i="5"/>
  <c r="G57" i="5"/>
  <c r="F57" i="5"/>
  <c r="M56" i="5"/>
  <c r="M25" i="5" s="1"/>
  <c r="L56" i="5"/>
  <c r="L25" i="5" s="1"/>
  <c r="K56" i="5"/>
  <c r="K25" i="5" s="1"/>
  <c r="J56" i="5"/>
  <c r="J25" i="5" s="1"/>
  <c r="H56" i="5"/>
  <c r="G56" i="5"/>
  <c r="F56" i="5"/>
  <c r="H55" i="5"/>
  <c r="G55" i="5"/>
  <c r="F55" i="5"/>
  <c r="K54" i="5"/>
  <c r="K23" i="5" s="1"/>
  <c r="J54" i="5"/>
  <c r="J23" i="5" s="1"/>
  <c r="I54" i="5"/>
  <c r="H54" i="5"/>
  <c r="G54" i="5"/>
  <c r="F54" i="5"/>
  <c r="I53" i="5"/>
  <c r="H53" i="5"/>
  <c r="G53" i="5"/>
  <c r="F53" i="5"/>
  <c r="G52" i="5"/>
  <c r="F52" i="5"/>
  <c r="I51" i="5"/>
  <c r="H51" i="5"/>
  <c r="G51" i="5"/>
  <c r="F51" i="5"/>
  <c r="I50" i="5"/>
  <c r="I19" i="5" s="1"/>
  <c r="H50" i="5"/>
  <c r="G50" i="5"/>
  <c r="F50" i="5"/>
  <c r="I48" i="5"/>
  <c r="H48" i="5"/>
  <c r="G48" i="5"/>
  <c r="F48" i="5"/>
  <c r="M47" i="5"/>
  <c r="M45" i="5" s="1"/>
  <c r="L47" i="5"/>
  <c r="K47" i="5"/>
  <c r="J47" i="5"/>
  <c r="I47" i="5"/>
  <c r="I45" i="5" s="1"/>
  <c r="H47" i="5"/>
  <c r="H45" i="5" s="1"/>
  <c r="G47" i="5"/>
  <c r="F47" i="5"/>
  <c r="F45" i="5" s="1"/>
  <c r="L40" i="5"/>
  <c r="J40" i="5"/>
  <c r="M38" i="5"/>
  <c r="L38" i="5"/>
  <c r="K38" i="5"/>
  <c r="J38" i="5"/>
  <c r="E36" i="5"/>
  <c r="M35" i="5"/>
  <c r="L35" i="5"/>
  <c r="K35" i="5"/>
  <c r="J35" i="5"/>
  <c r="G32" i="5"/>
  <c r="H28" i="5"/>
  <c r="M22" i="5"/>
  <c r="K22" i="5"/>
  <c r="E17" i="5"/>
  <c r="M16" i="5"/>
  <c r="L16" i="5"/>
  <c r="K16" i="5"/>
  <c r="E16" i="5" s="1"/>
  <c r="I14" i="5"/>
  <c r="H14" i="5"/>
  <c r="H706" i="5" l="1"/>
  <c r="F19" i="5"/>
  <c r="G19" i="5"/>
  <c r="H19" i="5"/>
  <c r="E19" i="5" s="1"/>
  <c r="I25" i="5"/>
  <c r="F20" i="5"/>
  <c r="K195" i="5"/>
  <c r="K194" i="5" s="1"/>
  <c r="J41" i="5"/>
  <c r="E41" i="5" s="1"/>
  <c r="I20" i="5"/>
  <c r="J809" i="5"/>
  <c r="H29" i="5"/>
  <c r="G317" i="5"/>
  <c r="G316" i="5" s="1"/>
  <c r="H705" i="5"/>
  <c r="F23" i="5"/>
  <c r="F26" i="5"/>
  <c r="F27" i="5"/>
  <c r="F29" i="5"/>
  <c r="H33" i="5"/>
  <c r="I32" i="5"/>
  <c r="F633" i="5"/>
  <c r="F632" i="5" s="1"/>
  <c r="F15" i="5"/>
  <c r="F13" i="5" s="1"/>
  <c r="H22" i="5"/>
  <c r="H70" i="5"/>
  <c r="H122" i="5"/>
  <c r="H121" i="5" s="1"/>
  <c r="I799" i="5"/>
  <c r="I796" i="5" s="1"/>
  <c r="E802" i="5"/>
  <c r="L799" i="5"/>
  <c r="L796" i="5" s="1"/>
  <c r="O792" i="5" s="1"/>
  <c r="O794" i="5" s="1"/>
  <c r="G23" i="5"/>
  <c r="G122" i="5"/>
  <c r="G121" i="5" s="1"/>
  <c r="F219" i="5"/>
  <c r="F218" i="5" s="1"/>
  <c r="K1261" i="5"/>
  <c r="K1260" i="5" s="1"/>
  <c r="F24" i="5"/>
  <c r="G30" i="5"/>
  <c r="H31" i="5"/>
  <c r="L195" i="5"/>
  <c r="L194" i="5" s="1"/>
  <c r="I843" i="5"/>
  <c r="I842" i="5" s="1"/>
  <c r="M799" i="5"/>
  <c r="M796" i="5" s="1"/>
  <c r="P792" i="5" s="1"/>
  <c r="P794" i="5" s="1"/>
  <c r="J1094" i="5"/>
  <c r="H25" i="5"/>
  <c r="I27" i="5"/>
  <c r="H30" i="5"/>
  <c r="H317" i="5"/>
  <c r="H316" i="5" s="1"/>
  <c r="L1015" i="5"/>
  <c r="L1014" i="5" s="1"/>
  <c r="K98" i="5"/>
  <c r="K97" i="5" s="1"/>
  <c r="K938" i="5"/>
  <c r="K918" i="5" s="1"/>
  <c r="K917" i="5" s="1"/>
  <c r="N794" i="5"/>
  <c r="J1185" i="5"/>
  <c r="H1185" i="5" s="1"/>
  <c r="M1237" i="5"/>
  <c r="M1236" i="5" s="1"/>
  <c r="E1295" i="5"/>
  <c r="L98" i="5"/>
  <c r="L97" i="5" s="1"/>
  <c r="E142" i="5"/>
  <c r="G170" i="5"/>
  <c r="G169" i="5" s="1"/>
  <c r="G195" i="5"/>
  <c r="G194" i="5" s="1"/>
  <c r="M195" i="5"/>
  <c r="M194" i="5" s="1"/>
  <c r="F657" i="5"/>
  <c r="F656" i="5" s="1"/>
  <c r="G843" i="5"/>
  <c r="G842" i="5" s="1"/>
  <c r="J45" i="5"/>
  <c r="H32" i="5"/>
  <c r="H34" i="5"/>
  <c r="M818" i="5"/>
  <c r="M817" i="5" s="1"/>
  <c r="E1098" i="5"/>
  <c r="E1143" i="5"/>
  <c r="E1140" i="5" s="1"/>
  <c r="F317" i="5"/>
  <c r="F316" i="5" s="1"/>
  <c r="E793" i="5"/>
  <c r="I24" i="5"/>
  <c r="F33" i="5"/>
  <c r="I26" i="5"/>
  <c r="I29" i="5"/>
  <c r="I31" i="5"/>
  <c r="H263" i="5"/>
  <c r="J1282" i="5"/>
  <c r="H1282" i="5" s="1"/>
  <c r="E1301" i="5"/>
  <c r="E1304" i="5"/>
  <c r="E839" i="5"/>
  <c r="H843" i="5"/>
  <c r="H842" i="5" s="1"/>
  <c r="E125" i="5"/>
  <c r="I1184" i="5"/>
  <c r="E1191" i="5"/>
  <c r="E1293" i="5"/>
  <c r="M649" i="5"/>
  <c r="M636" i="5" s="1"/>
  <c r="M633" i="5" s="1"/>
  <c r="M632" i="5" s="1"/>
  <c r="I706" i="5"/>
  <c r="I705" i="5" s="1"/>
  <c r="G1015" i="5"/>
  <c r="G1014" i="5" s="1"/>
  <c r="E808" i="5"/>
  <c r="E1096" i="5"/>
  <c r="M1015" i="5"/>
  <c r="M1014" i="5" s="1"/>
  <c r="L1212" i="5"/>
  <c r="L1211" i="5" s="1"/>
  <c r="L317" i="5"/>
  <c r="L316" i="5" s="1"/>
  <c r="E1074" i="5"/>
  <c r="E1093" i="5"/>
  <c r="E344" i="5"/>
  <c r="E341" i="5" s="1"/>
  <c r="E747" i="5"/>
  <c r="E48" i="5"/>
  <c r="M317" i="5"/>
  <c r="M316" i="5" s="1"/>
  <c r="E515" i="5"/>
  <c r="E512" i="5" s="1"/>
  <c r="G796" i="5"/>
  <c r="L844" i="5"/>
  <c r="L792" i="5" s="1"/>
  <c r="I867" i="5"/>
  <c r="I866" i="5" s="1"/>
  <c r="H26" i="5"/>
  <c r="H1140" i="5"/>
  <c r="H1139" i="5" s="1"/>
  <c r="E1218" i="5"/>
  <c r="E1292" i="5"/>
  <c r="E1298" i="5"/>
  <c r="J799" i="5"/>
  <c r="E812" i="5"/>
  <c r="E816" i="5"/>
  <c r="F31" i="5"/>
  <c r="E1109" i="5"/>
  <c r="G22" i="5"/>
  <c r="I30" i="5"/>
  <c r="F818" i="5"/>
  <c r="F817" i="5" s="1"/>
  <c r="G25" i="5"/>
  <c r="F35" i="5"/>
  <c r="F706" i="5"/>
  <c r="F705" i="5" s="1"/>
  <c r="K867" i="5"/>
  <c r="K866" i="5" s="1"/>
  <c r="M867" i="5"/>
  <c r="M866" i="5" s="1"/>
  <c r="I1258" i="5"/>
  <c r="G1288" i="5"/>
  <c r="G1285" i="5" s="1"/>
  <c r="G1284" i="5" s="1"/>
  <c r="E442" i="5"/>
  <c r="F713" i="5"/>
  <c r="H818" i="5"/>
  <c r="H817" i="5" s="1"/>
  <c r="K1094" i="5"/>
  <c r="K1091" i="5" s="1"/>
  <c r="K1090" i="5" s="1"/>
  <c r="E1299" i="5"/>
  <c r="E1302" i="5"/>
  <c r="E1110" i="5"/>
  <c r="I1186" i="5"/>
  <c r="I1113" i="5" s="1"/>
  <c r="I39" i="5" s="1"/>
  <c r="E763" i="5"/>
  <c r="K846" i="5"/>
  <c r="K843" i="5" s="1"/>
  <c r="K842" i="5" s="1"/>
  <c r="E869" i="5"/>
  <c r="E868" i="5" s="1"/>
  <c r="E1035" i="5"/>
  <c r="E1287" i="5"/>
  <c r="H23" i="5"/>
  <c r="E337" i="5"/>
  <c r="F512" i="5"/>
  <c r="F511" i="5" s="1"/>
  <c r="E511" i="5" s="1"/>
  <c r="E1095" i="5"/>
  <c r="E1215" i="5"/>
  <c r="E1212" i="5" s="1"/>
  <c r="M1212" i="5"/>
  <c r="M1211" i="5" s="1"/>
  <c r="M1261" i="5"/>
  <c r="M1260" i="5" s="1"/>
  <c r="E1297" i="5"/>
  <c r="E1305" i="5"/>
  <c r="E1315" i="5"/>
  <c r="K45" i="5"/>
  <c r="E215" i="5"/>
  <c r="E649" i="5"/>
  <c r="F809" i="5"/>
  <c r="F32" i="5" s="1"/>
  <c r="J14" i="5"/>
  <c r="J13" i="5" s="1"/>
  <c r="E989" i="5"/>
  <c r="G26" i="5"/>
  <c r="E801" i="5"/>
  <c r="E56" i="5"/>
  <c r="E69" i="5"/>
  <c r="J698" i="5"/>
  <c r="K698" i="5" s="1"/>
  <c r="K685" i="5" s="1"/>
  <c r="K682" i="5" s="1"/>
  <c r="K681" i="5" s="1"/>
  <c r="E1303" i="5"/>
  <c r="E417" i="5"/>
  <c r="E810" i="5"/>
  <c r="M918" i="5"/>
  <c r="M917" i="5" s="1"/>
  <c r="E1100" i="5"/>
  <c r="E1106" i="5"/>
  <c r="L1113" i="5"/>
  <c r="L39" i="5" s="1"/>
  <c r="E1118" i="5"/>
  <c r="E1115" i="5" s="1"/>
  <c r="G1309" i="5"/>
  <c r="G1308" i="5" s="1"/>
  <c r="E1337" i="5"/>
  <c r="E1334" i="5" s="1"/>
  <c r="F25" i="5"/>
  <c r="H1285" i="5"/>
  <c r="H1284" i="5" s="1"/>
  <c r="H20" i="5"/>
  <c r="E612" i="5"/>
  <c r="E609" i="5" s="1"/>
  <c r="E814" i="5"/>
  <c r="F1094" i="5"/>
  <c r="H27" i="5"/>
  <c r="H15" i="5"/>
  <c r="H13" i="5" s="1"/>
  <c r="G35" i="5"/>
  <c r="I23" i="5"/>
  <c r="G63" i="5"/>
  <c r="G31" i="5" s="1"/>
  <c r="I67" i="5"/>
  <c r="I35" i="5" s="1"/>
  <c r="G243" i="5"/>
  <c r="G242" i="5" s="1"/>
  <c r="E340" i="5"/>
  <c r="G813" i="5"/>
  <c r="E1101" i="5"/>
  <c r="I1282" i="5"/>
  <c r="I1285" i="5"/>
  <c r="I1284" i="5" s="1"/>
  <c r="I15" i="5"/>
  <c r="I13" i="5" s="1"/>
  <c r="F68" i="5"/>
  <c r="F40" i="5"/>
  <c r="E40" i="5" s="1"/>
  <c r="F49" i="5"/>
  <c r="G76" i="5"/>
  <c r="G73" i="5" s="1"/>
  <c r="G72" i="5" s="1"/>
  <c r="F195" i="5"/>
  <c r="H246" i="5"/>
  <c r="H243" i="5" s="1"/>
  <c r="H242" i="5" s="1"/>
  <c r="M493" i="5"/>
  <c r="I721" i="5"/>
  <c r="E993" i="5"/>
  <c r="E990" i="5" s="1"/>
  <c r="M1164" i="5"/>
  <c r="M1163" i="5" s="1"/>
  <c r="E1296" i="5"/>
  <c r="E1307" i="5"/>
  <c r="E65" i="5"/>
  <c r="I1233" i="5"/>
  <c r="H35" i="5"/>
  <c r="E28" i="5"/>
  <c r="L54" i="5"/>
  <c r="L23" i="5" s="1"/>
  <c r="E59" i="5"/>
  <c r="F122" i="5"/>
  <c r="F121" i="5" s="1"/>
  <c r="H714" i="5"/>
  <c r="H713" i="5" s="1"/>
  <c r="E815" i="5"/>
  <c r="G867" i="5"/>
  <c r="G866" i="5" s="1"/>
  <c r="E1104" i="5"/>
  <c r="E1107" i="5"/>
  <c r="E1240" i="5"/>
  <c r="F34" i="5"/>
  <c r="J52" i="5"/>
  <c r="E66" i="5"/>
  <c r="F414" i="5"/>
  <c r="E414" i="5" s="1"/>
  <c r="I487" i="5"/>
  <c r="I486" i="5" s="1"/>
  <c r="E588" i="5"/>
  <c r="E239" i="5"/>
  <c r="G20" i="5"/>
  <c r="G27" i="5"/>
  <c r="G34" i="5"/>
  <c r="E55" i="5"/>
  <c r="I34" i="5"/>
  <c r="E539" i="5"/>
  <c r="E807" i="5"/>
  <c r="H867" i="5"/>
  <c r="H866" i="5" s="1"/>
  <c r="E1102" i="5"/>
  <c r="J1257" i="5"/>
  <c r="H1257" i="5" s="1"/>
  <c r="K636" i="5"/>
  <c r="E633" i="5" s="1"/>
  <c r="E1105" i="5"/>
  <c r="J1186" i="5"/>
  <c r="J1258" i="5"/>
  <c r="H1258" i="5" s="1"/>
  <c r="E1290" i="5"/>
  <c r="H1309" i="5"/>
  <c r="H1308" i="5" s="1"/>
  <c r="G24" i="5"/>
  <c r="H24" i="5"/>
  <c r="E563" i="5"/>
  <c r="E608" i="5"/>
  <c r="L1140" i="5"/>
  <c r="L1139" i="5" s="1"/>
  <c r="J1233" i="5"/>
  <c r="H1233" i="5" s="1"/>
  <c r="E1300" i="5"/>
  <c r="G70" i="5"/>
  <c r="F96" i="5"/>
  <c r="F73" i="5" s="1"/>
  <c r="F72" i="5" s="1"/>
  <c r="E198" i="5"/>
  <c r="H195" i="5"/>
  <c r="H194" i="5" s="1"/>
  <c r="E320" i="5"/>
  <c r="F439" i="5"/>
  <c r="G682" i="5"/>
  <c r="G681" i="5" s="1"/>
  <c r="E755" i="5"/>
  <c r="G754" i="5"/>
  <c r="E754" i="5" s="1"/>
  <c r="G706" i="5"/>
  <c r="G705" i="5" s="1"/>
  <c r="E804" i="5"/>
  <c r="E806" i="5"/>
  <c r="G29" i="5"/>
  <c r="E46" i="5"/>
  <c r="E60" i="5"/>
  <c r="E271" i="5"/>
  <c r="E267" i="5" s="1"/>
  <c r="H267" i="5"/>
  <c r="H266" i="5" s="1"/>
  <c r="E266" i="5" s="1"/>
  <c r="H677" i="5"/>
  <c r="H68" i="5" s="1"/>
  <c r="I813" i="5"/>
  <c r="I918" i="5"/>
  <c r="I917" i="5" s="1"/>
  <c r="I33" i="5"/>
  <c r="G15" i="5"/>
  <c r="E47" i="5"/>
  <c r="G45" i="5"/>
  <c r="E50" i="5"/>
  <c r="E62" i="5"/>
  <c r="F30" i="5"/>
  <c r="H73" i="5"/>
  <c r="H72" i="5" s="1"/>
  <c r="L82" i="5"/>
  <c r="K76" i="5"/>
  <c r="H52" i="5"/>
  <c r="I246" i="5"/>
  <c r="I263" i="5"/>
  <c r="I68" i="5" s="1"/>
  <c r="J249" i="5"/>
  <c r="G657" i="5"/>
  <c r="G656" i="5" s="1"/>
  <c r="H966" i="5"/>
  <c r="H965" i="5" s="1"/>
  <c r="H799" i="5"/>
  <c r="H796" i="5" s="1"/>
  <c r="F98" i="5"/>
  <c r="E118" i="5"/>
  <c r="E369" i="5"/>
  <c r="E366" i="5" s="1"/>
  <c r="F366" i="5"/>
  <c r="F365" i="5" s="1"/>
  <c r="E365" i="5" s="1"/>
  <c r="E466" i="5"/>
  <c r="F463" i="5"/>
  <c r="E536" i="5"/>
  <c r="F535" i="5"/>
  <c r="E535" i="5" s="1"/>
  <c r="E1108" i="5"/>
  <c r="G33" i="5"/>
  <c r="L45" i="5"/>
  <c r="E51" i="5"/>
  <c r="E53" i="5"/>
  <c r="I22" i="5"/>
  <c r="E57" i="5"/>
  <c r="E58" i="5"/>
  <c r="E101" i="5"/>
  <c r="I98" i="5"/>
  <c r="I97" i="5" s="1"/>
  <c r="M98" i="5"/>
  <c r="M97" i="5" s="1"/>
  <c r="E149" i="5"/>
  <c r="F146" i="5"/>
  <c r="F145" i="5" s="1"/>
  <c r="F170" i="5"/>
  <c r="G219" i="5"/>
  <c r="G218" i="5" s="1"/>
  <c r="E222" i="5"/>
  <c r="H219" i="5"/>
  <c r="H218" i="5" s="1"/>
  <c r="F243" i="5"/>
  <c r="E393" i="5"/>
  <c r="E390" i="5" s="1"/>
  <c r="F390" i="5"/>
  <c r="F389" i="5" s="1"/>
  <c r="E389" i="5" s="1"/>
  <c r="L490" i="5"/>
  <c r="K487" i="5"/>
  <c r="K486" i="5" s="1"/>
  <c r="F800" i="5"/>
  <c r="E800" i="5" s="1"/>
  <c r="E876" i="5"/>
  <c r="F872" i="5"/>
  <c r="F867" i="5" s="1"/>
  <c r="F866" i="5" s="1"/>
  <c r="I1115" i="5"/>
  <c r="I1114" i="5" s="1"/>
  <c r="I1094" i="5"/>
  <c r="M1115" i="5"/>
  <c r="M1114" i="5" s="1"/>
  <c r="M1094" i="5"/>
  <c r="M1091" i="5" s="1"/>
  <c r="M1090" i="5" s="1"/>
  <c r="H1232" i="5"/>
  <c r="G166" i="5"/>
  <c r="E166" i="5" s="1"/>
  <c r="E738" i="5"/>
  <c r="G818" i="5"/>
  <c r="E822" i="5"/>
  <c r="L818" i="5"/>
  <c r="L817" i="5" s="1"/>
  <c r="F843" i="5"/>
  <c r="F842" i="5" s="1"/>
  <c r="E1092" i="5"/>
  <c r="I1257" i="5"/>
  <c r="K1237" i="5"/>
  <c r="K1236" i="5" s="1"/>
  <c r="F292" i="5"/>
  <c r="F291" i="5" s="1"/>
  <c r="E291" i="5" s="1"/>
  <c r="J487" i="5"/>
  <c r="J486" i="5" s="1"/>
  <c r="E585" i="5"/>
  <c r="F584" i="5"/>
  <c r="E584" i="5" s="1"/>
  <c r="J673" i="5"/>
  <c r="I660" i="5"/>
  <c r="I657" i="5" s="1"/>
  <c r="I656" i="5" s="1"/>
  <c r="F681" i="5"/>
  <c r="E863" i="5"/>
  <c r="F813" i="5"/>
  <c r="H938" i="5"/>
  <c r="L938" i="5"/>
  <c r="L813" i="5" s="1"/>
  <c r="H1062" i="5"/>
  <c r="H1039" i="5" s="1"/>
  <c r="E1045" i="5"/>
  <c r="F486" i="5"/>
  <c r="E560" i="5"/>
  <c r="F559" i="5"/>
  <c r="E559" i="5" s="1"/>
  <c r="E875" i="5"/>
  <c r="L872" i="5"/>
  <c r="L867" i="5" s="1"/>
  <c r="L866" i="5" s="1"/>
  <c r="E1018" i="5"/>
  <c r="F1015" i="5"/>
  <c r="F1014" i="5" s="1"/>
  <c r="K1015" i="5"/>
  <c r="K1014" i="5" s="1"/>
  <c r="E746" i="5"/>
  <c r="E803" i="5"/>
  <c r="E811" i="5"/>
  <c r="E889" i="5"/>
  <c r="F942" i="5"/>
  <c r="F941" i="5" s="1"/>
  <c r="E941" i="5" s="1"/>
  <c r="E945" i="5"/>
  <c r="E942" i="5" s="1"/>
  <c r="E1103" i="5"/>
  <c r="E1188" i="5"/>
  <c r="E1333" i="5"/>
  <c r="I713" i="5"/>
  <c r="E805" i="5"/>
  <c r="G721" i="5"/>
  <c r="G713" i="5"/>
  <c r="M813" i="5"/>
  <c r="J867" i="5"/>
  <c r="J866" i="5" s="1"/>
  <c r="F893" i="5"/>
  <c r="F892" i="5" s="1"/>
  <c r="E892" i="5" s="1"/>
  <c r="E896" i="5"/>
  <c r="E893" i="5" s="1"/>
  <c r="E921" i="5"/>
  <c r="F918" i="5"/>
  <c r="J938" i="5"/>
  <c r="J813" i="5" s="1"/>
  <c r="F966" i="5"/>
  <c r="F965" i="5" s="1"/>
  <c r="E969" i="5"/>
  <c r="E966" i="5" s="1"/>
  <c r="G1094" i="5"/>
  <c r="E1099" i="5"/>
  <c r="F1161" i="5"/>
  <c r="G1140" i="5"/>
  <c r="G1139" i="5" s="1"/>
  <c r="E1167" i="5"/>
  <c r="E1164" i="5" s="1"/>
  <c r="J1184" i="5"/>
  <c r="L1164" i="5"/>
  <c r="L1163" i="5" s="1"/>
  <c r="I1185" i="5"/>
  <c r="K1164" i="5"/>
  <c r="K1163" i="5" s="1"/>
  <c r="K1212" i="5"/>
  <c r="K1211" i="5" s="1"/>
  <c r="I1232" i="5"/>
  <c r="E1289" i="5"/>
  <c r="E1306" i="5"/>
  <c r="E1312" i="5"/>
  <c r="E1309" i="5" s="1"/>
  <c r="F1309" i="5"/>
  <c r="F1308" i="5" s="1"/>
  <c r="F1288" i="5"/>
  <c r="G1039" i="5"/>
  <c r="F1162" i="5"/>
  <c r="H1094" i="5"/>
  <c r="L1094" i="5"/>
  <c r="L1237" i="5"/>
  <c r="L1236" i="5" s="1"/>
  <c r="J1281" i="5"/>
  <c r="I1281" i="5"/>
  <c r="L1261" i="5"/>
  <c r="L1260" i="5" s="1"/>
  <c r="E1286" i="5"/>
  <c r="E1294" i="5"/>
  <c r="G1040" i="5"/>
  <c r="E1146" i="5"/>
  <c r="F1187" i="5"/>
  <c r="E1187" i="5" s="1"/>
  <c r="E1264" i="5"/>
  <c r="E1261" i="5" s="1"/>
  <c r="E1340" i="5"/>
  <c r="L1091" i="5" l="1"/>
  <c r="L1090" i="5" s="1"/>
  <c r="J796" i="5"/>
  <c r="J791" i="5" s="1"/>
  <c r="J790" i="5" s="1"/>
  <c r="I1261" i="5"/>
  <c r="I1260" i="5" s="1"/>
  <c r="I1212" i="5"/>
  <c r="I1211" i="5" s="1"/>
  <c r="E121" i="5"/>
  <c r="E317" i="5"/>
  <c r="E721" i="5"/>
  <c r="E846" i="5"/>
  <c r="E818" i="5"/>
  <c r="L843" i="5"/>
  <c r="L842" i="5" s="1"/>
  <c r="K813" i="5"/>
  <c r="K791" i="5" s="1"/>
  <c r="K790" i="5" s="1"/>
  <c r="E29" i="5"/>
  <c r="E33" i="5"/>
  <c r="I791" i="5"/>
  <c r="I790" i="5" s="1"/>
  <c r="E122" i="5"/>
  <c r="G1185" i="5"/>
  <c r="F1185" i="5" s="1"/>
  <c r="E1185" i="5" s="1"/>
  <c r="E67" i="5"/>
  <c r="E316" i="5"/>
  <c r="E26" i="5"/>
  <c r="F21" i="5"/>
  <c r="E1288" i="5"/>
  <c r="H657" i="5"/>
  <c r="H656" i="5" s="1"/>
  <c r="E30" i="5"/>
  <c r="E705" i="5"/>
  <c r="J21" i="5"/>
  <c r="G791" i="5"/>
  <c r="G790" i="5" s="1"/>
  <c r="J1237" i="5"/>
  <c r="J1236" i="5" s="1"/>
  <c r="E54" i="5"/>
  <c r="J918" i="5"/>
  <c r="J917" i="5" s="1"/>
  <c r="J1212" i="5"/>
  <c r="J1211" i="5" s="1"/>
  <c r="G1282" i="5"/>
  <c r="F1282" i="5" s="1"/>
  <c r="E1282" i="5" s="1"/>
  <c r="G49" i="5"/>
  <c r="L698" i="5"/>
  <c r="L685" i="5" s="1"/>
  <c r="E1015" i="5"/>
  <c r="E809" i="5"/>
  <c r="E23" i="5"/>
  <c r="E31" i="5"/>
  <c r="F44" i="5"/>
  <c r="F43" i="5" s="1"/>
  <c r="E20" i="5"/>
  <c r="F413" i="5"/>
  <c r="E413" i="5" s="1"/>
  <c r="E677" i="5"/>
  <c r="G1257" i="5"/>
  <c r="F1257" i="5" s="1"/>
  <c r="E1014" i="5"/>
  <c r="L918" i="5"/>
  <c r="L917" i="5" s="1"/>
  <c r="I1237" i="5"/>
  <c r="I1236" i="5" s="1"/>
  <c r="E25" i="5"/>
  <c r="E195" i="5"/>
  <c r="K13" i="5"/>
  <c r="L791" i="5"/>
  <c r="L790" i="5" s="1"/>
  <c r="M844" i="5"/>
  <c r="M792" i="5" s="1"/>
  <c r="M791" i="5" s="1"/>
  <c r="M790" i="5" s="1"/>
  <c r="E24" i="5"/>
  <c r="E219" i="5"/>
  <c r="E1039" i="5"/>
  <c r="E1062" i="5"/>
  <c r="E1040" i="5" s="1"/>
  <c r="E799" i="5"/>
  <c r="H1040" i="5"/>
  <c r="G1258" i="5"/>
  <c r="F1258" i="5" s="1"/>
  <c r="E1258" i="5" s="1"/>
  <c r="E27" i="5"/>
  <c r="F796" i="5"/>
  <c r="E706" i="5"/>
  <c r="E35" i="5"/>
  <c r="E34" i="5"/>
  <c r="E1114" i="5"/>
  <c r="H1186" i="5"/>
  <c r="J1113" i="5"/>
  <c r="H1237" i="5"/>
  <c r="H1236" i="5" s="1"/>
  <c r="F194" i="5"/>
  <c r="E194" i="5" s="1"/>
  <c r="G146" i="5"/>
  <c r="G145" i="5" s="1"/>
  <c r="E145" i="5" s="1"/>
  <c r="G1233" i="5"/>
  <c r="F1233" i="5" s="1"/>
  <c r="E1233" i="5" s="1"/>
  <c r="K633" i="5"/>
  <c r="K632" i="5" s="1"/>
  <c r="E632" i="5" s="1"/>
  <c r="H1112" i="5"/>
  <c r="H38" i="5" s="1"/>
  <c r="E965" i="5"/>
  <c r="E713" i="5"/>
  <c r="I1111" i="5"/>
  <c r="I37" i="5" s="1"/>
  <c r="E63" i="5"/>
  <c r="I1112" i="5"/>
  <c r="I38" i="5" s="1"/>
  <c r="E1308" i="5"/>
  <c r="E938" i="5"/>
  <c r="H813" i="5"/>
  <c r="H791" i="5" s="1"/>
  <c r="H790" i="5" s="1"/>
  <c r="F169" i="5"/>
  <c r="F462" i="5"/>
  <c r="E462" i="5" s="1"/>
  <c r="E463" i="5"/>
  <c r="J263" i="5"/>
  <c r="J68" i="5" s="1"/>
  <c r="J37" i="5" s="1"/>
  <c r="K249" i="5"/>
  <c r="J246" i="5"/>
  <c r="E866" i="5"/>
  <c r="I1164" i="5"/>
  <c r="I1163" i="5" s="1"/>
  <c r="H918" i="5"/>
  <c r="H917" i="5" s="1"/>
  <c r="L191" i="5"/>
  <c r="L170" i="5" s="1"/>
  <c r="L169" i="5" s="1"/>
  <c r="H49" i="5"/>
  <c r="H44" i="5" s="1"/>
  <c r="H43" i="5" s="1"/>
  <c r="H21" i="5"/>
  <c r="H18" i="5" s="1"/>
  <c r="G13" i="5"/>
  <c r="K170" i="5"/>
  <c r="K169" i="5" s="1"/>
  <c r="K673" i="5"/>
  <c r="J64" i="5"/>
  <c r="H1212" i="5"/>
  <c r="H1211" i="5" s="1"/>
  <c r="G1232" i="5"/>
  <c r="E98" i="5"/>
  <c r="F97" i="5"/>
  <c r="E97" i="5" s="1"/>
  <c r="J1261" i="5"/>
  <c r="J1260" i="5" s="1"/>
  <c r="H1281" i="5"/>
  <c r="E1094" i="5"/>
  <c r="F242" i="5"/>
  <c r="E218" i="5"/>
  <c r="E14" i="5"/>
  <c r="I243" i="5"/>
  <c r="I242" i="5" s="1"/>
  <c r="E174" i="5"/>
  <c r="K73" i="5"/>
  <c r="K72" i="5" s="1"/>
  <c r="F22" i="5"/>
  <c r="E22" i="5" s="1"/>
  <c r="F70" i="5"/>
  <c r="E96" i="5"/>
  <c r="G68" i="5"/>
  <c r="E1162" i="5"/>
  <c r="H1184" i="5"/>
  <c r="J1164" i="5"/>
  <c r="J1163" i="5" s="1"/>
  <c r="F1285" i="5"/>
  <c r="F1284" i="5" s="1"/>
  <c r="E1284" i="5" s="1"/>
  <c r="E1285" i="5"/>
  <c r="E1161" i="5"/>
  <c r="F1140" i="5"/>
  <c r="F1139" i="5" s="1"/>
  <c r="E1139" i="5" s="1"/>
  <c r="F917" i="5"/>
  <c r="G817" i="5"/>
  <c r="E817" i="5" s="1"/>
  <c r="G730" i="5"/>
  <c r="E730" i="5" s="1"/>
  <c r="E872" i="5"/>
  <c r="E867" i="5" s="1"/>
  <c r="M490" i="5"/>
  <c r="L487" i="5"/>
  <c r="L486" i="5" s="1"/>
  <c r="E146" i="5"/>
  <c r="I52" i="5"/>
  <c r="M82" i="5"/>
  <c r="M76" i="5" s="1"/>
  <c r="M73" i="5" s="1"/>
  <c r="M72" i="5" s="1"/>
  <c r="L76" i="5"/>
  <c r="L73" i="5" s="1"/>
  <c r="L72" i="5" s="1"/>
  <c r="E45" i="5"/>
  <c r="E439" i="5"/>
  <c r="F438" i="5"/>
  <c r="E438" i="5" s="1"/>
  <c r="G21" i="5"/>
  <c r="G18" i="5" s="1"/>
  <c r="E698" i="5" l="1"/>
  <c r="M698" i="5"/>
  <c r="M685" i="5" s="1"/>
  <c r="M682" i="5" s="1"/>
  <c r="M681" i="5" s="1"/>
  <c r="G44" i="5"/>
  <c r="G43" i="5" s="1"/>
  <c r="G1112" i="5"/>
  <c r="G38" i="5" s="1"/>
  <c r="E844" i="5"/>
  <c r="E843" i="5" s="1"/>
  <c r="M843" i="5"/>
  <c r="M842" i="5" s="1"/>
  <c r="E842" i="5" s="1"/>
  <c r="E796" i="5"/>
  <c r="F791" i="5"/>
  <c r="F790" i="5" s="1"/>
  <c r="E790" i="5" s="1"/>
  <c r="E794" i="5"/>
  <c r="E813" i="5"/>
  <c r="G1237" i="5"/>
  <c r="G1236" i="5" s="1"/>
  <c r="E15" i="5"/>
  <c r="E917" i="5"/>
  <c r="E792" i="5"/>
  <c r="I1091" i="5"/>
  <c r="I1090" i="5" s="1"/>
  <c r="F1112" i="5"/>
  <c r="E72" i="5"/>
  <c r="J1091" i="5"/>
  <c r="J1090" i="5" s="1"/>
  <c r="J39" i="5"/>
  <c r="H1113" i="5"/>
  <c r="H39" i="5" s="1"/>
  <c r="G1186" i="5"/>
  <c r="M487" i="5"/>
  <c r="E490" i="5"/>
  <c r="E70" i="5"/>
  <c r="L13" i="5"/>
  <c r="F1232" i="5"/>
  <c r="G1212" i="5"/>
  <c r="G1211" i="5" s="1"/>
  <c r="J243" i="5"/>
  <c r="I49" i="5"/>
  <c r="I21" i="5"/>
  <c r="I18" i="5" s="1"/>
  <c r="I12" i="5" s="1"/>
  <c r="I11" i="5" s="1"/>
  <c r="L682" i="5"/>
  <c r="E685" i="5"/>
  <c r="E918" i="5"/>
  <c r="L249" i="5"/>
  <c r="K246" i="5"/>
  <c r="K263" i="5"/>
  <c r="K68" i="5" s="1"/>
  <c r="K37" i="5" s="1"/>
  <c r="E169" i="5"/>
  <c r="E1112" i="5"/>
  <c r="F38" i="5"/>
  <c r="J32" i="5"/>
  <c r="J49" i="5"/>
  <c r="J44" i="5" s="1"/>
  <c r="J43" i="5" s="1"/>
  <c r="M13" i="5"/>
  <c r="M191" i="5"/>
  <c r="M170" i="5" s="1"/>
  <c r="M169" i="5" s="1"/>
  <c r="F1237" i="5"/>
  <c r="E1257" i="5"/>
  <c r="E170" i="5"/>
  <c r="G1184" i="5"/>
  <c r="H1164" i="5"/>
  <c r="H1163" i="5" s="1"/>
  <c r="H1111" i="5"/>
  <c r="E76" i="5"/>
  <c r="E73" i="5" s="1"/>
  <c r="G1281" i="5"/>
  <c r="H1261" i="5"/>
  <c r="H1260" i="5" s="1"/>
  <c r="L673" i="5"/>
  <c r="K52" i="5"/>
  <c r="K64" i="5"/>
  <c r="K32" i="5" s="1"/>
  <c r="E191" i="5"/>
  <c r="F18" i="5"/>
  <c r="E38" i="5" l="1"/>
  <c r="E791" i="5"/>
  <c r="F1186" i="5"/>
  <c r="G1113" i="5"/>
  <c r="G39" i="5" s="1"/>
  <c r="L246" i="5"/>
  <c r="E246" i="5" s="1"/>
  <c r="L263" i="5"/>
  <c r="M249" i="5"/>
  <c r="E249" i="5"/>
  <c r="J242" i="5"/>
  <c r="M486" i="5"/>
  <c r="E486" i="5" s="1"/>
  <c r="E487" i="5"/>
  <c r="H1091" i="5"/>
  <c r="H1090" i="5" s="1"/>
  <c r="H37" i="5"/>
  <c r="H12" i="5" s="1"/>
  <c r="H11" i="5" s="1"/>
  <c r="E13" i="5"/>
  <c r="I44" i="5"/>
  <c r="I43" i="5" s="1"/>
  <c r="E1232" i="5"/>
  <c r="F1212" i="5"/>
  <c r="F1211" i="5" s="1"/>
  <c r="E1211" i="5" s="1"/>
  <c r="F1281" i="5"/>
  <c r="G1261" i="5"/>
  <c r="G1260" i="5" s="1"/>
  <c r="K657" i="5"/>
  <c r="K656" i="5" s="1"/>
  <c r="M673" i="5"/>
  <c r="E673" i="5" s="1"/>
  <c r="L660" i="5"/>
  <c r="L52" i="5" s="1"/>
  <c r="L64" i="5"/>
  <c r="G1111" i="5"/>
  <c r="F1184" i="5"/>
  <c r="G1164" i="5"/>
  <c r="G1163" i="5" s="1"/>
  <c r="E1237" i="5"/>
  <c r="F1236" i="5"/>
  <c r="E1236" i="5" s="1"/>
  <c r="J18" i="5"/>
  <c r="J12" i="5" s="1"/>
  <c r="J11" i="5" s="1"/>
  <c r="K243" i="5"/>
  <c r="K242" i="5" s="1"/>
  <c r="L681" i="5"/>
  <c r="E681" i="5" s="1"/>
  <c r="E682" i="5"/>
  <c r="E1186" i="5" l="1"/>
  <c r="F1113" i="5"/>
  <c r="L32" i="5"/>
  <c r="F1111" i="5"/>
  <c r="E1184" i="5"/>
  <c r="F1164" i="5"/>
  <c r="F1163" i="5" s="1"/>
  <c r="E1163" i="5" s="1"/>
  <c r="L657" i="5"/>
  <c r="L656" i="5" s="1"/>
  <c r="M246" i="5"/>
  <c r="M263" i="5"/>
  <c r="M68" i="5" s="1"/>
  <c r="M37" i="5" s="1"/>
  <c r="G1091" i="5"/>
  <c r="G1090" i="5" s="1"/>
  <c r="G37" i="5"/>
  <c r="G12" i="5" s="1"/>
  <c r="G11" i="5" s="1"/>
  <c r="M660" i="5"/>
  <c r="M64" i="5"/>
  <c r="M32" i="5" s="1"/>
  <c r="E263" i="5"/>
  <c r="L68" i="5"/>
  <c r="K21" i="5"/>
  <c r="K18" i="5" s="1"/>
  <c r="K49" i="5"/>
  <c r="E1281" i="5"/>
  <c r="F1261" i="5"/>
  <c r="F1260" i="5" s="1"/>
  <c r="E1260" i="5" s="1"/>
  <c r="L243" i="5"/>
  <c r="L242" i="5" s="1"/>
  <c r="E242" i="5" s="1"/>
  <c r="K44" i="5" l="1"/>
  <c r="K43" i="5" s="1"/>
  <c r="N46" i="5"/>
  <c r="N48" i="5" s="1"/>
  <c r="N9" i="5"/>
  <c r="N11" i="5" s="1"/>
  <c r="E68" i="5"/>
  <c r="K12" i="5"/>
  <c r="N8" i="5" s="1"/>
  <c r="E660" i="5"/>
  <c r="E657" i="5" s="1"/>
  <c r="M52" i="5"/>
  <c r="E52" i="5" s="1"/>
  <c r="E243" i="5"/>
  <c r="E1113" i="5"/>
  <c r="E1091" i="5" s="1"/>
  <c r="F39" i="5"/>
  <c r="E39" i="5" s="1"/>
  <c r="L49" i="5"/>
  <c r="L21" i="5"/>
  <c r="L18" i="5" s="1"/>
  <c r="E64" i="5"/>
  <c r="F1091" i="5"/>
  <c r="F1090" i="5" s="1"/>
  <c r="E1090" i="5" s="1"/>
  <c r="E1111" i="5"/>
  <c r="F37" i="5"/>
  <c r="L37" i="5"/>
  <c r="M657" i="5"/>
  <c r="M656" i="5" s="1"/>
  <c r="E656" i="5" s="1"/>
  <c r="M243" i="5"/>
  <c r="M242" i="5" s="1"/>
  <c r="E32" i="5"/>
  <c r="L44" i="5" l="1"/>
  <c r="L43" i="5" s="1"/>
  <c r="O46" i="5"/>
  <c r="O48" i="5" s="1"/>
  <c r="O9" i="5"/>
  <c r="O11" i="5" s="1"/>
  <c r="K11" i="5"/>
  <c r="L12" i="5"/>
  <c r="L11" i="5" s="1"/>
  <c r="E37" i="5"/>
  <c r="F12" i="5"/>
  <c r="F11" i="5" s="1"/>
  <c r="M21" i="5"/>
  <c r="M49" i="5"/>
  <c r="P46" i="5" s="1"/>
  <c r="P48" i="5" s="1"/>
  <c r="M44" i="5" l="1"/>
  <c r="M43" i="5" s="1"/>
  <c r="E43" i="5" s="1"/>
  <c r="E49" i="5"/>
  <c r="E44" i="5" s="1"/>
  <c r="M18" i="5"/>
  <c r="E21" i="5"/>
  <c r="E18" i="5" s="1"/>
  <c r="E12" i="5" s="1"/>
  <c r="M12" i="5" l="1"/>
  <c r="M11" i="5" s="1"/>
  <c r="E11" i="5" s="1"/>
  <c r="P9" i="5"/>
  <c r="P11" i="5" s="1"/>
</calcChain>
</file>

<file path=xl/comments1.xml><?xml version="1.0" encoding="utf-8"?>
<comments xmlns="http://schemas.openxmlformats.org/spreadsheetml/2006/main">
  <authors>
    <author>Нуреева Зоя Сократовна</author>
    <author>Сотникова Анна Сергеевна</author>
  </authors>
  <commentList>
    <comment ref="B218" authorId="0" shapeId="0">
      <text>
        <r>
          <rPr>
            <b/>
            <sz val="8"/>
            <color indexed="81"/>
            <rFont val="Tahoma"/>
            <family val="2"/>
            <charset val="204"/>
          </rPr>
          <t>Доделать после внесения изменений в бюджет. Исправить номерацию и все остальное по деньгам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36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85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09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33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58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82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</commentList>
</comments>
</file>

<file path=xl/sharedStrings.xml><?xml version="1.0" encoding="utf-8"?>
<sst xmlns="http://schemas.openxmlformats.org/spreadsheetml/2006/main" count="737" uniqueCount="166">
  <si>
    <t>тыс. руб.</t>
  </si>
  <si>
    <t>-</t>
  </si>
  <si>
    <t>1.</t>
  </si>
  <si>
    <t>2.</t>
  </si>
  <si>
    <t>3.</t>
  </si>
  <si>
    <t>4.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</si>
  <si>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</si>
  <si>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</si>
  <si>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</si>
  <si>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</si>
  <si>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</si>
  <si>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</si>
  <si>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</si>
  <si>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</si>
  <si>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</si>
  <si>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</si>
  <si>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</si>
  <si>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</si>
  <si>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</si>
  <si>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</si>
  <si>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</si>
  <si>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</si>
  <si>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</si>
  <si>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</si>
  <si>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</si>
  <si>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</si>
  <si>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Проведение энергосберегающих мероприятий по результатам проведенных энергетических обследований согласно составленным энергетическим паспортам и программам энергосбережения в организациях с участием Камчатского края</t>
  </si>
  <si>
    <t>Проведение энергосберегающих мероприятий по результатам проведенных энергетических обследований согласно составленным энергетическим паспортам и программам энергосбережения в организациях с участием муниципального образования в Камчатском крае</t>
  </si>
  <si>
    <t>Проведение мероприятий, направленных на ремонт ветхих и аварийных сетей</t>
  </si>
  <si>
    <t>Мероприятия, направленные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</t>
  </si>
  <si>
    <t>Модернизация систем энерго-, теплоснабжения и объектов коммунально-бытового назначения на территории Камчатского края</t>
  </si>
  <si>
    <t>Предоставление межбюджетных трансфертов местным бюджетам на решение вопросов местного значения в жилищно-коммунальной сфере</t>
  </si>
  <si>
    <t>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</t>
  </si>
  <si>
    <t>Проведение мероприятий по внедрению, обновлению, сопровождению, техническому обслуживанию информационных систем, организационно-правовому обеспечению и информационному сопровождению деятельности в сфере энергетики, жилищно-коммунального хозяйства, газификации, энергосбережения и повышения энергетической эффективности</t>
  </si>
  <si>
    <t>Проведение мероприятий по реализации Программы газификации Камчатского края</t>
  </si>
  <si>
    <t>1.11.</t>
  </si>
  <si>
    <t>Проведение мероприятий в рамках заключенных концессионных соглашений</t>
  </si>
  <si>
    <t>1.12.</t>
  </si>
  <si>
    <t>Обеспечение выполнения органами местного самоуправления муниципальных образований в Камчатском крае государственных полномочий по предоставлению гражданам субсидий на оплату жилого помещения и коммунальных услуг</t>
  </si>
  <si>
    <t>1.13.</t>
  </si>
  <si>
    <t>1.14.</t>
  </si>
  <si>
    <t>1.15.</t>
  </si>
  <si>
    <t>Возмещение предприятиям коммунального комплекса затрат, связанных с выработкой тепловой энергии на обогрев трубопроводов холодного водоснабжения</t>
  </si>
  <si>
    <t>1.16.</t>
  </si>
  <si>
    <t>Возмещение юридическим лицам недополученных доходов, связанных с фактическим превышением объемов тепловой энергии, потребленной на нагрев воды в открытой системе теплоснабжения для целей горячего водоснабжения, над расчетной величиной, указанной в тарифных решениях на горячее водоснабжение в открытой системе теплоснабжения на регулируемый период</t>
  </si>
  <si>
    <t>1.17.</t>
  </si>
  <si>
    <t>Предоставление межбюджетных трансфертов местным бюджетам для оплаты работ по технологическому присоединению к системам электро-, газо-, тепло-, водоснабжения и водоотведения</t>
  </si>
  <si>
    <t>1.18.</t>
  </si>
  <si>
    <t>Возмещение юридическим лицам недополученных доходов, связанных с фактическим превышением объемов тепловой энергии, потребленной на нагрев воды в открытой системе теплоснабжения и закрытой системе горячего водоснабжения для целей горячего водоснабжения, над утвержденной величиной норматива расхода тепловой энергии, используемой на подогрев холодной воды в целях поставки горячей воды</t>
  </si>
  <si>
    <t>1.19.</t>
  </si>
  <si>
    <t>1.20.</t>
  </si>
  <si>
    <t>Проведение мероприятий в рамках заключенных концессионных соглашений, за исключением  мероприятий по реализации Программы газификации Камчатского края</t>
  </si>
  <si>
    <t>1.21.</t>
  </si>
  <si>
    <t>Предоставление субсидий муниципальным районам (городским округам) в Камчатском крае на выравнивание обеспеченности муниципальных районов (городских округов) в Камчатском крае при выполнении органами местного самоуправления муниципальных районов (городских округов) в Камчатском крае полномочий по отдельным вопросам местного значения</t>
  </si>
  <si>
    <t>1.22.</t>
  </si>
  <si>
    <t>Обеспечение выполнения органами местного самоуправления муниципальных образований в Камчатском крае государственных полномочий по вопросам установления нормативов накопления твердых коммунальных отходов в Камчатском крае</t>
  </si>
  <si>
    <t>1.23.</t>
  </si>
  <si>
    <t>1.24.</t>
  </si>
  <si>
    <t>1.25.</t>
  </si>
  <si>
    <t>Проведение мероприятий в целях решения иных вопросов в сфере теплоснабжения, электроснабжения и горячего водоснабжения</t>
  </si>
  <si>
    <t>1.26.</t>
  </si>
  <si>
    <t xml:space="preserve">Возмещение недополученных доходов юридическим лицам, осуществляющим на территории Камчатского края регулируемую деятельность в сферах электроэнергетики и теплоснабжения, в связи с замещением дефицита газа резервными видами топлива
</t>
  </si>
  <si>
    <t>Проведение технических мероприятий, направленных на решение вопросов по улучшению работы систем водоснабжения и водоотведения</t>
  </si>
  <si>
    <t>Проведение мероприятий, направленных на реконструкцию и строительство систем водоотведения</t>
  </si>
  <si>
    <t>Предоставление межбюджетных трансфертов местным бюджетам на решение вопросов местного значения в сфере водоснабжения и водоотведения</t>
  </si>
  <si>
    <t>Проведение мероприятий в рамках заключенных концессионных соглашений в сфере водоснабжения и водоотведения</t>
  </si>
  <si>
    <t>2.9.</t>
  </si>
  <si>
    <t>Проведение мероприятий в целях решения иных вопросов в сфере водоснабжения и водоотведения</t>
  </si>
  <si>
    <t>2.10.</t>
  </si>
  <si>
    <t>Предоставление государственной поддержки на возмещение части расходов на оплату услуг и (или) работ по капитальному ремонту общего имущества в многоквартирных домах в связи с установлением минимального размера взноса на капитальный ремонт общего имущества в многоквартирных домах в Камчатском крае, а также  в целях стимулирования деятельности по капитальному ремонту общего имущества в многоквартирных домах в Камчатском крае</t>
  </si>
  <si>
    <t>3.3.</t>
  </si>
  <si>
    <t>3.4.</t>
  </si>
  <si>
    <t>3.5.</t>
  </si>
  <si>
    <t>3.6.</t>
  </si>
  <si>
    <t>Организация рассчета размера предельной стоимости услуг и (или) работ по капитальному ремонту общего имущества в многоквартирных домах в Камчатском крае в соответствии с частью 4 статьи 190 Жилищного Кодекса Российской Федерации</t>
  </si>
  <si>
    <t>3.7.</t>
  </si>
  <si>
    <t>4.1.</t>
  </si>
  <si>
    <t>Обеспечение деятельности Министерства жилищно-коммунального хозяйства и энергетики Камчатского края, как ответственного исполнителя Программы</t>
  </si>
  <si>
    <t>4.2.</t>
  </si>
  <si>
    <t>Обеспечение деятельности подведомственных организаций</t>
  </si>
  <si>
    <t>№ п/п</t>
  </si>
  <si>
    <t>Наименование Программы / подпрограммы / мероприятия</t>
  </si>
  <si>
    <t xml:space="preserve">Код бюджетной классификации </t>
  </si>
  <si>
    <t>Объем средств на реализацию Программы</t>
  </si>
  <si>
    <t>ГРБС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</si>
  <si>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</si>
  <si>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</si>
  <si>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</si>
  <si>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</si>
  <si>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</si>
  <si>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</si>
  <si>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</si>
  <si>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</si>
  <si>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10</t>
  </si>
  <si>
    <t>12</t>
  </si>
  <si>
    <t>Всего</t>
  </si>
  <si>
    <t>х</t>
  </si>
  <si>
    <t>Всего, в том числе без учета планируемых объемов обязательств</t>
  </si>
  <si>
    <t>за счет средств федерального бюджета</t>
  </si>
  <si>
    <t>за счет средств федерального бюджета (планируемые объемы обязательств)</t>
  </si>
  <si>
    <t>за счет средств краевого бюджета</t>
  </si>
  <si>
    <t>за счет средств местных бюджетов</t>
  </si>
  <si>
    <t>за счет средств внебюджетных фондов</t>
  </si>
  <si>
    <t>за счет средств внебюджетных источников</t>
  </si>
  <si>
    <t>за счет средств краевого бюджета всего, в том числе:</t>
  </si>
  <si>
    <t>Проведение  мероприятий по установке коллективных (общедомовых) приборов учета  в многоквартирных домах в Камчатском крае, индивидуальных приборов учета на объектах муниципального жилищного фонда и в жилых помещениях, находящихся в собственности граждан, признанных в установленном порядке малоимущими, узлов учета коммунальных ресурсов  на источниках тепло-, водоснабжения</t>
  </si>
  <si>
    <t xml:space="preserve">за счет средств краевого бюджета </t>
  </si>
  <si>
    <t>Возмещение недополученных  доходов, не учтеных при регулировании тарифов Региональной службой по тарифам и ценам Камчатского края, юридическим лицам - организациям теплоснабжения</t>
  </si>
  <si>
    <t>за счет средств федерального бюджета всего, в том числе:</t>
  </si>
  <si>
    <t>Проведение мероприятий, направленных на реконструкцию и  строительство систем водоснабжения</t>
  </si>
  <si>
    <t>Финансовое обеспечение юридическим лицам, осуществляющим деятельность в сфере водоснабжения и водоотведения, затрат, связанных с погашением кредиторской задолженности по уплате налогов, сборов, страховых взносов (в том числе пеней и штрафов по данным видам платежей)</t>
  </si>
  <si>
    <t>Финансовое обеспечение юридическим лицам, осуществляющим деятельность в сфере водоснабжения и водоотведения, затрат по внесению платы за негативное воздействие на окружающую среду, возникших в связи с оказанием услуг по водоснабжению и водоотведению</t>
  </si>
  <si>
    <t>Возмещение исполнителям коммунальных услуг недополученных доходов в связи с ограничением изменения вносимой гражданами платы за коммунальные услуги до установленного уровня</t>
  </si>
  <si>
    <t>Возмещение предприятиям коммунального комплекса недополученных доходов в связи с поставкой ими юридическим лицам и индивидуальным предпринимателям Камчатского края, осуществляющим деятельность в области отдыха и развлечений в части эксплуатации аквапарков, тепловой энергии по льготным тарифам</t>
  </si>
  <si>
    <t>Возмещение предприятиям коммунального комплекса недополученных доходов в связи с оказанием потребителям коммунальных услуг по льготным тарифам</t>
  </si>
  <si>
    <t>Возмещение юридическим лицам, осуществляющим деятельность в сфере теплоснабжения, затрат в связи с выполнением работ, оказанием услуг</t>
  </si>
  <si>
    <t>Возмещение недополученных доходов юридическим лицам, осуществляющим деятельность в сфере теплоснабжения в Камчатском крае, в связи с установлением льготного размера платы за подключение к системе теплоснабжения</t>
  </si>
  <si>
    <t>Возмещение недополученных доходов, не учтеных при регулировании тарифов Региональной службой по тарифам и ценам Камчатского края, юридическим лицам - организациям водоснабжения и водоотведения</t>
  </si>
  <si>
    <t xml:space="preserve">Финансовое обеспечение юридическим лицам, осуществляющим деятельность в сфере водоснабжения и водоотведения, затрат в связи с выполнением работ, оказанием услуг
</t>
  </si>
  <si>
    <t>Финансовое обеспечение юридическим лицам, осуществляющим деятельность в сфере водоснабжения и водоотведения, затрат в связи с выполнением работ, оказанием услуг</t>
  </si>
  <si>
    <t>2025 год</t>
  </si>
  <si>
    <t>13</t>
  </si>
  <si>
    <t>Государственная программа Камчатского края «Энергоэффективность, развитие энергетики и коммунального хозяйства, обеспечение жителей населенных пунктов  Камчатского края коммунальными услугами»</t>
  </si>
  <si>
    <t>за счет безвозмездных поступлений от негосударственных организаций</t>
  </si>
  <si>
    <t>Подпрограмма 1  «Энергосбережение и повышение энергетической эффективности в Камчатском крае»</t>
  </si>
  <si>
    <t>за счет средств федерального бюджета,  в том числе:</t>
  </si>
  <si>
    <t>1</t>
  </si>
  <si>
    <t>Возмещение отдельным поставщикам коммунальных услуг недополученных доходов, возникших в связи с оказанием потребителям коммунальных услуг по льготным тарифам, в Камчатском крае</t>
  </si>
  <si>
    <t>Возмещение затрат юридическим лицам, связанных с выполнением работ и оказанием услуг по приобретению, установке и монтажу газоиспользующего оборудования и(или) строительству газопроводов внутри земельных участков негазифицированных домовладений, расположенных вблизи внутрипоселковых газопроводов, отдельным категориям граждан, проживающих в Камчатском крае</t>
  </si>
  <si>
    <t>Возмещение ПАО "Камчатскэнерго" части затрат на приобретение топочного мазута в связи с необходимостью замещения им природного газа</t>
  </si>
  <si>
    <t>Возмещение недополученных доходов юридическим лицам, осуществляющим на территории Камчатского края регулируемую деятельность в сфере энергоснабжения</t>
  </si>
  <si>
    <t xml:space="preserve">Подпрограмма 2 «Чистая вода в Камчатском крае»
</t>
  </si>
  <si>
    <t>2.F5 Региональный проект «Чистая вода»</t>
  </si>
  <si>
    <t>Финансовое обеспечение юридическим лицам, осуществляющим деятельность в сфере водоотведения в Камчатском крае, отдельных затрат в связи с оказанием услуг по водоотведению</t>
  </si>
  <si>
    <t>Подпрограмма 3 «Капитальный ремонт многоквартирных домов в Камчатском крае»</t>
  </si>
  <si>
    <t>Обеспечение проведения некоммерческой организацией «Фонд капитального ремонта многоквартирных домов Камчатского края» мероприятий, направленных на информирование граждан об их правах и обязанностях в сфере жилищно-коммунального хозяйства</t>
  </si>
  <si>
    <t>Обеспечение административно-хозяйственной деятельности некоммерческой организации «Фонд капитального ремонта многоквартирных домов Камчатского края»</t>
  </si>
  <si>
    <t>Предоставление государственной поддержки на возмещение части расходов на оплату услуг и (или) работ по капитальному ремонту общего имущества в многоквартирных домах за счет средств краевого бюджета и средств, поступивших от Фонда содействия реформированию жилищно-коммунального хозяйства в рамках реализации Федерального закона от 21.07.2007 № 185-ФЗ «О Фонде содействия реформированию жилищно-коммунального хозяйства»</t>
  </si>
  <si>
    <t>Предоставление государственной поддержки на проведение капитального ремонта общего имущества в многоквартирных домах в Камчатском крае в виде субсидий юридическим лицам, индивидуальным предпринимателям на исполнение краткосрочного плана реализации региональной программы капитального ремонта Камчатского края</t>
  </si>
  <si>
    <t>Обеспечение проведения некоммерческой организацией «Фонд капитального ремонта многоквартирных домов Камчатского края» мероприятий, направленных на информирование граждан об их правах и обязанностях в сфере капитального ремонта общего имущества многоквартирных домов</t>
  </si>
  <si>
    <t>Подпрограмма 4 «Обеспечение реализации  Программы»</t>
  </si>
  <si>
    <t>».</t>
  </si>
  <si>
    <t>"Приложение 3 к Программе</t>
  </si>
  <si>
    <t>Приложение 3 к приложению к постановлению Правительства Камчатского края
от [Дата регистрации] № [Номер документа]</t>
  </si>
  <si>
    <t>Финансовое обеспечение
реализации государственной программы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услугами»</t>
  </si>
  <si>
    <t>2.11.</t>
  </si>
  <si>
    <t>2.12.</t>
  </si>
  <si>
    <t>2.13.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</si>
  <si>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</si>
  <si>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</si>
  <si>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</si>
  <si>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</si>
  <si>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</si>
  <si>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</si>
  <si>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</si>
  <si>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</si>
  <si>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1.36.</t>
  </si>
  <si>
    <t>1.35.</t>
  </si>
  <si>
    <t>Возмещение затрат юридическим лицам, связанных с выполнением работ и оказанием услуг по приобретению, установке и монтажу газоиспользующего оборудования и(или) строительству газопроводов внутри земельных участков негазифицированных домовладений, расположенных вблизи внутрипоселковых газопроводов, гражданам, проживающим в Камчатском крае</t>
  </si>
  <si>
    <t xml:space="preserve"> за счет средств Фонда развития территорий текущего года</t>
  </si>
  <si>
    <t>за счет средств Фонда развития территорий</t>
  </si>
  <si>
    <t xml:space="preserve"> за счет средств Фонда развития территорий</t>
  </si>
  <si>
    <t>Финансовое обеспечение затрат, возникающих в связи с выполнением работ по созданию объектов инженерной инфраструктуры для обеспечения территории опережающего развития «Камчатка»</t>
  </si>
  <si>
    <t>Возмещение затрат юридическим лицам и индивидуальным предпринимателям, выполняющим работы по переоборудованию транспортных средств на использование природного газа (метана) в качестве моторного топлива, в целях возмещения недополученных доходов в связи с предоставлением лицами, выполняющими переоборудование, скидки владельцам транспортных средств на указанные работы</t>
  </si>
  <si>
    <t>Возмещение части затрат юридическим лицам и индивидуальным предпринимателям на закупку оборудования объектов зарядной инфраструктуры для быстрой зарядки электрического автомобильного транспорта и технологического присоединения объектов зарядной инфраструктуры для быстрой зарядки электрического автомобильного транспорта к электрическим сетям</t>
  </si>
  <si>
    <t>Оснащение образовательных учреждений муниципальных образований в Камчатском крае автоматическими приборами погодного регулирования, а также оборудованием для комфортного пребывания детей в образовательных учреждениях в межотопительный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</si>
</sst>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000\ _₽_-;\-* #,##0.00000\ _₽_-;_-* &quot;-&quot;?????\ _₽_-;_-@_-"/>
    <numFmt numFmtId="165" formatCode="#,##0.00000"/>
    <numFmt numFmtId="166" formatCode="_-* #,##0.00000_р_._-;\-* #,##0.00000_р_._-;_-* &quot;-&quot;??_р_._-;_-@_-"/>
    <numFmt numFmtId="167" formatCode="#,##0.00000_ ;\-#,##0.00000\ "/>
    <numFmt numFmtId="168" formatCode="0.00000"/>
  </numFmts>
  <fonts count="14" x14ac:knownFonts="1"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85">
    <xf numFmtId="0" fontId="0" fillId="0" borderId="0" xfId="0"/>
    <xf numFmtId="49" fontId="3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1" fillId="0" borderId="0" xfId="1" applyFont="1" applyFill="1"/>
    <xf numFmtId="0" fontId="4" fillId="0" borderId="0" xfId="1" applyFont="1" applyFill="1"/>
    <xf numFmtId="0" fontId="3" fillId="0" borderId="0" xfId="1" applyFont="1" applyFill="1" applyAlignment="1">
      <alignment horizontal="left"/>
    </xf>
    <xf numFmtId="0" fontId="7" fillId="0" borderId="0" xfId="1" applyFont="1" applyFill="1"/>
    <xf numFmtId="0" fontId="4" fillId="0" borderId="0" xfId="1" applyFont="1" applyFill="1" applyBorder="1" applyAlignment="1">
      <alignment vertical="top"/>
    </xf>
    <xf numFmtId="49" fontId="4" fillId="0" borderId="0" xfId="1" applyNumberFormat="1" applyFont="1" applyFill="1"/>
    <xf numFmtId="164" fontId="4" fillId="0" borderId="0" xfId="1" applyNumberFormat="1" applyFont="1" applyFill="1"/>
    <xf numFmtId="0" fontId="4" fillId="0" borderId="0" xfId="1" applyFont="1" applyFill="1" applyAlignment="1">
      <alignment horizontal="right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65" fontId="3" fillId="0" borderId="0" xfId="1" applyNumberFormat="1" applyFont="1" applyFill="1"/>
    <xf numFmtId="0" fontId="1" fillId="0" borderId="1" xfId="1" applyFont="1" applyFill="1" applyBorder="1" applyAlignment="1">
      <alignment vertical="top" wrapText="1"/>
    </xf>
    <xf numFmtId="3" fontId="1" fillId="0" borderId="1" xfId="1" applyNumberFormat="1" applyFont="1" applyFill="1" applyBorder="1" applyAlignment="1">
      <alignment horizontal="center" vertical="top"/>
    </xf>
    <xf numFmtId="166" fontId="1" fillId="0" borderId="1" xfId="1" applyNumberFormat="1" applyFont="1" applyFill="1" applyBorder="1" applyAlignment="1">
      <alignment horizontal="right" vertical="top"/>
    </xf>
    <xf numFmtId="164" fontId="3" fillId="0" borderId="0" xfId="1" applyNumberFormat="1" applyFont="1" applyFill="1"/>
    <xf numFmtId="167" fontId="1" fillId="0" borderId="2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Border="1" applyAlignment="1">
      <alignment vertical="top"/>
    </xf>
    <xf numFmtId="3" fontId="1" fillId="0" borderId="1" xfId="1" applyNumberFormat="1" applyFont="1" applyFill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center" vertical="top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top" wrapText="1"/>
    </xf>
    <xf numFmtId="49" fontId="1" fillId="0" borderId="0" xfId="1" applyNumberFormat="1" applyFont="1" applyFill="1"/>
    <xf numFmtId="0" fontId="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wrapText="1"/>
    </xf>
    <xf numFmtId="0" fontId="3" fillId="0" borderId="0" xfId="1" applyFont="1" applyFill="1" applyBorder="1"/>
    <xf numFmtId="0" fontId="4" fillId="0" borderId="0" xfId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166" fontId="1" fillId="0" borderId="0" xfId="1" applyNumberFormat="1" applyFont="1" applyFill="1" applyBorder="1" applyAlignment="1">
      <alignment horizontal="right" vertical="top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1" fillId="0" borderId="1" xfId="1" applyNumberFormat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3" fillId="2" borderId="0" xfId="1" applyFont="1" applyFill="1"/>
    <xf numFmtId="49" fontId="3" fillId="2" borderId="0" xfId="1" applyNumberFormat="1" applyFont="1" applyFill="1"/>
    <xf numFmtId="0" fontId="4" fillId="2" borderId="0" xfId="1" applyFont="1" applyFill="1" applyBorder="1" applyAlignment="1">
      <alignment vertical="top"/>
    </xf>
    <xf numFmtId="164" fontId="1" fillId="2" borderId="1" xfId="1" applyNumberFormat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vertical="top" wrapText="1"/>
    </xf>
    <xf numFmtId="3" fontId="1" fillId="2" borderId="1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vertical="top"/>
    </xf>
    <xf numFmtId="0" fontId="4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49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165" fontId="1" fillId="0" borderId="1" xfId="1" applyNumberFormat="1" applyFont="1" applyFill="1" applyBorder="1" applyAlignment="1">
      <alignment vertical="center"/>
    </xf>
    <xf numFmtId="165" fontId="1" fillId="0" borderId="1" xfId="1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center"/>
    </xf>
    <xf numFmtId="165" fontId="1" fillId="2" borderId="1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/>
    <xf numFmtId="165" fontId="4" fillId="0" borderId="1" xfId="1" applyNumberFormat="1" applyFont="1" applyFill="1" applyBorder="1" applyAlignment="1">
      <alignment vertical="top"/>
    </xf>
    <xf numFmtId="165" fontId="1" fillId="2" borderId="1" xfId="1" applyNumberFormat="1" applyFont="1" applyFill="1" applyBorder="1" applyAlignment="1">
      <alignment vertical="top"/>
    </xf>
    <xf numFmtId="165" fontId="4" fillId="2" borderId="1" xfId="1" applyNumberFormat="1" applyFont="1" applyFill="1" applyBorder="1" applyAlignment="1">
      <alignment vertical="top"/>
    </xf>
    <xf numFmtId="165" fontId="9" fillId="0" borderId="1" xfId="1" applyNumberFormat="1" applyFont="1" applyFill="1" applyBorder="1" applyAlignment="1">
      <alignment vertical="top"/>
    </xf>
    <xf numFmtId="165" fontId="1" fillId="0" borderId="1" xfId="1" applyNumberFormat="1" applyFont="1" applyFill="1" applyBorder="1" applyAlignment="1">
      <alignment vertical="top" shrinkToFit="1"/>
    </xf>
    <xf numFmtId="165" fontId="1" fillId="0" borderId="1" xfId="1" applyNumberFormat="1" applyFont="1" applyFill="1" applyBorder="1" applyAlignment="1"/>
    <xf numFmtId="49" fontId="1" fillId="2" borderId="1" xfId="1" applyNumberFormat="1" applyFont="1" applyFill="1" applyBorder="1" applyAlignment="1">
      <alignment horizontal="center" vertical="top" wrapText="1"/>
    </xf>
    <xf numFmtId="0" fontId="1" fillId="2" borderId="1" xfId="1" applyFont="1" applyFill="1" applyBorder="1" applyAlignment="1">
      <alignment horizontal="center" vertical="top" wrapText="1"/>
    </xf>
    <xf numFmtId="165" fontId="4" fillId="0" borderId="0" xfId="1" applyNumberFormat="1" applyFont="1" applyFill="1" applyBorder="1" applyAlignment="1">
      <alignment vertical="top"/>
    </xf>
    <xf numFmtId="168" fontId="4" fillId="0" borderId="0" xfId="1" applyNumberFormat="1" applyFont="1" applyFill="1" applyBorder="1" applyAlignment="1">
      <alignment vertical="top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justify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RAME~1/AppData/Local/Temp/Rar$DIa16712.13276/2-2023%20&#1087;&#1088;&#1080;&#1083;%206%20(7)%20&#1074;&#1077;&#1076;&#1086;&#1084;&#1089;&#109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"/>
    </sheetNames>
    <sheetDataSet>
      <sheetData sheetId="0">
        <row r="3406">
          <cell r="G3406">
            <v>1579202.6310199997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N1358"/>
  <sheetViews>
    <sheetView tabSelected="1" view="pageBreakPreview" zoomScale="80" zoomScaleNormal="100" zoomScaleSheetLayoutView="80" workbookViewId="0">
      <pane ySplit="9" topLeftCell="A1311" activePane="bottomLeft" state="frozen"/>
      <selection pane="bottomLeft" activeCell="A1332" sqref="A1332:XFD1332"/>
    </sheetView>
  </sheetViews>
  <sheetFormatPr defaultRowHeight="12.75" x14ac:dyDescent="0.2"/>
  <cols>
    <col min="1" max="1" width="6.85546875" style="26" customWidth="1"/>
    <col min="2" max="2" width="33.7109375" style="5" customWidth="1"/>
    <col min="3" max="3" width="21.85546875" style="5" customWidth="1"/>
    <col min="4" max="4" width="12.7109375" style="52" customWidth="1"/>
    <col min="5" max="5" width="21" style="5" customWidth="1"/>
    <col min="6" max="6" width="23.5703125" style="5" customWidth="1"/>
    <col min="7" max="7" width="20.140625" style="5" customWidth="1"/>
    <col min="8" max="8" width="20.7109375" style="5" customWidth="1"/>
    <col min="9" max="9" width="21.85546875" style="5" customWidth="1"/>
    <col min="10" max="10" width="22.28515625" style="5" customWidth="1"/>
    <col min="11" max="11" width="21.140625" style="5" customWidth="1"/>
    <col min="12" max="13" width="20.85546875" style="5" customWidth="1"/>
    <col min="14" max="14" width="27.85546875" style="5" customWidth="1"/>
    <col min="15" max="20" width="24.42578125" style="5" bestFit="1" customWidth="1"/>
    <col min="21" max="40" width="12.42578125" style="5" bestFit="1" customWidth="1"/>
    <col min="41" max="256" width="9.140625" style="5"/>
    <col min="257" max="257" width="6.85546875" style="5" customWidth="1"/>
    <col min="258" max="258" width="41.42578125" style="5" customWidth="1"/>
    <col min="259" max="259" width="21.85546875" style="5" customWidth="1"/>
    <col min="260" max="260" width="15.42578125" style="5" customWidth="1"/>
    <col min="261" max="261" width="19" style="5" customWidth="1"/>
    <col min="262" max="263" width="18.85546875" style="5" customWidth="1"/>
    <col min="264" max="264" width="20.7109375" style="5" customWidth="1"/>
    <col min="265" max="265" width="21.85546875" style="5" customWidth="1"/>
    <col min="266" max="266" width="22.28515625" style="5" customWidth="1"/>
    <col min="267" max="267" width="21.140625" style="5" customWidth="1"/>
    <col min="268" max="268" width="20.85546875" style="5" customWidth="1"/>
    <col min="269" max="269" width="28.42578125" style="5" customWidth="1"/>
    <col min="270" max="270" width="43.5703125" style="5" customWidth="1"/>
    <col min="271" max="271" width="14.28515625" style="5" customWidth="1"/>
    <col min="272" max="512" width="9.140625" style="5"/>
    <col min="513" max="513" width="6.85546875" style="5" customWidth="1"/>
    <col min="514" max="514" width="41.42578125" style="5" customWidth="1"/>
    <col min="515" max="515" width="21.85546875" style="5" customWidth="1"/>
    <col min="516" max="516" width="15.42578125" style="5" customWidth="1"/>
    <col min="517" max="517" width="19" style="5" customWidth="1"/>
    <col min="518" max="519" width="18.85546875" style="5" customWidth="1"/>
    <col min="520" max="520" width="20.7109375" style="5" customWidth="1"/>
    <col min="521" max="521" width="21.85546875" style="5" customWidth="1"/>
    <col min="522" max="522" width="22.28515625" style="5" customWidth="1"/>
    <col min="523" max="523" width="21.140625" style="5" customWidth="1"/>
    <col min="524" max="524" width="20.85546875" style="5" customWidth="1"/>
    <col min="525" max="525" width="28.42578125" style="5" customWidth="1"/>
    <col min="526" max="526" width="43.5703125" style="5" customWidth="1"/>
    <col min="527" max="527" width="14.28515625" style="5" customWidth="1"/>
    <col min="528" max="768" width="9.140625" style="5"/>
    <col min="769" max="769" width="6.85546875" style="5" customWidth="1"/>
    <col min="770" max="770" width="41.42578125" style="5" customWidth="1"/>
    <col min="771" max="771" width="21.85546875" style="5" customWidth="1"/>
    <col min="772" max="772" width="15.42578125" style="5" customWidth="1"/>
    <col min="773" max="773" width="19" style="5" customWidth="1"/>
    <col min="774" max="775" width="18.85546875" style="5" customWidth="1"/>
    <col min="776" max="776" width="20.7109375" style="5" customWidth="1"/>
    <col min="777" max="777" width="21.85546875" style="5" customWidth="1"/>
    <col min="778" max="778" width="22.28515625" style="5" customWidth="1"/>
    <col min="779" max="779" width="21.140625" style="5" customWidth="1"/>
    <col min="780" max="780" width="20.85546875" style="5" customWidth="1"/>
    <col min="781" max="781" width="28.42578125" style="5" customWidth="1"/>
    <col min="782" max="782" width="43.5703125" style="5" customWidth="1"/>
    <col min="783" max="783" width="14.28515625" style="5" customWidth="1"/>
    <col min="784" max="1024" width="9.140625" style="5"/>
    <col min="1025" max="1025" width="6.85546875" style="5" customWidth="1"/>
    <col min="1026" max="1026" width="41.42578125" style="5" customWidth="1"/>
    <col min="1027" max="1027" width="21.85546875" style="5" customWidth="1"/>
    <col min="1028" max="1028" width="15.42578125" style="5" customWidth="1"/>
    <col min="1029" max="1029" width="19" style="5" customWidth="1"/>
    <col min="1030" max="1031" width="18.85546875" style="5" customWidth="1"/>
    <col min="1032" max="1032" width="20.7109375" style="5" customWidth="1"/>
    <col min="1033" max="1033" width="21.85546875" style="5" customWidth="1"/>
    <col min="1034" max="1034" width="22.28515625" style="5" customWidth="1"/>
    <col min="1035" max="1035" width="21.140625" style="5" customWidth="1"/>
    <col min="1036" max="1036" width="20.85546875" style="5" customWidth="1"/>
    <col min="1037" max="1037" width="28.42578125" style="5" customWidth="1"/>
    <col min="1038" max="1038" width="43.5703125" style="5" customWidth="1"/>
    <col min="1039" max="1039" width="14.28515625" style="5" customWidth="1"/>
    <col min="1040" max="1280" width="9.140625" style="5"/>
    <col min="1281" max="1281" width="6.85546875" style="5" customWidth="1"/>
    <col min="1282" max="1282" width="41.42578125" style="5" customWidth="1"/>
    <col min="1283" max="1283" width="21.85546875" style="5" customWidth="1"/>
    <col min="1284" max="1284" width="15.42578125" style="5" customWidth="1"/>
    <col min="1285" max="1285" width="19" style="5" customWidth="1"/>
    <col min="1286" max="1287" width="18.85546875" style="5" customWidth="1"/>
    <col min="1288" max="1288" width="20.7109375" style="5" customWidth="1"/>
    <col min="1289" max="1289" width="21.85546875" style="5" customWidth="1"/>
    <col min="1290" max="1290" width="22.28515625" style="5" customWidth="1"/>
    <col min="1291" max="1291" width="21.140625" style="5" customWidth="1"/>
    <col min="1292" max="1292" width="20.85546875" style="5" customWidth="1"/>
    <col min="1293" max="1293" width="28.42578125" style="5" customWidth="1"/>
    <col min="1294" max="1294" width="43.5703125" style="5" customWidth="1"/>
    <col min="1295" max="1295" width="14.28515625" style="5" customWidth="1"/>
    <col min="1296" max="1536" width="9.140625" style="5"/>
    <col min="1537" max="1537" width="6.85546875" style="5" customWidth="1"/>
    <col min="1538" max="1538" width="41.42578125" style="5" customWidth="1"/>
    <col min="1539" max="1539" width="21.85546875" style="5" customWidth="1"/>
    <col min="1540" max="1540" width="15.42578125" style="5" customWidth="1"/>
    <col min="1541" max="1541" width="19" style="5" customWidth="1"/>
    <col min="1542" max="1543" width="18.85546875" style="5" customWidth="1"/>
    <col min="1544" max="1544" width="20.7109375" style="5" customWidth="1"/>
    <col min="1545" max="1545" width="21.85546875" style="5" customWidth="1"/>
    <col min="1546" max="1546" width="22.28515625" style="5" customWidth="1"/>
    <col min="1547" max="1547" width="21.140625" style="5" customWidth="1"/>
    <col min="1548" max="1548" width="20.85546875" style="5" customWidth="1"/>
    <col min="1549" max="1549" width="28.42578125" style="5" customWidth="1"/>
    <col min="1550" max="1550" width="43.5703125" style="5" customWidth="1"/>
    <col min="1551" max="1551" width="14.28515625" style="5" customWidth="1"/>
    <col min="1552" max="1792" width="9.140625" style="5"/>
    <col min="1793" max="1793" width="6.85546875" style="5" customWidth="1"/>
    <col min="1794" max="1794" width="41.42578125" style="5" customWidth="1"/>
    <col min="1795" max="1795" width="21.85546875" style="5" customWidth="1"/>
    <col min="1796" max="1796" width="15.42578125" style="5" customWidth="1"/>
    <col min="1797" max="1797" width="19" style="5" customWidth="1"/>
    <col min="1798" max="1799" width="18.85546875" style="5" customWidth="1"/>
    <col min="1800" max="1800" width="20.7109375" style="5" customWidth="1"/>
    <col min="1801" max="1801" width="21.85546875" style="5" customWidth="1"/>
    <col min="1802" max="1802" width="22.28515625" style="5" customWidth="1"/>
    <col min="1803" max="1803" width="21.140625" style="5" customWidth="1"/>
    <col min="1804" max="1804" width="20.85546875" style="5" customWidth="1"/>
    <col min="1805" max="1805" width="28.42578125" style="5" customWidth="1"/>
    <col min="1806" max="1806" width="43.5703125" style="5" customWidth="1"/>
    <col min="1807" max="1807" width="14.28515625" style="5" customWidth="1"/>
    <col min="1808" max="2048" width="9.140625" style="5"/>
    <col min="2049" max="2049" width="6.85546875" style="5" customWidth="1"/>
    <col min="2050" max="2050" width="41.42578125" style="5" customWidth="1"/>
    <col min="2051" max="2051" width="21.85546875" style="5" customWidth="1"/>
    <col min="2052" max="2052" width="15.42578125" style="5" customWidth="1"/>
    <col min="2053" max="2053" width="19" style="5" customWidth="1"/>
    <col min="2054" max="2055" width="18.85546875" style="5" customWidth="1"/>
    <col min="2056" max="2056" width="20.7109375" style="5" customWidth="1"/>
    <col min="2057" max="2057" width="21.85546875" style="5" customWidth="1"/>
    <col min="2058" max="2058" width="22.28515625" style="5" customWidth="1"/>
    <col min="2059" max="2059" width="21.140625" style="5" customWidth="1"/>
    <col min="2060" max="2060" width="20.85546875" style="5" customWidth="1"/>
    <col min="2061" max="2061" width="28.42578125" style="5" customWidth="1"/>
    <col min="2062" max="2062" width="43.5703125" style="5" customWidth="1"/>
    <col min="2063" max="2063" width="14.28515625" style="5" customWidth="1"/>
    <col min="2064" max="2304" width="9.140625" style="5"/>
    <col min="2305" max="2305" width="6.85546875" style="5" customWidth="1"/>
    <col min="2306" max="2306" width="41.42578125" style="5" customWidth="1"/>
    <col min="2307" max="2307" width="21.85546875" style="5" customWidth="1"/>
    <col min="2308" max="2308" width="15.42578125" style="5" customWidth="1"/>
    <col min="2309" max="2309" width="19" style="5" customWidth="1"/>
    <col min="2310" max="2311" width="18.85546875" style="5" customWidth="1"/>
    <col min="2312" max="2312" width="20.7109375" style="5" customWidth="1"/>
    <col min="2313" max="2313" width="21.85546875" style="5" customWidth="1"/>
    <col min="2314" max="2314" width="22.28515625" style="5" customWidth="1"/>
    <col min="2315" max="2315" width="21.140625" style="5" customWidth="1"/>
    <col min="2316" max="2316" width="20.85546875" style="5" customWidth="1"/>
    <col min="2317" max="2317" width="28.42578125" style="5" customWidth="1"/>
    <col min="2318" max="2318" width="43.5703125" style="5" customWidth="1"/>
    <col min="2319" max="2319" width="14.28515625" style="5" customWidth="1"/>
    <col min="2320" max="2560" width="9.140625" style="5"/>
    <col min="2561" max="2561" width="6.85546875" style="5" customWidth="1"/>
    <col min="2562" max="2562" width="41.42578125" style="5" customWidth="1"/>
    <col min="2563" max="2563" width="21.85546875" style="5" customWidth="1"/>
    <col min="2564" max="2564" width="15.42578125" style="5" customWidth="1"/>
    <col min="2565" max="2565" width="19" style="5" customWidth="1"/>
    <col min="2566" max="2567" width="18.85546875" style="5" customWidth="1"/>
    <col min="2568" max="2568" width="20.7109375" style="5" customWidth="1"/>
    <col min="2569" max="2569" width="21.85546875" style="5" customWidth="1"/>
    <col min="2570" max="2570" width="22.28515625" style="5" customWidth="1"/>
    <col min="2571" max="2571" width="21.140625" style="5" customWidth="1"/>
    <col min="2572" max="2572" width="20.85546875" style="5" customWidth="1"/>
    <col min="2573" max="2573" width="28.42578125" style="5" customWidth="1"/>
    <col min="2574" max="2574" width="43.5703125" style="5" customWidth="1"/>
    <col min="2575" max="2575" width="14.28515625" style="5" customWidth="1"/>
    <col min="2576" max="2816" width="9.140625" style="5"/>
    <col min="2817" max="2817" width="6.85546875" style="5" customWidth="1"/>
    <col min="2818" max="2818" width="41.42578125" style="5" customWidth="1"/>
    <col min="2819" max="2819" width="21.85546875" style="5" customWidth="1"/>
    <col min="2820" max="2820" width="15.42578125" style="5" customWidth="1"/>
    <col min="2821" max="2821" width="19" style="5" customWidth="1"/>
    <col min="2822" max="2823" width="18.85546875" style="5" customWidth="1"/>
    <col min="2824" max="2824" width="20.7109375" style="5" customWidth="1"/>
    <col min="2825" max="2825" width="21.85546875" style="5" customWidth="1"/>
    <col min="2826" max="2826" width="22.28515625" style="5" customWidth="1"/>
    <col min="2827" max="2827" width="21.140625" style="5" customWidth="1"/>
    <col min="2828" max="2828" width="20.85546875" style="5" customWidth="1"/>
    <col min="2829" max="2829" width="28.42578125" style="5" customWidth="1"/>
    <col min="2830" max="2830" width="43.5703125" style="5" customWidth="1"/>
    <col min="2831" max="2831" width="14.28515625" style="5" customWidth="1"/>
    <col min="2832" max="3072" width="9.140625" style="5"/>
    <col min="3073" max="3073" width="6.85546875" style="5" customWidth="1"/>
    <col min="3074" max="3074" width="41.42578125" style="5" customWidth="1"/>
    <col min="3075" max="3075" width="21.85546875" style="5" customWidth="1"/>
    <col min="3076" max="3076" width="15.42578125" style="5" customWidth="1"/>
    <col min="3077" max="3077" width="19" style="5" customWidth="1"/>
    <col min="3078" max="3079" width="18.85546875" style="5" customWidth="1"/>
    <col min="3080" max="3080" width="20.7109375" style="5" customWidth="1"/>
    <col min="3081" max="3081" width="21.85546875" style="5" customWidth="1"/>
    <col min="3082" max="3082" width="22.28515625" style="5" customWidth="1"/>
    <col min="3083" max="3083" width="21.140625" style="5" customWidth="1"/>
    <col min="3084" max="3084" width="20.85546875" style="5" customWidth="1"/>
    <col min="3085" max="3085" width="28.42578125" style="5" customWidth="1"/>
    <col min="3086" max="3086" width="43.5703125" style="5" customWidth="1"/>
    <col min="3087" max="3087" width="14.28515625" style="5" customWidth="1"/>
    <col min="3088" max="3328" width="9.140625" style="5"/>
    <col min="3329" max="3329" width="6.85546875" style="5" customWidth="1"/>
    <col min="3330" max="3330" width="41.42578125" style="5" customWidth="1"/>
    <col min="3331" max="3331" width="21.85546875" style="5" customWidth="1"/>
    <col min="3332" max="3332" width="15.42578125" style="5" customWidth="1"/>
    <col min="3333" max="3333" width="19" style="5" customWidth="1"/>
    <col min="3334" max="3335" width="18.85546875" style="5" customWidth="1"/>
    <col min="3336" max="3336" width="20.7109375" style="5" customWidth="1"/>
    <col min="3337" max="3337" width="21.85546875" style="5" customWidth="1"/>
    <col min="3338" max="3338" width="22.28515625" style="5" customWidth="1"/>
    <col min="3339" max="3339" width="21.140625" style="5" customWidth="1"/>
    <col min="3340" max="3340" width="20.85546875" style="5" customWidth="1"/>
    <col min="3341" max="3341" width="28.42578125" style="5" customWidth="1"/>
    <col min="3342" max="3342" width="43.5703125" style="5" customWidth="1"/>
    <col min="3343" max="3343" width="14.28515625" style="5" customWidth="1"/>
    <col min="3344" max="3584" width="9.140625" style="5"/>
    <col min="3585" max="3585" width="6.85546875" style="5" customWidth="1"/>
    <col min="3586" max="3586" width="41.42578125" style="5" customWidth="1"/>
    <col min="3587" max="3587" width="21.85546875" style="5" customWidth="1"/>
    <col min="3588" max="3588" width="15.42578125" style="5" customWidth="1"/>
    <col min="3589" max="3589" width="19" style="5" customWidth="1"/>
    <col min="3590" max="3591" width="18.85546875" style="5" customWidth="1"/>
    <col min="3592" max="3592" width="20.7109375" style="5" customWidth="1"/>
    <col min="3593" max="3593" width="21.85546875" style="5" customWidth="1"/>
    <col min="3594" max="3594" width="22.28515625" style="5" customWidth="1"/>
    <col min="3595" max="3595" width="21.140625" style="5" customWidth="1"/>
    <col min="3596" max="3596" width="20.85546875" style="5" customWidth="1"/>
    <col min="3597" max="3597" width="28.42578125" style="5" customWidth="1"/>
    <col min="3598" max="3598" width="43.5703125" style="5" customWidth="1"/>
    <col min="3599" max="3599" width="14.28515625" style="5" customWidth="1"/>
    <col min="3600" max="3840" width="9.140625" style="5"/>
    <col min="3841" max="3841" width="6.85546875" style="5" customWidth="1"/>
    <col min="3842" max="3842" width="41.42578125" style="5" customWidth="1"/>
    <col min="3843" max="3843" width="21.85546875" style="5" customWidth="1"/>
    <col min="3844" max="3844" width="15.42578125" style="5" customWidth="1"/>
    <col min="3845" max="3845" width="19" style="5" customWidth="1"/>
    <col min="3846" max="3847" width="18.85546875" style="5" customWidth="1"/>
    <col min="3848" max="3848" width="20.7109375" style="5" customWidth="1"/>
    <col min="3849" max="3849" width="21.85546875" style="5" customWidth="1"/>
    <col min="3850" max="3850" width="22.28515625" style="5" customWidth="1"/>
    <col min="3851" max="3851" width="21.140625" style="5" customWidth="1"/>
    <col min="3852" max="3852" width="20.85546875" style="5" customWidth="1"/>
    <col min="3853" max="3853" width="28.42578125" style="5" customWidth="1"/>
    <col min="3854" max="3854" width="43.5703125" style="5" customWidth="1"/>
    <col min="3855" max="3855" width="14.28515625" style="5" customWidth="1"/>
    <col min="3856" max="4096" width="9.140625" style="5"/>
    <col min="4097" max="4097" width="6.85546875" style="5" customWidth="1"/>
    <col min="4098" max="4098" width="41.42578125" style="5" customWidth="1"/>
    <col min="4099" max="4099" width="21.85546875" style="5" customWidth="1"/>
    <col min="4100" max="4100" width="15.42578125" style="5" customWidth="1"/>
    <col min="4101" max="4101" width="19" style="5" customWidth="1"/>
    <col min="4102" max="4103" width="18.85546875" style="5" customWidth="1"/>
    <col min="4104" max="4104" width="20.7109375" style="5" customWidth="1"/>
    <col min="4105" max="4105" width="21.85546875" style="5" customWidth="1"/>
    <col min="4106" max="4106" width="22.28515625" style="5" customWidth="1"/>
    <col min="4107" max="4107" width="21.140625" style="5" customWidth="1"/>
    <col min="4108" max="4108" width="20.85546875" style="5" customWidth="1"/>
    <col min="4109" max="4109" width="28.42578125" style="5" customWidth="1"/>
    <col min="4110" max="4110" width="43.5703125" style="5" customWidth="1"/>
    <col min="4111" max="4111" width="14.28515625" style="5" customWidth="1"/>
    <col min="4112" max="4352" width="9.140625" style="5"/>
    <col min="4353" max="4353" width="6.85546875" style="5" customWidth="1"/>
    <col min="4354" max="4354" width="41.42578125" style="5" customWidth="1"/>
    <col min="4355" max="4355" width="21.85546875" style="5" customWidth="1"/>
    <col min="4356" max="4356" width="15.42578125" style="5" customWidth="1"/>
    <col min="4357" max="4357" width="19" style="5" customWidth="1"/>
    <col min="4358" max="4359" width="18.85546875" style="5" customWidth="1"/>
    <col min="4360" max="4360" width="20.7109375" style="5" customWidth="1"/>
    <col min="4361" max="4361" width="21.85546875" style="5" customWidth="1"/>
    <col min="4362" max="4362" width="22.28515625" style="5" customWidth="1"/>
    <col min="4363" max="4363" width="21.140625" style="5" customWidth="1"/>
    <col min="4364" max="4364" width="20.85546875" style="5" customWidth="1"/>
    <col min="4365" max="4365" width="28.42578125" style="5" customWidth="1"/>
    <col min="4366" max="4366" width="43.5703125" style="5" customWidth="1"/>
    <col min="4367" max="4367" width="14.28515625" style="5" customWidth="1"/>
    <col min="4368" max="4608" width="9.140625" style="5"/>
    <col min="4609" max="4609" width="6.85546875" style="5" customWidth="1"/>
    <col min="4610" max="4610" width="41.42578125" style="5" customWidth="1"/>
    <col min="4611" max="4611" width="21.85546875" style="5" customWidth="1"/>
    <col min="4612" max="4612" width="15.42578125" style="5" customWidth="1"/>
    <col min="4613" max="4613" width="19" style="5" customWidth="1"/>
    <col min="4614" max="4615" width="18.85546875" style="5" customWidth="1"/>
    <col min="4616" max="4616" width="20.7109375" style="5" customWidth="1"/>
    <col min="4617" max="4617" width="21.85546875" style="5" customWidth="1"/>
    <col min="4618" max="4618" width="22.28515625" style="5" customWidth="1"/>
    <col min="4619" max="4619" width="21.140625" style="5" customWidth="1"/>
    <col min="4620" max="4620" width="20.85546875" style="5" customWidth="1"/>
    <col min="4621" max="4621" width="28.42578125" style="5" customWidth="1"/>
    <col min="4622" max="4622" width="43.5703125" style="5" customWidth="1"/>
    <col min="4623" max="4623" width="14.28515625" style="5" customWidth="1"/>
    <col min="4624" max="4864" width="9.140625" style="5"/>
    <col min="4865" max="4865" width="6.85546875" style="5" customWidth="1"/>
    <col min="4866" max="4866" width="41.42578125" style="5" customWidth="1"/>
    <col min="4867" max="4867" width="21.85546875" style="5" customWidth="1"/>
    <col min="4868" max="4868" width="15.42578125" style="5" customWidth="1"/>
    <col min="4869" max="4869" width="19" style="5" customWidth="1"/>
    <col min="4870" max="4871" width="18.85546875" style="5" customWidth="1"/>
    <col min="4872" max="4872" width="20.7109375" style="5" customWidth="1"/>
    <col min="4873" max="4873" width="21.85546875" style="5" customWidth="1"/>
    <col min="4874" max="4874" width="22.28515625" style="5" customWidth="1"/>
    <col min="4875" max="4875" width="21.140625" style="5" customWidth="1"/>
    <col min="4876" max="4876" width="20.85546875" style="5" customWidth="1"/>
    <col min="4877" max="4877" width="28.42578125" style="5" customWidth="1"/>
    <col min="4878" max="4878" width="43.5703125" style="5" customWidth="1"/>
    <col min="4879" max="4879" width="14.28515625" style="5" customWidth="1"/>
    <col min="4880" max="5120" width="9.140625" style="5"/>
    <col min="5121" max="5121" width="6.85546875" style="5" customWidth="1"/>
    <col min="5122" max="5122" width="41.42578125" style="5" customWidth="1"/>
    <col min="5123" max="5123" width="21.85546875" style="5" customWidth="1"/>
    <col min="5124" max="5124" width="15.42578125" style="5" customWidth="1"/>
    <col min="5125" max="5125" width="19" style="5" customWidth="1"/>
    <col min="5126" max="5127" width="18.85546875" style="5" customWidth="1"/>
    <col min="5128" max="5128" width="20.7109375" style="5" customWidth="1"/>
    <col min="5129" max="5129" width="21.85546875" style="5" customWidth="1"/>
    <col min="5130" max="5130" width="22.28515625" style="5" customWidth="1"/>
    <col min="5131" max="5131" width="21.140625" style="5" customWidth="1"/>
    <col min="5132" max="5132" width="20.85546875" style="5" customWidth="1"/>
    <col min="5133" max="5133" width="28.42578125" style="5" customWidth="1"/>
    <col min="5134" max="5134" width="43.5703125" style="5" customWidth="1"/>
    <col min="5135" max="5135" width="14.28515625" style="5" customWidth="1"/>
    <col min="5136" max="5376" width="9.140625" style="5"/>
    <col min="5377" max="5377" width="6.85546875" style="5" customWidth="1"/>
    <col min="5378" max="5378" width="41.42578125" style="5" customWidth="1"/>
    <col min="5379" max="5379" width="21.85546875" style="5" customWidth="1"/>
    <col min="5380" max="5380" width="15.42578125" style="5" customWidth="1"/>
    <col min="5381" max="5381" width="19" style="5" customWidth="1"/>
    <col min="5382" max="5383" width="18.85546875" style="5" customWidth="1"/>
    <col min="5384" max="5384" width="20.7109375" style="5" customWidth="1"/>
    <col min="5385" max="5385" width="21.85546875" style="5" customWidth="1"/>
    <col min="5386" max="5386" width="22.28515625" style="5" customWidth="1"/>
    <col min="5387" max="5387" width="21.140625" style="5" customWidth="1"/>
    <col min="5388" max="5388" width="20.85546875" style="5" customWidth="1"/>
    <col min="5389" max="5389" width="28.42578125" style="5" customWidth="1"/>
    <col min="5390" max="5390" width="43.5703125" style="5" customWidth="1"/>
    <col min="5391" max="5391" width="14.28515625" style="5" customWidth="1"/>
    <col min="5392" max="5632" width="9.140625" style="5"/>
    <col min="5633" max="5633" width="6.85546875" style="5" customWidth="1"/>
    <col min="5634" max="5634" width="41.42578125" style="5" customWidth="1"/>
    <col min="5635" max="5635" width="21.85546875" style="5" customWidth="1"/>
    <col min="5636" max="5636" width="15.42578125" style="5" customWidth="1"/>
    <col min="5637" max="5637" width="19" style="5" customWidth="1"/>
    <col min="5638" max="5639" width="18.85546875" style="5" customWidth="1"/>
    <col min="5640" max="5640" width="20.7109375" style="5" customWidth="1"/>
    <col min="5641" max="5641" width="21.85546875" style="5" customWidth="1"/>
    <col min="5642" max="5642" width="22.28515625" style="5" customWidth="1"/>
    <col min="5643" max="5643" width="21.140625" style="5" customWidth="1"/>
    <col min="5644" max="5644" width="20.85546875" style="5" customWidth="1"/>
    <col min="5645" max="5645" width="28.42578125" style="5" customWidth="1"/>
    <col min="5646" max="5646" width="43.5703125" style="5" customWidth="1"/>
    <col min="5647" max="5647" width="14.28515625" style="5" customWidth="1"/>
    <col min="5648" max="5888" width="9.140625" style="5"/>
    <col min="5889" max="5889" width="6.85546875" style="5" customWidth="1"/>
    <col min="5890" max="5890" width="41.42578125" style="5" customWidth="1"/>
    <col min="5891" max="5891" width="21.85546875" style="5" customWidth="1"/>
    <col min="5892" max="5892" width="15.42578125" style="5" customWidth="1"/>
    <col min="5893" max="5893" width="19" style="5" customWidth="1"/>
    <col min="5894" max="5895" width="18.85546875" style="5" customWidth="1"/>
    <col min="5896" max="5896" width="20.7109375" style="5" customWidth="1"/>
    <col min="5897" max="5897" width="21.85546875" style="5" customWidth="1"/>
    <col min="5898" max="5898" width="22.28515625" style="5" customWidth="1"/>
    <col min="5899" max="5899" width="21.140625" style="5" customWidth="1"/>
    <col min="5900" max="5900" width="20.85546875" style="5" customWidth="1"/>
    <col min="5901" max="5901" width="28.42578125" style="5" customWidth="1"/>
    <col min="5902" max="5902" width="43.5703125" style="5" customWidth="1"/>
    <col min="5903" max="5903" width="14.28515625" style="5" customWidth="1"/>
    <col min="5904" max="6144" width="9.140625" style="5"/>
    <col min="6145" max="6145" width="6.85546875" style="5" customWidth="1"/>
    <col min="6146" max="6146" width="41.42578125" style="5" customWidth="1"/>
    <col min="6147" max="6147" width="21.85546875" style="5" customWidth="1"/>
    <col min="6148" max="6148" width="15.42578125" style="5" customWidth="1"/>
    <col min="6149" max="6149" width="19" style="5" customWidth="1"/>
    <col min="6150" max="6151" width="18.85546875" style="5" customWidth="1"/>
    <col min="6152" max="6152" width="20.7109375" style="5" customWidth="1"/>
    <col min="6153" max="6153" width="21.85546875" style="5" customWidth="1"/>
    <col min="6154" max="6154" width="22.28515625" style="5" customWidth="1"/>
    <col min="6155" max="6155" width="21.140625" style="5" customWidth="1"/>
    <col min="6156" max="6156" width="20.85546875" style="5" customWidth="1"/>
    <col min="6157" max="6157" width="28.42578125" style="5" customWidth="1"/>
    <col min="6158" max="6158" width="43.5703125" style="5" customWidth="1"/>
    <col min="6159" max="6159" width="14.28515625" style="5" customWidth="1"/>
    <col min="6160" max="6400" width="9.140625" style="5"/>
    <col min="6401" max="6401" width="6.85546875" style="5" customWidth="1"/>
    <col min="6402" max="6402" width="41.42578125" style="5" customWidth="1"/>
    <col min="6403" max="6403" width="21.85546875" style="5" customWidth="1"/>
    <col min="6404" max="6404" width="15.42578125" style="5" customWidth="1"/>
    <col min="6405" max="6405" width="19" style="5" customWidth="1"/>
    <col min="6406" max="6407" width="18.85546875" style="5" customWidth="1"/>
    <col min="6408" max="6408" width="20.7109375" style="5" customWidth="1"/>
    <col min="6409" max="6409" width="21.85546875" style="5" customWidth="1"/>
    <col min="6410" max="6410" width="22.28515625" style="5" customWidth="1"/>
    <col min="6411" max="6411" width="21.140625" style="5" customWidth="1"/>
    <col min="6412" max="6412" width="20.85546875" style="5" customWidth="1"/>
    <col min="6413" max="6413" width="28.42578125" style="5" customWidth="1"/>
    <col min="6414" max="6414" width="43.5703125" style="5" customWidth="1"/>
    <col min="6415" max="6415" width="14.28515625" style="5" customWidth="1"/>
    <col min="6416" max="6656" width="9.140625" style="5"/>
    <col min="6657" max="6657" width="6.85546875" style="5" customWidth="1"/>
    <col min="6658" max="6658" width="41.42578125" style="5" customWidth="1"/>
    <col min="6659" max="6659" width="21.85546875" style="5" customWidth="1"/>
    <col min="6660" max="6660" width="15.42578125" style="5" customWidth="1"/>
    <col min="6661" max="6661" width="19" style="5" customWidth="1"/>
    <col min="6662" max="6663" width="18.85546875" style="5" customWidth="1"/>
    <col min="6664" max="6664" width="20.7109375" style="5" customWidth="1"/>
    <col min="6665" max="6665" width="21.85546875" style="5" customWidth="1"/>
    <col min="6666" max="6666" width="22.28515625" style="5" customWidth="1"/>
    <col min="6667" max="6667" width="21.140625" style="5" customWidth="1"/>
    <col min="6668" max="6668" width="20.85546875" style="5" customWidth="1"/>
    <col min="6669" max="6669" width="28.42578125" style="5" customWidth="1"/>
    <col min="6670" max="6670" width="43.5703125" style="5" customWidth="1"/>
    <col min="6671" max="6671" width="14.28515625" style="5" customWidth="1"/>
    <col min="6672" max="6912" width="9.140625" style="5"/>
    <col min="6913" max="6913" width="6.85546875" style="5" customWidth="1"/>
    <col min="6914" max="6914" width="41.42578125" style="5" customWidth="1"/>
    <col min="6915" max="6915" width="21.85546875" style="5" customWidth="1"/>
    <col min="6916" max="6916" width="15.42578125" style="5" customWidth="1"/>
    <col min="6917" max="6917" width="19" style="5" customWidth="1"/>
    <col min="6918" max="6919" width="18.85546875" style="5" customWidth="1"/>
    <col min="6920" max="6920" width="20.7109375" style="5" customWidth="1"/>
    <col min="6921" max="6921" width="21.85546875" style="5" customWidth="1"/>
    <col min="6922" max="6922" width="22.28515625" style="5" customWidth="1"/>
    <col min="6923" max="6923" width="21.140625" style="5" customWidth="1"/>
    <col min="6924" max="6924" width="20.85546875" style="5" customWidth="1"/>
    <col min="6925" max="6925" width="28.42578125" style="5" customWidth="1"/>
    <col min="6926" max="6926" width="43.5703125" style="5" customWidth="1"/>
    <col min="6927" max="6927" width="14.28515625" style="5" customWidth="1"/>
    <col min="6928" max="7168" width="9.140625" style="5"/>
    <col min="7169" max="7169" width="6.85546875" style="5" customWidth="1"/>
    <col min="7170" max="7170" width="41.42578125" style="5" customWidth="1"/>
    <col min="7171" max="7171" width="21.85546875" style="5" customWidth="1"/>
    <col min="7172" max="7172" width="15.42578125" style="5" customWidth="1"/>
    <col min="7173" max="7173" width="19" style="5" customWidth="1"/>
    <col min="7174" max="7175" width="18.85546875" style="5" customWidth="1"/>
    <col min="7176" max="7176" width="20.7109375" style="5" customWidth="1"/>
    <col min="7177" max="7177" width="21.85546875" style="5" customWidth="1"/>
    <col min="7178" max="7178" width="22.28515625" style="5" customWidth="1"/>
    <col min="7179" max="7179" width="21.140625" style="5" customWidth="1"/>
    <col min="7180" max="7180" width="20.85546875" style="5" customWidth="1"/>
    <col min="7181" max="7181" width="28.42578125" style="5" customWidth="1"/>
    <col min="7182" max="7182" width="43.5703125" style="5" customWidth="1"/>
    <col min="7183" max="7183" width="14.28515625" style="5" customWidth="1"/>
    <col min="7184" max="7424" width="9.140625" style="5"/>
    <col min="7425" max="7425" width="6.85546875" style="5" customWidth="1"/>
    <col min="7426" max="7426" width="41.42578125" style="5" customWidth="1"/>
    <col min="7427" max="7427" width="21.85546875" style="5" customWidth="1"/>
    <col min="7428" max="7428" width="15.42578125" style="5" customWidth="1"/>
    <col min="7429" max="7429" width="19" style="5" customWidth="1"/>
    <col min="7430" max="7431" width="18.85546875" style="5" customWidth="1"/>
    <col min="7432" max="7432" width="20.7109375" style="5" customWidth="1"/>
    <col min="7433" max="7433" width="21.85546875" style="5" customWidth="1"/>
    <col min="7434" max="7434" width="22.28515625" style="5" customWidth="1"/>
    <col min="7435" max="7435" width="21.140625" style="5" customWidth="1"/>
    <col min="7436" max="7436" width="20.85546875" style="5" customWidth="1"/>
    <col min="7437" max="7437" width="28.42578125" style="5" customWidth="1"/>
    <col min="7438" max="7438" width="43.5703125" style="5" customWidth="1"/>
    <col min="7439" max="7439" width="14.28515625" style="5" customWidth="1"/>
    <col min="7440" max="7680" width="9.140625" style="5"/>
    <col min="7681" max="7681" width="6.85546875" style="5" customWidth="1"/>
    <col min="7682" max="7682" width="41.42578125" style="5" customWidth="1"/>
    <col min="7683" max="7683" width="21.85546875" style="5" customWidth="1"/>
    <col min="7684" max="7684" width="15.42578125" style="5" customWidth="1"/>
    <col min="7685" max="7685" width="19" style="5" customWidth="1"/>
    <col min="7686" max="7687" width="18.85546875" style="5" customWidth="1"/>
    <col min="7688" max="7688" width="20.7109375" style="5" customWidth="1"/>
    <col min="7689" max="7689" width="21.85546875" style="5" customWidth="1"/>
    <col min="7690" max="7690" width="22.28515625" style="5" customWidth="1"/>
    <col min="7691" max="7691" width="21.140625" style="5" customWidth="1"/>
    <col min="7692" max="7692" width="20.85546875" style="5" customWidth="1"/>
    <col min="7693" max="7693" width="28.42578125" style="5" customWidth="1"/>
    <col min="7694" max="7694" width="43.5703125" style="5" customWidth="1"/>
    <col min="7695" max="7695" width="14.28515625" style="5" customWidth="1"/>
    <col min="7696" max="7936" width="9.140625" style="5"/>
    <col min="7937" max="7937" width="6.85546875" style="5" customWidth="1"/>
    <col min="7938" max="7938" width="41.42578125" style="5" customWidth="1"/>
    <col min="7939" max="7939" width="21.85546875" style="5" customWidth="1"/>
    <col min="7940" max="7940" width="15.42578125" style="5" customWidth="1"/>
    <col min="7941" max="7941" width="19" style="5" customWidth="1"/>
    <col min="7942" max="7943" width="18.85546875" style="5" customWidth="1"/>
    <col min="7944" max="7944" width="20.7109375" style="5" customWidth="1"/>
    <col min="7945" max="7945" width="21.85546875" style="5" customWidth="1"/>
    <col min="7946" max="7946" width="22.28515625" style="5" customWidth="1"/>
    <col min="7947" max="7947" width="21.140625" style="5" customWidth="1"/>
    <col min="7948" max="7948" width="20.85546875" style="5" customWidth="1"/>
    <col min="7949" max="7949" width="28.42578125" style="5" customWidth="1"/>
    <col min="7950" max="7950" width="43.5703125" style="5" customWidth="1"/>
    <col min="7951" max="7951" width="14.28515625" style="5" customWidth="1"/>
    <col min="7952" max="8192" width="9.140625" style="5"/>
    <col min="8193" max="8193" width="6.85546875" style="5" customWidth="1"/>
    <col min="8194" max="8194" width="41.42578125" style="5" customWidth="1"/>
    <col min="8195" max="8195" width="21.85546875" style="5" customWidth="1"/>
    <col min="8196" max="8196" width="15.42578125" style="5" customWidth="1"/>
    <col min="8197" max="8197" width="19" style="5" customWidth="1"/>
    <col min="8198" max="8199" width="18.85546875" style="5" customWidth="1"/>
    <col min="8200" max="8200" width="20.7109375" style="5" customWidth="1"/>
    <col min="8201" max="8201" width="21.85546875" style="5" customWidth="1"/>
    <col min="8202" max="8202" width="22.28515625" style="5" customWidth="1"/>
    <col min="8203" max="8203" width="21.140625" style="5" customWidth="1"/>
    <col min="8204" max="8204" width="20.85546875" style="5" customWidth="1"/>
    <col min="8205" max="8205" width="28.42578125" style="5" customWidth="1"/>
    <col min="8206" max="8206" width="43.5703125" style="5" customWidth="1"/>
    <col min="8207" max="8207" width="14.28515625" style="5" customWidth="1"/>
    <col min="8208" max="8448" width="9.140625" style="5"/>
    <col min="8449" max="8449" width="6.85546875" style="5" customWidth="1"/>
    <col min="8450" max="8450" width="41.42578125" style="5" customWidth="1"/>
    <col min="8451" max="8451" width="21.85546875" style="5" customWidth="1"/>
    <col min="8452" max="8452" width="15.42578125" style="5" customWidth="1"/>
    <col min="8453" max="8453" width="19" style="5" customWidth="1"/>
    <col min="8454" max="8455" width="18.85546875" style="5" customWidth="1"/>
    <col min="8456" max="8456" width="20.7109375" style="5" customWidth="1"/>
    <col min="8457" max="8457" width="21.85546875" style="5" customWidth="1"/>
    <col min="8458" max="8458" width="22.28515625" style="5" customWidth="1"/>
    <col min="8459" max="8459" width="21.140625" style="5" customWidth="1"/>
    <col min="8460" max="8460" width="20.85546875" style="5" customWidth="1"/>
    <col min="8461" max="8461" width="28.42578125" style="5" customWidth="1"/>
    <col min="8462" max="8462" width="43.5703125" style="5" customWidth="1"/>
    <col min="8463" max="8463" width="14.28515625" style="5" customWidth="1"/>
    <col min="8464" max="8704" width="9.140625" style="5"/>
    <col min="8705" max="8705" width="6.85546875" style="5" customWidth="1"/>
    <col min="8706" max="8706" width="41.42578125" style="5" customWidth="1"/>
    <col min="8707" max="8707" width="21.85546875" style="5" customWidth="1"/>
    <col min="8708" max="8708" width="15.42578125" style="5" customWidth="1"/>
    <col min="8709" max="8709" width="19" style="5" customWidth="1"/>
    <col min="8710" max="8711" width="18.85546875" style="5" customWidth="1"/>
    <col min="8712" max="8712" width="20.7109375" style="5" customWidth="1"/>
    <col min="8713" max="8713" width="21.85546875" style="5" customWidth="1"/>
    <col min="8714" max="8714" width="22.28515625" style="5" customWidth="1"/>
    <col min="8715" max="8715" width="21.140625" style="5" customWidth="1"/>
    <col min="8716" max="8716" width="20.85546875" style="5" customWidth="1"/>
    <col min="8717" max="8717" width="28.42578125" style="5" customWidth="1"/>
    <col min="8718" max="8718" width="43.5703125" style="5" customWidth="1"/>
    <col min="8719" max="8719" width="14.28515625" style="5" customWidth="1"/>
    <col min="8720" max="8960" width="9.140625" style="5"/>
    <col min="8961" max="8961" width="6.85546875" style="5" customWidth="1"/>
    <col min="8962" max="8962" width="41.42578125" style="5" customWidth="1"/>
    <col min="8963" max="8963" width="21.85546875" style="5" customWidth="1"/>
    <col min="8964" max="8964" width="15.42578125" style="5" customWidth="1"/>
    <col min="8965" max="8965" width="19" style="5" customWidth="1"/>
    <col min="8966" max="8967" width="18.85546875" style="5" customWidth="1"/>
    <col min="8968" max="8968" width="20.7109375" style="5" customWidth="1"/>
    <col min="8969" max="8969" width="21.85546875" style="5" customWidth="1"/>
    <col min="8970" max="8970" width="22.28515625" style="5" customWidth="1"/>
    <col min="8971" max="8971" width="21.140625" style="5" customWidth="1"/>
    <col min="8972" max="8972" width="20.85546875" style="5" customWidth="1"/>
    <col min="8973" max="8973" width="28.42578125" style="5" customWidth="1"/>
    <col min="8974" max="8974" width="43.5703125" style="5" customWidth="1"/>
    <col min="8975" max="8975" width="14.28515625" style="5" customWidth="1"/>
    <col min="8976" max="9216" width="9.140625" style="5"/>
    <col min="9217" max="9217" width="6.85546875" style="5" customWidth="1"/>
    <col min="9218" max="9218" width="41.42578125" style="5" customWidth="1"/>
    <col min="9219" max="9219" width="21.85546875" style="5" customWidth="1"/>
    <col min="9220" max="9220" width="15.42578125" style="5" customWidth="1"/>
    <col min="9221" max="9221" width="19" style="5" customWidth="1"/>
    <col min="9222" max="9223" width="18.85546875" style="5" customWidth="1"/>
    <col min="9224" max="9224" width="20.7109375" style="5" customWidth="1"/>
    <col min="9225" max="9225" width="21.85546875" style="5" customWidth="1"/>
    <col min="9226" max="9226" width="22.28515625" style="5" customWidth="1"/>
    <col min="9227" max="9227" width="21.140625" style="5" customWidth="1"/>
    <col min="9228" max="9228" width="20.85546875" style="5" customWidth="1"/>
    <col min="9229" max="9229" width="28.42578125" style="5" customWidth="1"/>
    <col min="9230" max="9230" width="43.5703125" style="5" customWidth="1"/>
    <col min="9231" max="9231" width="14.28515625" style="5" customWidth="1"/>
    <col min="9232" max="9472" width="9.140625" style="5"/>
    <col min="9473" max="9473" width="6.85546875" style="5" customWidth="1"/>
    <col min="9474" max="9474" width="41.42578125" style="5" customWidth="1"/>
    <col min="9475" max="9475" width="21.85546875" style="5" customWidth="1"/>
    <col min="9476" max="9476" width="15.42578125" style="5" customWidth="1"/>
    <col min="9477" max="9477" width="19" style="5" customWidth="1"/>
    <col min="9478" max="9479" width="18.85546875" style="5" customWidth="1"/>
    <col min="9480" max="9480" width="20.7109375" style="5" customWidth="1"/>
    <col min="9481" max="9481" width="21.85546875" style="5" customWidth="1"/>
    <col min="9482" max="9482" width="22.28515625" style="5" customWidth="1"/>
    <col min="9483" max="9483" width="21.140625" style="5" customWidth="1"/>
    <col min="9484" max="9484" width="20.85546875" style="5" customWidth="1"/>
    <col min="9485" max="9485" width="28.42578125" style="5" customWidth="1"/>
    <col min="9486" max="9486" width="43.5703125" style="5" customWidth="1"/>
    <col min="9487" max="9487" width="14.28515625" style="5" customWidth="1"/>
    <col min="9488" max="9728" width="9.140625" style="5"/>
    <col min="9729" max="9729" width="6.85546875" style="5" customWidth="1"/>
    <col min="9730" max="9730" width="41.42578125" style="5" customWidth="1"/>
    <col min="9731" max="9731" width="21.85546875" style="5" customWidth="1"/>
    <col min="9732" max="9732" width="15.42578125" style="5" customWidth="1"/>
    <col min="9733" max="9733" width="19" style="5" customWidth="1"/>
    <col min="9734" max="9735" width="18.85546875" style="5" customWidth="1"/>
    <col min="9736" max="9736" width="20.7109375" style="5" customWidth="1"/>
    <col min="9737" max="9737" width="21.85546875" style="5" customWidth="1"/>
    <col min="9738" max="9738" width="22.28515625" style="5" customWidth="1"/>
    <col min="9739" max="9739" width="21.140625" style="5" customWidth="1"/>
    <col min="9740" max="9740" width="20.85546875" style="5" customWidth="1"/>
    <col min="9741" max="9741" width="28.42578125" style="5" customWidth="1"/>
    <col min="9742" max="9742" width="43.5703125" style="5" customWidth="1"/>
    <col min="9743" max="9743" width="14.28515625" style="5" customWidth="1"/>
    <col min="9744" max="9984" width="9.140625" style="5"/>
    <col min="9985" max="9985" width="6.85546875" style="5" customWidth="1"/>
    <col min="9986" max="9986" width="41.42578125" style="5" customWidth="1"/>
    <col min="9987" max="9987" width="21.85546875" style="5" customWidth="1"/>
    <col min="9988" max="9988" width="15.42578125" style="5" customWidth="1"/>
    <col min="9989" max="9989" width="19" style="5" customWidth="1"/>
    <col min="9990" max="9991" width="18.85546875" style="5" customWidth="1"/>
    <col min="9992" max="9992" width="20.7109375" style="5" customWidth="1"/>
    <col min="9993" max="9993" width="21.85546875" style="5" customWidth="1"/>
    <col min="9994" max="9994" width="22.28515625" style="5" customWidth="1"/>
    <col min="9995" max="9995" width="21.140625" style="5" customWidth="1"/>
    <col min="9996" max="9996" width="20.85546875" style="5" customWidth="1"/>
    <col min="9997" max="9997" width="28.42578125" style="5" customWidth="1"/>
    <col min="9998" max="9998" width="43.5703125" style="5" customWidth="1"/>
    <col min="9999" max="9999" width="14.28515625" style="5" customWidth="1"/>
    <col min="10000" max="10240" width="9.140625" style="5"/>
    <col min="10241" max="10241" width="6.85546875" style="5" customWidth="1"/>
    <col min="10242" max="10242" width="41.42578125" style="5" customWidth="1"/>
    <col min="10243" max="10243" width="21.85546875" style="5" customWidth="1"/>
    <col min="10244" max="10244" width="15.42578125" style="5" customWidth="1"/>
    <col min="10245" max="10245" width="19" style="5" customWidth="1"/>
    <col min="10246" max="10247" width="18.85546875" style="5" customWidth="1"/>
    <col min="10248" max="10248" width="20.7109375" style="5" customWidth="1"/>
    <col min="10249" max="10249" width="21.85546875" style="5" customWidth="1"/>
    <col min="10250" max="10250" width="22.28515625" style="5" customWidth="1"/>
    <col min="10251" max="10251" width="21.140625" style="5" customWidth="1"/>
    <col min="10252" max="10252" width="20.85546875" style="5" customWidth="1"/>
    <col min="10253" max="10253" width="28.42578125" style="5" customWidth="1"/>
    <col min="10254" max="10254" width="43.5703125" style="5" customWidth="1"/>
    <col min="10255" max="10255" width="14.28515625" style="5" customWidth="1"/>
    <col min="10256" max="10496" width="9.140625" style="5"/>
    <col min="10497" max="10497" width="6.85546875" style="5" customWidth="1"/>
    <col min="10498" max="10498" width="41.42578125" style="5" customWidth="1"/>
    <col min="10499" max="10499" width="21.85546875" style="5" customWidth="1"/>
    <col min="10500" max="10500" width="15.42578125" style="5" customWidth="1"/>
    <col min="10501" max="10501" width="19" style="5" customWidth="1"/>
    <col min="10502" max="10503" width="18.85546875" style="5" customWidth="1"/>
    <col min="10504" max="10504" width="20.7109375" style="5" customWidth="1"/>
    <col min="10505" max="10505" width="21.85546875" style="5" customWidth="1"/>
    <col min="10506" max="10506" width="22.28515625" style="5" customWidth="1"/>
    <col min="10507" max="10507" width="21.140625" style="5" customWidth="1"/>
    <col min="10508" max="10508" width="20.85546875" style="5" customWidth="1"/>
    <col min="10509" max="10509" width="28.42578125" style="5" customWidth="1"/>
    <col min="10510" max="10510" width="43.5703125" style="5" customWidth="1"/>
    <col min="10511" max="10511" width="14.28515625" style="5" customWidth="1"/>
    <col min="10512" max="10752" width="9.140625" style="5"/>
    <col min="10753" max="10753" width="6.85546875" style="5" customWidth="1"/>
    <col min="10754" max="10754" width="41.42578125" style="5" customWidth="1"/>
    <col min="10755" max="10755" width="21.85546875" style="5" customWidth="1"/>
    <col min="10756" max="10756" width="15.42578125" style="5" customWidth="1"/>
    <col min="10757" max="10757" width="19" style="5" customWidth="1"/>
    <col min="10758" max="10759" width="18.85546875" style="5" customWidth="1"/>
    <col min="10760" max="10760" width="20.7109375" style="5" customWidth="1"/>
    <col min="10761" max="10761" width="21.85546875" style="5" customWidth="1"/>
    <col min="10762" max="10762" width="22.28515625" style="5" customWidth="1"/>
    <col min="10763" max="10763" width="21.140625" style="5" customWidth="1"/>
    <col min="10764" max="10764" width="20.85546875" style="5" customWidth="1"/>
    <col min="10765" max="10765" width="28.42578125" style="5" customWidth="1"/>
    <col min="10766" max="10766" width="43.5703125" style="5" customWidth="1"/>
    <col min="10767" max="10767" width="14.28515625" style="5" customWidth="1"/>
    <col min="10768" max="11008" width="9.140625" style="5"/>
    <col min="11009" max="11009" width="6.85546875" style="5" customWidth="1"/>
    <col min="11010" max="11010" width="41.42578125" style="5" customWidth="1"/>
    <col min="11011" max="11011" width="21.85546875" style="5" customWidth="1"/>
    <col min="11012" max="11012" width="15.42578125" style="5" customWidth="1"/>
    <col min="11013" max="11013" width="19" style="5" customWidth="1"/>
    <col min="11014" max="11015" width="18.85546875" style="5" customWidth="1"/>
    <col min="11016" max="11016" width="20.7109375" style="5" customWidth="1"/>
    <col min="11017" max="11017" width="21.85546875" style="5" customWidth="1"/>
    <col min="11018" max="11018" width="22.28515625" style="5" customWidth="1"/>
    <col min="11019" max="11019" width="21.140625" style="5" customWidth="1"/>
    <col min="11020" max="11020" width="20.85546875" style="5" customWidth="1"/>
    <col min="11021" max="11021" width="28.42578125" style="5" customWidth="1"/>
    <col min="11022" max="11022" width="43.5703125" style="5" customWidth="1"/>
    <col min="11023" max="11023" width="14.28515625" style="5" customWidth="1"/>
    <col min="11024" max="11264" width="9.140625" style="5"/>
    <col min="11265" max="11265" width="6.85546875" style="5" customWidth="1"/>
    <col min="11266" max="11266" width="41.42578125" style="5" customWidth="1"/>
    <col min="11267" max="11267" width="21.85546875" style="5" customWidth="1"/>
    <col min="11268" max="11268" width="15.42578125" style="5" customWidth="1"/>
    <col min="11269" max="11269" width="19" style="5" customWidth="1"/>
    <col min="11270" max="11271" width="18.85546875" style="5" customWidth="1"/>
    <col min="11272" max="11272" width="20.7109375" style="5" customWidth="1"/>
    <col min="11273" max="11273" width="21.85546875" style="5" customWidth="1"/>
    <col min="11274" max="11274" width="22.28515625" style="5" customWidth="1"/>
    <col min="11275" max="11275" width="21.140625" style="5" customWidth="1"/>
    <col min="11276" max="11276" width="20.85546875" style="5" customWidth="1"/>
    <col min="11277" max="11277" width="28.42578125" style="5" customWidth="1"/>
    <col min="11278" max="11278" width="43.5703125" style="5" customWidth="1"/>
    <col min="11279" max="11279" width="14.28515625" style="5" customWidth="1"/>
    <col min="11280" max="11520" width="9.140625" style="5"/>
    <col min="11521" max="11521" width="6.85546875" style="5" customWidth="1"/>
    <col min="11522" max="11522" width="41.42578125" style="5" customWidth="1"/>
    <col min="11523" max="11523" width="21.85546875" style="5" customWidth="1"/>
    <col min="11524" max="11524" width="15.42578125" style="5" customWidth="1"/>
    <col min="11525" max="11525" width="19" style="5" customWidth="1"/>
    <col min="11526" max="11527" width="18.85546875" style="5" customWidth="1"/>
    <col min="11528" max="11528" width="20.7109375" style="5" customWidth="1"/>
    <col min="11529" max="11529" width="21.85546875" style="5" customWidth="1"/>
    <col min="11530" max="11530" width="22.28515625" style="5" customWidth="1"/>
    <col min="11531" max="11531" width="21.140625" style="5" customWidth="1"/>
    <col min="11532" max="11532" width="20.85546875" style="5" customWidth="1"/>
    <col min="11533" max="11533" width="28.42578125" style="5" customWidth="1"/>
    <col min="11534" max="11534" width="43.5703125" style="5" customWidth="1"/>
    <col min="11535" max="11535" width="14.28515625" style="5" customWidth="1"/>
    <col min="11536" max="11776" width="9.140625" style="5"/>
    <col min="11777" max="11777" width="6.85546875" style="5" customWidth="1"/>
    <col min="11778" max="11778" width="41.42578125" style="5" customWidth="1"/>
    <col min="11779" max="11779" width="21.85546875" style="5" customWidth="1"/>
    <col min="11780" max="11780" width="15.42578125" style="5" customWidth="1"/>
    <col min="11781" max="11781" width="19" style="5" customWidth="1"/>
    <col min="11782" max="11783" width="18.85546875" style="5" customWidth="1"/>
    <col min="11784" max="11784" width="20.7109375" style="5" customWidth="1"/>
    <col min="11785" max="11785" width="21.85546875" style="5" customWidth="1"/>
    <col min="11786" max="11786" width="22.28515625" style="5" customWidth="1"/>
    <col min="11787" max="11787" width="21.140625" style="5" customWidth="1"/>
    <col min="11788" max="11788" width="20.85546875" style="5" customWidth="1"/>
    <col min="11789" max="11789" width="28.42578125" style="5" customWidth="1"/>
    <col min="11790" max="11790" width="43.5703125" style="5" customWidth="1"/>
    <col min="11791" max="11791" width="14.28515625" style="5" customWidth="1"/>
    <col min="11792" max="12032" width="9.140625" style="5"/>
    <col min="12033" max="12033" width="6.85546875" style="5" customWidth="1"/>
    <col min="12034" max="12034" width="41.42578125" style="5" customWidth="1"/>
    <col min="12035" max="12035" width="21.85546875" style="5" customWidth="1"/>
    <col min="12036" max="12036" width="15.42578125" style="5" customWidth="1"/>
    <col min="12037" max="12037" width="19" style="5" customWidth="1"/>
    <col min="12038" max="12039" width="18.85546875" style="5" customWidth="1"/>
    <col min="12040" max="12040" width="20.7109375" style="5" customWidth="1"/>
    <col min="12041" max="12041" width="21.85546875" style="5" customWidth="1"/>
    <col min="12042" max="12042" width="22.28515625" style="5" customWidth="1"/>
    <col min="12043" max="12043" width="21.140625" style="5" customWidth="1"/>
    <col min="12044" max="12044" width="20.85546875" style="5" customWidth="1"/>
    <col min="12045" max="12045" width="28.42578125" style="5" customWidth="1"/>
    <col min="12046" max="12046" width="43.5703125" style="5" customWidth="1"/>
    <col min="12047" max="12047" width="14.28515625" style="5" customWidth="1"/>
    <col min="12048" max="12288" width="9.140625" style="5"/>
    <col min="12289" max="12289" width="6.85546875" style="5" customWidth="1"/>
    <col min="12290" max="12290" width="41.42578125" style="5" customWidth="1"/>
    <col min="12291" max="12291" width="21.85546875" style="5" customWidth="1"/>
    <col min="12292" max="12292" width="15.42578125" style="5" customWidth="1"/>
    <col min="12293" max="12293" width="19" style="5" customWidth="1"/>
    <col min="12294" max="12295" width="18.85546875" style="5" customWidth="1"/>
    <col min="12296" max="12296" width="20.7109375" style="5" customWidth="1"/>
    <col min="12297" max="12297" width="21.85546875" style="5" customWidth="1"/>
    <col min="12298" max="12298" width="22.28515625" style="5" customWidth="1"/>
    <col min="12299" max="12299" width="21.140625" style="5" customWidth="1"/>
    <col min="12300" max="12300" width="20.85546875" style="5" customWidth="1"/>
    <col min="12301" max="12301" width="28.42578125" style="5" customWidth="1"/>
    <col min="12302" max="12302" width="43.5703125" style="5" customWidth="1"/>
    <col min="12303" max="12303" width="14.28515625" style="5" customWidth="1"/>
    <col min="12304" max="12544" width="9.140625" style="5"/>
    <col min="12545" max="12545" width="6.85546875" style="5" customWidth="1"/>
    <col min="12546" max="12546" width="41.42578125" style="5" customWidth="1"/>
    <col min="12547" max="12547" width="21.85546875" style="5" customWidth="1"/>
    <col min="12548" max="12548" width="15.42578125" style="5" customWidth="1"/>
    <col min="12549" max="12549" width="19" style="5" customWidth="1"/>
    <col min="12550" max="12551" width="18.85546875" style="5" customWidth="1"/>
    <col min="12552" max="12552" width="20.7109375" style="5" customWidth="1"/>
    <col min="12553" max="12553" width="21.85546875" style="5" customWidth="1"/>
    <col min="12554" max="12554" width="22.28515625" style="5" customWidth="1"/>
    <col min="12555" max="12555" width="21.140625" style="5" customWidth="1"/>
    <col min="12556" max="12556" width="20.85546875" style="5" customWidth="1"/>
    <col min="12557" max="12557" width="28.42578125" style="5" customWidth="1"/>
    <col min="12558" max="12558" width="43.5703125" style="5" customWidth="1"/>
    <col min="12559" max="12559" width="14.28515625" style="5" customWidth="1"/>
    <col min="12560" max="12800" width="9.140625" style="5"/>
    <col min="12801" max="12801" width="6.85546875" style="5" customWidth="1"/>
    <col min="12802" max="12802" width="41.42578125" style="5" customWidth="1"/>
    <col min="12803" max="12803" width="21.85546875" style="5" customWidth="1"/>
    <col min="12804" max="12804" width="15.42578125" style="5" customWidth="1"/>
    <col min="12805" max="12805" width="19" style="5" customWidth="1"/>
    <col min="12806" max="12807" width="18.85546875" style="5" customWidth="1"/>
    <col min="12808" max="12808" width="20.7109375" style="5" customWidth="1"/>
    <col min="12809" max="12809" width="21.85546875" style="5" customWidth="1"/>
    <col min="12810" max="12810" width="22.28515625" style="5" customWidth="1"/>
    <col min="12811" max="12811" width="21.140625" style="5" customWidth="1"/>
    <col min="12812" max="12812" width="20.85546875" style="5" customWidth="1"/>
    <col min="12813" max="12813" width="28.42578125" style="5" customWidth="1"/>
    <col min="12814" max="12814" width="43.5703125" style="5" customWidth="1"/>
    <col min="12815" max="12815" width="14.28515625" style="5" customWidth="1"/>
    <col min="12816" max="13056" width="9.140625" style="5"/>
    <col min="13057" max="13057" width="6.85546875" style="5" customWidth="1"/>
    <col min="13058" max="13058" width="41.42578125" style="5" customWidth="1"/>
    <col min="13059" max="13059" width="21.85546875" style="5" customWidth="1"/>
    <col min="13060" max="13060" width="15.42578125" style="5" customWidth="1"/>
    <col min="13061" max="13061" width="19" style="5" customWidth="1"/>
    <col min="13062" max="13063" width="18.85546875" style="5" customWidth="1"/>
    <col min="13064" max="13064" width="20.7109375" style="5" customWidth="1"/>
    <col min="13065" max="13065" width="21.85546875" style="5" customWidth="1"/>
    <col min="13066" max="13066" width="22.28515625" style="5" customWidth="1"/>
    <col min="13067" max="13067" width="21.140625" style="5" customWidth="1"/>
    <col min="13068" max="13068" width="20.85546875" style="5" customWidth="1"/>
    <col min="13069" max="13069" width="28.42578125" style="5" customWidth="1"/>
    <col min="13070" max="13070" width="43.5703125" style="5" customWidth="1"/>
    <col min="13071" max="13071" width="14.28515625" style="5" customWidth="1"/>
    <col min="13072" max="13312" width="9.140625" style="5"/>
    <col min="13313" max="13313" width="6.85546875" style="5" customWidth="1"/>
    <col min="13314" max="13314" width="41.42578125" style="5" customWidth="1"/>
    <col min="13315" max="13315" width="21.85546875" style="5" customWidth="1"/>
    <col min="13316" max="13316" width="15.42578125" style="5" customWidth="1"/>
    <col min="13317" max="13317" width="19" style="5" customWidth="1"/>
    <col min="13318" max="13319" width="18.85546875" style="5" customWidth="1"/>
    <col min="13320" max="13320" width="20.7109375" style="5" customWidth="1"/>
    <col min="13321" max="13321" width="21.85546875" style="5" customWidth="1"/>
    <col min="13322" max="13322" width="22.28515625" style="5" customWidth="1"/>
    <col min="13323" max="13323" width="21.140625" style="5" customWidth="1"/>
    <col min="13324" max="13324" width="20.85546875" style="5" customWidth="1"/>
    <col min="13325" max="13325" width="28.42578125" style="5" customWidth="1"/>
    <col min="13326" max="13326" width="43.5703125" style="5" customWidth="1"/>
    <col min="13327" max="13327" width="14.28515625" style="5" customWidth="1"/>
    <col min="13328" max="13568" width="9.140625" style="5"/>
    <col min="13569" max="13569" width="6.85546875" style="5" customWidth="1"/>
    <col min="13570" max="13570" width="41.42578125" style="5" customWidth="1"/>
    <col min="13571" max="13571" width="21.85546875" style="5" customWidth="1"/>
    <col min="13572" max="13572" width="15.42578125" style="5" customWidth="1"/>
    <col min="13573" max="13573" width="19" style="5" customWidth="1"/>
    <col min="13574" max="13575" width="18.85546875" style="5" customWidth="1"/>
    <col min="13576" max="13576" width="20.7109375" style="5" customWidth="1"/>
    <col min="13577" max="13577" width="21.85546875" style="5" customWidth="1"/>
    <col min="13578" max="13578" width="22.28515625" style="5" customWidth="1"/>
    <col min="13579" max="13579" width="21.140625" style="5" customWidth="1"/>
    <col min="13580" max="13580" width="20.85546875" style="5" customWidth="1"/>
    <col min="13581" max="13581" width="28.42578125" style="5" customWidth="1"/>
    <col min="13582" max="13582" width="43.5703125" style="5" customWidth="1"/>
    <col min="13583" max="13583" width="14.28515625" style="5" customWidth="1"/>
    <col min="13584" max="13824" width="9.140625" style="5"/>
    <col min="13825" max="13825" width="6.85546875" style="5" customWidth="1"/>
    <col min="13826" max="13826" width="41.42578125" style="5" customWidth="1"/>
    <col min="13827" max="13827" width="21.85546875" style="5" customWidth="1"/>
    <col min="13828" max="13828" width="15.42578125" style="5" customWidth="1"/>
    <col min="13829" max="13829" width="19" style="5" customWidth="1"/>
    <col min="13830" max="13831" width="18.85546875" style="5" customWidth="1"/>
    <col min="13832" max="13832" width="20.7109375" style="5" customWidth="1"/>
    <col min="13833" max="13833" width="21.85546875" style="5" customWidth="1"/>
    <col min="13834" max="13834" width="22.28515625" style="5" customWidth="1"/>
    <col min="13835" max="13835" width="21.140625" style="5" customWidth="1"/>
    <col min="13836" max="13836" width="20.85546875" style="5" customWidth="1"/>
    <col min="13837" max="13837" width="28.42578125" style="5" customWidth="1"/>
    <col min="13838" max="13838" width="43.5703125" style="5" customWidth="1"/>
    <col min="13839" max="13839" width="14.28515625" style="5" customWidth="1"/>
    <col min="13840" max="14080" width="9.140625" style="5"/>
    <col min="14081" max="14081" width="6.85546875" style="5" customWidth="1"/>
    <col min="14082" max="14082" width="41.42578125" style="5" customWidth="1"/>
    <col min="14083" max="14083" width="21.85546875" style="5" customWidth="1"/>
    <col min="14084" max="14084" width="15.42578125" style="5" customWidth="1"/>
    <col min="14085" max="14085" width="19" style="5" customWidth="1"/>
    <col min="14086" max="14087" width="18.85546875" style="5" customWidth="1"/>
    <col min="14088" max="14088" width="20.7109375" style="5" customWidth="1"/>
    <col min="14089" max="14089" width="21.85546875" style="5" customWidth="1"/>
    <col min="14090" max="14090" width="22.28515625" style="5" customWidth="1"/>
    <col min="14091" max="14091" width="21.140625" style="5" customWidth="1"/>
    <col min="14092" max="14092" width="20.85546875" style="5" customWidth="1"/>
    <col min="14093" max="14093" width="28.42578125" style="5" customWidth="1"/>
    <col min="14094" max="14094" width="43.5703125" style="5" customWidth="1"/>
    <col min="14095" max="14095" width="14.28515625" style="5" customWidth="1"/>
    <col min="14096" max="14336" width="9.140625" style="5"/>
    <col min="14337" max="14337" width="6.85546875" style="5" customWidth="1"/>
    <col min="14338" max="14338" width="41.42578125" style="5" customWidth="1"/>
    <col min="14339" max="14339" width="21.85546875" style="5" customWidth="1"/>
    <col min="14340" max="14340" width="15.42578125" style="5" customWidth="1"/>
    <col min="14341" max="14341" width="19" style="5" customWidth="1"/>
    <col min="14342" max="14343" width="18.85546875" style="5" customWidth="1"/>
    <col min="14344" max="14344" width="20.7109375" style="5" customWidth="1"/>
    <col min="14345" max="14345" width="21.85546875" style="5" customWidth="1"/>
    <col min="14346" max="14346" width="22.28515625" style="5" customWidth="1"/>
    <col min="14347" max="14347" width="21.140625" style="5" customWidth="1"/>
    <col min="14348" max="14348" width="20.85546875" style="5" customWidth="1"/>
    <col min="14349" max="14349" width="28.42578125" style="5" customWidth="1"/>
    <col min="14350" max="14350" width="43.5703125" style="5" customWidth="1"/>
    <col min="14351" max="14351" width="14.28515625" style="5" customWidth="1"/>
    <col min="14352" max="14592" width="9.140625" style="5"/>
    <col min="14593" max="14593" width="6.85546875" style="5" customWidth="1"/>
    <col min="14594" max="14594" width="41.42578125" style="5" customWidth="1"/>
    <col min="14595" max="14595" width="21.85546875" style="5" customWidth="1"/>
    <col min="14596" max="14596" width="15.42578125" style="5" customWidth="1"/>
    <col min="14597" max="14597" width="19" style="5" customWidth="1"/>
    <col min="14598" max="14599" width="18.85546875" style="5" customWidth="1"/>
    <col min="14600" max="14600" width="20.7109375" style="5" customWidth="1"/>
    <col min="14601" max="14601" width="21.85546875" style="5" customWidth="1"/>
    <col min="14602" max="14602" width="22.28515625" style="5" customWidth="1"/>
    <col min="14603" max="14603" width="21.140625" style="5" customWidth="1"/>
    <col min="14604" max="14604" width="20.85546875" style="5" customWidth="1"/>
    <col min="14605" max="14605" width="28.42578125" style="5" customWidth="1"/>
    <col min="14606" max="14606" width="43.5703125" style="5" customWidth="1"/>
    <col min="14607" max="14607" width="14.28515625" style="5" customWidth="1"/>
    <col min="14608" max="14848" width="9.140625" style="5"/>
    <col min="14849" max="14849" width="6.85546875" style="5" customWidth="1"/>
    <col min="14850" max="14850" width="41.42578125" style="5" customWidth="1"/>
    <col min="14851" max="14851" width="21.85546875" style="5" customWidth="1"/>
    <col min="14852" max="14852" width="15.42578125" style="5" customWidth="1"/>
    <col min="14853" max="14853" width="19" style="5" customWidth="1"/>
    <col min="14854" max="14855" width="18.85546875" style="5" customWidth="1"/>
    <col min="14856" max="14856" width="20.7109375" style="5" customWidth="1"/>
    <col min="14857" max="14857" width="21.85546875" style="5" customWidth="1"/>
    <col min="14858" max="14858" width="22.28515625" style="5" customWidth="1"/>
    <col min="14859" max="14859" width="21.140625" style="5" customWidth="1"/>
    <col min="14860" max="14860" width="20.85546875" style="5" customWidth="1"/>
    <col min="14861" max="14861" width="28.42578125" style="5" customWidth="1"/>
    <col min="14862" max="14862" width="43.5703125" style="5" customWidth="1"/>
    <col min="14863" max="14863" width="14.28515625" style="5" customWidth="1"/>
    <col min="14864" max="15104" width="9.140625" style="5"/>
    <col min="15105" max="15105" width="6.85546875" style="5" customWidth="1"/>
    <col min="15106" max="15106" width="41.42578125" style="5" customWidth="1"/>
    <col min="15107" max="15107" width="21.85546875" style="5" customWidth="1"/>
    <col min="15108" max="15108" width="15.42578125" style="5" customWidth="1"/>
    <col min="15109" max="15109" width="19" style="5" customWidth="1"/>
    <col min="15110" max="15111" width="18.85546875" style="5" customWidth="1"/>
    <col min="15112" max="15112" width="20.7109375" style="5" customWidth="1"/>
    <col min="15113" max="15113" width="21.85546875" style="5" customWidth="1"/>
    <col min="15114" max="15114" width="22.28515625" style="5" customWidth="1"/>
    <col min="15115" max="15115" width="21.140625" style="5" customWidth="1"/>
    <col min="15116" max="15116" width="20.85546875" style="5" customWidth="1"/>
    <col min="15117" max="15117" width="28.42578125" style="5" customWidth="1"/>
    <col min="15118" max="15118" width="43.5703125" style="5" customWidth="1"/>
    <col min="15119" max="15119" width="14.28515625" style="5" customWidth="1"/>
    <col min="15120" max="15360" width="9.140625" style="5"/>
    <col min="15361" max="15361" width="6.85546875" style="5" customWidth="1"/>
    <col min="15362" max="15362" width="41.42578125" style="5" customWidth="1"/>
    <col min="15363" max="15363" width="21.85546875" style="5" customWidth="1"/>
    <col min="15364" max="15364" width="15.42578125" style="5" customWidth="1"/>
    <col min="15365" max="15365" width="19" style="5" customWidth="1"/>
    <col min="15366" max="15367" width="18.85546875" style="5" customWidth="1"/>
    <col min="15368" max="15368" width="20.7109375" style="5" customWidth="1"/>
    <col min="15369" max="15369" width="21.85546875" style="5" customWidth="1"/>
    <col min="15370" max="15370" width="22.28515625" style="5" customWidth="1"/>
    <col min="15371" max="15371" width="21.140625" style="5" customWidth="1"/>
    <col min="15372" max="15372" width="20.85546875" style="5" customWidth="1"/>
    <col min="15373" max="15373" width="28.42578125" style="5" customWidth="1"/>
    <col min="15374" max="15374" width="43.5703125" style="5" customWidth="1"/>
    <col min="15375" max="15375" width="14.28515625" style="5" customWidth="1"/>
    <col min="15376" max="15616" width="9.140625" style="5"/>
    <col min="15617" max="15617" width="6.85546875" style="5" customWidth="1"/>
    <col min="15618" max="15618" width="41.42578125" style="5" customWidth="1"/>
    <col min="15619" max="15619" width="21.85546875" style="5" customWidth="1"/>
    <col min="15620" max="15620" width="15.42578125" style="5" customWidth="1"/>
    <col min="15621" max="15621" width="19" style="5" customWidth="1"/>
    <col min="15622" max="15623" width="18.85546875" style="5" customWidth="1"/>
    <col min="15624" max="15624" width="20.7109375" style="5" customWidth="1"/>
    <col min="15625" max="15625" width="21.85546875" style="5" customWidth="1"/>
    <col min="15626" max="15626" width="22.28515625" style="5" customWidth="1"/>
    <col min="15627" max="15627" width="21.140625" style="5" customWidth="1"/>
    <col min="15628" max="15628" width="20.85546875" style="5" customWidth="1"/>
    <col min="15629" max="15629" width="28.42578125" style="5" customWidth="1"/>
    <col min="15630" max="15630" width="43.5703125" style="5" customWidth="1"/>
    <col min="15631" max="15631" width="14.28515625" style="5" customWidth="1"/>
    <col min="15632" max="15872" width="9.140625" style="5"/>
    <col min="15873" max="15873" width="6.85546875" style="5" customWidth="1"/>
    <col min="15874" max="15874" width="41.42578125" style="5" customWidth="1"/>
    <col min="15875" max="15875" width="21.85546875" style="5" customWidth="1"/>
    <col min="15876" max="15876" width="15.42578125" style="5" customWidth="1"/>
    <col min="15877" max="15877" width="19" style="5" customWidth="1"/>
    <col min="15878" max="15879" width="18.85546875" style="5" customWidth="1"/>
    <col min="15880" max="15880" width="20.7109375" style="5" customWidth="1"/>
    <col min="15881" max="15881" width="21.85546875" style="5" customWidth="1"/>
    <col min="15882" max="15882" width="22.28515625" style="5" customWidth="1"/>
    <col min="15883" max="15883" width="21.140625" style="5" customWidth="1"/>
    <col min="15884" max="15884" width="20.85546875" style="5" customWidth="1"/>
    <col min="15885" max="15885" width="28.42578125" style="5" customWidth="1"/>
    <col min="15886" max="15886" width="43.5703125" style="5" customWidth="1"/>
    <col min="15887" max="15887" width="14.28515625" style="5" customWidth="1"/>
    <col min="15888" max="16128" width="9.140625" style="5"/>
    <col min="16129" max="16129" width="6.85546875" style="5" customWidth="1"/>
    <col min="16130" max="16130" width="41.42578125" style="5" customWidth="1"/>
    <col min="16131" max="16131" width="21.85546875" style="5" customWidth="1"/>
    <col min="16132" max="16132" width="15.42578125" style="5" customWidth="1"/>
    <col min="16133" max="16133" width="19" style="5" customWidth="1"/>
    <col min="16134" max="16135" width="18.85546875" style="5" customWidth="1"/>
    <col min="16136" max="16136" width="20.7109375" style="5" customWidth="1"/>
    <col min="16137" max="16137" width="21.85546875" style="5" customWidth="1"/>
    <col min="16138" max="16138" width="22.28515625" style="5" customWidth="1"/>
    <col min="16139" max="16139" width="21.140625" style="5" customWidth="1"/>
    <col min="16140" max="16140" width="20.85546875" style="5" customWidth="1"/>
    <col min="16141" max="16141" width="28.42578125" style="5" customWidth="1"/>
    <col min="16142" max="16142" width="43.5703125" style="5" customWidth="1"/>
    <col min="16143" max="16143" width="14.28515625" style="5" customWidth="1"/>
    <col min="16144" max="16384" width="9.140625" style="5"/>
  </cols>
  <sheetData>
    <row r="1" spans="1:40" s="6" customFormat="1" ht="18.75" customHeight="1" x14ac:dyDescent="0.3">
      <c r="C1" s="4"/>
      <c r="D1" s="30"/>
      <c r="E1" s="4"/>
      <c r="F1" s="4"/>
      <c r="G1" s="5"/>
      <c r="I1" s="7"/>
      <c r="K1" s="81" t="s">
        <v>143</v>
      </c>
      <c r="L1" s="81"/>
      <c r="M1" s="81"/>
      <c r="N1" s="2"/>
      <c r="O1" s="1"/>
    </row>
    <row r="2" spans="1:40" s="6" customFormat="1" ht="18.75" x14ac:dyDescent="0.3">
      <c r="C2" s="2"/>
      <c r="D2" s="30"/>
      <c r="E2" s="2"/>
      <c r="F2" s="31"/>
      <c r="G2" s="11"/>
      <c r="H2" s="11"/>
      <c r="I2" s="31"/>
      <c r="J2" s="3"/>
      <c r="K2" s="81"/>
      <c r="L2" s="81"/>
      <c r="M2" s="81"/>
      <c r="N2" s="2"/>
      <c r="O2" s="1"/>
    </row>
    <row r="3" spans="1:40" s="6" customFormat="1" ht="18.75" x14ac:dyDescent="0.3">
      <c r="C3" s="2"/>
      <c r="D3" s="30"/>
      <c r="E3" s="2"/>
      <c r="F3" s="31"/>
      <c r="G3" s="11"/>
      <c r="H3" s="11"/>
      <c r="I3" s="31"/>
      <c r="J3" s="3"/>
      <c r="K3" s="81"/>
      <c r="L3" s="81"/>
      <c r="M3" s="81"/>
      <c r="N3" s="2"/>
      <c r="O3" s="1"/>
    </row>
    <row r="4" spans="1:40" s="6" customFormat="1" ht="18.75" customHeight="1" x14ac:dyDescent="0.3">
      <c r="C4" s="2"/>
      <c r="D4" s="30"/>
      <c r="E4" s="2"/>
      <c r="F4" s="31"/>
      <c r="G4" s="11"/>
      <c r="H4" s="11"/>
      <c r="I4" s="31"/>
      <c r="J4" s="3"/>
      <c r="K4" s="36"/>
      <c r="L4" s="81" t="s">
        <v>142</v>
      </c>
      <c r="M4" s="81"/>
      <c r="N4" s="29"/>
      <c r="O4" s="29"/>
      <c r="P4" s="29"/>
      <c r="Q4" s="29"/>
    </row>
    <row r="5" spans="1:40" s="8" customFormat="1" ht="18.75" x14ac:dyDescent="0.3">
      <c r="A5" s="1"/>
      <c r="B5" s="2"/>
      <c r="C5" s="2"/>
      <c r="D5" s="30"/>
      <c r="E5" s="2"/>
      <c r="F5" s="31"/>
      <c r="G5" s="31"/>
      <c r="H5" s="3"/>
      <c r="I5" s="3"/>
      <c r="J5" s="1"/>
      <c r="K5" s="2"/>
      <c r="L5" s="1"/>
      <c r="M5" s="1"/>
      <c r="N5" s="2"/>
      <c r="O5" s="1"/>
    </row>
    <row r="6" spans="1:40" s="9" customFormat="1" ht="35.25" customHeight="1" x14ac:dyDescent="0.3">
      <c r="A6" s="78" t="s">
        <v>144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2"/>
      <c r="O6" s="1"/>
    </row>
    <row r="7" spans="1:40" s="9" customFormat="1" ht="18.75" x14ac:dyDescent="0.3">
      <c r="A7" s="10"/>
      <c r="B7" s="6"/>
      <c r="C7" s="6"/>
      <c r="D7" s="51"/>
      <c r="E7" s="6"/>
      <c r="F7" s="11"/>
      <c r="G7" s="6"/>
      <c r="I7" s="12"/>
      <c r="J7" s="37"/>
      <c r="K7" s="32"/>
      <c r="L7" s="12"/>
      <c r="M7" s="12" t="s">
        <v>0</v>
      </c>
      <c r="N7" s="2"/>
      <c r="O7" s="1"/>
    </row>
    <row r="8" spans="1:40" s="9" customFormat="1" ht="54.75" customHeight="1" x14ac:dyDescent="0.3">
      <c r="A8" s="79" t="s">
        <v>80</v>
      </c>
      <c r="B8" s="80" t="s">
        <v>81</v>
      </c>
      <c r="C8" s="80"/>
      <c r="D8" s="40" t="s">
        <v>82</v>
      </c>
      <c r="E8" s="82" t="s">
        <v>83</v>
      </c>
      <c r="F8" s="83"/>
      <c r="G8" s="83"/>
      <c r="H8" s="83"/>
      <c r="I8" s="83"/>
      <c r="J8" s="83" t="s">
        <v>83</v>
      </c>
      <c r="K8" s="83"/>
      <c r="L8" s="83"/>
      <c r="M8" s="84"/>
      <c r="N8" s="18">
        <f>K12-K37</f>
        <v>31814089.127890002</v>
      </c>
      <c r="O8" s="1"/>
    </row>
    <row r="9" spans="1:40" s="9" customFormat="1" ht="30.75" customHeight="1" x14ac:dyDescent="0.3">
      <c r="A9" s="79"/>
      <c r="B9" s="80"/>
      <c r="C9" s="80"/>
      <c r="D9" s="40" t="s">
        <v>84</v>
      </c>
      <c r="E9" s="35" t="s">
        <v>85</v>
      </c>
      <c r="F9" s="35" t="s">
        <v>86</v>
      </c>
      <c r="G9" s="35" t="s">
        <v>87</v>
      </c>
      <c r="H9" s="35" t="s">
        <v>88</v>
      </c>
      <c r="I9" s="35" t="s">
        <v>89</v>
      </c>
      <c r="J9" s="13" t="s">
        <v>90</v>
      </c>
      <c r="K9" s="14" t="s">
        <v>91</v>
      </c>
      <c r="L9" s="13" t="s">
        <v>92</v>
      </c>
      <c r="M9" s="13" t="s">
        <v>120</v>
      </c>
      <c r="N9" s="15">
        <f>K13+K18+K40+K41</f>
        <v>31094089.127889998</v>
      </c>
      <c r="O9" s="15">
        <f>L13+L18+L40+L41</f>
        <v>12361075.038690001</v>
      </c>
      <c r="P9" s="15">
        <f t="shared" ref="P9" si="0">M13+M18+M40+M41</f>
        <v>11266823.12183</v>
      </c>
      <c r="Q9" s="15"/>
    </row>
    <row r="10" spans="1:40" s="9" customFormat="1" ht="18.75" x14ac:dyDescent="0.3">
      <c r="A10" s="13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3" t="s">
        <v>93</v>
      </c>
      <c r="K10" s="14">
        <v>11</v>
      </c>
      <c r="L10" s="13" t="s">
        <v>94</v>
      </c>
      <c r="M10" s="13" t="s">
        <v>121</v>
      </c>
      <c r="N10" s="15">
        <v>31094089.127889998</v>
      </c>
      <c r="O10" s="15">
        <v>12361075.038690001</v>
      </c>
      <c r="P10" s="15">
        <v>11266823.12183</v>
      </c>
      <c r="Q10" s="33"/>
      <c r="R10" s="33"/>
      <c r="S10" s="33"/>
      <c r="T10" s="33"/>
    </row>
    <row r="11" spans="1:40" s="9" customFormat="1" ht="18.75" customHeight="1" x14ac:dyDescent="0.3">
      <c r="A11" s="76"/>
      <c r="B11" s="77" t="s">
        <v>122</v>
      </c>
      <c r="C11" s="41" t="s">
        <v>95</v>
      </c>
      <c r="D11" s="22" t="s">
        <v>96</v>
      </c>
      <c r="E11" s="55">
        <f>SUM(F11:M11)</f>
        <v>127676152.48634209</v>
      </c>
      <c r="F11" s="55">
        <f>F12+F17</f>
        <v>9190255.5991000012</v>
      </c>
      <c r="G11" s="55">
        <f t="shared" ref="G11:M11" si="1">G12+G17</f>
        <v>10961424.243942751</v>
      </c>
      <c r="H11" s="55">
        <f>H12+H17</f>
        <v>13204243.161772806</v>
      </c>
      <c r="I11" s="55">
        <f t="shared" si="1"/>
        <v>14526641.214644082</v>
      </c>
      <c r="J11" s="56">
        <f t="shared" si="1"/>
        <v>22828925.000700817</v>
      </c>
      <c r="K11" s="56">
        <f>K12+K17</f>
        <v>31836181.634147756</v>
      </c>
      <c r="L11" s="56">
        <f t="shared" si="1"/>
        <v>13111430.136122245</v>
      </c>
      <c r="M11" s="56">
        <f t="shared" si="1"/>
        <v>12017051.495911632</v>
      </c>
      <c r="N11" s="19">
        <f>N9-N10</f>
        <v>0</v>
      </c>
      <c r="O11" s="19">
        <f t="shared" ref="O11:P11" si="2">O9-O10</f>
        <v>0</v>
      </c>
      <c r="P11" s="19">
        <f t="shared" si="2"/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</row>
    <row r="12" spans="1:40" s="9" customFormat="1" ht="45.75" customHeight="1" x14ac:dyDescent="0.25">
      <c r="A12" s="76"/>
      <c r="B12" s="77"/>
      <c r="C12" s="41" t="s">
        <v>97</v>
      </c>
      <c r="D12" s="22" t="s">
        <v>96</v>
      </c>
      <c r="E12" s="55">
        <f>E13+E18+E37+E39+E40+E41</f>
        <v>127676152.48634209</v>
      </c>
      <c r="F12" s="55">
        <f>F13+F18+F37+F38+F39+F40</f>
        <v>9190255.5991000012</v>
      </c>
      <c r="G12" s="55">
        <f t="shared" ref="G12:I12" si="3">G13+G18+G37+G38+G39+G40</f>
        <v>10961424.243942751</v>
      </c>
      <c r="H12" s="55">
        <f t="shared" si="3"/>
        <v>13204243.161772806</v>
      </c>
      <c r="I12" s="55">
        <f t="shared" si="3"/>
        <v>14526641.214644082</v>
      </c>
      <c r="J12" s="56">
        <f>J13+J18+J37+J38+J39+J40+J41</f>
        <v>22828925.000700817</v>
      </c>
      <c r="K12" s="56">
        <f>K13+K18+K37+K38+K39+K40+K41</f>
        <v>31836181.634147756</v>
      </c>
      <c r="L12" s="56">
        <f>L13+L18+L37+L38+L39+L40+L41</f>
        <v>13111430.136122245</v>
      </c>
      <c r="M12" s="56">
        <f>M13+M18+M37+M38+M39+M40+M41</f>
        <v>12017051.495911632</v>
      </c>
      <c r="N12" s="20"/>
      <c r="O12" s="20"/>
      <c r="P12" s="20"/>
      <c r="Q12" s="20"/>
      <c r="R12" s="20"/>
      <c r="S12" s="20"/>
      <c r="T12" s="20"/>
    </row>
    <row r="13" spans="1:40" s="9" customFormat="1" ht="32.25" customHeight="1" x14ac:dyDescent="0.3">
      <c r="A13" s="76"/>
      <c r="B13" s="77"/>
      <c r="C13" s="41" t="s">
        <v>98</v>
      </c>
      <c r="D13" s="22"/>
      <c r="E13" s="55">
        <f>SUM(F13:M13)</f>
        <v>13082085.80013</v>
      </c>
      <c r="F13" s="55">
        <f>F15</f>
        <v>265911.90000000002</v>
      </c>
      <c r="G13" s="55">
        <f t="shared" ref="G13:I13" si="4">G14+G15</f>
        <v>542020.69999999995</v>
      </c>
      <c r="H13" s="55">
        <f>H14+H15</f>
        <v>548871.95094000001</v>
      </c>
      <c r="I13" s="55">
        <f t="shared" si="4"/>
        <v>597385.46779000002</v>
      </c>
      <c r="J13" s="56">
        <f>J14+J15+J16</f>
        <v>997750.43739999994</v>
      </c>
      <c r="K13" s="56">
        <f>K14+K15+K16</f>
        <v>2071308.4439999999</v>
      </c>
      <c r="L13" s="56">
        <f t="shared" ref="L13" si="5">L14+L15+L16</f>
        <v>4057202</v>
      </c>
      <c r="M13" s="56">
        <f>M14+M15+M16</f>
        <v>4001634.9</v>
      </c>
      <c r="N13" s="19"/>
      <c r="O13" s="19"/>
    </row>
    <row r="14" spans="1:40" s="9" customFormat="1" ht="18.75" x14ac:dyDescent="0.3">
      <c r="A14" s="76"/>
      <c r="B14" s="77"/>
      <c r="C14" s="41"/>
      <c r="D14" s="22">
        <v>810</v>
      </c>
      <c r="E14" s="55">
        <f t="shared" ref="E14:E20" si="6">SUM(F14:L14)</f>
        <v>6352978.2701300001</v>
      </c>
      <c r="F14" s="55" t="s">
        <v>1</v>
      </c>
      <c r="G14" s="55">
        <f>G1041+G1286</f>
        <v>10270.6</v>
      </c>
      <c r="H14" s="55">
        <f>H793</f>
        <v>113251.05094</v>
      </c>
      <c r="I14" s="55">
        <f>I1041</f>
        <v>32062.16779</v>
      </c>
      <c r="J14" s="56">
        <f>J46+J792</f>
        <v>997750.43739999994</v>
      </c>
      <c r="K14" s="56">
        <f>K46+K793</f>
        <v>1198311.514</v>
      </c>
      <c r="L14" s="56">
        <f>L46+L793</f>
        <v>4001332.5</v>
      </c>
      <c r="M14" s="56">
        <f>M46+M793</f>
        <v>4001634.9</v>
      </c>
      <c r="N14" s="19"/>
      <c r="O14" s="1"/>
    </row>
    <row r="15" spans="1:40" s="9" customFormat="1" ht="18.75" x14ac:dyDescent="0.3">
      <c r="A15" s="76"/>
      <c r="B15" s="77"/>
      <c r="C15" s="41"/>
      <c r="D15" s="22">
        <v>812</v>
      </c>
      <c r="E15" s="55">
        <f t="shared" si="6"/>
        <v>2318524.13</v>
      </c>
      <c r="F15" s="55">
        <f>F47+F794+F1092+F1286</f>
        <v>265911.90000000002</v>
      </c>
      <c r="G15" s="55">
        <f>G47+G794+G1092</f>
        <v>531750.1</v>
      </c>
      <c r="H15" s="55">
        <f>H794</f>
        <v>435620.9</v>
      </c>
      <c r="I15" s="55">
        <f>I47+I794+I1092+I1286</f>
        <v>565323.30000000005</v>
      </c>
      <c r="J15" s="56"/>
      <c r="K15" s="56">
        <f>K794</f>
        <v>464048.43</v>
      </c>
      <c r="L15" s="56">
        <f t="shared" ref="L15:M15" si="7">L794</f>
        <v>55869.5</v>
      </c>
      <c r="M15" s="56">
        <f t="shared" si="7"/>
        <v>0</v>
      </c>
      <c r="N15" s="19"/>
      <c r="O15" s="1"/>
    </row>
    <row r="16" spans="1:40" s="9" customFormat="1" ht="18.75" x14ac:dyDescent="0.3">
      <c r="A16" s="76"/>
      <c r="B16" s="77"/>
      <c r="C16" s="41"/>
      <c r="D16" s="22">
        <v>843</v>
      </c>
      <c r="E16" s="55">
        <f t="shared" si="6"/>
        <v>408948.5</v>
      </c>
      <c r="F16" s="55"/>
      <c r="G16" s="55"/>
      <c r="H16" s="55"/>
      <c r="I16" s="55"/>
      <c r="J16" s="56">
        <v>0</v>
      </c>
      <c r="K16" s="56">
        <f>K513</f>
        <v>408948.5</v>
      </c>
      <c r="L16" s="56">
        <f t="shared" ref="L16:M16" si="8">L513</f>
        <v>0</v>
      </c>
      <c r="M16" s="56">
        <f t="shared" si="8"/>
        <v>0</v>
      </c>
      <c r="N16" s="19"/>
      <c r="O16" s="1"/>
    </row>
    <row r="17" spans="1:20" s="9" customFormat="1" ht="55.5" customHeight="1" x14ac:dyDescent="0.3">
      <c r="A17" s="76"/>
      <c r="B17" s="77"/>
      <c r="C17" s="41" t="s">
        <v>99</v>
      </c>
      <c r="D17" s="22" t="s">
        <v>96</v>
      </c>
      <c r="E17" s="55">
        <f t="shared" si="6"/>
        <v>0</v>
      </c>
      <c r="F17" s="55"/>
      <c r="G17" s="55"/>
      <c r="H17" s="57"/>
      <c r="I17" s="55"/>
      <c r="J17" s="56"/>
      <c r="K17" s="56"/>
      <c r="L17" s="56"/>
      <c r="M17" s="56"/>
      <c r="O17" s="1"/>
    </row>
    <row r="18" spans="1:20" s="9" customFormat="1" ht="33" customHeight="1" x14ac:dyDescent="0.3">
      <c r="A18" s="76"/>
      <c r="B18" s="77"/>
      <c r="C18" s="41" t="s">
        <v>100</v>
      </c>
      <c r="D18" s="22" t="s">
        <v>96</v>
      </c>
      <c r="E18" s="55">
        <f>SUM(E21:E36)</f>
        <v>94146813.676229998</v>
      </c>
      <c r="F18" s="55">
        <f>SUM(F21:F36)</f>
        <v>8411226.9791000001</v>
      </c>
      <c r="G18" s="55">
        <f t="shared" ref="G18" si="9">SUM(G21:G36)</f>
        <v>9788986.047489997</v>
      </c>
      <c r="H18" s="55">
        <f>SUM(H21:H36)</f>
        <v>11921351.116350001</v>
      </c>
      <c r="I18" s="55">
        <f t="shared" ref="I18:M18" si="10">SUM(I21:I35)</f>
        <v>13028657.117289999</v>
      </c>
      <c r="J18" s="56">
        <f>SUM(J21:J35)</f>
        <v>16419447.74862</v>
      </c>
      <c r="K18" s="56">
        <f>SUM(K21:K35)</f>
        <v>19008083.406860001</v>
      </c>
      <c r="L18" s="56">
        <f t="shared" si="10"/>
        <v>8303873.0386899998</v>
      </c>
      <c r="M18" s="56">
        <f t="shared" si="10"/>
        <v>7265188.2218300002</v>
      </c>
      <c r="N18" s="19"/>
      <c r="O18" s="19"/>
      <c r="P18" s="19"/>
      <c r="Q18" s="19"/>
      <c r="R18" s="19"/>
      <c r="S18" s="19"/>
      <c r="T18" s="19"/>
    </row>
    <row r="19" spans="1:20" s="46" customFormat="1" ht="16.5" hidden="1" customHeight="1" x14ac:dyDescent="0.3">
      <c r="A19" s="76"/>
      <c r="B19" s="77"/>
      <c r="C19" s="43"/>
      <c r="D19" s="49">
        <v>804</v>
      </c>
      <c r="E19" s="58">
        <f t="shared" si="6"/>
        <v>0</v>
      </c>
      <c r="F19" s="58">
        <f t="shared" ref="F19:I20" si="11">F50+F797+F1095+F1289</f>
        <v>0</v>
      </c>
      <c r="G19" s="58">
        <f t="shared" si="11"/>
        <v>0</v>
      </c>
      <c r="H19" s="58">
        <f t="shared" si="11"/>
        <v>0</v>
      </c>
      <c r="I19" s="58">
        <f t="shared" si="11"/>
        <v>0</v>
      </c>
      <c r="J19" s="59"/>
      <c r="K19" s="59"/>
      <c r="L19" s="59"/>
      <c r="M19" s="59"/>
      <c r="N19" s="44"/>
      <c r="O19" s="45"/>
    </row>
    <row r="20" spans="1:20" s="46" customFormat="1" ht="18.75" hidden="1" customHeight="1" x14ac:dyDescent="0.3">
      <c r="A20" s="76"/>
      <c r="B20" s="77"/>
      <c r="C20" s="43"/>
      <c r="D20" s="49">
        <v>808</v>
      </c>
      <c r="E20" s="58">
        <f t="shared" si="6"/>
        <v>0</v>
      </c>
      <c r="F20" s="58">
        <f t="shared" si="11"/>
        <v>0</v>
      </c>
      <c r="G20" s="58">
        <f t="shared" si="11"/>
        <v>0</v>
      </c>
      <c r="H20" s="58">
        <f t="shared" si="11"/>
        <v>0</v>
      </c>
      <c r="I20" s="58">
        <f t="shared" si="11"/>
        <v>0</v>
      </c>
      <c r="J20" s="59"/>
      <c r="K20" s="59"/>
      <c r="L20" s="59"/>
      <c r="M20" s="59"/>
      <c r="N20" s="44"/>
      <c r="O20" s="45"/>
    </row>
    <row r="21" spans="1:20" s="9" customFormat="1" ht="18.75" x14ac:dyDescent="0.3">
      <c r="A21" s="76"/>
      <c r="B21" s="77"/>
      <c r="C21" s="41"/>
      <c r="D21" s="22">
        <v>810</v>
      </c>
      <c r="E21" s="55">
        <f>SUM(F21:M21)</f>
        <v>90491411.432899997</v>
      </c>
      <c r="F21" s="55">
        <f t="shared" ref="F21:M21" si="12">F52+F799+F1094+F1288</f>
        <v>8159989.9125700006</v>
      </c>
      <c r="G21" s="55">
        <f t="shared" si="12"/>
        <v>9416068.8431699984</v>
      </c>
      <c r="H21" s="55">
        <f t="shared" si="12"/>
        <v>10884090.747400001</v>
      </c>
      <c r="I21" s="55">
        <f t="shared" si="12"/>
        <v>12506449.84017</v>
      </c>
      <c r="J21" s="56">
        <f t="shared" si="12"/>
        <v>16374946.28221</v>
      </c>
      <c r="K21" s="56">
        <f t="shared" si="12"/>
        <v>17652490.69686</v>
      </c>
      <c r="L21" s="56">
        <f t="shared" si="12"/>
        <v>8232186.8886900004</v>
      </c>
      <c r="M21" s="56">
        <f t="shared" si="12"/>
        <v>7265188.2218300002</v>
      </c>
      <c r="N21" s="19"/>
      <c r="O21" s="19"/>
      <c r="P21" s="19"/>
      <c r="Q21" s="19"/>
      <c r="R21" s="19"/>
      <c r="S21" s="19"/>
      <c r="T21" s="19"/>
    </row>
    <row r="22" spans="1:20" s="9" customFormat="1" ht="15" x14ac:dyDescent="0.25">
      <c r="A22" s="76"/>
      <c r="B22" s="77"/>
      <c r="C22" s="41"/>
      <c r="D22" s="22">
        <v>812</v>
      </c>
      <c r="E22" s="55">
        <f t="shared" ref="E22:E38" si="13">SUM(F22:M22)</f>
        <v>798725.50484999991</v>
      </c>
      <c r="F22" s="55">
        <f t="shared" ref="F22:M23" si="14">F53+F800+F1098+F1292</f>
        <v>46399.480999999971</v>
      </c>
      <c r="G22" s="55">
        <f t="shared" si="14"/>
        <v>48582.573999999993</v>
      </c>
      <c r="H22" s="55">
        <f t="shared" si="14"/>
        <v>43749.258000000002</v>
      </c>
      <c r="I22" s="55">
        <f t="shared" si="14"/>
        <v>90710.973249999995</v>
      </c>
      <c r="J22" s="56">
        <f t="shared" si="14"/>
        <v>4939.758600000001</v>
      </c>
      <c r="K22" s="56">
        <f t="shared" si="14"/>
        <v>506138.41</v>
      </c>
      <c r="L22" s="56">
        <f t="shared" si="14"/>
        <v>58205.05</v>
      </c>
      <c r="M22" s="56">
        <f t="shared" si="14"/>
        <v>0</v>
      </c>
      <c r="N22" s="20"/>
      <c r="O22" s="20"/>
      <c r="P22" s="20"/>
      <c r="Q22" s="20"/>
      <c r="R22" s="20"/>
      <c r="S22" s="20"/>
      <c r="T22" s="20"/>
    </row>
    <row r="23" spans="1:20" s="9" customFormat="1" ht="18.75" x14ac:dyDescent="0.3">
      <c r="A23" s="76"/>
      <c r="B23" s="77"/>
      <c r="C23" s="42"/>
      <c r="D23" s="22">
        <v>813</v>
      </c>
      <c r="E23" s="55">
        <f t="shared" si="13"/>
        <v>73148.222730000009</v>
      </c>
      <c r="F23" s="55">
        <f t="shared" si="14"/>
        <v>2380</v>
      </c>
      <c r="G23" s="55">
        <f t="shared" si="14"/>
        <v>1700</v>
      </c>
      <c r="H23" s="55">
        <f t="shared" si="14"/>
        <v>32583.368859999999</v>
      </c>
      <c r="I23" s="55">
        <f t="shared" si="14"/>
        <v>36484.853869999999</v>
      </c>
      <c r="J23" s="56">
        <f t="shared" si="14"/>
        <v>0</v>
      </c>
      <c r="K23" s="56">
        <f t="shared" si="14"/>
        <v>0</v>
      </c>
      <c r="L23" s="56">
        <f t="shared" si="14"/>
        <v>0</v>
      </c>
      <c r="M23" s="56">
        <f t="shared" si="14"/>
        <v>0</v>
      </c>
      <c r="N23" s="2"/>
      <c r="O23" s="1"/>
    </row>
    <row r="24" spans="1:20" s="46" customFormat="1" ht="18.75" hidden="1" customHeight="1" x14ac:dyDescent="0.3">
      <c r="A24" s="76"/>
      <c r="B24" s="77"/>
      <c r="C24" s="47"/>
      <c r="D24" s="49">
        <v>814</v>
      </c>
      <c r="E24" s="58">
        <f t="shared" si="13"/>
        <v>0</v>
      </c>
      <c r="F24" s="58">
        <f t="shared" ref="F24:I27" si="15">F55+F802+F1100+F1294</f>
        <v>0</v>
      </c>
      <c r="G24" s="58">
        <f t="shared" si="15"/>
        <v>0</v>
      </c>
      <c r="H24" s="58">
        <f t="shared" si="15"/>
        <v>0</v>
      </c>
      <c r="I24" s="58">
        <f t="shared" si="15"/>
        <v>0</v>
      </c>
      <c r="J24" s="59"/>
      <c r="K24" s="59"/>
      <c r="L24" s="59"/>
      <c r="M24" s="59"/>
      <c r="N24" s="44"/>
      <c r="O24" s="45"/>
    </row>
    <row r="25" spans="1:20" s="9" customFormat="1" ht="18.75" x14ac:dyDescent="0.3">
      <c r="A25" s="76"/>
      <c r="B25" s="77"/>
      <c r="C25" s="41"/>
      <c r="D25" s="22">
        <v>815</v>
      </c>
      <c r="E25" s="55">
        <f t="shared" si="13"/>
        <v>13000</v>
      </c>
      <c r="F25" s="55">
        <f t="shared" si="15"/>
        <v>10000</v>
      </c>
      <c r="G25" s="55">
        <f t="shared" si="15"/>
        <v>1900</v>
      </c>
      <c r="H25" s="55">
        <f t="shared" si="15"/>
        <v>1100</v>
      </c>
      <c r="I25" s="55">
        <f t="shared" si="15"/>
        <v>0</v>
      </c>
      <c r="J25" s="56">
        <f>J56+J803+J1101+J1295</f>
        <v>0</v>
      </c>
      <c r="K25" s="56">
        <f>K56+K803+K1101+K1295</f>
        <v>0</v>
      </c>
      <c r="L25" s="56">
        <f>L56+L803+L1101+L1295</f>
        <v>0</v>
      </c>
      <c r="M25" s="56">
        <f>M56+M803+M1101+M1295</f>
        <v>0</v>
      </c>
      <c r="N25" s="2"/>
      <c r="O25" s="1"/>
    </row>
    <row r="26" spans="1:20" s="9" customFormat="1" ht="18.75" x14ac:dyDescent="0.3">
      <c r="A26" s="76"/>
      <c r="B26" s="77"/>
      <c r="C26" s="41"/>
      <c r="D26" s="22">
        <v>816</v>
      </c>
      <c r="E26" s="55">
        <f t="shared" si="13"/>
        <v>3259.9999900000003</v>
      </c>
      <c r="F26" s="55">
        <f t="shared" si="15"/>
        <v>1609.99999</v>
      </c>
      <c r="G26" s="55">
        <f t="shared" si="15"/>
        <v>1150</v>
      </c>
      <c r="H26" s="55">
        <f t="shared" si="15"/>
        <v>0</v>
      </c>
      <c r="I26" s="55">
        <f t="shared" si="15"/>
        <v>500</v>
      </c>
      <c r="J26" s="56">
        <f>J57</f>
        <v>0</v>
      </c>
      <c r="K26" s="56">
        <f>K57+K804+K1102+K1296</f>
        <v>0</v>
      </c>
      <c r="L26" s="56">
        <f>L57+L804+L1102+L1296</f>
        <v>0</v>
      </c>
      <c r="M26" s="56">
        <f>M57+M804+M1102+M1296</f>
        <v>0</v>
      </c>
      <c r="N26" s="2"/>
      <c r="O26" s="1"/>
    </row>
    <row r="27" spans="1:20" s="46" customFormat="1" ht="12.75" hidden="1" customHeight="1" x14ac:dyDescent="0.3">
      <c r="A27" s="76"/>
      <c r="B27" s="77"/>
      <c r="C27" s="43"/>
      <c r="D27" s="49">
        <v>819</v>
      </c>
      <c r="E27" s="58">
        <f t="shared" si="13"/>
        <v>0</v>
      </c>
      <c r="F27" s="58">
        <f t="shared" si="15"/>
        <v>0</v>
      </c>
      <c r="G27" s="58">
        <f t="shared" si="15"/>
        <v>0</v>
      </c>
      <c r="H27" s="58">
        <f t="shared" si="15"/>
        <v>0</v>
      </c>
      <c r="I27" s="58">
        <f t="shared" si="15"/>
        <v>0</v>
      </c>
      <c r="J27" s="59"/>
      <c r="K27" s="59"/>
      <c r="L27" s="59"/>
      <c r="M27" s="59"/>
      <c r="N27" s="44"/>
      <c r="O27" s="45"/>
    </row>
    <row r="28" spans="1:20" s="9" customFormat="1" ht="12.75" customHeight="1" x14ac:dyDescent="0.3">
      <c r="A28" s="76"/>
      <c r="B28" s="77"/>
      <c r="C28" s="41"/>
      <c r="D28" s="22">
        <v>822</v>
      </c>
      <c r="E28" s="55">
        <f t="shared" si="13"/>
        <v>666025</v>
      </c>
      <c r="F28" s="55">
        <f t="shared" ref="F28:J28" si="16">F59</f>
        <v>0</v>
      </c>
      <c r="G28" s="55">
        <f t="shared" si="16"/>
        <v>0</v>
      </c>
      <c r="H28" s="55">
        <f t="shared" si="16"/>
        <v>0</v>
      </c>
      <c r="I28" s="55">
        <f t="shared" si="16"/>
        <v>0</v>
      </c>
      <c r="J28" s="56">
        <f t="shared" si="16"/>
        <v>0</v>
      </c>
      <c r="K28" s="56">
        <f>K59</f>
        <v>666025</v>
      </c>
      <c r="L28" s="56">
        <f t="shared" ref="L28:M28" si="17">L59</f>
        <v>0</v>
      </c>
      <c r="M28" s="56">
        <f t="shared" si="17"/>
        <v>0</v>
      </c>
      <c r="N28" s="2"/>
      <c r="O28" s="1"/>
    </row>
    <row r="29" spans="1:20" s="46" customFormat="1" ht="15.75" hidden="1" customHeight="1" x14ac:dyDescent="0.3">
      <c r="A29" s="76"/>
      <c r="B29" s="77"/>
      <c r="C29" s="43"/>
      <c r="D29" s="49">
        <v>826</v>
      </c>
      <c r="E29" s="58">
        <f t="shared" si="13"/>
        <v>0</v>
      </c>
      <c r="F29" s="58">
        <f>F60+F806+F1104+F1298</f>
        <v>0</v>
      </c>
      <c r="G29" s="58">
        <f>G60+G806+G1104+G1298</f>
        <v>0</v>
      </c>
      <c r="H29" s="58">
        <f>H60+H806+H1104+H1298</f>
        <v>0</v>
      </c>
      <c r="I29" s="58">
        <f>I60+I806+I1104+I1298</f>
        <v>0</v>
      </c>
      <c r="J29" s="59"/>
      <c r="K29" s="59"/>
      <c r="L29" s="59"/>
      <c r="M29" s="59"/>
      <c r="N29" s="44"/>
      <c r="O29" s="45"/>
    </row>
    <row r="30" spans="1:20" s="9" customFormat="1" ht="18.75" x14ac:dyDescent="0.3">
      <c r="A30" s="76"/>
      <c r="B30" s="77"/>
      <c r="C30" s="41"/>
      <c r="D30" s="22">
        <v>829</v>
      </c>
      <c r="E30" s="55">
        <f t="shared" si="13"/>
        <v>699.69299999999998</v>
      </c>
      <c r="F30" s="55">
        <f t="shared" ref="F30:M30" si="18">F62+F807+F1105+F1299</f>
        <v>400</v>
      </c>
      <c r="G30" s="55">
        <f t="shared" si="18"/>
        <v>299.69299999999998</v>
      </c>
      <c r="H30" s="55">
        <f t="shared" si="18"/>
        <v>0</v>
      </c>
      <c r="I30" s="55">
        <f t="shared" si="18"/>
        <v>0</v>
      </c>
      <c r="J30" s="56">
        <f t="shared" si="18"/>
        <v>0</v>
      </c>
      <c r="K30" s="56">
        <f t="shared" si="18"/>
        <v>0</v>
      </c>
      <c r="L30" s="56">
        <f t="shared" si="18"/>
        <v>0</v>
      </c>
      <c r="M30" s="56">
        <f t="shared" si="18"/>
        <v>0</v>
      </c>
      <c r="N30" s="2"/>
      <c r="O30" s="1"/>
    </row>
    <row r="31" spans="1:20" s="46" customFormat="1" ht="18.75" hidden="1" customHeight="1" x14ac:dyDescent="0.3">
      <c r="A31" s="76"/>
      <c r="B31" s="77"/>
      <c r="C31" s="43"/>
      <c r="D31" s="49">
        <v>832</v>
      </c>
      <c r="E31" s="58">
        <f t="shared" si="13"/>
        <v>0</v>
      </c>
      <c r="F31" s="58">
        <f>F63+F808+F1106+F1300</f>
        <v>0</v>
      </c>
      <c r="G31" s="58">
        <f>G63+G808+G1106+G1300</f>
        <v>0</v>
      </c>
      <c r="H31" s="58">
        <f>H63+H808+H1106+H1300</f>
        <v>0</v>
      </c>
      <c r="I31" s="58">
        <f>I63+I808+I1106+I1300</f>
        <v>0</v>
      </c>
      <c r="J31" s="59"/>
      <c r="K31" s="59"/>
      <c r="L31" s="59"/>
      <c r="M31" s="59"/>
      <c r="N31" s="44"/>
      <c r="O31" s="45"/>
    </row>
    <row r="32" spans="1:20" s="9" customFormat="1" ht="18.75" x14ac:dyDescent="0.3">
      <c r="A32" s="76"/>
      <c r="B32" s="77"/>
      <c r="C32" s="41"/>
      <c r="D32" s="22">
        <v>843</v>
      </c>
      <c r="E32" s="55">
        <f t="shared" si="13"/>
        <v>2009432.9372200002</v>
      </c>
      <c r="F32" s="55">
        <f>F64+F809</f>
        <v>101835.74</v>
      </c>
      <c r="G32" s="55">
        <f>G64+G809</f>
        <v>317784.93731999997</v>
      </c>
      <c r="H32" s="55">
        <f t="shared" ref="H32:M35" si="19">H64+H809+H1107+H1301</f>
        <v>958828.70209000004</v>
      </c>
      <c r="I32" s="55">
        <f t="shared" si="19"/>
        <v>394511.45</v>
      </c>
      <c r="J32" s="56">
        <f t="shared" si="19"/>
        <v>39561.70781</v>
      </c>
      <c r="K32" s="56">
        <f t="shared" si="19"/>
        <v>183429.3</v>
      </c>
      <c r="L32" s="56">
        <f t="shared" si="19"/>
        <v>13481.1</v>
      </c>
      <c r="M32" s="56">
        <f t="shared" si="19"/>
        <v>0</v>
      </c>
      <c r="N32" s="2"/>
      <c r="O32" s="1"/>
    </row>
    <row r="33" spans="1:20" s="9" customFormat="1" ht="18.75" x14ac:dyDescent="0.3">
      <c r="A33" s="76"/>
      <c r="B33" s="77"/>
      <c r="C33" s="41"/>
      <c r="D33" s="22">
        <v>847</v>
      </c>
      <c r="E33" s="55">
        <f t="shared" si="13"/>
        <v>5092.04</v>
      </c>
      <c r="F33" s="55">
        <f t="shared" ref="F33:G35" si="20">F65+F810+F1108+F1302</f>
        <v>2593</v>
      </c>
      <c r="G33" s="55">
        <f t="shared" si="20"/>
        <v>1500</v>
      </c>
      <c r="H33" s="55">
        <f t="shared" si="19"/>
        <v>999.04</v>
      </c>
      <c r="I33" s="55">
        <f t="shared" si="19"/>
        <v>0</v>
      </c>
      <c r="J33" s="56">
        <f t="shared" si="19"/>
        <v>0</v>
      </c>
      <c r="K33" s="56">
        <f t="shared" si="19"/>
        <v>0</v>
      </c>
      <c r="L33" s="56">
        <f t="shared" si="19"/>
        <v>0</v>
      </c>
      <c r="M33" s="56">
        <f t="shared" si="19"/>
        <v>0</v>
      </c>
      <c r="N33" s="2"/>
      <c r="O33" s="1"/>
    </row>
    <row r="34" spans="1:20" s="9" customFormat="1" ht="18.75" x14ac:dyDescent="0.3">
      <c r="A34" s="76"/>
      <c r="B34" s="77"/>
      <c r="C34" s="41"/>
      <c r="D34" s="22">
        <v>848</v>
      </c>
      <c r="E34" s="55">
        <f t="shared" si="13"/>
        <v>367.6</v>
      </c>
      <c r="F34" s="55">
        <f t="shared" si="20"/>
        <v>367.6</v>
      </c>
      <c r="G34" s="55">
        <f t="shared" si="20"/>
        <v>0</v>
      </c>
      <c r="H34" s="55">
        <f t="shared" si="19"/>
        <v>0</v>
      </c>
      <c r="I34" s="55">
        <f t="shared" si="19"/>
        <v>0</v>
      </c>
      <c r="J34" s="56">
        <f t="shared" si="19"/>
        <v>0</v>
      </c>
      <c r="K34" s="56">
        <f t="shared" si="19"/>
        <v>0</v>
      </c>
      <c r="L34" s="56">
        <f t="shared" si="19"/>
        <v>0</v>
      </c>
      <c r="M34" s="56">
        <f t="shared" si="19"/>
        <v>0</v>
      </c>
      <c r="N34" s="2"/>
      <c r="O34" s="1"/>
    </row>
    <row r="35" spans="1:20" s="9" customFormat="1" ht="18.75" x14ac:dyDescent="0.3">
      <c r="A35" s="76"/>
      <c r="B35" s="77"/>
      <c r="C35" s="41"/>
      <c r="D35" s="22">
        <v>857</v>
      </c>
      <c r="E35" s="55">
        <f t="shared" si="13"/>
        <v>85651.245540000004</v>
      </c>
      <c r="F35" s="55">
        <f t="shared" si="20"/>
        <v>85651.245540000004</v>
      </c>
      <c r="G35" s="55">
        <f t="shared" si="20"/>
        <v>0</v>
      </c>
      <c r="H35" s="55">
        <f t="shared" si="19"/>
        <v>0</v>
      </c>
      <c r="I35" s="55">
        <f t="shared" si="19"/>
        <v>0</v>
      </c>
      <c r="J35" s="56">
        <f t="shared" si="19"/>
        <v>0</v>
      </c>
      <c r="K35" s="56">
        <f t="shared" si="19"/>
        <v>0</v>
      </c>
      <c r="L35" s="56">
        <f t="shared" si="19"/>
        <v>0</v>
      </c>
      <c r="M35" s="56">
        <f t="shared" si="19"/>
        <v>0</v>
      </c>
      <c r="N35" s="2"/>
      <c r="O35" s="1"/>
    </row>
    <row r="36" spans="1:20" s="9" customFormat="1" ht="18.75" hidden="1" x14ac:dyDescent="0.3">
      <c r="A36" s="76"/>
      <c r="B36" s="77"/>
      <c r="C36" s="41"/>
      <c r="D36" s="22">
        <v>860</v>
      </c>
      <c r="E36" s="55">
        <f>SUM(F36:M36)</f>
        <v>0</v>
      </c>
      <c r="F36" s="55"/>
      <c r="G36" s="55"/>
      <c r="H36" s="55"/>
      <c r="I36" s="55">
        <v>0</v>
      </c>
      <c r="J36" s="56"/>
      <c r="K36" s="56">
        <v>0</v>
      </c>
      <c r="L36" s="56">
        <v>0</v>
      </c>
      <c r="M36" s="56">
        <v>0</v>
      </c>
      <c r="N36" s="2"/>
      <c r="O36" s="1"/>
    </row>
    <row r="37" spans="1:20" s="9" customFormat="1" ht="25.5" x14ac:dyDescent="0.3">
      <c r="A37" s="76"/>
      <c r="B37" s="77"/>
      <c r="C37" s="41" t="s">
        <v>101</v>
      </c>
      <c r="D37" s="22" t="s">
        <v>96</v>
      </c>
      <c r="E37" s="55">
        <f t="shared" si="13"/>
        <v>183068.51059209029</v>
      </c>
      <c r="F37" s="55">
        <f t="shared" ref="F37:M39" si="21">F68+F813+F1111+F1305</f>
        <v>13116.720000000001</v>
      </c>
      <c r="G37" s="55">
        <f t="shared" si="21"/>
        <v>10677.49645275408</v>
      </c>
      <c r="H37" s="55">
        <f t="shared" si="21"/>
        <v>19805.120342805611</v>
      </c>
      <c r="I37" s="55">
        <f t="shared" si="21"/>
        <v>89164.766964081631</v>
      </c>
      <c r="J37" s="56">
        <f t="shared" si="21"/>
        <v>7628.4290608163274</v>
      </c>
      <c r="K37" s="56">
        <f t="shared" si="21"/>
        <v>22092.506257755103</v>
      </c>
      <c r="L37" s="56">
        <f t="shared" si="21"/>
        <v>10355.097432244898</v>
      </c>
      <c r="M37" s="56">
        <f t="shared" si="21"/>
        <v>10228.374081632654</v>
      </c>
      <c r="N37" s="19"/>
      <c r="O37" s="19"/>
      <c r="P37" s="19"/>
      <c r="Q37" s="19"/>
      <c r="R37" s="19"/>
      <c r="S37" s="19"/>
      <c r="T37" s="19"/>
    </row>
    <row r="38" spans="1:20" s="9" customFormat="1" ht="25.5" x14ac:dyDescent="0.25">
      <c r="A38" s="76"/>
      <c r="B38" s="77"/>
      <c r="C38" s="41" t="s">
        <v>102</v>
      </c>
      <c r="D38" s="22" t="s">
        <v>96</v>
      </c>
      <c r="E38" s="55">
        <f t="shared" si="13"/>
        <v>0</v>
      </c>
      <c r="F38" s="55">
        <f t="shared" si="21"/>
        <v>0</v>
      </c>
      <c r="G38" s="55">
        <f t="shared" si="21"/>
        <v>0</v>
      </c>
      <c r="H38" s="55">
        <f t="shared" si="21"/>
        <v>0</v>
      </c>
      <c r="I38" s="55">
        <f t="shared" si="21"/>
        <v>0</v>
      </c>
      <c r="J38" s="56">
        <f t="shared" si="21"/>
        <v>0</v>
      </c>
      <c r="K38" s="56">
        <f t="shared" si="21"/>
        <v>0</v>
      </c>
      <c r="L38" s="56">
        <f t="shared" si="21"/>
        <v>0</v>
      </c>
      <c r="M38" s="56">
        <f t="shared" si="21"/>
        <v>0</v>
      </c>
      <c r="N38" s="20"/>
      <c r="O38" s="20"/>
      <c r="P38" s="20"/>
      <c r="Q38" s="20"/>
      <c r="R38" s="20"/>
      <c r="S38" s="20"/>
      <c r="T38" s="20"/>
    </row>
    <row r="39" spans="1:20" s="9" customFormat="1" ht="41.25" customHeight="1" x14ac:dyDescent="0.3">
      <c r="A39" s="76"/>
      <c r="B39" s="77"/>
      <c r="C39" s="41" t="s">
        <v>103</v>
      </c>
      <c r="D39" s="22" t="s">
        <v>96</v>
      </c>
      <c r="E39" s="55">
        <f>SUM(F39:M39)</f>
        <v>5490815.8415900003</v>
      </c>
      <c r="F39" s="55">
        <f t="shared" si="21"/>
        <v>500000</v>
      </c>
      <c r="G39" s="55">
        <f t="shared" si="21"/>
        <v>619740</v>
      </c>
      <c r="H39" s="55">
        <f t="shared" si="21"/>
        <v>666822.78514000005</v>
      </c>
      <c r="I39" s="55">
        <f t="shared" si="21"/>
        <v>768826.05160000001</v>
      </c>
      <c r="J39" s="56">
        <f t="shared" si="21"/>
        <v>735427.00484999991</v>
      </c>
      <c r="K39" s="56">
        <f t="shared" si="21"/>
        <v>720000</v>
      </c>
      <c r="L39" s="56">
        <f t="shared" si="21"/>
        <v>740000</v>
      </c>
      <c r="M39" s="56">
        <f t="shared" si="21"/>
        <v>740000</v>
      </c>
      <c r="N39" s="2"/>
      <c r="O39" s="1"/>
    </row>
    <row r="40" spans="1:20" s="9" customFormat="1" ht="25.5" x14ac:dyDescent="0.3">
      <c r="A40" s="76"/>
      <c r="B40" s="77"/>
      <c r="C40" s="41" t="s">
        <v>160</v>
      </c>
      <c r="D40" s="22">
        <v>810</v>
      </c>
      <c r="E40" s="55">
        <f>SUM(F40:M40)</f>
        <v>295001.67926</v>
      </c>
      <c r="F40" s="55">
        <f>F816</f>
        <v>0</v>
      </c>
      <c r="G40" s="55">
        <f t="shared" ref="G40:M40" si="22">G816</f>
        <v>0</v>
      </c>
      <c r="H40" s="55">
        <f t="shared" si="22"/>
        <v>47392.188999999998</v>
      </c>
      <c r="I40" s="55">
        <f t="shared" si="22"/>
        <v>42607.811000000002</v>
      </c>
      <c r="J40" s="56">
        <f t="shared" si="22"/>
        <v>180000</v>
      </c>
      <c r="K40" s="56">
        <f>K816</f>
        <v>25001.679260000001</v>
      </c>
      <c r="L40" s="56">
        <f t="shared" si="22"/>
        <v>0</v>
      </c>
      <c r="M40" s="56">
        <f t="shared" si="22"/>
        <v>0</v>
      </c>
      <c r="N40" s="2"/>
      <c r="O40" s="1"/>
    </row>
    <row r="41" spans="1:20" s="9" customFormat="1" ht="37.5" customHeight="1" x14ac:dyDescent="0.25">
      <c r="A41" s="76"/>
      <c r="B41" s="77"/>
      <c r="C41" s="41" t="s">
        <v>123</v>
      </c>
      <c r="D41" s="22"/>
      <c r="E41" s="55">
        <f>SUM(F41:M41)</f>
        <v>14478366.97854</v>
      </c>
      <c r="F41" s="55"/>
      <c r="G41" s="55"/>
      <c r="H41" s="55"/>
      <c r="I41" s="55"/>
      <c r="J41" s="56">
        <f>J71</f>
        <v>4488671.3807699997</v>
      </c>
      <c r="K41" s="56">
        <f>K771</f>
        <v>9989695.5977699999</v>
      </c>
      <c r="L41" s="56">
        <f t="shared" ref="L41:M41" si="23">L771</f>
        <v>0</v>
      </c>
      <c r="M41" s="56">
        <f t="shared" si="23"/>
        <v>0</v>
      </c>
    </row>
    <row r="42" spans="1:20" s="46" customFormat="1" ht="18.75" hidden="1" x14ac:dyDescent="0.3">
      <c r="A42" s="53">
        <v>1</v>
      </c>
      <c r="B42" s="54">
        <v>2</v>
      </c>
      <c r="C42" s="54">
        <v>3</v>
      </c>
      <c r="D42" s="54">
        <v>4</v>
      </c>
      <c r="E42" s="58">
        <v>5</v>
      </c>
      <c r="F42" s="58">
        <v>6</v>
      </c>
      <c r="G42" s="58">
        <v>7</v>
      </c>
      <c r="H42" s="58">
        <v>8</v>
      </c>
      <c r="I42" s="58">
        <v>9</v>
      </c>
      <c r="J42" s="58" t="s">
        <v>93</v>
      </c>
      <c r="K42" s="58">
        <v>11</v>
      </c>
      <c r="L42" s="58" t="s">
        <v>94</v>
      </c>
      <c r="M42" s="58" t="s">
        <v>121</v>
      </c>
      <c r="N42" s="44"/>
      <c r="O42" s="45"/>
    </row>
    <row r="43" spans="1:20" s="9" customFormat="1" ht="15" customHeight="1" x14ac:dyDescent="0.25">
      <c r="A43" s="70" t="s">
        <v>2</v>
      </c>
      <c r="B43" s="72" t="s">
        <v>124</v>
      </c>
      <c r="C43" s="16" t="s">
        <v>95</v>
      </c>
      <c r="D43" s="22" t="s">
        <v>96</v>
      </c>
      <c r="E43" s="56">
        <f>SUM(F43:M43)</f>
        <v>104477372.58267651</v>
      </c>
      <c r="F43" s="56">
        <f>F44+F48</f>
        <v>6847311.9285600008</v>
      </c>
      <c r="G43" s="56">
        <f t="shared" ref="G43:H43" si="24">G44+G48</f>
        <v>8468615.4402371421</v>
      </c>
      <c r="H43" s="56">
        <f t="shared" si="24"/>
        <v>10362784.673859999</v>
      </c>
      <c r="I43" s="56">
        <f>I44+I48</f>
        <v>11180494.388514081</v>
      </c>
      <c r="J43" s="56">
        <f>J44+J48</f>
        <v>19674601.483264897</v>
      </c>
      <c r="K43" s="56">
        <f t="shared" ref="K43:M43" si="25">K44+K48</f>
        <v>27576057.772207141</v>
      </c>
      <c r="L43" s="56">
        <f t="shared" si="25"/>
        <v>10566307.167641632</v>
      </c>
      <c r="M43" s="56">
        <f t="shared" si="25"/>
        <v>9801199.7283916324</v>
      </c>
      <c r="N43" s="21"/>
      <c r="O43" s="21"/>
    </row>
    <row r="44" spans="1:20" s="9" customFormat="1" ht="38.25" x14ac:dyDescent="0.25">
      <c r="A44" s="70"/>
      <c r="B44" s="72"/>
      <c r="C44" s="16" t="s">
        <v>97</v>
      </c>
      <c r="D44" s="22" t="s">
        <v>96</v>
      </c>
      <c r="E44" s="56">
        <f>E45+E49+E68+E71</f>
        <v>104477372.58267654</v>
      </c>
      <c r="F44" s="56">
        <f>F45+F49+F68+F71</f>
        <v>6847311.9285600008</v>
      </c>
      <c r="G44" s="56">
        <f t="shared" ref="G44:M44" si="26">G45+G49+G68+G71</f>
        <v>8468615.4402371421</v>
      </c>
      <c r="H44" s="56">
        <f t="shared" si="26"/>
        <v>10362784.673859999</v>
      </c>
      <c r="I44" s="56">
        <f t="shared" si="26"/>
        <v>11180494.388514081</v>
      </c>
      <c r="J44" s="56">
        <f t="shared" si="26"/>
        <v>19674601.483264897</v>
      </c>
      <c r="K44" s="56">
        <f t="shared" si="26"/>
        <v>27576057.772207141</v>
      </c>
      <c r="L44" s="56">
        <f t="shared" si="26"/>
        <v>10566307.167641632</v>
      </c>
      <c r="M44" s="56">
        <f t="shared" si="26"/>
        <v>9801199.7283916324</v>
      </c>
      <c r="N44" s="21"/>
      <c r="O44" s="21"/>
    </row>
    <row r="45" spans="1:20" s="9" customFormat="1" ht="38.25" x14ac:dyDescent="0.25">
      <c r="A45" s="70"/>
      <c r="B45" s="72"/>
      <c r="C45" s="34" t="s">
        <v>125</v>
      </c>
      <c r="D45" s="22" t="s">
        <v>96</v>
      </c>
      <c r="E45" s="56">
        <f>E46+E47</f>
        <v>9143476.2584000006</v>
      </c>
      <c r="F45" s="56">
        <f t="shared" ref="F45:M45" si="27">F46+F47</f>
        <v>0</v>
      </c>
      <c r="G45" s="56">
        <f t="shared" si="27"/>
        <v>0</v>
      </c>
      <c r="H45" s="56">
        <f t="shared" si="27"/>
        <v>0</v>
      </c>
      <c r="I45" s="56">
        <f t="shared" si="27"/>
        <v>0</v>
      </c>
      <c r="J45" s="56">
        <f t="shared" si="27"/>
        <v>252091.14439999999</v>
      </c>
      <c r="K45" s="56">
        <f>K46+K47</f>
        <v>888417.71399999992</v>
      </c>
      <c r="L45" s="56">
        <f t="shared" si="27"/>
        <v>4001332.5</v>
      </c>
      <c r="M45" s="56">
        <f t="shared" si="27"/>
        <v>4001634.9</v>
      </c>
      <c r="N45" s="21"/>
      <c r="O45" s="21"/>
    </row>
    <row r="46" spans="1:20" s="9" customFormat="1" ht="15" x14ac:dyDescent="0.25">
      <c r="A46" s="70"/>
      <c r="B46" s="72"/>
      <c r="C46" s="34"/>
      <c r="D46" s="22">
        <v>810</v>
      </c>
      <c r="E46" s="56">
        <f>SUM(F46:M46)</f>
        <v>8734527.7584000006</v>
      </c>
      <c r="F46" s="56"/>
      <c r="G46" s="56"/>
      <c r="H46" s="56"/>
      <c r="I46" s="56"/>
      <c r="J46" s="56">
        <f>J318</f>
        <v>252091.14439999999</v>
      </c>
      <c r="K46" s="56">
        <f>K318+K748+K294</f>
        <v>479469.21399999998</v>
      </c>
      <c r="L46" s="56">
        <f>L318+L748+L293</f>
        <v>4001332.5</v>
      </c>
      <c r="M46" s="56">
        <f>M318+M748+M293</f>
        <v>4001634.9</v>
      </c>
      <c r="N46" s="21">
        <f>K45+K49+K71</f>
        <v>27558925.77595</v>
      </c>
      <c r="O46" s="21">
        <f>L45+L49+L71</f>
        <v>10559274.81356</v>
      </c>
      <c r="P46" s="21">
        <f t="shared" ref="P46" si="28">M45+M49+M71</f>
        <v>9794171.3543100003</v>
      </c>
    </row>
    <row r="47" spans="1:20" s="9" customFormat="1" ht="15" x14ac:dyDescent="0.25">
      <c r="A47" s="70"/>
      <c r="B47" s="72"/>
      <c r="C47" s="16"/>
      <c r="D47" s="22">
        <v>843</v>
      </c>
      <c r="E47" s="56">
        <f t="shared" ref="E47:E70" si="29">SUM(F47:M47)</f>
        <v>408948.5</v>
      </c>
      <c r="F47" s="60">
        <f t="shared" ref="F47:I47" si="30">F513</f>
        <v>0</v>
      </c>
      <c r="G47" s="60">
        <f t="shared" si="30"/>
        <v>0</v>
      </c>
      <c r="H47" s="60">
        <f t="shared" si="30"/>
        <v>0</v>
      </c>
      <c r="I47" s="60">
        <f t="shared" si="30"/>
        <v>0</v>
      </c>
      <c r="J47" s="56">
        <f>J513</f>
        <v>0</v>
      </c>
      <c r="K47" s="56">
        <f t="shared" ref="K47:M47" si="31">K513</f>
        <v>408948.5</v>
      </c>
      <c r="L47" s="60">
        <f t="shared" si="31"/>
        <v>0</v>
      </c>
      <c r="M47" s="60">
        <f t="shared" si="31"/>
        <v>0</v>
      </c>
      <c r="N47" s="21">
        <v>27558925.77595</v>
      </c>
      <c r="O47" s="21">
        <v>10559274.81356</v>
      </c>
      <c r="P47" s="21">
        <v>9794171.3543100003</v>
      </c>
    </row>
    <row r="48" spans="1:20" s="9" customFormat="1" ht="51" x14ac:dyDescent="0.25">
      <c r="A48" s="70"/>
      <c r="B48" s="72"/>
      <c r="C48" s="16" t="s">
        <v>99</v>
      </c>
      <c r="D48" s="22" t="s">
        <v>96</v>
      </c>
      <c r="E48" s="56">
        <f t="shared" si="29"/>
        <v>0</v>
      </c>
      <c r="F48" s="56">
        <f>F75+F100+F124+F148+F172+F197+F221+F245+F269+F294+F319+F343+F368+F392+F416+F441+F465+F489+F514+F538+F562+F587+F611+F635+F659</f>
        <v>0</v>
      </c>
      <c r="G48" s="56">
        <f>G75+G100+G124+G148+G172+G197+G221+G245+G269+G294+G319+G343+G368+G392+G416+G441+G465+G489+G514+G538+G562+G587+G611+G635+G659</f>
        <v>0</v>
      </c>
      <c r="H48" s="56">
        <f>H75+H100+H124+H148+H172+H197+H221+H245+H269+H294+H319+H343+H368+H392+H416+H441+H465+H489+H514+H538+H562+H587+H611+H635+H659</f>
        <v>0</v>
      </c>
      <c r="I48" s="56">
        <f>I75+I100+I124+I148+I172+I197+I221+I245+I269+I294+I319+I343+I368+I392+I416+I441+I465+I489+I514+I538+I562+I587+I611+I635+I659</f>
        <v>0</v>
      </c>
      <c r="J48" s="60"/>
      <c r="K48" s="60"/>
      <c r="L48" s="60"/>
      <c r="M48" s="60"/>
      <c r="N48" s="21">
        <f>N46-N47</f>
        <v>0</v>
      </c>
      <c r="O48" s="21">
        <f t="shared" ref="O48:P48" si="32">O46-O47</f>
        <v>0</v>
      </c>
      <c r="P48" s="21">
        <f t="shared" si="32"/>
        <v>0</v>
      </c>
    </row>
    <row r="49" spans="1:15" s="9" customFormat="1" ht="38.25" x14ac:dyDescent="0.25">
      <c r="A49" s="70"/>
      <c r="B49" s="72"/>
      <c r="C49" s="16" t="s">
        <v>104</v>
      </c>
      <c r="D49" s="22" t="s">
        <v>96</v>
      </c>
      <c r="E49" s="56">
        <f t="shared" si="29"/>
        <v>80797491.067139998</v>
      </c>
      <c r="F49" s="56">
        <f>SUM(F52:F67)</f>
        <v>6839073.2385600004</v>
      </c>
      <c r="G49" s="56">
        <f t="shared" ref="G49:M49" si="33">SUM(G52:G67)</f>
        <v>8460115.0514099989</v>
      </c>
      <c r="H49" s="56">
        <f t="shared" si="33"/>
        <v>10360006.383859999</v>
      </c>
      <c r="I49" s="56">
        <f t="shared" si="33"/>
        <v>11177360.83928</v>
      </c>
      <c r="J49" s="56">
        <f t="shared" si="33"/>
        <v>14929644.32198</v>
      </c>
      <c r="K49" s="56">
        <f>SUM(K52:K67)</f>
        <v>16680812.464180002</v>
      </c>
      <c r="L49" s="56">
        <f t="shared" si="33"/>
        <v>6557942.3135599997</v>
      </c>
      <c r="M49" s="56">
        <f t="shared" si="33"/>
        <v>5792536.4543099999</v>
      </c>
      <c r="N49" s="21"/>
      <c r="O49" s="21"/>
    </row>
    <row r="50" spans="1:15" s="46" customFormat="1" ht="15" hidden="1" x14ac:dyDescent="0.25">
      <c r="A50" s="70"/>
      <c r="B50" s="72"/>
      <c r="C50" s="48"/>
      <c r="D50" s="49">
        <v>804</v>
      </c>
      <c r="E50" s="61">
        <f t="shared" si="29"/>
        <v>0</v>
      </c>
      <c r="F50" s="61">
        <f t="shared" ref="F50:I51" si="34">F77+F102+F126+F150+F175+F199+F223+F247+F272+F296+F321+F345+F370+F394+F418+F443+F467+F491+F516+F540+F564+F589+F613+F637+F661</f>
        <v>0</v>
      </c>
      <c r="G50" s="61">
        <f t="shared" si="34"/>
        <v>0</v>
      </c>
      <c r="H50" s="61">
        <f t="shared" si="34"/>
        <v>0</v>
      </c>
      <c r="I50" s="61">
        <f t="shared" si="34"/>
        <v>0</v>
      </c>
      <c r="J50" s="62"/>
      <c r="K50" s="62"/>
      <c r="L50" s="62"/>
      <c r="M50" s="62"/>
      <c r="N50" s="50"/>
      <c r="O50" s="50"/>
    </row>
    <row r="51" spans="1:15" s="46" customFormat="1" ht="15" hidden="1" x14ac:dyDescent="0.25">
      <c r="A51" s="70"/>
      <c r="B51" s="72"/>
      <c r="C51" s="48"/>
      <c r="D51" s="49">
        <v>808</v>
      </c>
      <c r="E51" s="61">
        <f t="shared" si="29"/>
        <v>0</v>
      </c>
      <c r="F51" s="61">
        <f t="shared" si="34"/>
        <v>0</v>
      </c>
      <c r="G51" s="61">
        <f t="shared" si="34"/>
        <v>0</v>
      </c>
      <c r="H51" s="61">
        <f t="shared" si="34"/>
        <v>0</v>
      </c>
      <c r="I51" s="61">
        <f t="shared" si="34"/>
        <v>0</v>
      </c>
      <c r="J51" s="62"/>
      <c r="K51" s="62"/>
      <c r="L51" s="62"/>
      <c r="M51" s="62"/>
      <c r="N51" s="50"/>
      <c r="O51" s="50"/>
    </row>
    <row r="52" spans="1:15" s="9" customFormat="1" ht="15" x14ac:dyDescent="0.25">
      <c r="A52" s="70"/>
      <c r="B52" s="72"/>
      <c r="C52" s="16"/>
      <c r="D52" s="22">
        <v>810</v>
      </c>
      <c r="E52" s="56">
        <f t="shared" si="29"/>
        <v>78452145.910659999</v>
      </c>
      <c r="F52" s="56">
        <f>F79+F104+F128+F152+F177+F201+F225+F249+F274+F298+F323+F347+F372+F396+F420+F445+F469+F493+F518+F542+F566+F591+F615+F639+F663+F688+F709+F717+F734</f>
        <v>6643111.3930300009</v>
      </c>
      <c r="G52" s="56">
        <f>G79+G104+G128+G152+G177+G201+G225+G249+G274+G298+G323+G347+G372+G396+G420+G445+G469+G493+G518+G542+G566+G591+G615+G639+G663+G688+G709+G717+G734</f>
        <v>8159681.0530899987</v>
      </c>
      <c r="H52" s="56">
        <f>H101+H125+H174+H198+H222+H271+H295+H320+H344+H369+H393+H466+H539+H563+H660+H685+H717+H734</f>
        <v>9450539.0329100005</v>
      </c>
      <c r="I52" s="56">
        <f>I101+I125+I174+I198+I222+I271+I295+I320+I344+I369+I393+I466+I539+I563+I660+I685+I717+I734+I149+I725</f>
        <v>11140375.985409999</v>
      </c>
      <c r="J52" s="56">
        <f>J101+J125+J174+J198+J222+J271+J295+J320+J344+J369+J393+J466+J539+J563+J660+J685+J717+J734+J149+J758+J767+J742</f>
        <v>14890082.61417</v>
      </c>
      <c r="K52" s="56">
        <f>K101+K125+K174+K198+K222+K271+K298+K320+K344+K369+K393+K466+K539+K563+K660+K685+K717+K734+K149+K758+K767+K742+K750+K776</f>
        <v>15831358.164180001</v>
      </c>
      <c r="L52" s="56">
        <f>L101+L125+L174+L198+L222+L271+L298+L320+L344+L369+L393+L466+L539+L563+L660+L685+L717+L734+L149+L758+L767+L742+L750+L776</f>
        <v>6544461.2135600001</v>
      </c>
      <c r="M52" s="56">
        <f>M101+M125+M174+M198+M222+M271+M298+M320+M344+M369+M393+M466+M539+M563+M660+M685+M717+M734+M149+M758+M767+M742+M750+M776</f>
        <v>5792536.4543099999</v>
      </c>
      <c r="N52" s="21"/>
      <c r="O52" s="21"/>
    </row>
    <row r="53" spans="1:15" s="46" customFormat="1" ht="15" hidden="1" x14ac:dyDescent="0.25">
      <c r="A53" s="70"/>
      <c r="B53" s="72"/>
      <c r="C53" s="48"/>
      <c r="D53" s="49">
        <v>812</v>
      </c>
      <c r="E53" s="61">
        <f t="shared" si="29"/>
        <v>0</v>
      </c>
      <c r="F53" s="61">
        <f t="shared" ref="F53:G58" si="35">F80+F105+F129+F153+F178+F202+F226+F250+F275+F299+F324+F348+F373+F397+F421+F446+F470+F494+F519+F543+F567+F592+F616+F640+F664</f>
        <v>0</v>
      </c>
      <c r="G53" s="61">
        <f t="shared" si="35"/>
        <v>0</v>
      </c>
      <c r="H53" s="61">
        <f>H102+H126+H150+H175+H199+H223+H247+H272+H296+H321+H345+H370+H394+H491+H661+H686</f>
        <v>0</v>
      </c>
      <c r="I53" s="61">
        <f>I102+I126+I150+I175+I199+I223+I247+I272+I296+I321+I345+I370+I394+I491+I661+I686</f>
        <v>0</v>
      </c>
      <c r="J53" s="62"/>
      <c r="K53" s="62"/>
      <c r="L53" s="62"/>
      <c r="M53" s="62"/>
      <c r="N53" s="50"/>
      <c r="O53" s="50"/>
    </row>
    <row r="54" spans="1:15" s="9" customFormat="1" ht="15" x14ac:dyDescent="0.25">
      <c r="A54" s="70"/>
      <c r="B54" s="72"/>
      <c r="C54" s="16"/>
      <c r="D54" s="22">
        <v>813</v>
      </c>
      <c r="E54" s="56">
        <f t="shared" si="29"/>
        <v>73148.222730000009</v>
      </c>
      <c r="F54" s="56">
        <f t="shared" si="35"/>
        <v>2380</v>
      </c>
      <c r="G54" s="56">
        <f t="shared" si="35"/>
        <v>1700</v>
      </c>
      <c r="H54" s="56">
        <f>H81+H106+H130+H154+H179+H203+H227+H251+H276+H300+H325+H349+H374+H398+H422+H447+H471+H495+H520+H544+H568+H593+H617+H641+H665</f>
        <v>32583.368859999999</v>
      </c>
      <c r="I54" s="56">
        <f>I612</f>
        <v>36484.853869999999</v>
      </c>
      <c r="J54" s="56">
        <f>J81+J106+J130+J154+J179+J203+J227+J251+J276+J300+J325+J349+J374+J398+J422+J447+J471+J495+J520+J544+J568+J593+J617+J641+J665</f>
        <v>0</v>
      </c>
      <c r="K54" s="56">
        <f>K81+K106+K130+K154+K179+K203+K227+K251+K276+K300+K325+K349+K374+K398+K422+K447+K471+K495+K520+K544+K568+K593+K617+K641+K665</f>
        <v>0</v>
      </c>
      <c r="L54" s="56">
        <f>L81+L106+L130+L154+L179+L203+L227+L251+L276+L300+L325+L349+L374+L398+L422+L447+L471+L495+L520+L544+L568+L593+L617+L641+L665</f>
        <v>0</v>
      </c>
      <c r="M54" s="56">
        <f>M81+M106+M130+M154+M179+M203+M227+M251+M276+M300+M325+M349+M374+M398+M422+M447+M471+M495+M520+M544+M568+M593+M617+M641+M665</f>
        <v>0</v>
      </c>
      <c r="N54" s="21"/>
      <c r="O54" s="21"/>
    </row>
    <row r="55" spans="1:15" s="46" customFormat="1" ht="15" hidden="1" x14ac:dyDescent="0.25">
      <c r="A55" s="70"/>
      <c r="B55" s="72"/>
      <c r="C55" s="48"/>
      <c r="D55" s="49">
        <v>814</v>
      </c>
      <c r="E55" s="61">
        <f t="shared" si="29"/>
        <v>0</v>
      </c>
      <c r="F55" s="61">
        <f t="shared" si="35"/>
        <v>0</v>
      </c>
      <c r="G55" s="61">
        <f t="shared" si="35"/>
        <v>0</v>
      </c>
      <c r="H55" s="61">
        <f>H82+H107+H131+H155+H180+H204+H228+H252+H277+H301+H326+H350+H375+H399+H423+H448+H472+H496+H521+H545+H569+H594+H618+H642+H666</f>
        <v>0</v>
      </c>
      <c r="I55" s="61">
        <v>0</v>
      </c>
      <c r="J55" s="62"/>
      <c r="K55" s="62"/>
      <c r="L55" s="62"/>
      <c r="M55" s="62"/>
      <c r="N55" s="50"/>
      <c r="O55" s="50"/>
    </row>
    <row r="56" spans="1:15" s="9" customFormat="1" ht="15" x14ac:dyDescent="0.25">
      <c r="A56" s="70"/>
      <c r="B56" s="72"/>
      <c r="C56" s="16"/>
      <c r="D56" s="22">
        <v>815</v>
      </c>
      <c r="E56" s="56">
        <f t="shared" si="29"/>
        <v>13000</v>
      </c>
      <c r="F56" s="56">
        <f t="shared" si="35"/>
        <v>10000</v>
      </c>
      <c r="G56" s="56">
        <f t="shared" si="35"/>
        <v>1900</v>
      </c>
      <c r="H56" s="56">
        <f>H83+H108+H132+H156+H181+H205+H229+H253+H278+H302+H327+H351+H376+H400+H424+H449+H473+H497+H522+H546+H570+H595+H619+H643+H667</f>
        <v>1100</v>
      </c>
      <c r="I56" s="56"/>
      <c r="J56" s="56">
        <f t="shared" ref="J56:M57" si="36">J83+J108+J132+J156+J181+J205+J229+J253+J278+J302+J327+J351+J376+J400+J424+J449+J473+J497+J522+J546+J570+J595+J619+J643+J667</f>
        <v>0</v>
      </c>
      <c r="K56" s="56">
        <f t="shared" si="36"/>
        <v>0</v>
      </c>
      <c r="L56" s="56">
        <f t="shared" si="36"/>
        <v>0</v>
      </c>
      <c r="M56" s="56">
        <f t="shared" si="36"/>
        <v>0</v>
      </c>
      <c r="N56" s="21"/>
      <c r="O56" s="21"/>
    </row>
    <row r="57" spans="1:15" s="9" customFormat="1" ht="15" x14ac:dyDescent="0.25">
      <c r="A57" s="70"/>
      <c r="B57" s="72"/>
      <c r="C57" s="16"/>
      <c r="D57" s="22">
        <v>816</v>
      </c>
      <c r="E57" s="56">
        <f t="shared" si="29"/>
        <v>3259.9999900000003</v>
      </c>
      <c r="F57" s="56">
        <f t="shared" si="35"/>
        <v>1609.99999</v>
      </c>
      <c r="G57" s="56">
        <f t="shared" si="35"/>
        <v>1150</v>
      </c>
      <c r="H57" s="56">
        <f>H84+H109+H133+H157+H182+H206+H230+H254+H279+H303+H328+H352+H377+H401+H425+H450+H474+H498+H523+H547+H571+H596+H620+H644+H668</f>
        <v>0</v>
      </c>
      <c r="I57" s="56">
        <f>I84+I106+I130+I154+I179+I203+I227+I251+I276+I300+I325+I349+I374+I398+I495+I665+I690</f>
        <v>500</v>
      </c>
      <c r="J57" s="56">
        <f t="shared" si="36"/>
        <v>0</v>
      </c>
      <c r="K57" s="56">
        <f t="shared" si="36"/>
        <v>0</v>
      </c>
      <c r="L57" s="56">
        <f t="shared" si="36"/>
        <v>0</v>
      </c>
      <c r="M57" s="56">
        <f t="shared" si="36"/>
        <v>0</v>
      </c>
      <c r="N57" s="21"/>
      <c r="O57" s="21"/>
    </row>
    <row r="58" spans="1:15" s="46" customFormat="1" ht="15" hidden="1" x14ac:dyDescent="0.25">
      <c r="A58" s="70"/>
      <c r="B58" s="72"/>
      <c r="C58" s="48"/>
      <c r="D58" s="49">
        <v>819</v>
      </c>
      <c r="E58" s="61">
        <f t="shared" si="29"/>
        <v>0</v>
      </c>
      <c r="F58" s="61">
        <f t="shared" si="35"/>
        <v>0</v>
      </c>
      <c r="G58" s="61">
        <f t="shared" si="35"/>
        <v>0</v>
      </c>
      <c r="H58" s="61">
        <f>H85+H110+H134+H158+H183+H207+H231+H255+H280+H304+H329+H353+H378+H402+H426+H451+H475+H499+H524+H548+H572+H597+H621+H645+H669</f>
        <v>0</v>
      </c>
      <c r="I58" s="61">
        <f>I107+I131+I155+I180+I204+I228+I252+I277+I301+I326+I350+I375+I399+I496+I666+I691</f>
        <v>0</v>
      </c>
      <c r="J58" s="62"/>
      <c r="K58" s="62"/>
      <c r="L58" s="62"/>
      <c r="M58" s="62"/>
      <c r="N58" s="50"/>
      <c r="O58" s="50"/>
    </row>
    <row r="59" spans="1:15" s="9" customFormat="1" ht="15" x14ac:dyDescent="0.25">
      <c r="A59" s="70"/>
      <c r="B59" s="72"/>
      <c r="C59" s="16"/>
      <c r="D59" s="22">
        <v>822</v>
      </c>
      <c r="E59" s="56">
        <f t="shared" si="29"/>
        <v>666025</v>
      </c>
      <c r="F59" s="56">
        <f t="shared" ref="F59:M59" si="37">F305</f>
        <v>0</v>
      </c>
      <c r="G59" s="56">
        <f t="shared" si="37"/>
        <v>0</v>
      </c>
      <c r="H59" s="56">
        <f t="shared" si="37"/>
        <v>0</v>
      </c>
      <c r="I59" s="56">
        <f t="shared" si="37"/>
        <v>0</v>
      </c>
      <c r="J59" s="56">
        <f t="shared" si="37"/>
        <v>0</v>
      </c>
      <c r="K59" s="56">
        <f t="shared" si="37"/>
        <v>666025</v>
      </c>
      <c r="L59" s="56">
        <f t="shared" si="37"/>
        <v>0</v>
      </c>
      <c r="M59" s="56">
        <f t="shared" si="37"/>
        <v>0</v>
      </c>
      <c r="N59" s="21"/>
      <c r="O59" s="21"/>
    </row>
    <row r="60" spans="1:15" s="46" customFormat="1" ht="15" hidden="1" x14ac:dyDescent="0.25">
      <c r="A60" s="70"/>
      <c r="B60" s="72"/>
      <c r="C60" s="48"/>
      <c r="D60" s="49">
        <v>826</v>
      </c>
      <c r="E60" s="61">
        <f t="shared" si="29"/>
        <v>0</v>
      </c>
      <c r="F60" s="61">
        <f>F86+F111+F135+F159+F184+F208+F232+F256+F281+F306+F330+F354+F379+F403+F427+F452+F476+F500+F525+F549+F573+F598+F622+F646+F670</f>
        <v>0</v>
      </c>
      <c r="G60" s="61">
        <f>G86+G111+G135+G159+G184+G208+G232+G256+G281+G306+G330+G354+G379+G403+G427+G452+G476+G500+G525+G549+G573+G598+G622+G646+G670</f>
        <v>0</v>
      </c>
      <c r="H60" s="61">
        <f>H86+H111+H135+H159+H184+H208+H232+H256+H281+H306+H330+H354+H379+H403+H427+H452+H476+H500+H525+H549+H573+H598+H622+H646+H670</f>
        <v>0</v>
      </c>
      <c r="I60" s="61">
        <f>I108+I132+I156+I181+I205+I229+I253+I278+I302+I327+I351+I376+I400+I497+I667+I692</f>
        <v>0</v>
      </c>
      <c r="J60" s="62"/>
      <c r="K60" s="62"/>
      <c r="L60" s="62"/>
      <c r="M60" s="62"/>
      <c r="N60" s="50"/>
      <c r="O60" s="50"/>
    </row>
    <row r="61" spans="1:15" s="46" customFormat="1" ht="15" hidden="1" x14ac:dyDescent="0.25">
      <c r="A61" s="70"/>
      <c r="B61" s="72"/>
      <c r="C61" s="48"/>
      <c r="D61" s="49">
        <v>822</v>
      </c>
      <c r="E61" s="61">
        <f t="shared" si="29"/>
        <v>0</v>
      </c>
      <c r="F61" s="61"/>
      <c r="G61" s="61"/>
      <c r="H61" s="61"/>
      <c r="I61" s="61"/>
      <c r="J61" s="62"/>
      <c r="K61" s="62"/>
      <c r="L61" s="62"/>
      <c r="M61" s="62"/>
      <c r="N61" s="50"/>
      <c r="O61" s="50"/>
    </row>
    <row r="62" spans="1:15" s="9" customFormat="1" ht="15" x14ac:dyDescent="0.25">
      <c r="A62" s="70"/>
      <c r="B62" s="72"/>
      <c r="C62" s="16"/>
      <c r="D62" s="22">
        <v>829</v>
      </c>
      <c r="E62" s="56">
        <f t="shared" si="29"/>
        <v>699.69299999999998</v>
      </c>
      <c r="F62" s="56">
        <f t="shared" ref="F62:H63" si="38">F87+F112+F136+F160+F185+F209+F233+F257+F282+F307+F331+F355+F380+F404+F428+F453+F477+F501+F526+F550+F574+F599+F623+F647+F671</f>
        <v>400</v>
      </c>
      <c r="G62" s="56">
        <f t="shared" si="38"/>
        <v>299.69299999999998</v>
      </c>
      <c r="H62" s="56">
        <f t="shared" si="38"/>
        <v>0</v>
      </c>
      <c r="I62" s="56">
        <f>I109+I133+I157+I182+I206+I230+I254+I279+I303+I328+I352+I377+I401+I498+I668+I693</f>
        <v>0</v>
      </c>
      <c r="J62" s="56">
        <f>J87+J112+J136+J160+J185+J209+J233+J257+J282+J307+J331+J355+J380+J404+J428+J453+J477+J501+J526+J550+J574+J599+J623+J647+J671</f>
        <v>0</v>
      </c>
      <c r="K62" s="56">
        <f>K87+K112+K136+K160+K185+K209+K233+K257+K282+K307+K331+K355+K380+K404+K428+K453+K477+K501+K526+K550+K574+K599+K623+K647+K671</f>
        <v>0</v>
      </c>
      <c r="L62" s="56">
        <f>L87+L112+L136+L160+L185+L209+L233+L257+L282+L307+L331+L355+L380+L404+L428+L453+L477+L501+L526+L550+L574+L599+L623+L647+L671</f>
        <v>0</v>
      </c>
      <c r="M62" s="56">
        <f>M87+M112+M136+M160+M185+M209+M233+M257+M282+M307+M331+M355+M380+M404+M428+M453+M477+M501+M526+M550+M574+M599+M623+M647+M671</f>
        <v>0</v>
      </c>
      <c r="N62" s="21"/>
      <c r="O62" s="21"/>
    </row>
    <row r="63" spans="1:15" s="46" customFormat="1" ht="15" hidden="1" x14ac:dyDescent="0.25">
      <c r="A63" s="70"/>
      <c r="B63" s="72"/>
      <c r="C63" s="48"/>
      <c r="D63" s="49">
        <v>832</v>
      </c>
      <c r="E63" s="61">
        <f t="shared" si="29"/>
        <v>0</v>
      </c>
      <c r="F63" s="61">
        <f t="shared" si="38"/>
        <v>0</v>
      </c>
      <c r="G63" s="61">
        <f t="shared" si="38"/>
        <v>0</v>
      </c>
      <c r="H63" s="61">
        <f t="shared" si="38"/>
        <v>0</v>
      </c>
      <c r="I63" s="61">
        <f>I110+I134+I158+I183+I207+I231+I255+I280+I304+I329+I353+I378+I402+I499+I669+I694</f>
        <v>0</v>
      </c>
      <c r="J63" s="62"/>
      <c r="K63" s="62"/>
      <c r="L63" s="62"/>
      <c r="M63" s="62"/>
      <c r="N63" s="50"/>
      <c r="O63" s="50"/>
    </row>
    <row r="64" spans="1:15" s="9" customFormat="1" ht="15" x14ac:dyDescent="0.25">
      <c r="A64" s="70"/>
      <c r="B64" s="72"/>
      <c r="C64" s="16"/>
      <c r="D64" s="22">
        <v>843</v>
      </c>
      <c r="E64" s="56">
        <f t="shared" si="29"/>
        <v>1498101.3552200003</v>
      </c>
      <c r="F64" s="56">
        <v>92960</v>
      </c>
      <c r="G64" s="56">
        <v>293884.30531999998</v>
      </c>
      <c r="H64" s="56">
        <f>H89+H114+H138+H162+H187+H211+H235+H259+H284+H309+H333+H357+H382+H406+H430+H455+H479+H503+H528+H552+H576+H601+H625+H649+H673</f>
        <v>874784.94209000003</v>
      </c>
      <c r="I64" s="56">
        <f>I111+I135+I159+I184+I208+I232+I256+I281+I306+I330+I354+I379+I403+I500+I670+I695</f>
        <v>0</v>
      </c>
      <c r="J64" s="56">
        <f t="shared" ref="J64:M66" si="39">J89+J114+J138+J162+J187+J211+J235+J259+J284+J309+J333+J357+J382+J406+J430+J455+J479+J503+J528+J552+J576+J601+J625+J649+J673</f>
        <v>39561.70781</v>
      </c>
      <c r="K64" s="56">
        <f t="shared" si="39"/>
        <v>183429.3</v>
      </c>
      <c r="L64" s="56">
        <f t="shared" si="39"/>
        <v>13481.1</v>
      </c>
      <c r="M64" s="56">
        <f t="shared" si="39"/>
        <v>0</v>
      </c>
      <c r="N64" s="21"/>
      <c r="O64" s="21"/>
    </row>
    <row r="65" spans="1:15" s="9" customFormat="1" ht="15" x14ac:dyDescent="0.25">
      <c r="A65" s="70"/>
      <c r="B65" s="72"/>
      <c r="C65" s="16"/>
      <c r="D65" s="22">
        <v>847</v>
      </c>
      <c r="E65" s="56">
        <f t="shared" si="29"/>
        <v>5092.04</v>
      </c>
      <c r="F65" s="56">
        <f>F90+F115+F139+F163+F188+F212+F236+F260+F285+F310+F334+F358+F383+F407+F431+F456+F480+F504+F529+F553+F577+F602+F626+F650+F674</f>
        <v>2593</v>
      </c>
      <c r="G65" s="56">
        <f>G90+G115+G139+G163+G188+G212+G236+G260+G285+G310+G334+G358+G383+G407+G431+G456+G480+G504+G529+G553+G577+G602+G626+G650+G674</f>
        <v>1500</v>
      </c>
      <c r="H65" s="56">
        <f>H90+H115+H139+H163+H188+H212+H236+H260+H285+H310+H334+H358+H383+H407+H431+H456+H480+H504+H529+H553+H577+H602+H626+H650+H674</f>
        <v>999.04</v>
      </c>
      <c r="I65" s="56">
        <f>I112+I136+I160+I185+I209+I233+I257+I282+I307+I331+I355+I380+I404+I501+I671+I696</f>
        <v>0</v>
      </c>
      <c r="J65" s="56">
        <f t="shared" si="39"/>
        <v>0</v>
      </c>
      <c r="K65" s="56">
        <f t="shared" si="39"/>
        <v>0</v>
      </c>
      <c r="L65" s="56">
        <f t="shared" si="39"/>
        <v>0</v>
      </c>
      <c r="M65" s="56">
        <f t="shared" si="39"/>
        <v>0</v>
      </c>
      <c r="N65" s="21"/>
      <c r="O65" s="21"/>
    </row>
    <row r="66" spans="1:15" s="9" customFormat="1" ht="15" x14ac:dyDescent="0.25">
      <c r="A66" s="70"/>
      <c r="B66" s="72"/>
      <c r="C66" s="16"/>
      <c r="D66" s="22">
        <v>848</v>
      </c>
      <c r="E66" s="56">
        <f t="shared" si="29"/>
        <v>367.6</v>
      </c>
      <c r="F66" s="56">
        <f>F91+F116+F140+F164+F189+F213+F237+F261+F286+F311+F335+F359+F384+F408+F432+F457+F481+F505+F530+F554+F578+F603+F627+F651+F675</f>
        <v>367.6</v>
      </c>
      <c r="G66" s="56">
        <f>G91+G116+G140+G164+G189+G213+G237+G261+G286+G311+G335+G359+G384+G408+G432+G457+G481+G505+G530+G554+G578+G603+G627+G651+G675</f>
        <v>0</v>
      </c>
      <c r="H66" s="56">
        <f>H91+H116+H140+H164+H189+H213+H237+H261+H286+H311+H335+H359+H384+H408+H432+H457+H481+H505+H530+H554+H578+H603+H627+H651+H675</f>
        <v>0</v>
      </c>
      <c r="I66" s="56">
        <f>I113+I137+I161+I186+I210+I234+I258+I283+I308+I332+I356+I381+I405+I502+I672+I697</f>
        <v>0</v>
      </c>
      <c r="J66" s="56">
        <f t="shared" si="39"/>
        <v>0</v>
      </c>
      <c r="K66" s="56">
        <f t="shared" si="39"/>
        <v>0</v>
      </c>
      <c r="L66" s="56">
        <f t="shared" si="39"/>
        <v>0</v>
      </c>
      <c r="M66" s="56">
        <f t="shared" si="39"/>
        <v>0</v>
      </c>
      <c r="N66" s="21"/>
      <c r="O66" s="21"/>
    </row>
    <row r="67" spans="1:15" s="9" customFormat="1" ht="15" x14ac:dyDescent="0.25">
      <c r="A67" s="70"/>
      <c r="B67" s="72"/>
      <c r="C67" s="16"/>
      <c r="D67" s="22">
        <v>857</v>
      </c>
      <c r="E67" s="56">
        <f t="shared" si="29"/>
        <v>85651.245540000004</v>
      </c>
      <c r="F67" s="56">
        <f t="shared" ref="F67:H70" si="40">F93+F117+F141+F165+F190+F214+F238+F262+F287+F312+F336+F360+F385+F409+F433+F458+F482+F506+F531+F555+F579+F604+F628+F652+F676</f>
        <v>85651.245540000004</v>
      </c>
      <c r="G67" s="56">
        <f t="shared" si="40"/>
        <v>0</v>
      </c>
      <c r="H67" s="56">
        <f t="shared" si="40"/>
        <v>0</v>
      </c>
      <c r="I67" s="56">
        <f>I114+I138+I162+I187+I211+I235+I259+I284+I309+I333+I357+I382+I406+I503+I673+I698</f>
        <v>0</v>
      </c>
      <c r="J67" s="60"/>
      <c r="K67" s="60"/>
      <c r="L67" s="60"/>
      <c r="M67" s="60"/>
      <c r="N67" s="21"/>
      <c r="O67" s="21"/>
    </row>
    <row r="68" spans="1:15" s="9" customFormat="1" ht="25.5" x14ac:dyDescent="0.25">
      <c r="A68" s="70"/>
      <c r="B68" s="72"/>
      <c r="C68" s="16" t="s">
        <v>101</v>
      </c>
      <c r="D68" s="22"/>
      <c r="E68" s="56">
        <f t="shared" si="29"/>
        <v>58038.278596530618</v>
      </c>
      <c r="F68" s="56">
        <f t="shared" si="40"/>
        <v>8238.69</v>
      </c>
      <c r="G68" s="56">
        <f t="shared" si="40"/>
        <v>8500.3888271428568</v>
      </c>
      <c r="H68" s="56">
        <f t="shared" si="40"/>
        <v>2778.29</v>
      </c>
      <c r="I68" s="56">
        <f>I94+I118+I142+I166+I191+I215+I239+I263+I288+I313+I337+I361+I386+I410+I434+I459+I483+I507+I532+I556+I580+I605+I629+I653+I677</f>
        <v>3133.5492340816327</v>
      </c>
      <c r="J68" s="56">
        <f>J94+J118+J142+J166+J191+J215+J239+J263+J288+J313+J337+J361+J386+J410+J434+J459+J483+J507+J532+J556+J580+J605+J629+J653+J677</f>
        <v>4194.6361148979595</v>
      </c>
      <c r="K68" s="56">
        <f>K94+K118+K142+K166+K191+K215+K239+K263+K288+K313+K337+K361+K386+K410+K434+K459+K483+K507+K532+K556+K580+K605+K629+K653+K677</f>
        <v>17131.996257142855</v>
      </c>
      <c r="L68" s="56">
        <f>L94+L118+L142+L166+L191+L215+L239+L263+L288+L313+L337+L361+L386+L410+L434+L459+L483+L507+L532+L556+L580+L605+L629+L653+L677</f>
        <v>7032.3540816326531</v>
      </c>
      <c r="M68" s="56">
        <f>M94+M118+M142+M166+M191+M215+M239+M263+M288+M313+M337+M361+M386+M410+M434+M459+M483+M507+M532+M556+M580+M605+M629+M653+M677</f>
        <v>7028.3740816326535</v>
      </c>
      <c r="N68" s="21"/>
      <c r="O68" s="21"/>
    </row>
    <row r="69" spans="1:15" s="9" customFormat="1" ht="25.5" x14ac:dyDescent="0.25">
      <c r="A69" s="70"/>
      <c r="B69" s="72"/>
      <c r="C69" s="16" t="s">
        <v>102</v>
      </c>
      <c r="D69" s="22"/>
      <c r="E69" s="56">
        <f t="shared" si="29"/>
        <v>0</v>
      </c>
      <c r="F69" s="56">
        <f t="shared" si="40"/>
        <v>0</v>
      </c>
      <c r="G69" s="56">
        <f t="shared" si="40"/>
        <v>0</v>
      </c>
      <c r="H69" s="56">
        <f t="shared" si="40"/>
        <v>0</v>
      </c>
      <c r="I69" s="56">
        <f>I95+I119+I143+I167+I192+I216+I240+I264+I289+I314+I338+I362+I387+I411+I435+I460+I484+I508+I533+I557+I581+I606+I630+I654+I678</f>
        <v>0</v>
      </c>
      <c r="J69" s="60"/>
      <c r="K69" s="60"/>
      <c r="L69" s="60"/>
      <c r="M69" s="60"/>
    </row>
    <row r="70" spans="1:15" s="9" customFormat="1" ht="38.25" x14ac:dyDescent="0.25">
      <c r="A70" s="70"/>
      <c r="B70" s="72"/>
      <c r="C70" s="16" t="s">
        <v>103</v>
      </c>
      <c r="D70" s="22"/>
      <c r="E70" s="56">
        <f t="shared" si="29"/>
        <v>0</v>
      </c>
      <c r="F70" s="56">
        <f t="shared" si="40"/>
        <v>0</v>
      </c>
      <c r="G70" s="56">
        <f t="shared" si="40"/>
        <v>0</v>
      </c>
      <c r="H70" s="56">
        <f t="shared" si="40"/>
        <v>0</v>
      </c>
      <c r="I70" s="56">
        <f>I96+I120+I144+I168+I193+I217+I241+I265+I290+I315+I339+I363+I388+I412+I436+I461+I485+I509+I534+I558+I582+I607+I631+I655+I679</f>
        <v>0</v>
      </c>
      <c r="J70" s="60"/>
      <c r="K70" s="60"/>
      <c r="L70" s="60"/>
      <c r="M70" s="60"/>
    </row>
    <row r="71" spans="1:15" s="9" customFormat="1" ht="51" x14ac:dyDescent="0.25">
      <c r="A71" s="70"/>
      <c r="B71" s="72"/>
      <c r="C71" s="16" t="s">
        <v>123</v>
      </c>
      <c r="D71" s="22">
        <v>810</v>
      </c>
      <c r="E71" s="56">
        <f>SUM(F71:M71)</f>
        <v>14478366.97854</v>
      </c>
      <c r="F71" s="56"/>
      <c r="G71" s="56"/>
      <c r="H71" s="56"/>
      <c r="I71" s="56"/>
      <c r="J71" s="56">
        <f>J771</f>
        <v>4488671.3807699997</v>
      </c>
      <c r="K71" s="55">
        <f>K771</f>
        <v>9989695.5977699999</v>
      </c>
      <c r="L71" s="56"/>
      <c r="M71" s="56"/>
    </row>
    <row r="72" spans="1:15" s="9" customFormat="1" ht="15" customHeight="1" x14ac:dyDescent="0.25">
      <c r="A72" s="70" t="s">
        <v>6</v>
      </c>
      <c r="B72" s="72" t="s">
        <v>26</v>
      </c>
      <c r="C72" s="16" t="s">
        <v>95</v>
      </c>
      <c r="D72" s="22"/>
      <c r="E72" s="56">
        <f>SUM(F72:M72)</f>
        <v>27799.332989999999</v>
      </c>
      <c r="F72" s="56">
        <f t="shared" ref="F72:M72" si="41">F73+F75</f>
        <v>17350.599989999999</v>
      </c>
      <c r="G72" s="56">
        <f t="shared" si="41"/>
        <v>6549.6930000000002</v>
      </c>
      <c r="H72" s="56">
        <f t="shared" si="41"/>
        <v>3399.04</v>
      </c>
      <c r="I72" s="56">
        <f t="shared" si="41"/>
        <v>500</v>
      </c>
      <c r="J72" s="56">
        <f>J73+J75</f>
        <v>0</v>
      </c>
      <c r="K72" s="56">
        <f>K73+K75</f>
        <v>0</v>
      </c>
      <c r="L72" s="56">
        <f t="shared" si="41"/>
        <v>0</v>
      </c>
      <c r="M72" s="56">
        <f t="shared" si="41"/>
        <v>0</v>
      </c>
    </row>
    <row r="73" spans="1:15" s="9" customFormat="1" ht="45.75" customHeight="1" x14ac:dyDescent="0.25">
      <c r="A73" s="70"/>
      <c r="B73" s="72"/>
      <c r="C73" s="16" t="s">
        <v>97</v>
      </c>
      <c r="D73" s="22"/>
      <c r="E73" s="56">
        <f>E76+E94</f>
        <v>27799.332989999999</v>
      </c>
      <c r="F73" s="56">
        <f t="shared" ref="F73:M73" si="42">F74+F76+F94+F95+F96</f>
        <v>17350.599989999999</v>
      </c>
      <c r="G73" s="56">
        <f t="shared" si="42"/>
        <v>6549.6930000000002</v>
      </c>
      <c r="H73" s="56">
        <f t="shared" si="42"/>
        <v>3399.04</v>
      </c>
      <c r="I73" s="56">
        <f t="shared" si="42"/>
        <v>500</v>
      </c>
      <c r="J73" s="56">
        <f t="shared" si="42"/>
        <v>0</v>
      </c>
      <c r="K73" s="56">
        <f t="shared" si="42"/>
        <v>0</v>
      </c>
      <c r="L73" s="56">
        <f t="shared" si="42"/>
        <v>0</v>
      </c>
      <c r="M73" s="56">
        <f t="shared" si="42"/>
        <v>0</v>
      </c>
    </row>
    <row r="74" spans="1:15" s="9" customFormat="1" ht="25.5" x14ac:dyDescent="0.25">
      <c r="A74" s="70"/>
      <c r="B74" s="72"/>
      <c r="C74" s="16" t="s">
        <v>98</v>
      </c>
      <c r="D74" s="22"/>
      <c r="E74" s="56">
        <f>SUM(F74:I74)</f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</row>
    <row r="75" spans="1:15" s="9" customFormat="1" ht="51" x14ac:dyDescent="0.25">
      <c r="A75" s="70"/>
      <c r="B75" s="72"/>
      <c r="C75" s="16" t="s">
        <v>99</v>
      </c>
      <c r="D75" s="22"/>
      <c r="E75" s="56">
        <f>SUM(F75:I75)</f>
        <v>0</v>
      </c>
      <c r="F75" s="56">
        <v>0</v>
      </c>
      <c r="G75" s="56">
        <v>0</v>
      </c>
      <c r="H75" s="56">
        <v>0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</row>
    <row r="76" spans="1:15" s="9" customFormat="1" ht="38.25" x14ac:dyDescent="0.25">
      <c r="A76" s="70"/>
      <c r="B76" s="72"/>
      <c r="C76" s="16" t="s">
        <v>104</v>
      </c>
      <c r="D76" s="22"/>
      <c r="E76" s="56">
        <f>SUM(F76:M80)</f>
        <v>27799.332989999999</v>
      </c>
      <c r="F76" s="56">
        <f>SUM(F77:F91)</f>
        <v>17350.599989999999</v>
      </c>
      <c r="G76" s="56">
        <f t="shared" ref="G76:I76" si="43">SUM(G77:G91)</f>
        <v>6549.6930000000002</v>
      </c>
      <c r="H76" s="56">
        <f t="shared" si="43"/>
        <v>3399.04</v>
      </c>
      <c r="I76" s="56">
        <f t="shared" si="43"/>
        <v>500</v>
      </c>
      <c r="J76" s="56">
        <f>SUM(J81:J91)</f>
        <v>0</v>
      </c>
      <c r="K76" s="56">
        <f>SUM(K81:K91)</f>
        <v>0</v>
      </c>
      <c r="L76" s="56">
        <f>SUM(L81:L91)</f>
        <v>0</v>
      </c>
      <c r="M76" s="56">
        <f>SUM(M81:M91)</f>
        <v>0</v>
      </c>
    </row>
    <row r="77" spans="1:15" s="9" customFormat="1" ht="15" hidden="1" x14ac:dyDescent="0.25">
      <c r="A77" s="70"/>
      <c r="B77" s="72"/>
      <c r="C77" s="22"/>
      <c r="D77" s="22">
        <v>804</v>
      </c>
      <c r="E77" s="56">
        <f>SUM(F77:L77)</f>
        <v>0</v>
      </c>
      <c r="F77" s="56">
        <v>0</v>
      </c>
      <c r="G77" s="56">
        <v>0</v>
      </c>
      <c r="H77" s="56">
        <v>0</v>
      </c>
      <c r="I77" s="56">
        <v>0</v>
      </c>
      <c r="J77" s="60"/>
      <c r="K77" s="60"/>
      <c r="L77" s="60"/>
      <c r="M77" s="60"/>
    </row>
    <row r="78" spans="1:15" s="9" customFormat="1" ht="15" hidden="1" x14ac:dyDescent="0.25">
      <c r="A78" s="70"/>
      <c r="B78" s="72"/>
      <c r="C78" s="22"/>
      <c r="D78" s="22">
        <v>808</v>
      </c>
      <c r="E78" s="56">
        <f>SUM(F78:L78)</f>
        <v>0</v>
      </c>
      <c r="F78" s="56">
        <v>0</v>
      </c>
      <c r="G78" s="56">
        <v>0</v>
      </c>
      <c r="H78" s="56">
        <v>0</v>
      </c>
      <c r="I78" s="56">
        <v>0</v>
      </c>
      <c r="J78" s="60"/>
      <c r="K78" s="60"/>
      <c r="L78" s="60"/>
      <c r="M78" s="60"/>
    </row>
    <row r="79" spans="1:15" s="9" customFormat="1" ht="15" hidden="1" x14ac:dyDescent="0.25">
      <c r="A79" s="70"/>
      <c r="B79" s="72"/>
      <c r="C79" s="22"/>
      <c r="D79" s="22">
        <v>810</v>
      </c>
      <c r="E79" s="56">
        <f>SUM(F79:L79)</f>
        <v>0</v>
      </c>
      <c r="F79" s="56">
        <v>0</v>
      </c>
      <c r="G79" s="56">
        <v>0</v>
      </c>
      <c r="H79" s="56">
        <v>0</v>
      </c>
      <c r="I79" s="56">
        <v>0</v>
      </c>
      <c r="J79" s="60"/>
      <c r="K79" s="60"/>
      <c r="L79" s="60"/>
      <c r="M79" s="60"/>
    </row>
    <row r="80" spans="1:15" s="9" customFormat="1" ht="15" hidden="1" x14ac:dyDescent="0.25">
      <c r="A80" s="70"/>
      <c r="B80" s="72"/>
      <c r="C80" s="22"/>
      <c r="D80" s="22">
        <v>812</v>
      </c>
      <c r="E80" s="56">
        <f>SUM(F80:L80)</f>
        <v>0</v>
      </c>
      <c r="F80" s="56"/>
      <c r="G80" s="56"/>
      <c r="H80" s="56"/>
      <c r="I80" s="56"/>
      <c r="J80" s="60"/>
      <c r="K80" s="60"/>
      <c r="L80" s="60"/>
      <c r="M80" s="60"/>
    </row>
    <row r="81" spans="1:15" s="9" customFormat="1" ht="15" x14ac:dyDescent="0.25">
      <c r="A81" s="70"/>
      <c r="B81" s="72"/>
      <c r="C81" s="22"/>
      <c r="D81" s="22">
        <v>813</v>
      </c>
      <c r="E81" s="56">
        <f>SUM(F81:I81)</f>
        <v>5380</v>
      </c>
      <c r="F81" s="56">
        <v>2380</v>
      </c>
      <c r="G81" s="56">
        <v>1700</v>
      </c>
      <c r="H81" s="56">
        <v>1300</v>
      </c>
      <c r="I81" s="56" t="s">
        <v>1</v>
      </c>
      <c r="J81" s="56"/>
      <c r="K81" s="56"/>
      <c r="L81" s="56">
        <f>K81*1.04</f>
        <v>0</v>
      </c>
      <c r="M81" s="56">
        <f>L81*1.04</f>
        <v>0</v>
      </c>
    </row>
    <row r="82" spans="1:15" s="9" customFormat="1" ht="15" hidden="1" x14ac:dyDescent="0.25">
      <c r="A82" s="70"/>
      <c r="B82" s="72"/>
      <c r="C82" s="22"/>
      <c r="D82" s="22">
        <v>814</v>
      </c>
      <c r="E82" s="56">
        <f t="shared" ref="E82:E91" si="44">SUM(F82:I82)</f>
        <v>0</v>
      </c>
      <c r="F82" s="56">
        <v>0</v>
      </c>
      <c r="G82" s="56">
        <v>0</v>
      </c>
      <c r="H82" s="56">
        <v>0</v>
      </c>
      <c r="I82" s="56"/>
      <c r="J82" s="56"/>
      <c r="K82" s="56">
        <f>J82*1.04</f>
        <v>0</v>
      </c>
      <c r="L82" s="56">
        <f>K82*1.04</f>
        <v>0</v>
      </c>
      <c r="M82" s="56">
        <f>L82*1.04</f>
        <v>0</v>
      </c>
    </row>
    <row r="83" spans="1:15" s="9" customFormat="1" ht="15" x14ac:dyDescent="0.25">
      <c r="A83" s="70"/>
      <c r="B83" s="72"/>
      <c r="C83" s="22"/>
      <c r="D83" s="22">
        <v>815</v>
      </c>
      <c r="E83" s="56">
        <f>SUM(F83:L83)</f>
        <v>13000</v>
      </c>
      <c r="F83" s="56">
        <v>10000</v>
      </c>
      <c r="G83" s="56">
        <v>1900</v>
      </c>
      <c r="H83" s="56">
        <v>1100</v>
      </c>
      <c r="I83" s="56" t="s">
        <v>1</v>
      </c>
      <c r="J83" s="56"/>
      <c r="K83" s="56"/>
      <c r="L83" s="56"/>
      <c r="M83" s="56"/>
    </row>
    <row r="84" spans="1:15" s="9" customFormat="1" ht="15" x14ac:dyDescent="0.25">
      <c r="A84" s="70"/>
      <c r="B84" s="72"/>
      <c r="C84" s="22"/>
      <c r="D84" s="22">
        <v>816</v>
      </c>
      <c r="E84" s="56">
        <f>SUM(F84:K84)</f>
        <v>3259.9999900000003</v>
      </c>
      <c r="F84" s="56">
        <v>1609.99999</v>
      </c>
      <c r="G84" s="56">
        <v>1150</v>
      </c>
      <c r="H84" s="56">
        <v>0</v>
      </c>
      <c r="I84" s="56">
        <v>500</v>
      </c>
      <c r="J84" s="56"/>
      <c r="K84" s="56"/>
      <c r="L84" s="56"/>
      <c r="M84" s="56"/>
    </row>
    <row r="85" spans="1:15" s="9" customFormat="1" ht="15" hidden="1" x14ac:dyDescent="0.25">
      <c r="A85" s="70"/>
      <c r="B85" s="72"/>
      <c r="C85" s="22"/>
      <c r="D85" s="22">
        <v>819</v>
      </c>
      <c r="E85" s="56">
        <f t="shared" si="44"/>
        <v>0</v>
      </c>
      <c r="F85" s="56">
        <v>0</v>
      </c>
      <c r="G85" s="56">
        <v>0</v>
      </c>
      <c r="H85" s="56">
        <v>0</v>
      </c>
      <c r="I85" s="56"/>
      <c r="J85" s="55"/>
      <c r="K85" s="55"/>
      <c r="L85" s="55"/>
      <c r="M85" s="55"/>
    </row>
    <row r="86" spans="1:15" s="9" customFormat="1" ht="15" hidden="1" x14ac:dyDescent="0.25">
      <c r="A86" s="70"/>
      <c r="B86" s="72"/>
      <c r="C86" s="22"/>
      <c r="D86" s="22">
        <v>826</v>
      </c>
      <c r="E86" s="56">
        <f t="shared" si="44"/>
        <v>0</v>
      </c>
      <c r="F86" s="56">
        <v>0</v>
      </c>
      <c r="G86" s="56">
        <v>0</v>
      </c>
      <c r="H86" s="56">
        <v>0</v>
      </c>
      <c r="I86" s="56"/>
      <c r="J86" s="55"/>
      <c r="K86" s="55"/>
      <c r="L86" s="55"/>
      <c r="M86" s="55"/>
    </row>
    <row r="87" spans="1:15" s="9" customFormat="1" ht="15" x14ac:dyDescent="0.25">
      <c r="A87" s="70"/>
      <c r="B87" s="72"/>
      <c r="C87" s="22"/>
      <c r="D87" s="22">
        <v>829</v>
      </c>
      <c r="E87" s="56">
        <f t="shared" si="44"/>
        <v>699.69299999999998</v>
      </c>
      <c r="F87" s="56">
        <v>400</v>
      </c>
      <c r="G87" s="56">
        <v>299.69299999999998</v>
      </c>
      <c r="H87" s="56">
        <v>0</v>
      </c>
      <c r="I87" s="56" t="s">
        <v>1</v>
      </c>
      <c r="J87" s="56"/>
      <c r="K87" s="56"/>
      <c r="L87" s="56"/>
      <c r="M87" s="56"/>
    </row>
    <row r="88" spans="1:15" s="9" customFormat="1" ht="15" hidden="1" x14ac:dyDescent="0.25">
      <c r="A88" s="70"/>
      <c r="B88" s="72"/>
      <c r="C88" s="22"/>
      <c r="D88" s="22">
        <v>832</v>
      </c>
      <c r="E88" s="56">
        <f t="shared" si="44"/>
        <v>0</v>
      </c>
      <c r="F88" s="56">
        <v>0</v>
      </c>
      <c r="G88" s="56">
        <f>F88*1.04</f>
        <v>0</v>
      </c>
      <c r="H88" s="56">
        <v>0</v>
      </c>
      <c r="I88" s="56"/>
      <c r="J88" s="55"/>
      <c r="K88" s="55"/>
      <c r="L88" s="55"/>
      <c r="M88" s="55"/>
    </row>
    <row r="89" spans="1:15" s="9" customFormat="1" ht="15" hidden="1" x14ac:dyDescent="0.25">
      <c r="A89" s="70"/>
      <c r="B89" s="72"/>
      <c r="C89" s="22"/>
      <c r="D89" s="22">
        <v>843</v>
      </c>
      <c r="E89" s="56">
        <f t="shared" si="44"/>
        <v>0</v>
      </c>
      <c r="F89" s="56"/>
      <c r="G89" s="56"/>
      <c r="H89" s="56">
        <v>0</v>
      </c>
      <c r="I89" s="56"/>
      <c r="J89" s="55"/>
      <c r="K89" s="55"/>
      <c r="L89" s="55"/>
      <c r="M89" s="55"/>
    </row>
    <row r="90" spans="1:15" s="9" customFormat="1" ht="15" x14ac:dyDescent="0.25">
      <c r="A90" s="70"/>
      <c r="B90" s="72"/>
      <c r="C90" s="22"/>
      <c r="D90" s="22">
        <v>847</v>
      </c>
      <c r="E90" s="56">
        <f t="shared" si="44"/>
        <v>5092.04</v>
      </c>
      <c r="F90" s="56">
        <v>2593</v>
      </c>
      <c r="G90" s="56">
        <v>1500</v>
      </c>
      <c r="H90" s="56">
        <v>999.04</v>
      </c>
      <c r="I90" s="56" t="s">
        <v>1</v>
      </c>
      <c r="J90" s="56"/>
      <c r="K90" s="56"/>
      <c r="L90" s="56"/>
      <c r="M90" s="56"/>
    </row>
    <row r="91" spans="1:15" s="9" customFormat="1" ht="15" x14ac:dyDescent="0.25">
      <c r="A91" s="70"/>
      <c r="B91" s="72"/>
      <c r="C91" s="22"/>
      <c r="D91" s="22">
        <v>848</v>
      </c>
      <c r="E91" s="56">
        <f t="shared" si="44"/>
        <v>367.6</v>
      </c>
      <c r="F91" s="56">
        <v>367.6</v>
      </c>
      <c r="G91" s="56">
        <v>0</v>
      </c>
      <c r="H91" s="56"/>
      <c r="I91" s="56" t="s">
        <v>1</v>
      </c>
      <c r="J91" s="56"/>
      <c r="K91" s="56"/>
      <c r="L91" s="56"/>
      <c r="M91" s="56"/>
    </row>
    <row r="92" spans="1:15" s="46" customFormat="1" ht="18.75" hidden="1" x14ac:dyDescent="0.3">
      <c r="A92" s="66" t="s">
        <v>126</v>
      </c>
      <c r="B92" s="67">
        <v>2</v>
      </c>
      <c r="C92" s="54">
        <v>3</v>
      </c>
      <c r="D92" s="54">
        <v>4</v>
      </c>
      <c r="E92" s="58">
        <v>5</v>
      </c>
      <c r="F92" s="58">
        <v>6</v>
      </c>
      <c r="G92" s="58">
        <v>7</v>
      </c>
      <c r="H92" s="58">
        <v>8</v>
      </c>
      <c r="I92" s="58">
        <v>9</v>
      </c>
      <c r="J92" s="58" t="s">
        <v>93</v>
      </c>
      <c r="K92" s="58">
        <v>11</v>
      </c>
      <c r="L92" s="58" t="s">
        <v>94</v>
      </c>
      <c r="M92" s="58" t="s">
        <v>121</v>
      </c>
      <c r="N92" s="44"/>
      <c r="O92" s="45"/>
    </row>
    <row r="93" spans="1:15" s="46" customFormat="1" ht="15" hidden="1" x14ac:dyDescent="0.25">
      <c r="A93" s="70"/>
      <c r="B93" s="72"/>
      <c r="C93" s="49"/>
      <c r="D93" s="49">
        <v>857</v>
      </c>
      <c r="E93" s="61">
        <f>SUM(F93:L93)</f>
        <v>0</v>
      </c>
      <c r="F93" s="61">
        <v>0</v>
      </c>
      <c r="G93" s="61">
        <v>0</v>
      </c>
      <c r="H93" s="61">
        <v>0</v>
      </c>
      <c r="I93" s="61">
        <v>0</v>
      </c>
      <c r="J93" s="62"/>
      <c r="K93" s="62"/>
      <c r="L93" s="62"/>
      <c r="M93" s="62"/>
    </row>
    <row r="94" spans="1:15" s="9" customFormat="1" ht="25.5" x14ac:dyDescent="0.25">
      <c r="A94" s="70"/>
      <c r="B94" s="72"/>
      <c r="C94" s="16" t="s">
        <v>101</v>
      </c>
      <c r="D94" s="22"/>
      <c r="E94" s="56">
        <f t="shared" ref="E94:E120" si="45">SUM(F94:I94)</f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</row>
    <row r="95" spans="1:15" s="9" customFormat="1" ht="25.5" x14ac:dyDescent="0.25">
      <c r="A95" s="70"/>
      <c r="B95" s="72"/>
      <c r="C95" s="16" t="s">
        <v>102</v>
      </c>
      <c r="D95" s="22"/>
      <c r="E95" s="56">
        <f t="shared" si="45"/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</row>
    <row r="96" spans="1:15" s="9" customFormat="1" ht="39" customHeight="1" x14ac:dyDescent="0.25">
      <c r="A96" s="70"/>
      <c r="B96" s="72"/>
      <c r="C96" s="16" t="s">
        <v>103</v>
      </c>
      <c r="D96" s="22"/>
      <c r="E96" s="56">
        <f t="shared" si="45"/>
        <v>0</v>
      </c>
      <c r="F96" s="56">
        <f>SUM(G96:J96)</f>
        <v>0</v>
      </c>
      <c r="G96" s="56">
        <f>SUM(H96:K96)</f>
        <v>0</v>
      </c>
      <c r="H96" s="56">
        <f>SUM(J96:L96)</f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</row>
    <row r="97" spans="1:13" s="9" customFormat="1" ht="15" x14ac:dyDescent="0.25">
      <c r="A97" s="70" t="s">
        <v>7</v>
      </c>
      <c r="B97" s="71" t="s">
        <v>27</v>
      </c>
      <c r="C97" s="16" t="s">
        <v>95</v>
      </c>
      <c r="D97" s="22"/>
      <c r="E97" s="56">
        <f t="shared" si="45"/>
        <v>0</v>
      </c>
      <c r="F97" s="56">
        <f t="shared" ref="F97:M97" si="46">F98+F100</f>
        <v>0</v>
      </c>
      <c r="G97" s="56">
        <f t="shared" si="46"/>
        <v>0</v>
      </c>
      <c r="H97" s="56">
        <f t="shared" si="46"/>
        <v>0</v>
      </c>
      <c r="I97" s="56">
        <f t="shared" si="46"/>
        <v>0</v>
      </c>
      <c r="J97" s="56">
        <f t="shared" si="46"/>
        <v>0</v>
      </c>
      <c r="K97" s="56">
        <f t="shared" si="46"/>
        <v>0</v>
      </c>
      <c r="L97" s="56">
        <f t="shared" si="46"/>
        <v>0</v>
      </c>
      <c r="M97" s="56">
        <f t="shared" si="46"/>
        <v>0</v>
      </c>
    </row>
    <row r="98" spans="1:13" s="9" customFormat="1" ht="38.25" x14ac:dyDescent="0.25">
      <c r="A98" s="70"/>
      <c r="B98" s="71"/>
      <c r="C98" s="16" t="s">
        <v>97</v>
      </c>
      <c r="D98" s="22"/>
      <c r="E98" s="56">
        <f t="shared" si="45"/>
        <v>0</v>
      </c>
      <c r="F98" s="56">
        <f t="shared" ref="F98:M98" si="47">F99+F101+F118+F119+F120</f>
        <v>0</v>
      </c>
      <c r="G98" s="56">
        <f t="shared" si="47"/>
        <v>0</v>
      </c>
      <c r="H98" s="56">
        <f t="shared" si="47"/>
        <v>0</v>
      </c>
      <c r="I98" s="56">
        <f t="shared" si="47"/>
        <v>0</v>
      </c>
      <c r="J98" s="56">
        <f t="shared" si="47"/>
        <v>0</v>
      </c>
      <c r="K98" s="56">
        <f t="shared" si="47"/>
        <v>0</v>
      </c>
      <c r="L98" s="56">
        <f t="shared" si="47"/>
        <v>0</v>
      </c>
      <c r="M98" s="56">
        <f t="shared" si="47"/>
        <v>0</v>
      </c>
    </row>
    <row r="99" spans="1:13" s="9" customFormat="1" ht="25.5" x14ac:dyDescent="0.25">
      <c r="A99" s="70"/>
      <c r="B99" s="71"/>
      <c r="C99" s="16" t="s">
        <v>98</v>
      </c>
      <c r="D99" s="22"/>
      <c r="E99" s="56">
        <f t="shared" si="45"/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</row>
    <row r="100" spans="1:13" s="9" customFormat="1" ht="51" x14ac:dyDescent="0.25">
      <c r="A100" s="70"/>
      <c r="B100" s="71"/>
      <c r="C100" s="16" t="s">
        <v>99</v>
      </c>
      <c r="D100" s="22"/>
      <c r="E100" s="56">
        <f t="shared" si="45"/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</row>
    <row r="101" spans="1:13" s="9" customFormat="1" ht="25.5" x14ac:dyDescent="0.25">
      <c r="A101" s="70"/>
      <c r="B101" s="71"/>
      <c r="C101" s="16" t="s">
        <v>100</v>
      </c>
      <c r="D101" s="17">
        <v>810</v>
      </c>
      <c r="E101" s="56">
        <f t="shared" si="45"/>
        <v>0</v>
      </c>
      <c r="F101" s="56">
        <f t="shared" ref="F101:L101" si="48">SUM(F102:F117)</f>
        <v>0</v>
      </c>
      <c r="G101" s="56">
        <f t="shared" si="48"/>
        <v>0</v>
      </c>
      <c r="H101" s="56">
        <f t="shared" si="48"/>
        <v>0</v>
      </c>
      <c r="I101" s="56">
        <f t="shared" si="48"/>
        <v>0</v>
      </c>
      <c r="J101" s="56">
        <f t="shared" si="48"/>
        <v>0</v>
      </c>
      <c r="K101" s="56">
        <f t="shared" si="48"/>
        <v>0</v>
      </c>
      <c r="L101" s="56">
        <f t="shared" si="48"/>
        <v>0</v>
      </c>
      <c r="M101" s="56">
        <f t="shared" ref="M101" si="49">SUM(M102:M117)</f>
        <v>0</v>
      </c>
    </row>
    <row r="102" spans="1:13" s="9" customFormat="1" ht="15" hidden="1" x14ac:dyDescent="0.25">
      <c r="A102" s="70"/>
      <c r="B102" s="71"/>
      <c r="C102" s="16"/>
      <c r="D102" s="22">
        <v>804</v>
      </c>
      <c r="E102" s="56">
        <f t="shared" si="45"/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0</v>
      </c>
    </row>
    <row r="103" spans="1:13" s="9" customFormat="1" ht="15" hidden="1" x14ac:dyDescent="0.25">
      <c r="A103" s="70"/>
      <c r="B103" s="71"/>
      <c r="C103" s="16"/>
      <c r="D103" s="22">
        <v>808</v>
      </c>
      <c r="E103" s="56">
        <f t="shared" si="45"/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</row>
    <row r="104" spans="1:13" s="9" customFormat="1" ht="15" hidden="1" x14ac:dyDescent="0.25">
      <c r="A104" s="70"/>
      <c r="B104" s="71"/>
      <c r="C104" s="16"/>
      <c r="D104" s="22">
        <v>810</v>
      </c>
      <c r="E104" s="56">
        <f t="shared" si="45"/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</row>
    <row r="105" spans="1:13" s="9" customFormat="1" ht="15" hidden="1" x14ac:dyDescent="0.25">
      <c r="A105" s="70"/>
      <c r="B105" s="71"/>
      <c r="C105" s="16"/>
      <c r="D105" s="22">
        <v>812</v>
      </c>
      <c r="E105" s="56">
        <f t="shared" si="45"/>
        <v>0</v>
      </c>
      <c r="F105" s="56"/>
      <c r="G105" s="56"/>
      <c r="H105" s="56"/>
      <c r="I105" s="56"/>
      <c r="J105" s="56"/>
      <c r="K105" s="56"/>
      <c r="L105" s="56"/>
      <c r="M105" s="56"/>
    </row>
    <row r="106" spans="1:13" s="9" customFormat="1" ht="15" hidden="1" x14ac:dyDescent="0.25">
      <c r="A106" s="70"/>
      <c r="B106" s="71"/>
      <c r="C106" s="16"/>
      <c r="D106" s="22">
        <v>813</v>
      </c>
      <c r="E106" s="56">
        <f t="shared" si="45"/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</row>
    <row r="107" spans="1:13" s="9" customFormat="1" ht="15" hidden="1" x14ac:dyDescent="0.25">
      <c r="A107" s="70"/>
      <c r="B107" s="71"/>
      <c r="C107" s="16"/>
      <c r="D107" s="22">
        <v>814</v>
      </c>
      <c r="E107" s="56">
        <f t="shared" si="45"/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</row>
    <row r="108" spans="1:13" s="9" customFormat="1" ht="15" hidden="1" x14ac:dyDescent="0.25">
      <c r="A108" s="70"/>
      <c r="B108" s="71"/>
      <c r="C108" s="16"/>
      <c r="D108" s="22">
        <v>815</v>
      </c>
      <c r="E108" s="56">
        <f t="shared" si="45"/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</row>
    <row r="109" spans="1:13" s="9" customFormat="1" ht="15" hidden="1" x14ac:dyDescent="0.25">
      <c r="A109" s="70"/>
      <c r="B109" s="71"/>
      <c r="C109" s="16"/>
      <c r="D109" s="22">
        <v>816</v>
      </c>
      <c r="E109" s="56">
        <f t="shared" si="45"/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6">
        <v>0</v>
      </c>
    </row>
    <row r="110" spans="1:13" s="9" customFormat="1" ht="15" hidden="1" x14ac:dyDescent="0.25">
      <c r="A110" s="70"/>
      <c r="B110" s="71"/>
      <c r="C110" s="16"/>
      <c r="D110" s="22">
        <v>819</v>
      </c>
      <c r="E110" s="56">
        <f t="shared" si="45"/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</row>
    <row r="111" spans="1:13" s="9" customFormat="1" ht="15" hidden="1" x14ac:dyDescent="0.25">
      <c r="A111" s="70"/>
      <c r="B111" s="71"/>
      <c r="C111" s="16"/>
      <c r="D111" s="22">
        <v>826</v>
      </c>
      <c r="E111" s="56">
        <f t="shared" si="45"/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</row>
    <row r="112" spans="1:13" s="9" customFormat="1" ht="15" hidden="1" x14ac:dyDescent="0.25">
      <c r="A112" s="70"/>
      <c r="B112" s="71"/>
      <c r="C112" s="16"/>
      <c r="D112" s="22">
        <v>829</v>
      </c>
      <c r="E112" s="56">
        <f t="shared" si="45"/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</row>
    <row r="113" spans="1:13" s="9" customFormat="1" ht="15" hidden="1" x14ac:dyDescent="0.25">
      <c r="A113" s="70"/>
      <c r="B113" s="71"/>
      <c r="C113" s="16"/>
      <c r="D113" s="22">
        <v>832</v>
      </c>
      <c r="E113" s="56">
        <f t="shared" si="45"/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</row>
    <row r="114" spans="1:13" s="9" customFormat="1" ht="15" hidden="1" x14ac:dyDescent="0.25">
      <c r="A114" s="70"/>
      <c r="B114" s="71"/>
      <c r="C114" s="16"/>
      <c r="D114" s="22">
        <v>843</v>
      </c>
      <c r="E114" s="56">
        <f t="shared" si="45"/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</row>
    <row r="115" spans="1:13" s="9" customFormat="1" ht="15" hidden="1" x14ac:dyDescent="0.25">
      <c r="A115" s="70"/>
      <c r="B115" s="71"/>
      <c r="C115" s="16"/>
      <c r="D115" s="22">
        <v>847</v>
      </c>
      <c r="E115" s="56">
        <f t="shared" si="45"/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</row>
    <row r="116" spans="1:13" s="9" customFormat="1" ht="15" hidden="1" x14ac:dyDescent="0.25">
      <c r="A116" s="70"/>
      <c r="B116" s="71"/>
      <c r="C116" s="16"/>
      <c r="D116" s="22">
        <v>848</v>
      </c>
      <c r="E116" s="56">
        <f t="shared" si="45"/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</row>
    <row r="117" spans="1:13" s="9" customFormat="1" ht="15" hidden="1" x14ac:dyDescent="0.25">
      <c r="A117" s="70"/>
      <c r="B117" s="71"/>
      <c r="C117" s="16"/>
      <c r="D117" s="22">
        <v>857</v>
      </c>
      <c r="E117" s="56">
        <f t="shared" si="45"/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</row>
    <row r="118" spans="1:13" s="9" customFormat="1" ht="25.5" x14ac:dyDescent="0.25">
      <c r="A118" s="70"/>
      <c r="B118" s="71"/>
      <c r="C118" s="16" t="s">
        <v>101</v>
      </c>
      <c r="D118" s="22"/>
      <c r="E118" s="56">
        <f t="shared" si="45"/>
        <v>0</v>
      </c>
      <c r="F118" s="56">
        <f>ROUND(F101*2/98,2)</f>
        <v>0</v>
      </c>
      <c r="G118" s="56">
        <f>ROUND(G101*2/98,2)</f>
        <v>0</v>
      </c>
      <c r="H118" s="56">
        <f>ROUND(H101*2/98,2)</f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</row>
    <row r="119" spans="1:13" s="9" customFormat="1" ht="25.5" x14ac:dyDescent="0.25">
      <c r="A119" s="70"/>
      <c r="B119" s="71"/>
      <c r="C119" s="16" t="s">
        <v>102</v>
      </c>
      <c r="D119" s="22"/>
      <c r="E119" s="56">
        <f t="shared" si="45"/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</row>
    <row r="120" spans="1:13" s="9" customFormat="1" ht="38.25" x14ac:dyDescent="0.25">
      <c r="A120" s="70"/>
      <c r="B120" s="71"/>
      <c r="C120" s="16" t="s">
        <v>103</v>
      </c>
      <c r="D120" s="22"/>
      <c r="E120" s="56">
        <f t="shared" si="45"/>
        <v>0</v>
      </c>
      <c r="F120" s="56">
        <v>0</v>
      </c>
      <c r="G120" s="56">
        <v>0</v>
      </c>
      <c r="H120" s="56">
        <v>0</v>
      </c>
      <c r="I120" s="56">
        <v>0</v>
      </c>
      <c r="J120" s="56">
        <v>0</v>
      </c>
      <c r="K120" s="56">
        <v>0</v>
      </c>
      <c r="L120" s="56">
        <v>0</v>
      </c>
      <c r="M120" s="56">
        <v>0</v>
      </c>
    </row>
    <row r="121" spans="1:13" s="9" customFormat="1" ht="15" x14ac:dyDescent="0.25">
      <c r="A121" s="70" t="s">
        <v>8</v>
      </c>
      <c r="B121" s="71" t="s">
        <v>28</v>
      </c>
      <c r="C121" s="16" t="s">
        <v>95</v>
      </c>
      <c r="D121" s="22"/>
      <c r="E121" s="56">
        <f>SUM(F121:M121)</f>
        <v>1395851.9923385715</v>
      </c>
      <c r="F121" s="56">
        <f>F122+F124</f>
        <v>86301.948829999994</v>
      </c>
      <c r="G121" s="56">
        <f t="shared" ref="G121:M121" si="50">G122+G124</f>
        <v>55462.389150000003</v>
      </c>
      <c r="H121" s="56">
        <f t="shared" si="50"/>
        <v>39660.397429999997</v>
      </c>
      <c r="I121" s="56">
        <f t="shared" si="50"/>
        <v>69530.461704081637</v>
      </c>
      <c r="J121" s="56">
        <f t="shared" si="50"/>
        <v>192243.734</v>
      </c>
      <c r="K121" s="56">
        <f t="shared" si="50"/>
        <v>317551.02040816325</v>
      </c>
      <c r="L121" s="56">
        <f t="shared" si="50"/>
        <v>317551.02040816325</v>
      </c>
      <c r="M121" s="56">
        <f t="shared" si="50"/>
        <v>317551.02040816325</v>
      </c>
    </row>
    <row r="122" spans="1:13" s="9" customFormat="1" ht="38.25" x14ac:dyDescent="0.25">
      <c r="A122" s="70"/>
      <c r="B122" s="71"/>
      <c r="C122" s="16" t="s">
        <v>97</v>
      </c>
      <c r="D122" s="22"/>
      <c r="E122" s="56">
        <f>E125+E142</f>
        <v>1395851.9923385715</v>
      </c>
      <c r="F122" s="56">
        <f t="shared" ref="F122:M122" si="51">F123+F125+F142+F143+F144</f>
        <v>86301.948829999994</v>
      </c>
      <c r="G122" s="56">
        <f t="shared" si="51"/>
        <v>55462.389150000003</v>
      </c>
      <c r="H122" s="56">
        <f t="shared" si="51"/>
        <v>39660.397429999997</v>
      </c>
      <c r="I122" s="56">
        <f t="shared" si="51"/>
        <v>69530.461704081637</v>
      </c>
      <c r="J122" s="56">
        <f t="shared" si="51"/>
        <v>192243.734</v>
      </c>
      <c r="K122" s="56">
        <f t="shared" si="51"/>
        <v>317551.02040816325</v>
      </c>
      <c r="L122" s="56">
        <f t="shared" si="51"/>
        <v>317551.02040816325</v>
      </c>
      <c r="M122" s="56">
        <f t="shared" si="51"/>
        <v>317551.02040816325</v>
      </c>
    </row>
    <row r="123" spans="1:13" s="9" customFormat="1" ht="25.5" x14ac:dyDescent="0.25">
      <c r="A123" s="70"/>
      <c r="B123" s="71"/>
      <c r="C123" s="16" t="s">
        <v>98</v>
      </c>
      <c r="D123" s="22"/>
      <c r="E123" s="56">
        <f>SUM(F123:I123)</f>
        <v>0</v>
      </c>
      <c r="F123" s="56">
        <v>0</v>
      </c>
      <c r="G123" s="56">
        <v>0</v>
      </c>
      <c r="H123" s="56">
        <v>0</v>
      </c>
      <c r="I123" s="56">
        <v>0</v>
      </c>
      <c r="J123" s="56">
        <v>0</v>
      </c>
      <c r="K123" s="56">
        <v>0</v>
      </c>
      <c r="L123" s="56">
        <v>0</v>
      </c>
      <c r="M123" s="56">
        <v>0</v>
      </c>
    </row>
    <row r="124" spans="1:13" s="9" customFormat="1" ht="51" x14ac:dyDescent="0.25">
      <c r="A124" s="70"/>
      <c r="B124" s="71"/>
      <c r="C124" s="16" t="s">
        <v>99</v>
      </c>
      <c r="D124" s="22"/>
      <c r="E124" s="56">
        <f>SUM(F124:I124)</f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6">
        <v>0</v>
      </c>
    </row>
    <row r="125" spans="1:13" s="9" customFormat="1" ht="25.5" x14ac:dyDescent="0.25">
      <c r="A125" s="70"/>
      <c r="B125" s="71"/>
      <c r="C125" s="16" t="s">
        <v>100</v>
      </c>
      <c r="D125" s="17">
        <v>810</v>
      </c>
      <c r="E125" s="56">
        <f t="shared" ref="E125:E141" si="52">SUM(F125:M125)</f>
        <v>1367934.9472000001</v>
      </c>
      <c r="F125" s="56">
        <f>SUM(F126:F141)</f>
        <v>84575.90883</v>
      </c>
      <c r="G125" s="56">
        <f>SUM(G126:G141)</f>
        <v>54353.139150000003</v>
      </c>
      <c r="H125" s="56">
        <f>SUM(H126:H141)</f>
        <v>38867.187429999998</v>
      </c>
      <c r="I125" s="56">
        <v>68139.852469999998</v>
      </c>
      <c r="J125" s="56">
        <v>188398.85931999999</v>
      </c>
      <c r="K125" s="56">
        <v>311200</v>
      </c>
      <c r="L125" s="56">
        <v>311200</v>
      </c>
      <c r="M125" s="56">
        <v>311200</v>
      </c>
    </row>
    <row r="126" spans="1:13" s="9" customFormat="1" ht="15" hidden="1" x14ac:dyDescent="0.25">
      <c r="A126" s="70"/>
      <c r="B126" s="71"/>
      <c r="C126" s="16"/>
      <c r="D126" s="22">
        <v>804</v>
      </c>
      <c r="E126" s="56">
        <f t="shared" si="52"/>
        <v>0</v>
      </c>
      <c r="F126" s="56">
        <v>0</v>
      </c>
      <c r="G126" s="56">
        <v>0</v>
      </c>
      <c r="H126" s="56">
        <v>0</v>
      </c>
      <c r="I126" s="56">
        <v>0</v>
      </c>
      <c r="J126" s="60"/>
      <c r="K126" s="60"/>
      <c r="L126" s="60"/>
      <c r="M126" s="60"/>
    </row>
    <row r="127" spans="1:13" s="9" customFormat="1" ht="15" hidden="1" x14ac:dyDescent="0.25">
      <c r="A127" s="70"/>
      <c r="B127" s="71"/>
      <c r="C127" s="16"/>
      <c r="D127" s="22">
        <v>808</v>
      </c>
      <c r="E127" s="56">
        <f t="shared" si="52"/>
        <v>0</v>
      </c>
      <c r="F127" s="56">
        <v>0</v>
      </c>
      <c r="G127" s="56">
        <v>0</v>
      </c>
      <c r="H127" s="56">
        <v>0</v>
      </c>
      <c r="I127" s="56">
        <v>0</v>
      </c>
      <c r="J127" s="60"/>
      <c r="K127" s="60"/>
      <c r="L127" s="60"/>
      <c r="M127" s="60"/>
    </row>
    <row r="128" spans="1:13" s="9" customFormat="1" ht="15" hidden="1" x14ac:dyDescent="0.25">
      <c r="A128" s="70"/>
      <c r="B128" s="71"/>
      <c r="C128" s="16"/>
      <c r="D128" s="22">
        <v>810</v>
      </c>
      <c r="E128" s="56">
        <f t="shared" si="52"/>
        <v>1045936.0878799999</v>
      </c>
      <c r="F128" s="56">
        <v>84575.90883</v>
      </c>
      <c r="G128" s="56">
        <v>54353.139150000003</v>
      </c>
      <c r="H128" s="56">
        <v>38867.187429999998</v>
      </c>
      <c r="I128" s="56">
        <v>68139.852469999998</v>
      </c>
      <c r="J128" s="56">
        <v>199999.99999999988</v>
      </c>
      <c r="K128" s="56">
        <v>199999.99999999997</v>
      </c>
      <c r="L128" s="56">
        <v>199999.99999999997</v>
      </c>
      <c r="M128" s="56">
        <v>199999.99999999997</v>
      </c>
    </row>
    <row r="129" spans="1:13" s="9" customFormat="1" ht="15" hidden="1" x14ac:dyDescent="0.25">
      <c r="A129" s="70"/>
      <c r="B129" s="71"/>
      <c r="C129" s="16"/>
      <c r="D129" s="22">
        <v>812</v>
      </c>
      <c r="E129" s="56">
        <f t="shared" si="52"/>
        <v>0</v>
      </c>
      <c r="F129" s="56"/>
      <c r="G129" s="56"/>
      <c r="H129" s="56"/>
      <c r="I129" s="56"/>
      <c r="J129" s="60"/>
      <c r="K129" s="60"/>
      <c r="L129" s="60"/>
      <c r="M129" s="60"/>
    </row>
    <row r="130" spans="1:13" s="9" customFormat="1" ht="15" hidden="1" x14ac:dyDescent="0.25">
      <c r="A130" s="70"/>
      <c r="B130" s="71"/>
      <c r="C130" s="16"/>
      <c r="D130" s="22">
        <v>813</v>
      </c>
      <c r="E130" s="56">
        <f t="shared" si="52"/>
        <v>0</v>
      </c>
      <c r="F130" s="56">
        <v>0</v>
      </c>
      <c r="G130" s="56">
        <v>0</v>
      </c>
      <c r="H130" s="56">
        <v>0</v>
      </c>
      <c r="I130" s="56">
        <v>0</v>
      </c>
      <c r="J130" s="60"/>
      <c r="K130" s="60"/>
      <c r="L130" s="60"/>
      <c r="M130" s="60"/>
    </row>
    <row r="131" spans="1:13" s="9" customFormat="1" ht="15" hidden="1" x14ac:dyDescent="0.25">
      <c r="A131" s="70"/>
      <c r="B131" s="71"/>
      <c r="C131" s="16"/>
      <c r="D131" s="22">
        <v>814</v>
      </c>
      <c r="E131" s="56">
        <f t="shared" si="52"/>
        <v>0</v>
      </c>
      <c r="F131" s="56">
        <v>0</v>
      </c>
      <c r="G131" s="56">
        <v>0</v>
      </c>
      <c r="H131" s="56">
        <v>0</v>
      </c>
      <c r="I131" s="56">
        <v>0</v>
      </c>
      <c r="J131" s="60"/>
      <c r="K131" s="60"/>
      <c r="L131" s="60"/>
      <c r="M131" s="60"/>
    </row>
    <row r="132" spans="1:13" s="9" customFormat="1" ht="15" hidden="1" x14ac:dyDescent="0.25">
      <c r="A132" s="70"/>
      <c r="B132" s="71"/>
      <c r="C132" s="16"/>
      <c r="D132" s="22">
        <v>815</v>
      </c>
      <c r="E132" s="56">
        <f t="shared" si="52"/>
        <v>0</v>
      </c>
      <c r="F132" s="56">
        <v>0</v>
      </c>
      <c r="G132" s="56">
        <v>0</v>
      </c>
      <c r="H132" s="56">
        <v>0</v>
      </c>
      <c r="I132" s="56">
        <v>0</v>
      </c>
      <c r="J132" s="60"/>
      <c r="K132" s="60"/>
      <c r="L132" s="60"/>
      <c r="M132" s="60"/>
    </row>
    <row r="133" spans="1:13" s="9" customFormat="1" ht="15" hidden="1" x14ac:dyDescent="0.25">
      <c r="A133" s="70"/>
      <c r="B133" s="71"/>
      <c r="C133" s="16"/>
      <c r="D133" s="22">
        <v>816</v>
      </c>
      <c r="E133" s="56">
        <f t="shared" si="52"/>
        <v>0</v>
      </c>
      <c r="F133" s="56">
        <v>0</v>
      </c>
      <c r="G133" s="56">
        <v>0</v>
      </c>
      <c r="H133" s="56">
        <v>0</v>
      </c>
      <c r="I133" s="56">
        <v>0</v>
      </c>
      <c r="J133" s="60"/>
      <c r="K133" s="60"/>
      <c r="L133" s="60"/>
      <c r="M133" s="60"/>
    </row>
    <row r="134" spans="1:13" s="9" customFormat="1" ht="15" hidden="1" x14ac:dyDescent="0.25">
      <c r="A134" s="70"/>
      <c r="B134" s="71"/>
      <c r="C134" s="16"/>
      <c r="D134" s="22">
        <v>819</v>
      </c>
      <c r="E134" s="56">
        <f t="shared" si="52"/>
        <v>0</v>
      </c>
      <c r="F134" s="56">
        <v>0</v>
      </c>
      <c r="G134" s="56">
        <v>0</v>
      </c>
      <c r="H134" s="56">
        <v>0</v>
      </c>
      <c r="I134" s="56">
        <v>0</v>
      </c>
      <c r="J134" s="60"/>
      <c r="K134" s="60"/>
      <c r="L134" s="60"/>
      <c r="M134" s="60"/>
    </row>
    <row r="135" spans="1:13" s="9" customFormat="1" ht="15" hidden="1" x14ac:dyDescent="0.25">
      <c r="A135" s="70"/>
      <c r="B135" s="71"/>
      <c r="C135" s="16"/>
      <c r="D135" s="22">
        <v>826</v>
      </c>
      <c r="E135" s="56">
        <f t="shared" si="52"/>
        <v>0</v>
      </c>
      <c r="F135" s="56">
        <v>0</v>
      </c>
      <c r="G135" s="56">
        <v>0</v>
      </c>
      <c r="H135" s="56">
        <v>0</v>
      </c>
      <c r="I135" s="56">
        <v>0</v>
      </c>
      <c r="J135" s="60"/>
      <c r="K135" s="60"/>
      <c r="L135" s="60"/>
      <c r="M135" s="60"/>
    </row>
    <row r="136" spans="1:13" s="9" customFormat="1" ht="15" hidden="1" x14ac:dyDescent="0.25">
      <c r="A136" s="70"/>
      <c r="B136" s="71"/>
      <c r="C136" s="16"/>
      <c r="D136" s="22">
        <v>829</v>
      </c>
      <c r="E136" s="56">
        <f t="shared" si="52"/>
        <v>0</v>
      </c>
      <c r="F136" s="56">
        <v>0</v>
      </c>
      <c r="G136" s="56">
        <v>0</v>
      </c>
      <c r="H136" s="56">
        <v>0</v>
      </c>
      <c r="I136" s="56">
        <v>0</v>
      </c>
      <c r="J136" s="60"/>
      <c r="K136" s="60"/>
      <c r="L136" s="60"/>
      <c r="M136" s="60"/>
    </row>
    <row r="137" spans="1:13" s="9" customFormat="1" ht="15" hidden="1" x14ac:dyDescent="0.25">
      <c r="A137" s="70"/>
      <c r="B137" s="71"/>
      <c r="C137" s="16"/>
      <c r="D137" s="22">
        <v>832</v>
      </c>
      <c r="E137" s="56">
        <f t="shared" si="52"/>
        <v>0</v>
      </c>
      <c r="F137" s="56">
        <v>0</v>
      </c>
      <c r="G137" s="56">
        <v>0</v>
      </c>
      <c r="H137" s="56">
        <v>0</v>
      </c>
      <c r="I137" s="56">
        <v>0</v>
      </c>
      <c r="J137" s="60"/>
      <c r="K137" s="60"/>
      <c r="L137" s="60"/>
      <c r="M137" s="60"/>
    </row>
    <row r="138" spans="1:13" s="9" customFormat="1" ht="15" hidden="1" x14ac:dyDescent="0.25">
      <c r="A138" s="70"/>
      <c r="B138" s="71"/>
      <c r="C138" s="16"/>
      <c r="D138" s="22">
        <v>843</v>
      </c>
      <c r="E138" s="56">
        <f t="shared" si="52"/>
        <v>0</v>
      </c>
      <c r="F138" s="56">
        <v>0</v>
      </c>
      <c r="G138" s="56">
        <v>0</v>
      </c>
      <c r="H138" s="56">
        <v>0</v>
      </c>
      <c r="I138" s="56">
        <v>0</v>
      </c>
      <c r="J138" s="60"/>
      <c r="K138" s="60"/>
      <c r="L138" s="60"/>
      <c r="M138" s="60"/>
    </row>
    <row r="139" spans="1:13" s="9" customFormat="1" ht="15" hidden="1" x14ac:dyDescent="0.25">
      <c r="A139" s="70"/>
      <c r="B139" s="71"/>
      <c r="C139" s="16"/>
      <c r="D139" s="22">
        <v>847</v>
      </c>
      <c r="E139" s="56">
        <f t="shared" si="52"/>
        <v>0</v>
      </c>
      <c r="F139" s="56">
        <v>0</v>
      </c>
      <c r="G139" s="56">
        <v>0</v>
      </c>
      <c r="H139" s="56">
        <v>0</v>
      </c>
      <c r="I139" s="56">
        <v>0</v>
      </c>
      <c r="J139" s="60"/>
      <c r="K139" s="60"/>
      <c r="L139" s="60"/>
      <c r="M139" s="60"/>
    </row>
    <row r="140" spans="1:13" s="9" customFormat="1" ht="15" hidden="1" x14ac:dyDescent="0.25">
      <c r="A140" s="70"/>
      <c r="B140" s="71"/>
      <c r="C140" s="16"/>
      <c r="D140" s="22">
        <v>848</v>
      </c>
      <c r="E140" s="56">
        <f t="shared" si="52"/>
        <v>0</v>
      </c>
      <c r="F140" s="56">
        <v>0</v>
      </c>
      <c r="G140" s="56">
        <v>0</v>
      </c>
      <c r="H140" s="56">
        <v>0</v>
      </c>
      <c r="I140" s="56">
        <v>0</v>
      </c>
      <c r="J140" s="60"/>
      <c r="K140" s="60"/>
      <c r="L140" s="60"/>
      <c r="M140" s="60"/>
    </row>
    <row r="141" spans="1:13" s="9" customFormat="1" ht="15" hidden="1" x14ac:dyDescent="0.25">
      <c r="A141" s="70"/>
      <c r="B141" s="71"/>
      <c r="C141" s="16"/>
      <c r="D141" s="22">
        <v>857</v>
      </c>
      <c r="E141" s="56">
        <f t="shared" si="52"/>
        <v>0</v>
      </c>
      <c r="F141" s="56">
        <v>0</v>
      </c>
      <c r="G141" s="56">
        <v>0</v>
      </c>
      <c r="H141" s="56">
        <v>0</v>
      </c>
      <c r="I141" s="56">
        <v>0</v>
      </c>
      <c r="J141" s="60"/>
      <c r="K141" s="60"/>
      <c r="L141" s="60"/>
      <c r="M141" s="60"/>
    </row>
    <row r="142" spans="1:13" s="9" customFormat="1" ht="25.5" x14ac:dyDescent="0.25">
      <c r="A142" s="70"/>
      <c r="B142" s="71"/>
      <c r="C142" s="16" t="s">
        <v>101</v>
      </c>
      <c r="D142" s="22"/>
      <c r="E142" s="56">
        <f>SUM(F142:M142)</f>
        <v>27917.04513857143</v>
      </c>
      <c r="F142" s="56">
        <f>ROUND(F128*2/98,2)</f>
        <v>1726.04</v>
      </c>
      <c r="G142" s="56">
        <f>ROUND(G128*2/98,2)</f>
        <v>1109.25</v>
      </c>
      <c r="H142" s="56">
        <f>ROUND(H128*2/98,2)</f>
        <v>793.21</v>
      </c>
      <c r="I142" s="56">
        <f>I125/98*2</f>
        <v>1390.6092340816326</v>
      </c>
      <c r="J142" s="56">
        <f>J125/98*2</f>
        <v>3844.8746799999999</v>
      </c>
      <c r="K142" s="56">
        <f>K125/98*2</f>
        <v>6351.0204081632655</v>
      </c>
      <c r="L142" s="56">
        <f>L125/98*2</f>
        <v>6351.0204081632655</v>
      </c>
      <c r="M142" s="56">
        <f>M125/98*2</f>
        <v>6351.0204081632655</v>
      </c>
    </row>
    <row r="143" spans="1:13" s="9" customFormat="1" ht="25.5" x14ac:dyDescent="0.25">
      <c r="A143" s="70"/>
      <c r="B143" s="71"/>
      <c r="C143" s="16" t="s">
        <v>102</v>
      </c>
      <c r="D143" s="22"/>
      <c r="E143" s="56">
        <f>SUM(F143:I143)</f>
        <v>0</v>
      </c>
      <c r="F143" s="56">
        <v>0</v>
      </c>
      <c r="G143" s="56">
        <v>0</v>
      </c>
      <c r="H143" s="56">
        <v>0</v>
      </c>
      <c r="I143" s="56">
        <v>0</v>
      </c>
      <c r="J143" s="56">
        <v>0</v>
      </c>
      <c r="K143" s="56">
        <v>0</v>
      </c>
      <c r="L143" s="56">
        <v>0</v>
      </c>
      <c r="M143" s="56">
        <v>0</v>
      </c>
    </row>
    <row r="144" spans="1:13" s="9" customFormat="1" ht="38.25" x14ac:dyDescent="0.25">
      <c r="A144" s="70"/>
      <c r="B144" s="71"/>
      <c r="C144" s="16" t="s">
        <v>103</v>
      </c>
      <c r="D144" s="22"/>
      <c r="E144" s="56">
        <f>SUM(F144:F144)</f>
        <v>0</v>
      </c>
      <c r="F144" s="56">
        <v>0</v>
      </c>
      <c r="G144" s="56">
        <v>0</v>
      </c>
      <c r="H144" s="56">
        <v>0</v>
      </c>
      <c r="I144" s="56">
        <v>0</v>
      </c>
      <c r="J144" s="56">
        <v>0</v>
      </c>
      <c r="K144" s="56">
        <v>0</v>
      </c>
      <c r="L144" s="56">
        <v>0</v>
      </c>
      <c r="M144" s="56">
        <v>0</v>
      </c>
    </row>
    <row r="145" spans="1:13" s="9" customFormat="1" ht="15" x14ac:dyDescent="0.25">
      <c r="A145" s="70" t="s">
        <v>9</v>
      </c>
      <c r="B145" s="71" t="s">
        <v>29</v>
      </c>
      <c r="C145" s="16" t="s">
        <v>95</v>
      </c>
      <c r="D145" s="22"/>
      <c r="E145" s="56">
        <f>SUM(F145:M145)</f>
        <v>12370.900510000001</v>
      </c>
      <c r="F145" s="56">
        <f t="shared" ref="F145:M145" si="53">F146+F148</f>
        <v>0</v>
      </c>
      <c r="G145" s="56">
        <f t="shared" si="53"/>
        <v>0</v>
      </c>
      <c r="H145" s="56">
        <f t="shared" si="53"/>
        <v>0</v>
      </c>
      <c r="I145" s="56">
        <f t="shared" si="53"/>
        <v>3215.2040000000002</v>
      </c>
      <c r="J145" s="56">
        <f t="shared" si="53"/>
        <v>3795.0165099999999</v>
      </c>
      <c r="K145" s="56">
        <f t="shared" si="53"/>
        <v>3244.9</v>
      </c>
      <c r="L145" s="56">
        <f t="shared" si="53"/>
        <v>1157.3800000000001</v>
      </c>
      <c r="M145" s="56">
        <f t="shared" si="53"/>
        <v>958.4</v>
      </c>
    </row>
    <row r="146" spans="1:13" s="9" customFormat="1" ht="38.25" x14ac:dyDescent="0.25">
      <c r="A146" s="70"/>
      <c r="B146" s="71"/>
      <c r="C146" s="16" t="s">
        <v>97</v>
      </c>
      <c r="D146" s="22"/>
      <c r="E146" s="56">
        <f>E149+E166</f>
        <v>12370.900509999999</v>
      </c>
      <c r="F146" s="56">
        <f t="shared" ref="F146:M146" si="54">F147+F149+F166+F167+F168</f>
        <v>0</v>
      </c>
      <c r="G146" s="56">
        <f t="shared" si="54"/>
        <v>0</v>
      </c>
      <c r="H146" s="56">
        <f t="shared" si="54"/>
        <v>0</v>
      </c>
      <c r="I146" s="56">
        <f t="shared" si="54"/>
        <v>3215.2040000000002</v>
      </c>
      <c r="J146" s="56">
        <f t="shared" si="54"/>
        <v>3795.0165099999999</v>
      </c>
      <c r="K146" s="56">
        <f t="shared" si="54"/>
        <v>3244.9</v>
      </c>
      <c r="L146" s="56">
        <f t="shared" si="54"/>
        <v>1157.3800000000001</v>
      </c>
      <c r="M146" s="56">
        <f t="shared" si="54"/>
        <v>958.4</v>
      </c>
    </row>
    <row r="147" spans="1:13" s="9" customFormat="1" ht="25.5" x14ac:dyDescent="0.25">
      <c r="A147" s="70"/>
      <c r="B147" s="71"/>
      <c r="C147" s="16" t="s">
        <v>98</v>
      </c>
      <c r="D147" s="22"/>
      <c r="E147" s="56">
        <f>SUM(F147:I147)</f>
        <v>0</v>
      </c>
      <c r="F147" s="56">
        <v>0</v>
      </c>
      <c r="G147" s="56">
        <v>0</v>
      </c>
      <c r="H147" s="56">
        <v>0</v>
      </c>
      <c r="I147" s="56">
        <v>0</v>
      </c>
      <c r="J147" s="56">
        <v>0</v>
      </c>
      <c r="K147" s="56">
        <v>0</v>
      </c>
      <c r="L147" s="56">
        <v>0</v>
      </c>
      <c r="M147" s="56">
        <v>0</v>
      </c>
    </row>
    <row r="148" spans="1:13" s="9" customFormat="1" ht="51" x14ac:dyDescent="0.25">
      <c r="A148" s="70"/>
      <c r="B148" s="71"/>
      <c r="C148" s="16" t="s">
        <v>99</v>
      </c>
      <c r="D148" s="22"/>
      <c r="E148" s="56">
        <f>SUM(F148:I148)</f>
        <v>0</v>
      </c>
      <c r="F148" s="56">
        <v>0</v>
      </c>
      <c r="G148" s="56">
        <v>0</v>
      </c>
      <c r="H148" s="56">
        <v>0</v>
      </c>
      <c r="I148" s="56">
        <v>0</v>
      </c>
      <c r="J148" s="56">
        <v>0</v>
      </c>
      <c r="K148" s="56">
        <v>0</v>
      </c>
      <c r="L148" s="56">
        <v>0</v>
      </c>
      <c r="M148" s="56">
        <v>0</v>
      </c>
    </row>
    <row r="149" spans="1:13" s="9" customFormat="1" ht="25.5" x14ac:dyDescent="0.25">
      <c r="A149" s="70"/>
      <c r="B149" s="71"/>
      <c r="C149" s="16" t="s">
        <v>100</v>
      </c>
      <c r="D149" s="17">
        <v>810</v>
      </c>
      <c r="E149" s="56">
        <f>SUM(F149:M149)</f>
        <v>12123.480509999999</v>
      </c>
      <c r="F149" s="56">
        <f t="shared" ref="F149:H149" si="55">SUM(F150:F165)</f>
        <v>0</v>
      </c>
      <c r="G149" s="56">
        <f t="shared" si="55"/>
        <v>0</v>
      </c>
      <c r="H149" s="56">
        <f t="shared" si="55"/>
        <v>0</v>
      </c>
      <c r="I149" s="56">
        <v>3150.904</v>
      </c>
      <c r="J149" s="56">
        <v>3719.1165099999998</v>
      </c>
      <c r="K149" s="56">
        <v>3180</v>
      </c>
      <c r="L149" s="56">
        <v>1134.23</v>
      </c>
      <c r="M149" s="56">
        <v>939.23</v>
      </c>
    </row>
    <row r="150" spans="1:13" s="9" customFormat="1" ht="15" hidden="1" x14ac:dyDescent="0.25">
      <c r="A150" s="70"/>
      <c r="B150" s="71"/>
      <c r="C150" s="16"/>
      <c r="D150" s="22">
        <v>804</v>
      </c>
      <c r="E150" s="56">
        <f t="shared" ref="E150:E166" si="56">SUM(F150:M150)</f>
        <v>0</v>
      </c>
      <c r="F150" s="56">
        <v>0</v>
      </c>
      <c r="G150" s="56">
        <v>0</v>
      </c>
      <c r="H150" s="56">
        <v>0</v>
      </c>
      <c r="I150" s="56">
        <v>0</v>
      </c>
      <c r="J150" s="56">
        <v>0</v>
      </c>
      <c r="K150" s="56">
        <v>0</v>
      </c>
      <c r="L150" s="56">
        <v>0</v>
      </c>
      <c r="M150" s="56">
        <v>0</v>
      </c>
    </row>
    <row r="151" spans="1:13" s="9" customFormat="1" ht="15" hidden="1" x14ac:dyDescent="0.25">
      <c r="A151" s="70"/>
      <c r="B151" s="71"/>
      <c r="C151" s="16"/>
      <c r="D151" s="22">
        <v>808</v>
      </c>
      <c r="E151" s="56">
        <f t="shared" si="56"/>
        <v>0</v>
      </c>
      <c r="F151" s="56">
        <v>0</v>
      </c>
      <c r="G151" s="56">
        <v>0</v>
      </c>
      <c r="H151" s="56">
        <v>0</v>
      </c>
      <c r="I151" s="56">
        <v>0</v>
      </c>
      <c r="J151" s="56">
        <v>0</v>
      </c>
      <c r="K151" s="56">
        <v>0</v>
      </c>
      <c r="L151" s="56">
        <v>0</v>
      </c>
      <c r="M151" s="56">
        <v>0</v>
      </c>
    </row>
    <row r="152" spans="1:13" s="9" customFormat="1" ht="15" hidden="1" x14ac:dyDescent="0.25">
      <c r="A152" s="70"/>
      <c r="B152" s="71"/>
      <c r="C152" s="16"/>
      <c r="D152" s="22">
        <v>810</v>
      </c>
      <c r="E152" s="56">
        <f t="shared" si="56"/>
        <v>6150.9040000000005</v>
      </c>
      <c r="F152" s="56">
        <v>0</v>
      </c>
      <c r="G152" s="56">
        <v>0</v>
      </c>
      <c r="H152" s="56">
        <v>0</v>
      </c>
      <c r="I152" s="56">
        <v>3150.904</v>
      </c>
      <c r="J152" s="56">
        <v>3000</v>
      </c>
      <c r="K152" s="56">
        <v>0</v>
      </c>
      <c r="L152" s="56">
        <v>0</v>
      </c>
      <c r="M152" s="56">
        <v>0</v>
      </c>
    </row>
    <row r="153" spans="1:13" s="9" customFormat="1" ht="15" hidden="1" x14ac:dyDescent="0.25">
      <c r="A153" s="70"/>
      <c r="B153" s="71"/>
      <c r="C153" s="16"/>
      <c r="D153" s="22">
        <v>812</v>
      </c>
      <c r="E153" s="56">
        <f t="shared" si="56"/>
        <v>0</v>
      </c>
      <c r="F153" s="56"/>
      <c r="G153" s="56"/>
      <c r="H153" s="56"/>
      <c r="I153" s="56"/>
      <c r="J153" s="56"/>
      <c r="K153" s="56"/>
      <c r="L153" s="56"/>
      <c r="M153" s="56"/>
    </row>
    <row r="154" spans="1:13" s="9" customFormat="1" ht="15" hidden="1" x14ac:dyDescent="0.25">
      <c r="A154" s="70"/>
      <c r="B154" s="71"/>
      <c r="C154" s="16"/>
      <c r="D154" s="22">
        <v>813</v>
      </c>
      <c r="E154" s="56">
        <f t="shared" si="56"/>
        <v>0</v>
      </c>
      <c r="F154" s="56">
        <v>0</v>
      </c>
      <c r="G154" s="56">
        <v>0</v>
      </c>
      <c r="H154" s="56">
        <v>0</v>
      </c>
      <c r="I154" s="56">
        <v>0</v>
      </c>
      <c r="J154" s="56">
        <v>0</v>
      </c>
      <c r="K154" s="56">
        <v>0</v>
      </c>
      <c r="L154" s="56">
        <v>0</v>
      </c>
      <c r="M154" s="56">
        <v>0</v>
      </c>
    </row>
    <row r="155" spans="1:13" s="9" customFormat="1" ht="15" hidden="1" x14ac:dyDescent="0.25">
      <c r="A155" s="70"/>
      <c r="B155" s="71"/>
      <c r="C155" s="16"/>
      <c r="D155" s="22">
        <v>814</v>
      </c>
      <c r="E155" s="56">
        <f t="shared" si="56"/>
        <v>0</v>
      </c>
      <c r="F155" s="56">
        <v>0</v>
      </c>
      <c r="G155" s="56">
        <v>0</v>
      </c>
      <c r="H155" s="56">
        <v>0</v>
      </c>
      <c r="I155" s="56">
        <v>0</v>
      </c>
      <c r="J155" s="56">
        <v>0</v>
      </c>
      <c r="K155" s="56">
        <v>0</v>
      </c>
      <c r="L155" s="56">
        <v>0</v>
      </c>
      <c r="M155" s="56">
        <v>0</v>
      </c>
    </row>
    <row r="156" spans="1:13" s="9" customFormat="1" ht="15" hidden="1" x14ac:dyDescent="0.25">
      <c r="A156" s="70"/>
      <c r="B156" s="71"/>
      <c r="C156" s="16"/>
      <c r="D156" s="22">
        <v>815</v>
      </c>
      <c r="E156" s="56">
        <f t="shared" si="56"/>
        <v>0</v>
      </c>
      <c r="F156" s="56">
        <v>0</v>
      </c>
      <c r="G156" s="56">
        <v>0</v>
      </c>
      <c r="H156" s="56">
        <v>0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</row>
    <row r="157" spans="1:13" s="9" customFormat="1" ht="15" hidden="1" x14ac:dyDescent="0.25">
      <c r="A157" s="70"/>
      <c r="B157" s="71"/>
      <c r="C157" s="16"/>
      <c r="D157" s="22">
        <v>816</v>
      </c>
      <c r="E157" s="56">
        <f t="shared" si="56"/>
        <v>0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</row>
    <row r="158" spans="1:13" s="9" customFormat="1" ht="15" hidden="1" x14ac:dyDescent="0.25">
      <c r="A158" s="70"/>
      <c r="B158" s="71"/>
      <c r="C158" s="16"/>
      <c r="D158" s="22">
        <v>819</v>
      </c>
      <c r="E158" s="56">
        <f t="shared" si="56"/>
        <v>0</v>
      </c>
      <c r="F158" s="56">
        <v>0</v>
      </c>
      <c r="G158" s="56">
        <v>0</v>
      </c>
      <c r="H158" s="56">
        <v>0</v>
      </c>
      <c r="I158" s="56">
        <v>0</v>
      </c>
      <c r="J158" s="56">
        <v>0</v>
      </c>
      <c r="K158" s="56">
        <v>0</v>
      </c>
      <c r="L158" s="56">
        <v>0</v>
      </c>
      <c r="M158" s="56">
        <v>0</v>
      </c>
    </row>
    <row r="159" spans="1:13" s="9" customFormat="1" ht="15" hidden="1" x14ac:dyDescent="0.25">
      <c r="A159" s="70"/>
      <c r="B159" s="71"/>
      <c r="C159" s="16"/>
      <c r="D159" s="22">
        <v>826</v>
      </c>
      <c r="E159" s="56">
        <f t="shared" si="56"/>
        <v>0</v>
      </c>
      <c r="F159" s="56">
        <v>0</v>
      </c>
      <c r="G159" s="56">
        <v>0</v>
      </c>
      <c r="H159" s="56">
        <v>0</v>
      </c>
      <c r="I159" s="56">
        <v>0</v>
      </c>
      <c r="J159" s="56">
        <v>0</v>
      </c>
      <c r="K159" s="56">
        <v>0</v>
      </c>
      <c r="L159" s="56">
        <v>0</v>
      </c>
      <c r="M159" s="56">
        <v>0</v>
      </c>
    </row>
    <row r="160" spans="1:13" s="9" customFormat="1" ht="15" hidden="1" x14ac:dyDescent="0.25">
      <c r="A160" s="70"/>
      <c r="B160" s="71"/>
      <c r="C160" s="16"/>
      <c r="D160" s="22">
        <v>829</v>
      </c>
      <c r="E160" s="56">
        <f t="shared" si="56"/>
        <v>0</v>
      </c>
      <c r="F160" s="56">
        <v>0</v>
      </c>
      <c r="G160" s="56">
        <v>0</v>
      </c>
      <c r="H160" s="56">
        <v>0</v>
      </c>
      <c r="I160" s="56">
        <v>0</v>
      </c>
      <c r="J160" s="56">
        <v>0</v>
      </c>
      <c r="K160" s="56">
        <v>0</v>
      </c>
      <c r="L160" s="56">
        <v>0</v>
      </c>
      <c r="M160" s="56">
        <v>0</v>
      </c>
    </row>
    <row r="161" spans="1:15" s="9" customFormat="1" ht="15" hidden="1" x14ac:dyDescent="0.25">
      <c r="A161" s="70"/>
      <c r="B161" s="71"/>
      <c r="C161" s="16"/>
      <c r="D161" s="22">
        <v>832</v>
      </c>
      <c r="E161" s="56">
        <f t="shared" si="56"/>
        <v>0</v>
      </c>
      <c r="F161" s="56">
        <v>0</v>
      </c>
      <c r="G161" s="56">
        <v>0</v>
      </c>
      <c r="H161" s="56">
        <v>0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</row>
    <row r="162" spans="1:15" s="9" customFormat="1" ht="15" hidden="1" x14ac:dyDescent="0.25">
      <c r="A162" s="70"/>
      <c r="B162" s="71"/>
      <c r="C162" s="16"/>
      <c r="D162" s="22">
        <v>843</v>
      </c>
      <c r="E162" s="56">
        <f t="shared" si="56"/>
        <v>0</v>
      </c>
      <c r="F162" s="56">
        <v>0</v>
      </c>
      <c r="G162" s="56">
        <v>0</v>
      </c>
      <c r="H162" s="56">
        <v>0</v>
      </c>
      <c r="I162" s="56">
        <v>0</v>
      </c>
      <c r="J162" s="56">
        <v>0</v>
      </c>
      <c r="K162" s="56">
        <v>0</v>
      </c>
      <c r="L162" s="56">
        <v>0</v>
      </c>
      <c r="M162" s="56">
        <v>0</v>
      </c>
    </row>
    <row r="163" spans="1:15" s="9" customFormat="1" ht="15" hidden="1" x14ac:dyDescent="0.25">
      <c r="A163" s="70"/>
      <c r="B163" s="71"/>
      <c r="C163" s="16"/>
      <c r="D163" s="22">
        <v>847</v>
      </c>
      <c r="E163" s="56">
        <f t="shared" si="56"/>
        <v>0</v>
      </c>
      <c r="F163" s="56">
        <v>0</v>
      </c>
      <c r="G163" s="56">
        <v>0</v>
      </c>
      <c r="H163" s="56">
        <v>0</v>
      </c>
      <c r="I163" s="56">
        <v>0</v>
      </c>
      <c r="J163" s="56">
        <v>0</v>
      </c>
      <c r="K163" s="56">
        <v>0</v>
      </c>
      <c r="L163" s="56">
        <v>0</v>
      </c>
      <c r="M163" s="56">
        <v>0</v>
      </c>
    </row>
    <row r="164" spans="1:15" s="9" customFormat="1" ht="15" hidden="1" x14ac:dyDescent="0.25">
      <c r="A164" s="70"/>
      <c r="B164" s="71"/>
      <c r="C164" s="16"/>
      <c r="D164" s="22">
        <v>848</v>
      </c>
      <c r="E164" s="56">
        <f t="shared" si="56"/>
        <v>0</v>
      </c>
      <c r="F164" s="56">
        <v>0</v>
      </c>
      <c r="G164" s="56">
        <v>0</v>
      </c>
      <c r="H164" s="56">
        <v>0</v>
      </c>
      <c r="I164" s="56">
        <v>0</v>
      </c>
      <c r="J164" s="56">
        <v>0</v>
      </c>
      <c r="K164" s="56">
        <v>0</v>
      </c>
      <c r="L164" s="56">
        <v>0</v>
      </c>
      <c r="M164" s="56">
        <v>0</v>
      </c>
    </row>
    <row r="165" spans="1:15" s="9" customFormat="1" ht="15" hidden="1" x14ac:dyDescent="0.25">
      <c r="A165" s="70"/>
      <c r="B165" s="71"/>
      <c r="C165" s="16"/>
      <c r="D165" s="22">
        <v>857</v>
      </c>
      <c r="E165" s="56">
        <f t="shared" si="56"/>
        <v>0</v>
      </c>
      <c r="F165" s="56">
        <v>0</v>
      </c>
      <c r="G165" s="56">
        <v>0</v>
      </c>
      <c r="H165" s="56">
        <v>0</v>
      </c>
      <c r="I165" s="56">
        <v>0</v>
      </c>
      <c r="J165" s="56">
        <v>0</v>
      </c>
      <c r="K165" s="56">
        <v>0</v>
      </c>
      <c r="L165" s="56">
        <v>0</v>
      </c>
      <c r="M165" s="56">
        <v>0</v>
      </c>
    </row>
    <row r="166" spans="1:15" s="9" customFormat="1" ht="25.5" x14ac:dyDescent="0.25">
      <c r="A166" s="70"/>
      <c r="B166" s="71"/>
      <c r="C166" s="16" t="s">
        <v>101</v>
      </c>
      <c r="D166" s="22"/>
      <c r="E166" s="56">
        <f t="shared" si="56"/>
        <v>247.42000000000002</v>
      </c>
      <c r="F166" s="56">
        <f t="shared" ref="F166:M166" si="57">ROUND(F149*2/98,2)</f>
        <v>0</v>
      </c>
      <c r="G166" s="56">
        <f t="shared" si="57"/>
        <v>0</v>
      </c>
      <c r="H166" s="56">
        <f t="shared" si="57"/>
        <v>0</v>
      </c>
      <c r="I166" s="56">
        <v>64.3</v>
      </c>
      <c r="J166" s="56">
        <f t="shared" si="57"/>
        <v>75.900000000000006</v>
      </c>
      <c r="K166" s="56">
        <f t="shared" si="57"/>
        <v>64.900000000000006</v>
      </c>
      <c r="L166" s="56">
        <f t="shared" si="57"/>
        <v>23.15</v>
      </c>
      <c r="M166" s="56">
        <f t="shared" si="57"/>
        <v>19.170000000000002</v>
      </c>
    </row>
    <row r="167" spans="1:15" s="9" customFormat="1" ht="25.5" x14ac:dyDescent="0.25">
      <c r="A167" s="70"/>
      <c r="B167" s="71"/>
      <c r="C167" s="16" t="s">
        <v>102</v>
      </c>
      <c r="D167" s="22"/>
      <c r="E167" s="56">
        <f>SUM(F167:F167)</f>
        <v>0</v>
      </c>
      <c r="F167" s="56">
        <v>0</v>
      </c>
      <c r="G167" s="56">
        <v>0</v>
      </c>
      <c r="H167" s="56">
        <v>0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</row>
    <row r="168" spans="1:15" s="9" customFormat="1" ht="38.25" x14ac:dyDescent="0.25">
      <c r="A168" s="70"/>
      <c r="B168" s="71"/>
      <c r="C168" s="16" t="s">
        <v>103</v>
      </c>
      <c r="D168" s="22"/>
      <c r="E168" s="56">
        <f>SUM(F168:F168)</f>
        <v>0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</row>
    <row r="169" spans="1:15" s="9" customFormat="1" ht="15" customHeight="1" x14ac:dyDescent="0.25">
      <c r="A169" s="70" t="s">
        <v>10</v>
      </c>
      <c r="B169" s="72" t="s">
        <v>30</v>
      </c>
      <c r="C169" s="16" t="s">
        <v>95</v>
      </c>
      <c r="D169" s="22"/>
      <c r="E169" s="56">
        <f>SUM(F169:L169)</f>
        <v>77901.526819999999</v>
      </c>
      <c r="F169" s="56">
        <f t="shared" ref="F169:M169" si="58">F170+F172</f>
        <v>980.39768000000004</v>
      </c>
      <c r="G169" s="56">
        <f t="shared" si="58"/>
        <v>10991.580690000001</v>
      </c>
      <c r="H169" s="56">
        <f t="shared" si="58"/>
        <v>0</v>
      </c>
      <c r="I169" s="56">
        <f t="shared" si="58"/>
        <v>22331.548450000002</v>
      </c>
      <c r="J169" s="56">
        <f t="shared" si="58"/>
        <v>39000</v>
      </c>
      <c r="K169" s="56">
        <f t="shared" si="58"/>
        <v>4598</v>
      </c>
      <c r="L169" s="56">
        <f t="shared" si="58"/>
        <v>0</v>
      </c>
      <c r="M169" s="56">
        <f t="shared" si="58"/>
        <v>0</v>
      </c>
    </row>
    <row r="170" spans="1:15" s="9" customFormat="1" ht="38.25" x14ac:dyDescent="0.25">
      <c r="A170" s="70"/>
      <c r="B170" s="72"/>
      <c r="C170" s="16" t="s">
        <v>97</v>
      </c>
      <c r="D170" s="22"/>
      <c r="E170" s="56">
        <f>SUM(F170:L170)</f>
        <v>77901.526819999999</v>
      </c>
      <c r="F170" s="56">
        <f t="shared" ref="F170:M170" si="59">F171+F174+F191+F192+F193</f>
        <v>980.39768000000004</v>
      </c>
      <c r="G170" s="56">
        <f t="shared" si="59"/>
        <v>10991.580690000001</v>
      </c>
      <c r="H170" s="56">
        <f t="shared" si="59"/>
        <v>0</v>
      </c>
      <c r="I170" s="56">
        <f t="shared" si="59"/>
        <v>22331.548450000002</v>
      </c>
      <c r="J170" s="56">
        <f t="shared" si="59"/>
        <v>39000</v>
      </c>
      <c r="K170" s="56">
        <f t="shared" si="59"/>
        <v>4598</v>
      </c>
      <c r="L170" s="56">
        <f t="shared" si="59"/>
        <v>0</v>
      </c>
      <c r="M170" s="56">
        <f t="shared" si="59"/>
        <v>0</v>
      </c>
    </row>
    <row r="171" spans="1:15" s="9" customFormat="1" ht="25.5" x14ac:dyDescent="0.25">
      <c r="A171" s="70"/>
      <c r="B171" s="72"/>
      <c r="C171" s="16" t="s">
        <v>98</v>
      </c>
      <c r="D171" s="22"/>
      <c r="E171" s="56">
        <f>SUM(F171:I171)</f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</row>
    <row r="172" spans="1:15" s="9" customFormat="1" ht="27" customHeight="1" x14ac:dyDescent="0.25">
      <c r="A172" s="70"/>
      <c r="B172" s="72"/>
      <c r="C172" s="16" t="s">
        <v>99</v>
      </c>
      <c r="D172" s="22"/>
      <c r="E172" s="56">
        <f>SUM(F172:I172)</f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</row>
    <row r="173" spans="1:15" s="46" customFormat="1" ht="18.75" hidden="1" x14ac:dyDescent="0.3">
      <c r="A173" s="66" t="s">
        <v>126</v>
      </c>
      <c r="B173" s="67">
        <v>2</v>
      </c>
      <c r="C173" s="54">
        <v>3</v>
      </c>
      <c r="D173" s="54">
        <v>4</v>
      </c>
      <c r="E173" s="58">
        <v>5</v>
      </c>
      <c r="F173" s="58">
        <v>6</v>
      </c>
      <c r="G173" s="58">
        <v>7</v>
      </c>
      <c r="H173" s="58">
        <v>8</v>
      </c>
      <c r="I173" s="58">
        <v>9</v>
      </c>
      <c r="J173" s="58" t="s">
        <v>93</v>
      </c>
      <c r="K173" s="58">
        <v>11</v>
      </c>
      <c r="L173" s="58" t="s">
        <v>94</v>
      </c>
      <c r="M173" s="58" t="s">
        <v>121</v>
      </c>
      <c r="N173" s="44"/>
      <c r="O173" s="45"/>
    </row>
    <row r="174" spans="1:15" s="9" customFormat="1" ht="25.5" x14ac:dyDescent="0.25">
      <c r="A174" s="70"/>
      <c r="B174" s="72"/>
      <c r="C174" s="16" t="s">
        <v>100</v>
      </c>
      <c r="D174" s="17">
        <v>810</v>
      </c>
      <c r="E174" s="56">
        <f>SUM(F174:L174)</f>
        <v>77215.456819999992</v>
      </c>
      <c r="F174" s="56">
        <f>SUM(F175:F190)</f>
        <v>960.78768000000002</v>
      </c>
      <c r="G174" s="56">
        <f>SUM(G175:G190)</f>
        <v>10771.750690000001</v>
      </c>
      <c r="H174" s="56"/>
      <c r="I174" s="56">
        <v>21884.918450000001</v>
      </c>
      <c r="J174" s="56">
        <v>39000</v>
      </c>
      <c r="K174" s="56">
        <v>4598</v>
      </c>
      <c r="L174" s="56"/>
      <c r="M174" s="56"/>
    </row>
    <row r="175" spans="1:15" s="9" customFormat="1" ht="15" hidden="1" customHeight="1" x14ac:dyDescent="0.25">
      <c r="A175" s="70"/>
      <c r="B175" s="72"/>
      <c r="C175" s="16"/>
      <c r="D175" s="22">
        <v>804</v>
      </c>
      <c r="E175" s="56">
        <f t="shared" ref="E175:E191" si="60">SUM(F175:L175)</f>
        <v>0</v>
      </c>
      <c r="F175" s="56">
        <v>0</v>
      </c>
      <c r="G175" s="56">
        <v>0</v>
      </c>
      <c r="H175" s="56">
        <v>0</v>
      </c>
      <c r="I175" s="56">
        <v>0</v>
      </c>
      <c r="J175" s="60"/>
      <c r="K175" s="60"/>
      <c r="L175" s="60"/>
      <c r="M175" s="60"/>
    </row>
    <row r="176" spans="1:15" s="9" customFormat="1" ht="15" hidden="1" customHeight="1" x14ac:dyDescent="0.25">
      <c r="A176" s="70"/>
      <c r="B176" s="72"/>
      <c r="C176" s="16"/>
      <c r="D176" s="22">
        <v>808</v>
      </c>
      <c r="E176" s="56">
        <f t="shared" si="60"/>
        <v>0</v>
      </c>
      <c r="F176" s="56">
        <v>0</v>
      </c>
      <c r="G176" s="56">
        <v>0</v>
      </c>
      <c r="H176" s="56">
        <v>0</v>
      </c>
      <c r="I176" s="56">
        <v>0</v>
      </c>
      <c r="J176" s="60"/>
      <c r="K176" s="60"/>
      <c r="L176" s="60"/>
      <c r="M176" s="60"/>
    </row>
    <row r="177" spans="1:13" s="9" customFormat="1" ht="15" hidden="1" customHeight="1" x14ac:dyDescent="0.25">
      <c r="A177" s="70"/>
      <c r="B177" s="72"/>
      <c r="C177" s="16"/>
      <c r="D177" s="22">
        <v>810</v>
      </c>
      <c r="E177" s="56">
        <f t="shared" si="60"/>
        <v>33617.456819999999</v>
      </c>
      <c r="F177" s="56">
        <v>960.78768000000002</v>
      </c>
      <c r="G177" s="56">
        <v>10771.750690000001</v>
      </c>
      <c r="H177" s="56">
        <v>0</v>
      </c>
      <c r="I177" s="56">
        <v>21884.918450000001</v>
      </c>
      <c r="J177" s="56">
        <v>0</v>
      </c>
      <c r="K177" s="56">
        <v>0</v>
      </c>
      <c r="L177" s="56"/>
      <c r="M177" s="56"/>
    </row>
    <row r="178" spans="1:13" s="9" customFormat="1" ht="15" hidden="1" customHeight="1" x14ac:dyDescent="0.25">
      <c r="A178" s="70"/>
      <c r="B178" s="72"/>
      <c r="C178" s="16"/>
      <c r="D178" s="22">
        <v>812</v>
      </c>
      <c r="E178" s="56">
        <f t="shared" si="60"/>
        <v>0</v>
      </c>
      <c r="F178" s="56"/>
      <c r="G178" s="56"/>
      <c r="H178" s="56"/>
      <c r="I178" s="56"/>
      <c r="J178" s="60"/>
      <c r="K178" s="60"/>
      <c r="L178" s="60"/>
      <c r="M178" s="60"/>
    </row>
    <row r="179" spans="1:13" s="9" customFormat="1" ht="15" hidden="1" customHeight="1" x14ac:dyDescent="0.25">
      <c r="A179" s="70"/>
      <c r="B179" s="72"/>
      <c r="C179" s="16"/>
      <c r="D179" s="22">
        <v>813</v>
      </c>
      <c r="E179" s="56">
        <f t="shared" si="60"/>
        <v>0</v>
      </c>
      <c r="F179" s="56">
        <v>0</v>
      </c>
      <c r="G179" s="56">
        <v>0</v>
      </c>
      <c r="H179" s="56">
        <v>0</v>
      </c>
      <c r="I179" s="56">
        <v>0</v>
      </c>
      <c r="J179" s="60"/>
      <c r="K179" s="60"/>
      <c r="L179" s="60"/>
      <c r="M179" s="60"/>
    </row>
    <row r="180" spans="1:13" s="9" customFormat="1" ht="15" hidden="1" customHeight="1" x14ac:dyDescent="0.25">
      <c r="A180" s="70"/>
      <c r="B180" s="72"/>
      <c r="C180" s="16"/>
      <c r="D180" s="22">
        <v>814</v>
      </c>
      <c r="E180" s="56">
        <f t="shared" si="60"/>
        <v>0</v>
      </c>
      <c r="F180" s="56">
        <v>0</v>
      </c>
      <c r="G180" s="56">
        <v>0</v>
      </c>
      <c r="H180" s="56">
        <v>0</v>
      </c>
      <c r="I180" s="56">
        <v>0</v>
      </c>
      <c r="J180" s="60"/>
      <c r="K180" s="60"/>
      <c r="L180" s="60"/>
      <c r="M180" s="60"/>
    </row>
    <row r="181" spans="1:13" s="9" customFormat="1" ht="15" hidden="1" customHeight="1" x14ac:dyDescent="0.25">
      <c r="A181" s="70"/>
      <c r="B181" s="72"/>
      <c r="C181" s="16"/>
      <c r="D181" s="22">
        <v>815</v>
      </c>
      <c r="E181" s="56">
        <f t="shared" si="60"/>
        <v>0</v>
      </c>
      <c r="F181" s="56">
        <v>0</v>
      </c>
      <c r="G181" s="56">
        <v>0</v>
      </c>
      <c r="H181" s="56">
        <v>0</v>
      </c>
      <c r="I181" s="56">
        <v>0</v>
      </c>
      <c r="J181" s="60"/>
      <c r="K181" s="60"/>
      <c r="L181" s="60"/>
      <c r="M181" s="60"/>
    </row>
    <row r="182" spans="1:13" s="9" customFormat="1" ht="15" hidden="1" customHeight="1" x14ac:dyDescent="0.25">
      <c r="A182" s="70"/>
      <c r="B182" s="72"/>
      <c r="C182" s="16"/>
      <c r="D182" s="22">
        <v>816</v>
      </c>
      <c r="E182" s="56">
        <f t="shared" si="60"/>
        <v>0</v>
      </c>
      <c r="F182" s="56">
        <v>0</v>
      </c>
      <c r="G182" s="56">
        <v>0</v>
      </c>
      <c r="H182" s="56">
        <v>0</v>
      </c>
      <c r="I182" s="56">
        <v>0</v>
      </c>
      <c r="J182" s="60"/>
      <c r="K182" s="60"/>
      <c r="L182" s="60"/>
      <c r="M182" s="60"/>
    </row>
    <row r="183" spans="1:13" s="9" customFormat="1" ht="15" hidden="1" customHeight="1" x14ac:dyDescent="0.25">
      <c r="A183" s="70"/>
      <c r="B183" s="72"/>
      <c r="C183" s="16"/>
      <c r="D183" s="22">
        <v>819</v>
      </c>
      <c r="E183" s="56">
        <f t="shared" si="60"/>
        <v>0</v>
      </c>
      <c r="F183" s="56">
        <v>0</v>
      </c>
      <c r="G183" s="56">
        <v>0</v>
      </c>
      <c r="H183" s="56">
        <v>0</v>
      </c>
      <c r="I183" s="56">
        <v>0</v>
      </c>
      <c r="J183" s="60"/>
      <c r="K183" s="60"/>
      <c r="L183" s="60"/>
      <c r="M183" s="60"/>
    </row>
    <row r="184" spans="1:13" s="9" customFormat="1" ht="15" hidden="1" customHeight="1" x14ac:dyDescent="0.25">
      <c r="A184" s="70"/>
      <c r="B184" s="72"/>
      <c r="C184" s="16"/>
      <c r="D184" s="22">
        <v>826</v>
      </c>
      <c r="E184" s="56">
        <f t="shared" si="60"/>
        <v>0</v>
      </c>
      <c r="F184" s="56">
        <v>0</v>
      </c>
      <c r="G184" s="56">
        <v>0</v>
      </c>
      <c r="H184" s="56">
        <v>0</v>
      </c>
      <c r="I184" s="56">
        <v>0</v>
      </c>
      <c r="J184" s="60"/>
      <c r="K184" s="60"/>
      <c r="L184" s="60"/>
      <c r="M184" s="60"/>
    </row>
    <row r="185" spans="1:13" s="9" customFormat="1" ht="15" hidden="1" customHeight="1" x14ac:dyDescent="0.25">
      <c r="A185" s="70"/>
      <c r="B185" s="72"/>
      <c r="C185" s="16"/>
      <c r="D185" s="22">
        <v>829</v>
      </c>
      <c r="E185" s="56">
        <f t="shared" si="60"/>
        <v>0</v>
      </c>
      <c r="F185" s="56">
        <v>0</v>
      </c>
      <c r="G185" s="56">
        <v>0</v>
      </c>
      <c r="H185" s="56">
        <v>0</v>
      </c>
      <c r="I185" s="56">
        <v>0</v>
      </c>
      <c r="J185" s="60"/>
      <c r="K185" s="60"/>
      <c r="L185" s="60"/>
      <c r="M185" s="60"/>
    </row>
    <row r="186" spans="1:13" s="9" customFormat="1" ht="15" hidden="1" customHeight="1" x14ac:dyDescent="0.25">
      <c r="A186" s="70"/>
      <c r="B186" s="72"/>
      <c r="C186" s="16"/>
      <c r="D186" s="22">
        <v>832</v>
      </c>
      <c r="E186" s="56">
        <f t="shared" si="60"/>
        <v>0</v>
      </c>
      <c r="F186" s="56">
        <v>0</v>
      </c>
      <c r="G186" s="56">
        <v>0</v>
      </c>
      <c r="H186" s="56">
        <v>0</v>
      </c>
      <c r="I186" s="56">
        <v>0</v>
      </c>
      <c r="J186" s="60"/>
      <c r="K186" s="60"/>
      <c r="L186" s="60"/>
      <c r="M186" s="60"/>
    </row>
    <row r="187" spans="1:13" s="9" customFormat="1" ht="15" hidden="1" customHeight="1" x14ac:dyDescent="0.25">
      <c r="A187" s="70"/>
      <c r="B187" s="72"/>
      <c r="C187" s="16"/>
      <c r="D187" s="22">
        <v>843</v>
      </c>
      <c r="E187" s="56">
        <f t="shared" si="60"/>
        <v>0</v>
      </c>
      <c r="F187" s="56">
        <v>0</v>
      </c>
      <c r="G187" s="56">
        <v>0</v>
      </c>
      <c r="H187" s="56">
        <v>0</v>
      </c>
      <c r="I187" s="56">
        <v>0</v>
      </c>
      <c r="J187" s="60"/>
      <c r="K187" s="60"/>
      <c r="L187" s="60"/>
      <c r="M187" s="60"/>
    </row>
    <row r="188" spans="1:13" s="9" customFormat="1" ht="15" hidden="1" customHeight="1" x14ac:dyDescent="0.25">
      <c r="A188" s="70"/>
      <c r="B188" s="72"/>
      <c r="C188" s="16"/>
      <c r="D188" s="22">
        <v>847</v>
      </c>
      <c r="E188" s="56">
        <f t="shared" si="60"/>
        <v>0</v>
      </c>
      <c r="F188" s="56">
        <v>0</v>
      </c>
      <c r="G188" s="56">
        <v>0</v>
      </c>
      <c r="H188" s="56">
        <v>0</v>
      </c>
      <c r="I188" s="56">
        <v>0</v>
      </c>
      <c r="J188" s="60"/>
      <c r="K188" s="60"/>
      <c r="L188" s="60"/>
      <c r="M188" s="60"/>
    </row>
    <row r="189" spans="1:13" s="9" customFormat="1" ht="15" hidden="1" customHeight="1" x14ac:dyDescent="0.25">
      <c r="A189" s="70"/>
      <c r="B189" s="72"/>
      <c r="C189" s="16"/>
      <c r="D189" s="22">
        <v>848</v>
      </c>
      <c r="E189" s="56">
        <f t="shared" si="60"/>
        <v>0</v>
      </c>
      <c r="F189" s="56">
        <v>0</v>
      </c>
      <c r="G189" s="56">
        <v>0</v>
      </c>
      <c r="H189" s="56">
        <v>0</v>
      </c>
      <c r="I189" s="56">
        <v>0</v>
      </c>
      <c r="J189" s="60"/>
      <c r="K189" s="60"/>
      <c r="L189" s="60"/>
      <c r="M189" s="60"/>
    </row>
    <row r="190" spans="1:13" s="9" customFormat="1" ht="15" hidden="1" customHeight="1" x14ac:dyDescent="0.25">
      <c r="A190" s="70"/>
      <c r="B190" s="72"/>
      <c r="C190" s="16"/>
      <c r="D190" s="22">
        <v>857</v>
      </c>
      <c r="E190" s="56">
        <f t="shared" si="60"/>
        <v>0</v>
      </c>
      <c r="F190" s="56">
        <v>0</v>
      </c>
      <c r="G190" s="56">
        <v>0</v>
      </c>
      <c r="H190" s="56">
        <v>0</v>
      </c>
      <c r="I190" s="56">
        <v>0</v>
      </c>
      <c r="J190" s="60"/>
      <c r="K190" s="60"/>
      <c r="L190" s="60"/>
      <c r="M190" s="60"/>
    </row>
    <row r="191" spans="1:13" s="9" customFormat="1" ht="25.5" x14ac:dyDescent="0.25">
      <c r="A191" s="70"/>
      <c r="B191" s="72"/>
      <c r="C191" s="16" t="s">
        <v>101</v>
      </c>
      <c r="D191" s="22"/>
      <c r="E191" s="56">
        <f t="shared" si="60"/>
        <v>686.06999999999994</v>
      </c>
      <c r="F191" s="56">
        <f>ROUND(F177*2/98,2)</f>
        <v>19.61</v>
      </c>
      <c r="G191" s="56">
        <f>ROUND(G177*2/98,2)</f>
        <v>219.83</v>
      </c>
      <c r="H191" s="56">
        <f>ROUND(H177*2/98,2)</f>
        <v>0</v>
      </c>
      <c r="I191" s="56">
        <f>ROUND(I174*2/98,2)</f>
        <v>446.63</v>
      </c>
      <c r="J191" s="56">
        <v>0</v>
      </c>
      <c r="K191" s="56"/>
      <c r="L191" s="56">
        <f>L174/98*2</f>
        <v>0</v>
      </c>
      <c r="M191" s="56">
        <f>M174/98*2</f>
        <v>0</v>
      </c>
    </row>
    <row r="192" spans="1:13" s="9" customFormat="1" ht="25.5" x14ac:dyDescent="0.25">
      <c r="A192" s="70"/>
      <c r="B192" s="72"/>
      <c r="C192" s="16" t="s">
        <v>102</v>
      </c>
      <c r="D192" s="22"/>
      <c r="E192" s="56">
        <f>SUM(F192:F192)</f>
        <v>0</v>
      </c>
      <c r="F192" s="56">
        <v>0</v>
      </c>
      <c r="G192" s="56">
        <v>0</v>
      </c>
      <c r="H192" s="56">
        <v>0</v>
      </c>
      <c r="I192" s="56">
        <v>0</v>
      </c>
      <c r="J192" s="56">
        <v>0</v>
      </c>
      <c r="K192" s="56">
        <v>0</v>
      </c>
      <c r="L192" s="56">
        <v>0</v>
      </c>
      <c r="M192" s="56">
        <v>0</v>
      </c>
    </row>
    <row r="193" spans="1:13" s="9" customFormat="1" ht="38.25" x14ac:dyDescent="0.25">
      <c r="A193" s="70"/>
      <c r="B193" s="72"/>
      <c r="C193" s="16" t="s">
        <v>103</v>
      </c>
      <c r="D193" s="22"/>
      <c r="E193" s="56">
        <f>SUM(F193:F193)</f>
        <v>0</v>
      </c>
      <c r="F193" s="56">
        <v>0</v>
      </c>
      <c r="G193" s="56">
        <v>0</v>
      </c>
      <c r="H193" s="56">
        <v>0</v>
      </c>
      <c r="I193" s="56">
        <v>0</v>
      </c>
      <c r="J193" s="56">
        <v>0</v>
      </c>
      <c r="K193" s="56">
        <v>0</v>
      </c>
      <c r="L193" s="56">
        <v>0</v>
      </c>
      <c r="M193" s="56">
        <v>0</v>
      </c>
    </row>
    <row r="194" spans="1:13" s="9" customFormat="1" ht="15" x14ac:dyDescent="0.25">
      <c r="A194" s="70" t="s">
        <v>11</v>
      </c>
      <c r="B194" s="71" t="s">
        <v>31</v>
      </c>
      <c r="C194" s="16" t="s">
        <v>95</v>
      </c>
      <c r="D194" s="22"/>
      <c r="E194" s="56">
        <f>SUM(F194:L194)</f>
        <v>565981.76448999997</v>
      </c>
      <c r="F194" s="56">
        <f t="shared" ref="F194:M194" si="61">F195+F197</f>
        <v>155881.95766000001</v>
      </c>
      <c r="G194" s="56">
        <f t="shared" si="61"/>
        <v>246637.459</v>
      </c>
      <c r="H194" s="56">
        <f t="shared" si="61"/>
        <v>34060.620000000003</v>
      </c>
      <c r="I194" s="56">
        <f t="shared" si="61"/>
        <v>49094.156589999999</v>
      </c>
      <c r="J194" s="56">
        <f t="shared" si="61"/>
        <v>28572.301239999997</v>
      </c>
      <c r="K194" s="56">
        <f t="shared" si="61"/>
        <v>51735.27</v>
      </c>
      <c r="L194" s="56">
        <f t="shared" si="61"/>
        <v>0</v>
      </c>
      <c r="M194" s="56">
        <f t="shared" si="61"/>
        <v>0</v>
      </c>
    </row>
    <row r="195" spans="1:13" s="9" customFormat="1" ht="38.25" x14ac:dyDescent="0.25">
      <c r="A195" s="70"/>
      <c r="B195" s="71"/>
      <c r="C195" s="16" t="s">
        <v>97</v>
      </c>
      <c r="D195" s="22"/>
      <c r="E195" s="56">
        <f t="shared" ref="E195:E217" si="62">SUM(F195:L195)</f>
        <v>565981.76448999997</v>
      </c>
      <c r="F195" s="56">
        <f t="shared" ref="F195:M195" si="63">F196+F198+F215+F216+F217</f>
        <v>155881.95766000001</v>
      </c>
      <c r="G195" s="56">
        <f t="shared" si="63"/>
        <v>246637.459</v>
      </c>
      <c r="H195" s="56">
        <f t="shared" si="63"/>
        <v>34060.620000000003</v>
      </c>
      <c r="I195" s="56">
        <f t="shared" si="63"/>
        <v>49094.156589999999</v>
      </c>
      <c r="J195" s="56">
        <f t="shared" si="63"/>
        <v>28572.301239999997</v>
      </c>
      <c r="K195" s="56">
        <f t="shared" si="63"/>
        <v>51735.27</v>
      </c>
      <c r="L195" s="56">
        <f t="shared" si="63"/>
        <v>0</v>
      </c>
      <c r="M195" s="56">
        <f t="shared" si="63"/>
        <v>0</v>
      </c>
    </row>
    <row r="196" spans="1:13" s="9" customFormat="1" ht="25.5" x14ac:dyDescent="0.25">
      <c r="A196" s="70"/>
      <c r="B196" s="71"/>
      <c r="C196" s="16" t="s">
        <v>98</v>
      </c>
      <c r="D196" s="22"/>
      <c r="E196" s="56">
        <f t="shared" si="62"/>
        <v>0</v>
      </c>
      <c r="F196" s="56">
        <v>0</v>
      </c>
      <c r="G196" s="56">
        <v>0</v>
      </c>
      <c r="H196" s="56">
        <v>0</v>
      </c>
      <c r="I196" s="56">
        <v>0</v>
      </c>
      <c r="J196" s="56">
        <v>0</v>
      </c>
      <c r="K196" s="56">
        <v>0</v>
      </c>
      <c r="L196" s="56">
        <v>0</v>
      </c>
      <c r="M196" s="56">
        <v>0</v>
      </c>
    </row>
    <row r="197" spans="1:13" s="9" customFormat="1" ht="51" x14ac:dyDescent="0.25">
      <c r="A197" s="70"/>
      <c r="B197" s="71"/>
      <c r="C197" s="16" t="s">
        <v>99</v>
      </c>
      <c r="D197" s="22"/>
      <c r="E197" s="56">
        <f t="shared" si="62"/>
        <v>0</v>
      </c>
      <c r="F197" s="56">
        <v>0</v>
      </c>
      <c r="G197" s="56">
        <v>0</v>
      </c>
      <c r="H197" s="56">
        <v>0</v>
      </c>
      <c r="I197" s="56">
        <v>0</v>
      </c>
      <c r="J197" s="56">
        <v>0</v>
      </c>
      <c r="K197" s="56">
        <v>0</v>
      </c>
      <c r="L197" s="56">
        <v>0</v>
      </c>
      <c r="M197" s="56">
        <v>0</v>
      </c>
    </row>
    <row r="198" spans="1:13" s="9" customFormat="1" ht="25.5" x14ac:dyDescent="0.25">
      <c r="A198" s="70"/>
      <c r="B198" s="71"/>
      <c r="C198" s="16" t="s">
        <v>100</v>
      </c>
      <c r="D198" s="17">
        <v>810</v>
      </c>
      <c r="E198" s="56">
        <f>SUM(F198:L198)</f>
        <v>557250.16449</v>
      </c>
      <c r="F198" s="56">
        <f t="shared" ref="F198:M198" si="64">SUM(F199:F214)</f>
        <v>152764.31766</v>
      </c>
      <c r="G198" s="56">
        <f t="shared" si="64"/>
        <v>241704.709</v>
      </c>
      <c r="H198" s="56">
        <f>H201</f>
        <v>33379.410000000003</v>
      </c>
      <c r="I198" s="56">
        <v>49094.156589999999</v>
      </c>
      <c r="J198" s="56">
        <v>28572.301239999997</v>
      </c>
      <c r="K198" s="56">
        <v>51735.27</v>
      </c>
      <c r="L198" s="56">
        <f t="shared" si="64"/>
        <v>0</v>
      </c>
      <c r="M198" s="56">
        <f t="shared" si="64"/>
        <v>0</v>
      </c>
    </row>
    <row r="199" spans="1:13" s="9" customFormat="1" ht="15" hidden="1" x14ac:dyDescent="0.25">
      <c r="A199" s="70"/>
      <c r="B199" s="71"/>
      <c r="C199" s="16"/>
      <c r="D199" s="22">
        <v>804</v>
      </c>
      <c r="E199" s="56">
        <f t="shared" ref="E199:E215" si="65">SUM(F199:L199)</f>
        <v>0</v>
      </c>
      <c r="F199" s="56">
        <v>0</v>
      </c>
      <c r="G199" s="56">
        <v>0</v>
      </c>
      <c r="H199" s="56">
        <v>0</v>
      </c>
      <c r="I199" s="56">
        <v>0</v>
      </c>
      <c r="J199" s="56">
        <v>0</v>
      </c>
      <c r="K199" s="56">
        <v>0</v>
      </c>
      <c r="L199" s="56">
        <v>0</v>
      </c>
      <c r="M199" s="56">
        <v>0</v>
      </c>
    </row>
    <row r="200" spans="1:13" s="9" customFormat="1" ht="15" hidden="1" x14ac:dyDescent="0.25">
      <c r="A200" s="70"/>
      <c r="B200" s="71"/>
      <c r="C200" s="16"/>
      <c r="D200" s="22">
        <v>808</v>
      </c>
      <c r="E200" s="56">
        <f t="shared" si="65"/>
        <v>0</v>
      </c>
      <c r="F200" s="56">
        <v>0</v>
      </c>
      <c r="G200" s="56">
        <v>0</v>
      </c>
      <c r="H200" s="56">
        <v>0</v>
      </c>
      <c r="I200" s="56">
        <v>0</v>
      </c>
      <c r="J200" s="56">
        <v>0</v>
      </c>
      <c r="K200" s="56">
        <v>0</v>
      </c>
      <c r="L200" s="56">
        <v>0</v>
      </c>
      <c r="M200" s="56">
        <v>0</v>
      </c>
    </row>
    <row r="201" spans="1:13" s="9" customFormat="1" ht="15" hidden="1" x14ac:dyDescent="0.25">
      <c r="A201" s="70"/>
      <c r="B201" s="71"/>
      <c r="C201" s="16"/>
      <c r="D201" s="22">
        <v>810</v>
      </c>
      <c r="E201" s="56">
        <f t="shared" si="65"/>
        <v>491050.25725000002</v>
      </c>
      <c r="F201" s="56">
        <v>152764.31766</v>
      </c>
      <c r="G201" s="56">
        <v>241704.709</v>
      </c>
      <c r="H201" s="56">
        <v>33379.410000000003</v>
      </c>
      <c r="I201" s="56">
        <v>49094.156589999999</v>
      </c>
      <c r="J201" s="56">
        <v>14107.664000000001</v>
      </c>
      <c r="K201" s="56">
        <v>0</v>
      </c>
      <c r="L201" s="56">
        <v>0</v>
      </c>
      <c r="M201" s="56">
        <v>0</v>
      </c>
    </row>
    <row r="202" spans="1:13" s="9" customFormat="1" ht="15" hidden="1" x14ac:dyDescent="0.25">
      <c r="A202" s="70"/>
      <c r="B202" s="71"/>
      <c r="C202" s="16"/>
      <c r="D202" s="22">
        <v>812</v>
      </c>
      <c r="E202" s="56">
        <f t="shared" si="65"/>
        <v>0</v>
      </c>
      <c r="F202" s="56"/>
      <c r="G202" s="56"/>
      <c r="H202" s="56"/>
      <c r="I202" s="56"/>
      <c r="J202" s="56"/>
      <c r="K202" s="56"/>
      <c r="L202" s="56"/>
      <c r="M202" s="56"/>
    </row>
    <row r="203" spans="1:13" s="9" customFormat="1" ht="15" hidden="1" x14ac:dyDescent="0.25">
      <c r="A203" s="70"/>
      <c r="B203" s="71"/>
      <c r="C203" s="16"/>
      <c r="D203" s="22">
        <v>813</v>
      </c>
      <c r="E203" s="56">
        <f t="shared" si="65"/>
        <v>0</v>
      </c>
      <c r="F203" s="56">
        <v>0</v>
      </c>
      <c r="G203" s="56">
        <v>0</v>
      </c>
      <c r="H203" s="56">
        <v>0</v>
      </c>
      <c r="I203" s="56">
        <v>0</v>
      </c>
      <c r="J203" s="56">
        <v>0</v>
      </c>
      <c r="K203" s="56">
        <v>0</v>
      </c>
      <c r="L203" s="56">
        <v>0</v>
      </c>
      <c r="M203" s="56">
        <v>0</v>
      </c>
    </row>
    <row r="204" spans="1:13" s="9" customFormat="1" ht="15" hidden="1" x14ac:dyDescent="0.25">
      <c r="A204" s="70"/>
      <c r="B204" s="71"/>
      <c r="C204" s="16"/>
      <c r="D204" s="22">
        <v>814</v>
      </c>
      <c r="E204" s="56">
        <f t="shared" si="65"/>
        <v>0</v>
      </c>
      <c r="F204" s="56">
        <v>0</v>
      </c>
      <c r="G204" s="56">
        <v>0</v>
      </c>
      <c r="H204" s="56">
        <v>0</v>
      </c>
      <c r="I204" s="56">
        <v>0</v>
      </c>
      <c r="J204" s="56">
        <v>0</v>
      </c>
      <c r="K204" s="56">
        <v>0</v>
      </c>
      <c r="L204" s="56">
        <v>0</v>
      </c>
      <c r="M204" s="56">
        <v>0</v>
      </c>
    </row>
    <row r="205" spans="1:13" s="9" customFormat="1" ht="15" hidden="1" x14ac:dyDescent="0.25">
      <c r="A205" s="70"/>
      <c r="B205" s="71"/>
      <c r="C205" s="16"/>
      <c r="D205" s="22">
        <v>815</v>
      </c>
      <c r="E205" s="56">
        <f t="shared" si="65"/>
        <v>0</v>
      </c>
      <c r="F205" s="56">
        <v>0</v>
      </c>
      <c r="G205" s="56">
        <v>0</v>
      </c>
      <c r="H205" s="56">
        <v>0</v>
      </c>
      <c r="I205" s="56">
        <v>0</v>
      </c>
      <c r="J205" s="56">
        <v>0</v>
      </c>
      <c r="K205" s="56">
        <v>0</v>
      </c>
      <c r="L205" s="56">
        <v>0</v>
      </c>
      <c r="M205" s="56">
        <v>0</v>
      </c>
    </row>
    <row r="206" spans="1:13" s="9" customFormat="1" ht="15" hidden="1" x14ac:dyDescent="0.25">
      <c r="A206" s="70"/>
      <c r="B206" s="71"/>
      <c r="C206" s="16"/>
      <c r="D206" s="22">
        <v>816</v>
      </c>
      <c r="E206" s="56">
        <f t="shared" si="65"/>
        <v>0</v>
      </c>
      <c r="F206" s="56">
        <v>0</v>
      </c>
      <c r="G206" s="56">
        <v>0</v>
      </c>
      <c r="H206" s="56">
        <v>0</v>
      </c>
      <c r="I206" s="56">
        <v>0</v>
      </c>
      <c r="J206" s="56">
        <v>0</v>
      </c>
      <c r="K206" s="56">
        <v>0</v>
      </c>
      <c r="L206" s="56">
        <v>0</v>
      </c>
      <c r="M206" s="56">
        <v>0</v>
      </c>
    </row>
    <row r="207" spans="1:13" s="9" customFormat="1" ht="15" hidden="1" x14ac:dyDescent="0.25">
      <c r="A207" s="70"/>
      <c r="B207" s="71"/>
      <c r="C207" s="16"/>
      <c r="D207" s="22">
        <v>819</v>
      </c>
      <c r="E207" s="56">
        <f t="shared" si="65"/>
        <v>0</v>
      </c>
      <c r="F207" s="56">
        <v>0</v>
      </c>
      <c r="G207" s="56">
        <v>0</v>
      </c>
      <c r="H207" s="56">
        <v>0</v>
      </c>
      <c r="I207" s="56">
        <v>0</v>
      </c>
      <c r="J207" s="56">
        <v>0</v>
      </c>
      <c r="K207" s="56">
        <v>0</v>
      </c>
      <c r="L207" s="56">
        <v>0</v>
      </c>
      <c r="M207" s="56">
        <v>0</v>
      </c>
    </row>
    <row r="208" spans="1:13" s="9" customFormat="1" ht="15" hidden="1" x14ac:dyDescent="0.25">
      <c r="A208" s="70"/>
      <c r="B208" s="71"/>
      <c r="C208" s="16"/>
      <c r="D208" s="22">
        <v>826</v>
      </c>
      <c r="E208" s="56">
        <f t="shared" si="65"/>
        <v>0</v>
      </c>
      <c r="F208" s="56">
        <v>0</v>
      </c>
      <c r="G208" s="56">
        <v>0</v>
      </c>
      <c r="H208" s="56">
        <v>0</v>
      </c>
      <c r="I208" s="56">
        <v>0</v>
      </c>
      <c r="J208" s="56">
        <v>0</v>
      </c>
      <c r="K208" s="56">
        <v>0</v>
      </c>
      <c r="L208" s="56">
        <v>0</v>
      </c>
      <c r="M208" s="56">
        <v>0</v>
      </c>
    </row>
    <row r="209" spans="1:13" s="9" customFormat="1" ht="15" hidden="1" x14ac:dyDescent="0.25">
      <c r="A209" s="70"/>
      <c r="B209" s="71"/>
      <c r="C209" s="16"/>
      <c r="D209" s="22">
        <v>829</v>
      </c>
      <c r="E209" s="56">
        <f t="shared" si="65"/>
        <v>0</v>
      </c>
      <c r="F209" s="56">
        <v>0</v>
      </c>
      <c r="G209" s="56">
        <v>0</v>
      </c>
      <c r="H209" s="56">
        <v>0</v>
      </c>
      <c r="I209" s="56">
        <v>0</v>
      </c>
      <c r="J209" s="56">
        <v>0</v>
      </c>
      <c r="K209" s="56">
        <v>0</v>
      </c>
      <c r="L209" s="56">
        <v>0</v>
      </c>
      <c r="M209" s="56">
        <v>0</v>
      </c>
    </row>
    <row r="210" spans="1:13" s="9" customFormat="1" ht="15" hidden="1" x14ac:dyDescent="0.25">
      <c r="A210" s="70"/>
      <c r="B210" s="71"/>
      <c r="C210" s="16"/>
      <c r="D210" s="22">
        <v>832</v>
      </c>
      <c r="E210" s="56">
        <f t="shared" si="65"/>
        <v>0</v>
      </c>
      <c r="F210" s="56">
        <v>0</v>
      </c>
      <c r="G210" s="56">
        <v>0</v>
      </c>
      <c r="H210" s="56">
        <v>0</v>
      </c>
      <c r="I210" s="56">
        <v>0</v>
      </c>
      <c r="J210" s="56">
        <v>0</v>
      </c>
      <c r="K210" s="56">
        <v>0</v>
      </c>
      <c r="L210" s="56">
        <v>0</v>
      </c>
      <c r="M210" s="56">
        <v>0</v>
      </c>
    </row>
    <row r="211" spans="1:13" s="9" customFormat="1" ht="15" hidden="1" x14ac:dyDescent="0.25">
      <c r="A211" s="70"/>
      <c r="B211" s="71"/>
      <c r="C211" s="16"/>
      <c r="D211" s="22">
        <v>843</v>
      </c>
      <c r="E211" s="56">
        <f t="shared" si="65"/>
        <v>0</v>
      </c>
      <c r="F211" s="56">
        <v>0</v>
      </c>
      <c r="G211" s="56">
        <v>0</v>
      </c>
      <c r="H211" s="56">
        <v>0</v>
      </c>
      <c r="I211" s="56">
        <v>0</v>
      </c>
      <c r="J211" s="56">
        <v>0</v>
      </c>
      <c r="K211" s="56">
        <v>0</v>
      </c>
      <c r="L211" s="56">
        <v>0</v>
      </c>
      <c r="M211" s="56">
        <v>0</v>
      </c>
    </row>
    <row r="212" spans="1:13" s="9" customFormat="1" ht="15" hidden="1" x14ac:dyDescent="0.25">
      <c r="A212" s="70"/>
      <c r="B212" s="71"/>
      <c r="C212" s="16"/>
      <c r="D212" s="22">
        <v>847</v>
      </c>
      <c r="E212" s="56">
        <f t="shared" si="65"/>
        <v>0</v>
      </c>
      <c r="F212" s="56">
        <v>0</v>
      </c>
      <c r="G212" s="56">
        <v>0</v>
      </c>
      <c r="H212" s="56">
        <v>0</v>
      </c>
      <c r="I212" s="56">
        <v>0</v>
      </c>
      <c r="J212" s="56">
        <v>0</v>
      </c>
      <c r="K212" s="56">
        <v>0</v>
      </c>
      <c r="L212" s="56">
        <v>0</v>
      </c>
      <c r="M212" s="56">
        <v>0</v>
      </c>
    </row>
    <row r="213" spans="1:13" s="9" customFormat="1" ht="15" hidden="1" x14ac:dyDescent="0.25">
      <c r="A213" s="70"/>
      <c r="B213" s="71"/>
      <c r="C213" s="16"/>
      <c r="D213" s="22">
        <v>848</v>
      </c>
      <c r="E213" s="56">
        <f t="shared" si="65"/>
        <v>0</v>
      </c>
      <c r="F213" s="56">
        <v>0</v>
      </c>
      <c r="G213" s="56">
        <v>0</v>
      </c>
      <c r="H213" s="56">
        <v>0</v>
      </c>
      <c r="I213" s="56">
        <v>0</v>
      </c>
      <c r="J213" s="56">
        <v>0</v>
      </c>
      <c r="K213" s="56">
        <v>0</v>
      </c>
      <c r="L213" s="56">
        <v>0</v>
      </c>
      <c r="M213" s="56">
        <v>0</v>
      </c>
    </row>
    <row r="214" spans="1:13" s="9" customFormat="1" ht="15" hidden="1" x14ac:dyDescent="0.25">
      <c r="A214" s="70"/>
      <c r="B214" s="71"/>
      <c r="C214" s="16"/>
      <c r="D214" s="22">
        <v>857</v>
      </c>
      <c r="E214" s="56">
        <f t="shared" si="65"/>
        <v>0</v>
      </c>
      <c r="F214" s="56">
        <v>0</v>
      </c>
      <c r="G214" s="56">
        <v>0</v>
      </c>
      <c r="H214" s="56">
        <v>0</v>
      </c>
      <c r="I214" s="56">
        <v>0</v>
      </c>
      <c r="J214" s="56">
        <v>0</v>
      </c>
      <c r="K214" s="56">
        <v>0</v>
      </c>
      <c r="L214" s="56">
        <v>0</v>
      </c>
      <c r="M214" s="56">
        <v>0</v>
      </c>
    </row>
    <row r="215" spans="1:13" s="9" customFormat="1" ht="25.5" x14ac:dyDescent="0.25">
      <c r="A215" s="70"/>
      <c r="B215" s="71"/>
      <c r="C215" s="16" t="s">
        <v>101</v>
      </c>
      <c r="D215" s="22"/>
      <c r="E215" s="56">
        <f t="shared" si="65"/>
        <v>8731.5999999999985</v>
      </c>
      <c r="F215" s="56">
        <f t="shared" ref="F215:M215" si="66">ROUND(F201*2/98,2)</f>
        <v>3117.64</v>
      </c>
      <c r="G215" s="56">
        <f t="shared" si="66"/>
        <v>4932.75</v>
      </c>
      <c r="H215" s="56">
        <f t="shared" si="66"/>
        <v>681.21</v>
      </c>
      <c r="I215" s="56">
        <v>0</v>
      </c>
      <c r="J215" s="56">
        <v>0</v>
      </c>
      <c r="K215" s="56">
        <f t="shared" si="66"/>
        <v>0</v>
      </c>
      <c r="L215" s="56">
        <f t="shared" si="66"/>
        <v>0</v>
      </c>
      <c r="M215" s="56">
        <f t="shared" si="66"/>
        <v>0</v>
      </c>
    </row>
    <row r="216" spans="1:13" s="9" customFormat="1" ht="25.5" x14ac:dyDescent="0.25">
      <c r="A216" s="70"/>
      <c r="B216" s="71"/>
      <c r="C216" s="16" t="s">
        <v>102</v>
      </c>
      <c r="D216" s="22"/>
      <c r="E216" s="56">
        <f t="shared" si="62"/>
        <v>0</v>
      </c>
      <c r="F216" s="56">
        <v>0</v>
      </c>
      <c r="G216" s="56">
        <v>0</v>
      </c>
      <c r="H216" s="56">
        <v>0</v>
      </c>
      <c r="I216" s="56">
        <v>0</v>
      </c>
      <c r="J216" s="56">
        <v>0</v>
      </c>
      <c r="K216" s="56">
        <v>0</v>
      </c>
      <c r="L216" s="56">
        <v>0</v>
      </c>
      <c r="M216" s="56">
        <v>0</v>
      </c>
    </row>
    <row r="217" spans="1:13" s="9" customFormat="1" ht="38.25" x14ac:dyDescent="0.25">
      <c r="A217" s="70"/>
      <c r="B217" s="71"/>
      <c r="C217" s="16" t="s">
        <v>103</v>
      </c>
      <c r="D217" s="22"/>
      <c r="E217" s="56">
        <f t="shared" si="62"/>
        <v>0</v>
      </c>
      <c r="F217" s="56">
        <v>0</v>
      </c>
      <c r="G217" s="56">
        <v>0</v>
      </c>
      <c r="H217" s="56">
        <v>0</v>
      </c>
      <c r="I217" s="56">
        <v>0</v>
      </c>
      <c r="J217" s="56">
        <v>0</v>
      </c>
      <c r="K217" s="56">
        <v>0</v>
      </c>
      <c r="L217" s="56">
        <v>0</v>
      </c>
      <c r="M217" s="56">
        <v>0</v>
      </c>
    </row>
    <row r="218" spans="1:13" s="9" customFormat="1" ht="15" x14ac:dyDescent="0.25">
      <c r="A218" s="70" t="s">
        <v>12</v>
      </c>
      <c r="B218" s="71" t="s">
        <v>32</v>
      </c>
      <c r="C218" s="16" t="s">
        <v>95</v>
      </c>
      <c r="D218" s="22"/>
      <c r="E218" s="56">
        <f>SUM(F218:M218)</f>
        <v>211077.17629510202</v>
      </c>
      <c r="F218" s="56">
        <f t="shared" ref="F218:M218" si="67">F219+F221</f>
        <v>9831.36384</v>
      </c>
      <c r="G218" s="56">
        <f t="shared" si="67"/>
        <v>16010.818489795918</v>
      </c>
      <c r="H218" s="56">
        <f t="shared" si="67"/>
        <v>46321.13596</v>
      </c>
      <c r="I218" s="56">
        <f t="shared" si="67"/>
        <v>26493.235240000002</v>
      </c>
      <c r="J218" s="56">
        <f t="shared" si="67"/>
        <v>13693.071744897959</v>
      </c>
      <c r="K218" s="56">
        <f t="shared" si="67"/>
        <v>32909.183673469386</v>
      </c>
      <c r="L218" s="56">
        <f t="shared" si="67"/>
        <v>32909.183673469386</v>
      </c>
      <c r="M218" s="56">
        <f t="shared" si="67"/>
        <v>32909.183673469386</v>
      </c>
    </row>
    <row r="219" spans="1:13" s="9" customFormat="1" ht="38.25" x14ac:dyDescent="0.25">
      <c r="A219" s="70"/>
      <c r="B219" s="71"/>
      <c r="C219" s="16" t="s">
        <v>97</v>
      </c>
      <c r="D219" s="22"/>
      <c r="E219" s="56">
        <f>E222+E239</f>
        <v>211077.17629510202</v>
      </c>
      <c r="F219" s="56">
        <f t="shared" ref="F219:M219" si="68">F220+F222+F239+F240+F241</f>
        <v>9831.36384</v>
      </c>
      <c r="G219" s="56">
        <f t="shared" si="68"/>
        <v>16010.818489795918</v>
      </c>
      <c r="H219" s="56">
        <f t="shared" si="68"/>
        <v>46321.13596</v>
      </c>
      <c r="I219" s="56">
        <f t="shared" si="68"/>
        <v>26493.235240000002</v>
      </c>
      <c r="J219" s="56">
        <f t="shared" si="68"/>
        <v>13693.071744897959</v>
      </c>
      <c r="K219" s="56">
        <f t="shared" si="68"/>
        <v>32909.183673469386</v>
      </c>
      <c r="L219" s="56">
        <f t="shared" si="68"/>
        <v>32909.183673469386</v>
      </c>
      <c r="M219" s="56">
        <f t="shared" si="68"/>
        <v>32909.183673469386</v>
      </c>
    </row>
    <row r="220" spans="1:13" s="9" customFormat="1" ht="25.5" x14ac:dyDescent="0.25">
      <c r="A220" s="70"/>
      <c r="B220" s="71"/>
      <c r="C220" s="16" t="s">
        <v>98</v>
      </c>
      <c r="D220" s="22"/>
      <c r="E220" s="56">
        <f t="shared" ref="E220:E241" si="69">SUM(F220:L220)</f>
        <v>0</v>
      </c>
      <c r="F220" s="56">
        <v>0</v>
      </c>
      <c r="G220" s="56">
        <v>0</v>
      </c>
      <c r="H220" s="56">
        <v>0</v>
      </c>
      <c r="I220" s="56">
        <v>0</v>
      </c>
      <c r="J220" s="56">
        <v>0</v>
      </c>
      <c r="K220" s="56">
        <v>0</v>
      </c>
      <c r="L220" s="56">
        <v>0</v>
      </c>
      <c r="M220" s="56">
        <v>0</v>
      </c>
    </row>
    <row r="221" spans="1:13" s="9" customFormat="1" ht="51" x14ac:dyDescent="0.25">
      <c r="A221" s="70"/>
      <c r="B221" s="71"/>
      <c r="C221" s="16" t="s">
        <v>99</v>
      </c>
      <c r="D221" s="22"/>
      <c r="E221" s="56">
        <f t="shared" si="69"/>
        <v>0</v>
      </c>
      <c r="F221" s="56">
        <v>0</v>
      </c>
      <c r="G221" s="56">
        <v>0</v>
      </c>
      <c r="H221" s="56">
        <v>0</v>
      </c>
      <c r="I221" s="56">
        <v>0</v>
      </c>
      <c r="J221" s="56">
        <v>0</v>
      </c>
      <c r="K221" s="56">
        <v>0</v>
      </c>
      <c r="L221" s="56">
        <v>0</v>
      </c>
      <c r="M221" s="56">
        <v>0</v>
      </c>
    </row>
    <row r="222" spans="1:13" s="9" customFormat="1" ht="25.5" x14ac:dyDescent="0.25">
      <c r="A222" s="70"/>
      <c r="B222" s="71"/>
      <c r="C222" s="16" t="s">
        <v>100</v>
      </c>
      <c r="D222" s="17">
        <v>810</v>
      </c>
      <c r="E222" s="56">
        <f>SUM(F222:M222)</f>
        <v>206855.63746999999</v>
      </c>
      <c r="F222" s="56">
        <f>SUM(F223:F238)</f>
        <v>9634.7338400000008</v>
      </c>
      <c r="G222" s="56">
        <f>SUM(G223:G238)</f>
        <v>15690.60212</v>
      </c>
      <c r="H222" s="56">
        <f>H225</f>
        <v>45394.715960000001</v>
      </c>
      <c r="I222" s="56">
        <v>25963.375240000001</v>
      </c>
      <c r="J222" s="56">
        <v>13419.21031</v>
      </c>
      <c r="K222" s="56">
        <v>32251</v>
      </c>
      <c r="L222" s="56">
        <v>32251</v>
      </c>
      <c r="M222" s="56">
        <v>32251</v>
      </c>
    </row>
    <row r="223" spans="1:13" s="9" customFormat="1" ht="15" hidden="1" x14ac:dyDescent="0.25">
      <c r="A223" s="70"/>
      <c r="B223" s="71"/>
      <c r="C223" s="16"/>
      <c r="D223" s="22">
        <v>804</v>
      </c>
      <c r="E223" s="56">
        <f t="shared" ref="E223:E239" si="70">SUM(F223:M223)</f>
        <v>0</v>
      </c>
      <c r="F223" s="56">
        <v>0</v>
      </c>
      <c r="G223" s="56">
        <v>0</v>
      </c>
      <c r="H223" s="56">
        <v>0</v>
      </c>
      <c r="I223" s="56">
        <v>0</v>
      </c>
      <c r="J223" s="60"/>
      <c r="K223" s="60"/>
      <c r="L223" s="60"/>
      <c r="M223" s="60"/>
    </row>
    <row r="224" spans="1:13" s="9" customFormat="1" ht="15" hidden="1" x14ac:dyDescent="0.25">
      <c r="A224" s="70"/>
      <c r="B224" s="71"/>
      <c r="C224" s="16"/>
      <c r="D224" s="22">
        <v>808</v>
      </c>
      <c r="E224" s="56">
        <f t="shared" si="70"/>
        <v>0</v>
      </c>
      <c r="F224" s="56">
        <v>0</v>
      </c>
      <c r="G224" s="56">
        <v>0</v>
      </c>
      <c r="H224" s="56">
        <v>0</v>
      </c>
      <c r="I224" s="56">
        <v>0</v>
      </c>
      <c r="J224" s="60"/>
      <c r="K224" s="60"/>
      <c r="L224" s="60"/>
      <c r="M224" s="60"/>
    </row>
    <row r="225" spans="1:13" s="9" customFormat="1" ht="15" hidden="1" x14ac:dyDescent="0.25">
      <c r="A225" s="70"/>
      <c r="B225" s="71"/>
      <c r="C225" s="16"/>
      <c r="D225" s="22">
        <v>810</v>
      </c>
      <c r="E225" s="56">
        <f t="shared" si="70"/>
        <v>140766.72716000001</v>
      </c>
      <c r="F225" s="56">
        <v>9634.7338400000008</v>
      </c>
      <c r="G225" s="56">
        <v>15690.60212</v>
      </c>
      <c r="H225" s="56">
        <v>45394.715960000001</v>
      </c>
      <c r="I225" s="56">
        <v>25963.375240000001</v>
      </c>
      <c r="J225" s="56">
        <v>17223.599999999999</v>
      </c>
      <c r="K225" s="56">
        <v>16755.7</v>
      </c>
      <c r="L225" s="56">
        <v>5052</v>
      </c>
      <c r="M225" s="56">
        <v>5052</v>
      </c>
    </row>
    <row r="226" spans="1:13" s="9" customFormat="1" ht="15" hidden="1" x14ac:dyDescent="0.25">
      <c r="A226" s="70"/>
      <c r="B226" s="71"/>
      <c r="C226" s="16"/>
      <c r="D226" s="22">
        <v>812</v>
      </c>
      <c r="E226" s="56">
        <f t="shared" si="70"/>
        <v>0</v>
      </c>
      <c r="F226" s="56"/>
      <c r="G226" s="56"/>
      <c r="H226" s="56"/>
      <c r="I226" s="56"/>
      <c r="J226" s="60"/>
      <c r="K226" s="60"/>
      <c r="L226" s="60"/>
      <c r="M226" s="60"/>
    </row>
    <row r="227" spans="1:13" s="9" customFormat="1" ht="15" hidden="1" x14ac:dyDescent="0.25">
      <c r="A227" s="70"/>
      <c r="B227" s="71"/>
      <c r="C227" s="16"/>
      <c r="D227" s="22">
        <v>813</v>
      </c>
      <c r="E227" s="56">
        <f t="shared" si="70"/>
        <v>0</v>
      </c>
      <c r="F227" s="56">
        <v>0</v>
      </c>
      <c r="G227" s="56">
        <v>0</v>
      </c>
      <c r="H227" s="56">
        <v>0</v>
      </c>
      <c r="I227" s="56">
        <v>0</v>
      </c>
      <c r="J227" s="60"/>
      <c r="K227" s="60"/>
      <c r="L227" s="60"/>
      <c r="M227" s="60"/>
    </row>
    <row r="228" spans="1:13" s="9" customFormat="1" ht="15" hidden="1" x14ac:dyDescent="0.25">
      <c r="A228" s="70"/>
      <c r="B228" s="71"/>
      <c r="C228" s="16"/>
      <c r="D228" s="22">
        <v>814</v>
      </c>
      <c r="E228" s="56">
        <f t="shared" si="70"/>
        <v>0</v>
      </c>
      <c r="F228" s="56">
        <v>0</v>
      </c>
      <c r="G228" s="56">
        <v>0</v>
      </c>
      <c r="H228" s="56">
        <v>0</v>
      </c>
      <c r="I228" s="56">
        <v>0</v>
      </c>
      <c r="J228" s="60"/>
      <c r="K228" s="60"/>
      <c r="L228" s="60"/>
      <c r="M228" s="60"/>
    </row>
    <row r="229" spans="1:13" s="9" customFormat="1" ht="15" hidden="1" x14ac:dyDescent="0.25">
      <c r="A229" s="70"/>
      <c r="B229" s="71"/>
      <c r="C229" s="16"/>
      <c r="D229" s="22">
        <v>815</v>
      </c>
      <c r="E229" s="56">
        <f t="shared" si="70"/>
        <v>0</v>
      </c>
      <c r="F229" s="56">
        <v>0</v>
      </c>
      <c r="G229" s="56">
        <v>0</v>
      </c>
      <c r="H229" s="56">
        <v>0</v>
      </c>
      <c r="I229" s="56">
        <v>0</v>
      </c>
      <c r="J229" s="60"/>
      <c r="K229" s="60"/>
      <c r="L229" s="60"/>
      <c r="M229" s="60"/>
    </row>
    <row r="230" spans="1:13" s="9" customFormat="1" ht="15" hidden="1" x14ac:dyDescent="0.25">
      <c r="A230" s="70"/>
      <c r="B230" s="71"/>
      <c r="C230" s="16"/>
      <c r="D230" s="22">
        <v>816</v>
      </c>
      <c r="E230" s="56">
        <f t="shared" si="70"/>
        <v>0</v>
      </c>
      <c r="F230" s="56">
        <v>0</v>
      </c>
      <c r="G230" s="56">
        <v>0</v>
      </c>
      <c r="H230" s="56">
        <v>0</v>
      </c>
      <c r="I230" s="56">
        <v>0</v>
      </c>
      <c r="J230" s="60"/>
      <c r="K230" s="60"/>
      <c r="L230" s="60"/>
      <c r="M230" s="60"/>
    </row>
    <row r="231" spans="1:13" s="9" customFormat="1" ht="15" hidden="1" x14ac:dyDescent="0.25">
      <c r="A231" s="70"/>
      <c r="B231" s="71"/>
      <c r="C231" s="16"/>
      <c r="D231" s="22">
        <v>819</v>
      </c>
      <c r="E231" s="56">
        <f t="shared" si="70"/>
        <v>0</v>
      </c>
      <c r="F231" s="56">
        <v>0</v>
      </c>
      <c r="G231" s="56">
        <v>0</v>
      </c>
      <c r="H231" s="56">
        <v>0</v>
      </c>
      <c r="I231" s="56">
        <v>0</v>
      </c>
      <c r="J231" s="60"/>
      <c r="K231" s="60"/>
      <c r="L231" s="60"/>
      <c r="M231" s="60"/>
    </row>
    <row r="232" spans="1:13" s="9" customFormat="1" ht="15" hidden="1" x14ac:dyDescent="0.25">
      <c r="A232" s="70"/>
      <c r="B232" s="71"/>
      <c r="C232" s="16"/>
      <c r="D232" s="22">
        <v>826</v>
      </c>
      <c r="E232" s="56">
        <f t="shared" si="70"/>
        <v>0</v>
      </c>
      <c r="F232" s="56">
        <v>0</v>
      </c>
      <c r="G232" s="56">
        <v>0</v>
      </c>
      <c r="H232" s="56">
        <v>0</v>
      </c>
      <c r="I232" s="56">
        <v>0</v>
      </c>
      <c r="J232" s="60"/>
      <c r="K232" s="60"/>
      <c r="L232" s="60"/>
      <c r="M232" s="60"/>
    </row>
    <row r="233" spans="1:13" s="9" customFormat="1" ht="15" hidden="1" x14ac:dyDescent="0.25">
      <c r="A233" s="70"/>
      <c r="B233" s="71"/>
      <c r="C233" s="16"/>
      <c r="D233" s="22">
        <v>829</v>
      </c>
      <c r="E233" s="56">
        <f t="shared" si="70"/>
        <v>0</v>
      </c>
      <c r="F233" s="56">
        <v>0</v>
      </c>
      <c r="G233" s="56">
        <v>0</v>
      </c>
      <c r="H233" s="56">
        <v>0</v>
      </c>
      <c r="I233" s="56">
        <v>0</v>
      </c>
      <c r="J233" s="60"/>
      <c r="K233" s="60"/>
      <c r="L233" s="60"/>
      <c r="M233" s="60"/>
    </row>
    <row r="234" spans="1:13" s="9" customFormat="1" ht="15" hidden="1" x14ac:dyDescent="0.25">
      <c r="A234" s="70"/>
      <c r="B234" s="71"/>
      <c r="C234" s="16"/>
      <c r="D234" s="22">
        <v>832</v>
      </c>
      <c r="E234" s="56">
        <f t="shared" si="70"/>
        <v>0</v>
      </c>
      <c r="F234" s="56">
        <v>0</v>
      </c>
      <c r="G234" s="56">
        <v>0</v>
      </c>
      <c r="H234" s="56">
        <v>0</v>
      </c>
      <c r="I234" s="56">
        <v>0</v>
      </c>
      <c r="J234" s="60"/>
      <c r="K234" s="60"/>
      <c r="L234" s="60"/>
      <c r="M234" s="60"/>
    </row>
    <row r="235" spans="1:13" s="9" customFormat="1" ht="15" hidden="1" x14ac:dyDescent="0.25">
      <c r="A235" s="70"/>
      <c r="B235" s="71"/>
      <c r="C235" s="16"/>
      <c r="D235" s="22">
        <v>843</v>
      </c>
      <c r="E235" s="56">
        <f t="shared" si="70"/>
        <v>0</v>
      </c>
      <c r="F235" s="56">
        <v>0</v>
      </c>
      <c r="G235" s="56">
        <v>0</v>
      </c>
      <c r="H235" s="56">
        <v>0</v>
      </c>
      <c r="I235" s="56">
        <v>0</v>
      </c>
      <c r="J235" s="60"/>
      <c r="K235" s="60"/>
      <c r="L235" s="60"/>
      <c r="M235" s="60"/>
    </row>
    <row r="236" spans="1:13" s="9" customFormat="1" ht="15" hidden="1" x14ac:dyDescent="0.25">
      <c r="A236" s="70"/>
      <c r="B236" s="71"/>
      <c r="C236" s="16"/>
      <c r="D236" s="22">
        <v>847</v>
      </c>
      <c r="E236" s="56">
        <f t="shared" si="70"/>
        <v>0</v>
      </c>
      <c r="F236" s="56">
        <v>0</v>
      </c>
      <c r="G236" s="56">
        <v>0</v>
      </c>
      <c r="H236" s="56">
        <v>0</v>
      </c>
      <c r="I236" s="56">
        <v>0</v>
      </c>
      <c r="J236" s="60"/>
      <c r="K236" s="60"/>
      <c r="L236" s="60"/>
      <c r="M236" s="60"/>
    </row>
    <row r="237" spans="1:13" s="9" customFormat="1" ht="15" hidden="1" x14ac:dyDescent="0.25">
      <c r="A237" s="70"/>
      <c r="B237" s="71"/>
      <c r="C237" s="16"/>
      <c r="D237" s="22">
        <v>848</v>
      </c>
      <c r="E237" s="56">
        <f t="shared" si="70"/>
        <v>0</v>
      </c>
      <c r="F237" s="56">
        <v>0</v>
      </c>
      <c r="G237" s="56">
        <v>0</v>
      </c>
      <c r="H237" s="56">
        <v>0</v>
      </c>
      <c r="I237" s="56">
        <v>0</v>
      </c>
      <c r="J237" s="60"/>
      <c r="K237" s="60"/>
      <c r="L237" s="60"/>
      <c r="M237" s="60"/>
    </row>
    <row r="238" spans="1:13" s="9" customFormat="1" ht="15" hidden="1" x14ac:dyDescent="0.25">
      <c r="A238" s="70"/>
      <c r="B238" s="71"/>
      <c r="C238" s="16"/>
      <c r="D238" s="22">
        <v>857</v>
      </c>
      <c r="E238" s="56">
        <f t="shared" si="70"/>
        <v>0</v>
      </c>
      <c r="F238" s="56">
        <v>0</v>
      </c>
      <c r="G238" s="56">
        <v>0</v>
      </c>
      <c r="H238" s="56">
        <v>0</v>
      </c>
      <c r="I238" s="56">
        <v>0</v>
      </c>
      <c r="J238" s="60"/>
      <c r="K238" s="60"/>
      <c r="L238" s="60"/>
      <c r="M238" s="60"/>
    </row>
    <row r="239" spans="1:13" s="9" customFormat="1" ht="25.5" x14ac:dyDescent="0.25">
      <c r="A239" s="70"/>
      <c r="B239" s="71"/>
      <c r="C239" s="16" t="s">
        <v>101</v>
      </c>
      <c r="D239" s="22"/>
      <c r="E239" s="56">
        <f t="shared" si="70"/>
        <v>4221.5388251020413</v>
      </c>
      <c r="F239" s="56">
        <f>ROUND(F225*2/98,2)</f>
        <v>196.63</v>
      </c>
      <c r="G239" s="56">
        <f>G222/98*2</f>
        <v>320.21636979591835</v>
      </c>
      <c r="H239" s="56">
        <f>ROUND(H222*2/98,2)</f>
        <v>926.42</v>
      </c>
      <c r="I239" s="56">
        <v>529.86</v>
      </c>
      <c r="J239" s="56">
        <f>J222/98*2</f>
        <v>273.86143489795921</v>
      </c>
      <c r="K239" s="56">
        <f>K222/98*2</f>
        <v>658.18367346938771</v>
      </c>
      <c r="L239" s="56">
        <f>L222/98*2</f>
        <v>658.18367346938771</v>
      </c>
      <c r="M239" s="56">
        <f>M222/98*2</f>
        <v>658.18367346938771</v>
      </c>
    </row>
    <row r="240" spans="1:13" s="9" customFormat="1" ht="25.5" x14ac:dyDescent="0.25">
      <c r="A240" s="70"/>
      <c r="B240" s="71"/>
      <c r="C240" s="16" t="s">
        <v>102</v>
      </c>
      <c r="D240" s="22"/>
      <c r="E240" s="56">
        <f t="shared" si="69"/>
        <v>0</v>
      </c>
      <c r="F240" s="56">
        <v>0</v>
      </c>
      <c r="G240" s="56">
        <v>0</v>
      </c>
      <c r="H240" s="56"/>
      <c r="I240" s="56">
        <v>0</v>
      </c>
      <c r="J240" s="56">
        <v>0</v>
      </c>
      <c r="K240" s="56">
        <v>0</v>
      </c>
      <c r="L240" s="56">
        <v>0</v>
      </c>
      <c r="M240" s="56">
        <v>0</v>
      </c>
    </row>
    <row r="241" spans="1:13" s="9" customFormat="1" ht="38.25" x14ac:dyDescent="0.25">
      <c r="A241" s="70"/>
      <c r="B241" s="71"/>
      <c r="C241" s="16" t="s">
        <v>103</v>
      </c>
      <c r="D241" s="22"/>
      <c r="E241" s="56">
        <f t="shared" si="69"/>
        <v>0</v>
      </c>
      <c r="F241" s="56">
        <v>0</v>
      </c>
      <c r="G241" s="56">
        <v>0</v>
      </c>
      <c r="H241" s="56">
        <v>0</v>
      </c>
      <c r="I241" s="56">
        <v>0</v>
      </c>
      <c r="J241" s="56">
        <v>0</v>
      </c>
      <c r="K241" s="56">
        <v>0</v>
      </c>
      <c r="L241" s="56">
        <v>0</v>
      </c>
      <c r="M241" s="56">
        <v>0</v>
      </c>
    </row>
    <row r="242" spans="1:13" s="9" customFormat="1" ht="15" x14ac:dyDescent="0.25">
      <c r="A242" s="70" t="s">
        <v>13</v>
      </c>
      <c r="B242" s="71" t="s">
        <v>105</v>
      </c>
      <c r="C242" s="16" t="s">
        <v>95</v>
      </c>
      <c r="D242" s="22"/>
      <c r="E242" s="56">
        <f>SUM(F242:L242)</f>
        <v>35334.86002</v>
      </c>
      <c r="F242" s="56">
        <f t="shared" ref="F242:M242" si="71">F243+F245</f>
        <v>35334.86002</v>
      </c>
      <c r="G242" s="56">
        <f t="shared" si="71"/>
        <v>0</v>
      </c>
      <c r="H242" s="56">
        <f t="shared" si="71"/>
        <v>0</v>
      </c>
      <c r="I242" s="56">
        <f t="shared" si="71"/>
        <v>0</v>
      </c>
      <c r="J242" s="56">
        <f t="shared" si="71"/>
        <v>0</v>
      </c>
      <c r="K242" s="56">
        <f t="shared" si="71"/>
        <v>0</v>
      </c>
      <c r="L242" s="56">
        <f t="shared" si="71"/>
        <v>0</v>
      </c>
      <c r="M242" s="56">
        <f t="shared" si="71"/>
        <v>0</v>
      </c>
    </row>
    <row r="243" spans="1:13" s="9" customFormat="1" ht="38.25" x14ac:dyDescent="0.25">
      <c r="A243" s="70"/>
      <c r="B243" s="71"/>
      <c r="C243" s="16" t="s">
        <v>97</v>
      </c>
      <c r="D243" s="22"/>
      <c r="E243" s="56">
        <f t="shared" ref="E243:E265" si="72">SUM(F243:L243)</f>
        <v>35334.86002</v>
      </c>
      <c r="F243" s="56">
        <f t="shared" ref="F243:M243" si="73">F244+F246+F263+F264+F265</f>
        <v>35334.86002</v>
      </c>
      <c r="G243" s="56">
        <f t="shared" si="73"/>
        <v>0</v>
      </c>
      <c r="H243" s="56">
        <f t="shared" si="73"/>
        <v>0</v>
      </c>
      <c r="I243" s="56">
        <f t="shared" si="73"/>
        <v>0</v>
      </c>
      <c r="J243" s="56">
        <f t="shared" si="73"/>
        <v>0</v>
      </c>
      <c r="K243" s="56">
        <f t="shared" si="73"/>
        <v>0</v>
      </c>
      <c r="L243" s="56">
        <f t="shared" si="73"/>
        <v>0</v>
      </c>
      <c r="M243" s="56">
        <f t="shared" si="73"/>
        <v>0</v>
      </c>
    </row>
    <row r="244" spans="1:13" s="9" customFormat="1" ht="25.5" x14ac:dyDescent="0.25">
      <c r="A244" s="70"/>
      <c r="B244" s="71"/>
      <c r="C244" s="16" t="s">
        <v>98</v>
      </c>
      <c r="D244" s="22"/>
      <c r="E244" s="56">
        <f t="shared" si="72"/>
        <v>0</v>
      </c>
      <c r="F244" s="56">
        <v>0</v>
      </c>
      <c r="G244" s="56">
        <v>0</v>
      </c>
      <c r="H244" s="56">
        <v>0</v>
      </c>
      <c r="I244" s="56">
        <v>0</v>
      </c>
      <c r="J244" s="56">
        <v>0</v>
      </c>
      <c r="K244" s="56">
        <v>0</v>
      </c>
      <c r="L244" s="56">
        <v>0</v>
      </c>
      <c r="M244" s="56">
        <v>0</v>
      </c>
    </row>
    <row r="245" spans="1:13" s="9" customFormat="1" ht="51" x14ac:dyDescent="0.25">
      <c r="A245" s="70"/>
      <c r="B245" s="71"/>
      <c r="C245" s="16" t="s">
        <v>99</v>
      </c>
      <c r="D245" s="22"/>
      <c r="E245" s="56">
        <f t="shared" si="72"/>
        <v>0</v>
      </c>
      <c r="F245" s="56">
        <v>0</v>
      </c>
      <c r="G245" s="56">
        <v>0</v>
      </c>
      <c r="H245" s="56">
        <v>0</v>
      </c>
      <c r="I245" s="56">
        <v>0</v>
      </c>
      <c r="J245" s="56">
        <v>0</v>
      </c>
      <c r="K245" s="56">
        <v>0</v>
      </c>
      <c r="L245" s="56">
        <v>0</v>
      </c>
      <c r="M245" s="56">
        <v>0</v>
      </c>
    </row>
    <row r="246" spans="1:13" s="9" customFormat="1" ht="25.5" x14ac:dyDescent="0.25">
      <c r="A246" s="70"/>
      <c r="B246" s="71"/>
      <c r="C246" s="16" t="s">
        <v>100</v>
      </c>
      <c r="D246" s="17">
        <v>810</v>
      </c>
      <c r="E246" s="56">
        <f t="shared" si="72"/>
        <v>34628.160020000003</v>
      </c>
      <c r="F246" s="56">
        <f t="shared" ref="F246:L246" si="74">SUM(F247:F262)</f>
        <v>34628.160020000003</v>
      </c>
      <c r="G246" s="56">
        <f t="shared" si="74"/>
        <v>0</v>
      </c>
      <c r="H246" s="56">
        <f t="shared" si="74"/>
        <v>0</v>
      </c>
      <c r="I246" s="56">
        <f t="shared" si="74"/>
        <v>0</v>
      </c>
      <c r="J246" s="56">
        <f t="shared" si="74"/>
        <v>0</v>
      </c>
      <c r="K246" s="56">
        <f t="shared" si="74"/>
        <v>0</v>
      </c>
      <c r="L246" s="56">
        <f t="shared" si="74"/>
        <v>0</v>
      </c>
      <c r="M246" s="56">
        <f t="shared" ref="M246" si="75">SUM(M247:M262)</f>
        <v>0</v>
      </c>
    </row>
    <row r="247" spans="1:13" s="9" customFormat="1" ht="15" hidden="1" x14ac:dyDescent="0.25">
      <c r="A247" s="70"/>
      <c r="B247" s="71"/>
      <c r="C247" s="16"/>
      <c r="D247" s="22">
        <v>804</v>
      </c>
      <c r="E247" s="56">
        <f t="shared" si="72"/>
        <v>0</v>
      </c>
      <c r="F247" s="56">
        <v>0</v>
      </c>
      <c r="G247" s="56">
        <v>0</v>
      </c>
      <c r="H247" s="56">
        <v>0</v>
      </c>
      <c r="I247" s="56">
        <v>0</v>
      </c>
      <c r="J247" s="56">
        <v>0</v>
      </c>
      <c r="K247" s="56">
        <v>0</v>
      </c>
      <c r="L247" s="56">
        <v>0</v>
      </c>
      <c r="M247" s="56">
        <v>0</v>
      </c>
    </row>
    <row r="248" spans="1:13" s="9" customFormat="1" ht="15" hidden="1" x14ac:dyDescent="0.25">
      <c r="A248" s="70"/>
      <c r="B248" s="71"/>
      <c r="C248" s="16"/>
      <c r="D248" s="22">
        <v>808</v>
      </c>
      <c r="E248" s="56">
        <f t="shared" si="72"/>
        <v>0</v>
      </c>
      <c r="F248" s="56">
        <v>0</v>
      </c>
      <c r="G248" s="56">
        <v>0</v>
      </c>
      <c r="H248" s="56">
        <v>0</v>
      </c>
      <c r="I248" s="56">
        <v>0</v>
      </c>
      <c r="J248" s="56">
        <v>0</v>
      </c>
      <c r="K248" s="56">
        <v>0</v>
      </c>
      <c r="L248" s="56">
        <v>0</v>
      </c>
      <c r="M248" s="56">
        <v>0</v>
      </c>
    </row>
    <row r="249" spans="1:13" s="9" customFormat="1" ht="15" hidden="1" x14ac:dyDescent="0.25">
      <c r="A249" s="70"/>
      <c r="B249" s="71"/>
      <c r="C249" s="16"/>
      <c r="D249" s="22">
        <v>810</v>
      </c>
      <c r="E249" s="56">
        <f t="shared" si="72"/>
        <v>34628.160020000003</v>
      </c>
      <c r="F249" s="56">
        <v>34628.160020000003</v>
      </c>
      <c r="G249" s="56">
        <v>0</v>
      </c>
      <c r="H249" s="56">
        <f t="shared" ref="H249:M249" si="76">G249*1.026</f>
        <v>0</v>
      </c>
      <c r="I249" s="56">
        <f t="shared" si="76"/>
        <v>0</v>
      </c>
      <c r="J249" s="56">
        <f t="shared" si="76"/>
        <v>0</v>
      </c>
      <c r="K249" s="56">
        <f t="shared" si="76"/>
        <v>0</v>
      </c>
      <c r="L249" s="56">
        <f t="shared" si="76"/>
        <v>0</v>
      </c>
      <c r="M249" s="56">
        <f t="shared" si="76"/>
        <v>0</v>
      </c>
    </row>
    <row r="250" spans="1:13" s="9" customFormat="1" ht="15" hidden="1" x14ac:dyDescent="0.25">
      <c r="A250" s="70"/>
      <c r="B250" s="71"/>
      <c r="C250" s="16"/>
      <c r="D250" s="22">
        <v>812</v>
      </c>
      <c r="E250" s="56">
        <f t="shared" si="72"/>
        <v>0</v>
      </c>
      <c r="F250" s="56"/>
      <c r="G250" s="56"/>
      <c r="H250" s="56"/>
      <c r="I250" s="56"/>
      <c r="J250" s="56"/>
      <c r="K250" s="56"/>
      <c r="L250" s="56"/>
      <c r="M250" s="56"/>
    </row>
    <row r="251" spans="1:13" s="9" customFormat="1" ht="15" hidden="1" x14ac:dyDescent="0.25">
      <c r="A251" s="70"/>
      <c r="B251" s="71"/>
      <c r="C251" s="16"/>
      <c r="D251" s="22">
        <v>813</v>
      </c>
      <c r="E251" s="56">
        <f t="shared" si="72"/>
        <v>0</v>
      </c>
      <c r="F251" s="56">
        <v>0</v>
      </c>
      <c r="G251" s="56">
        <v>0</v>
      </c>
      <c r="H251" s="56">
        <v>0</v>
      </c>
      <c r="I251" s="56">
        <v>0</v>
      </c>
      <c r="J251" s="56">
        <v>0</v>
      </c>
      <c r="K251" s="56">
        <v>0</v>
      </c>
      <c r="L251" s="56">
        <v>0</v>
      </c>
      <c r="M251" s="56">
        <v>0</v>
      </c>
    </row>
    <row r="252" spans="1:13" s="9" customFormat="1" ht="15" hidden="1" x14ac:dyDescent="0.25">
      <c r="A252" s="70"/>
      <c r="B252" s="71"/>
      <c r="C252" s="16"/>
      <c r="D252" s="22">
        <v>814</v>
      </c>
      <c r="E252" s="56">
        <f t="shared" si="72"/>
        <v>0</v>
      </c>
      <c r="F252" s="56">
        <v>0</v>
      </c>
      <c r="G252" s="56">
        <v>0</v>
      </c>
      <c r="H252" s="56">
        <v>0</v>
      </c>
      <c r="I252" s="56">
        <v>0</v>
      </c>
      <c r="J252" s="56">
        <v>0</v>
      </c>
      <c r="K252" s="56">
        <v>0</v>
      </c>
      <c r="L252" s="56">
        <v>0</v>
      </c>
      <c r="M252" s="56">
        <v>0</v>
      </c>
    </row>
    <row r="253" spans="1:13" s="9" customFormat="1" ht="15" hidden="1" x14ac:dyDescent="0.25">
      <c r="A253" s="70"/>
      <c r="B253" s="71"/>
      <c r="C253" s="16"/>
      <c r="D253" s="22">
        <v>815</v>
      </c>
      <c r="E253" s="56">
        <f t="shared" si="72"/>
        <v>0</v>
      </c>
      <c r="F253" s="56">
        <v>0</v>
      </c>
      <c r="G253" s="56">
        <v>0</v>
      </c>
      <c r="H253" s="56">
        <v>0</v>
      </c>
      <c r="I253" s="56">
        <v>0</v>
      </c>
      <c r="J253" s="56">
        <v>0</v>
      </c>
      <c r="K253" s="56">
        <v>0</v>
      </c>
      <c r="L253" s="56">
        <v>0</v>
      </c>
      <c r="M253" s="56">
        <v>0</v>
      </c>
    </row>
    <row r="254" spans="1:13" s="9" customFormat="1" ht="15" hidden="1" x14ac:dyDescent="0.25">
      <c r="A254" s="70"/>
      <c r="B254" s="71"/>
      <c r="C254" s="16"/>
      <c r="D254" s="22">
        <v>816</v>
      </c>
      <c r="E254" s="56">
        <f t="shared" si="72"/>
        <v>0</v>
      </c>
      <c r="F254" s="56">
        <v>0</v>
      </c>
      <c r="G254" s="56">
        <v>0</v>
      </c>
      <c r="H254" s="56">
        <v>0</v>
      </c>
      <c r="I254" s="56">
        <v>0</v>
      </c>
      <c r="J254" s="56">
        <v>0</v>
      </c>
      <c r="K254" s="56">
        <v>0</v>
      </c>
      <c r="L254" s="56">
        <v>0</v>
      </c>
      <c r="M254" s="56">
        <v>0</v>
      </c>
    </row>
    <row r="255" spans="1:13" s="9" customFormat="1" ht="15" hidden="1" x14ac:dyDescent="0.25">
      <c r="A255" s="70"/>
      <c r="B255" s="71"/>
      <c r="C255" s="16"/>
      <c r="D255" s="22">
        <v>819</v>
      </c>
      <c r="E255" s="56">
        <f t="shared" si="72"/>
        <v>0</v>
      </c>
      <c r="F255" s="56">
        <v>0</v>
      </c>
      <c r="G255" s="56">
        <v>0</v>
      </c>
      <c r="H255" s="56">
        <v>0</v>
      </c>
      <c r="I255" s="56">
        <v>0</v>
      </c>
      <c r="J255" s="56">
        <v>0</v>
      </c>
      <c r="K255" s="56">
        <v>0</v>
      </c>
      <c r="L255" s="56">
        <v>0</v>
      </c>
      <c r="M255" s="56">
        <v>0</v>
      </c>
    </row>
    <row r="256" spans="1:13" s="9" customFormat="1" ht="15" hidden="1" x14ac:dyDescent="0.25">
      <c r="A256" s="70"/>
      <c r="B256" s="71"/>
      <c r="C256" s="16"/>
      <c r="D256" s="22">
        <v>826</v>
      </c>
      <c r="E256" s="56">
        <f t="shared" si="72"/>
        <v>0</v>
      </c>
      <c r="F256" s="56">
        <v>0</v>
      </c>
      <c r="G256" s="56">
        <v>0</v>
      </c>
      <c r="H256" s="56">
        <v>0</v>
      </c>
      <c r="I256" s="56">
        <v>0</v>
      </c>
      <c r="J256" s="56">
        <v>0</v>
      </c>
      <c r="K256" s="56">
        <v>0</v>
      </c>
      <c r="L256" s="56">
        <v>0</v>
      </c>
      <c r="M256" s="56">
        <v>0</v>
      </c>
    </row>
    <row r="257" spans="1:15" s="9" customFormat="1" ht="15" hidden="1" x14ac:dyDescent="0.25">
      <c r="A257" s="70"/>
      <c r="B257" s="71"/>
      <c r="C257" s="16"/>
      <c r="D257" s="22">
        <v>829</v>
      </c>
      <c r="E257" s="56">
        <f t="shared" si="72"/>
        <v>0</v>
      </c>
      <c r="F257" s="56">
        <v>0</v>
      </c>
      <c r="G257" s="56">
        <v>0</v>
      </c>
      <c r="H257" s="56">
        <v>0</v>
      </c>
      <c r="I257" s="56">
        <v>0</v>
      </c>
      <c r="J257" s="56">
        <v>0</v>
      </c>
      <c r="K257" s="56">
        <v>0</v>
      </c>
      <c r="L257" s="56">
        <v>0</v>
      </c>
      <c r="M257" s="56">
        <v>0</v>
      </c>
    </row>
    <row r="258" spans="1:15" s="9" customFormat="1" ht="15" hidden="1" x14ac:dyDescent="0.25">
      <c r="A258" s="70"/>
      <c r="B258" s="71"/>
      <c r="C258" s="16"/>
      <c r="D258" s="22">
        <v>832</v>
      </c>
      <c r="E258" s="56">
        <f t="shared" si="72"/>
        <v>0</v>
      </c>
      <c r="F258" s="56">
        <v>0</v>
      </c>
      <c r="G258" s="56">
        <v>0</v>
      </c>
      <c r="H258" s="56">
        <v>0</v>
      </c>
      <c r="I258" s="56">
        <v>0</v>
      </c>
      <c r="J258" s="56">
        <v>0</v>
      </c>
      <c r="K258" s="56">
        <v>0</v>
      </c>
      <c r="L258" s="56">
        <v>0</v>
      </c>
      <c r="M258" s="56">
        <v>0</v>
      </c>
    </row>
    <row r="259" spans="1:15" s="9" customFormat="1" ht="15" hidden="1" x14ac:dyDescent="0.25">
      <c r="A259" s="70"/>
      <c r="B259" s="71"/>
      <c r="C259" s="16"/>
      <c r="D259" s="22">
        <v>843</v>
      </c>
      <c r="E259" s="56">
        <f t="shared" si="72"/>
        <v>0</v>
      </c>
      <c r="F259" s="56">
        <v>0</v>
      </c>
      <c r="G259" s="56">
        <v>0</v>
      </c>
      <c r="H259" s="56">
        <v>0</v>
      </c>
      <c r="I259" s="56">
        <v>0</v>
      </c>
      <c r="J259" s="56">
        <v>0</v>
      </c>
      <c r="K259" s="56">
        <v>0</v>
      </c>
      <c r="L259" s="56">
        <v>0</v>
      </c>
      <c r="M259" s="56">
        <v>0</v>
      </c>
    </row>
    <row r="260" spans="1:15" s="9" customFormat="1" ht="15" hidden="1" x14ac:dyDescent="0.25">
      <c r="A260" s="70"/>
      <c r="B260" s="71"/>
      <c r="C260" s="16"/>
      <c r="D260" s="22">
        <v>847</v>
      </c>
      <c r="E260" s="56">
        <f t="shared" si="72"/>
        <v>0</v>
      </c>
      <c r="F260" s="56">
        <v>0</v>
      </c>
      <c r="G260" s="56">
        <v>0</v>
      </c>
      <c r="H260" s="56">
        <v>0</v>
      </c>
      <c r="I260" s="56">
        <v>0</v>
      </c>
      <c r="J260" s="56">
        <v>0</v>
      </c>
      <c r="K260" s="56">
        <v>0</v>
      </c>
      <c r="L260" s="56">
        <v>0</v>
      </c>
      <c r="M260" s="56">
        <v>0</v>
      </c>
    </row>
    <row r="261" spans="1:15" s="9" customFormat="1" ht="15" hidden="1" x14ac:dyDescent="0.25">
      <c r="A261" s="70"/>
      <c r="B261" s="71"/>
      <c r="C261" s="16"/>
      <c r="D261" s="22">
        <v>848</v>
      </c>
      <c r="E261" s="56">
        <f t="shared" si="72"/>
        <v>0</v>
      </c>
      <c r="F261" s="56">
        <v>0</v>
      </c>
      <c r="G261" s="56">
        <v>0</v>
      </c>
      <c r="H261" s="56">
        <v>0</v>
      </c>
      <c r="I261" s="56">
        <v>0</v>
      </c>
      <c r="J261" s="56">
        <v>0</v>
      </c>
      <c r="K261" s="56">
        <v>0</v>
      </c>
      <c r="L261" s="56">
        <v>0</v>
      </c>
      <c r="M261" s="56">
        <v>0</v>
      </c>
    </row>
    <row r="262" spans="1:15" s="9" customFormat="1" ht="15" hidden="1" x14ac:dyDescent="0.25">
      <c r="A262" s="70"/>
      <c r="B262" s="71"/>
      <c r="C262" s="16"/>
      <c r="D262" s="22">
        <v>857</v>
      </c>
      <c r="E262" s="56">
        <f t="shared" si="72"/>
        <v>0</v>
      </c>
      <c r="F262" s="56">
        <v>0</v>
      </c>
      <c r="G262" s="56">
        <v>0</v>
      </c>
      <c r="H262" s="56">
        <v>0</v>
      </c>
      <c r="I262" s="56">
        <v>0</v>
      </c>
      <c r="J262" s="56">
        <v>0</v>
      </c>
      <c r="K262" s="56">
        <v>0</v>
      </c>
      <c r="L262" s="56">
        <v>0</v>
      </c>
      <c r="M262" s="56">
        <v>0</v>
      </c>
    </row>
    <row r="263" spans="1:15" s="9" customFormat="1" ht="25.5" x14ac:dyDescent="0.25">
      <c r="A263" s="70"/>
      <c r="B263" s="71"/>
      <c r="C263" s="16" t="s">
        <v>101</v>
      </c>
      <c r="D263" s="22"/>
      <c r="E263" s="56">
        <f t="shared" si="72"/>
        <v>706.7</v>
      </c>
      <c r="F263" s="56">
        <f t="shared" ref="F263:M263" si="77">ROUND(F249*2/98,2)</f>
        <v>706.7</v>
      </c>
      <c r="G263" s="56">
        <f t="shared" si="77"/>
        <v>0</v>
      </c>
      <c r="H263" s="56">
        <f t="shared" si="77"/>
        <v>0</v>
      </c>
      <c r="I263" s="56">
        <f t="shared" si="77"/>
        <v>0</v>
      </c>
      <c r="J263" s="56">
        <f t="shared" si="77"/>
        <v>0</v>
      </c>
      <c r="K263" s="56">
        <f t="shared" si="77"/>
        <v>0</v>
      </c>
      <c r="L263" s="56">
        <f t="shared" si="77"/>
        <v>0</v>
      </c>
      <c r="M263" s="56">
        <f t="shared" si="77"/>
        <v>0</v>
      </c>
    </row>
    <row r="264" spans="1:15" s="9" customFormat="1" ht="25.5" x14ac:dyDescent="0.25">
      <c r="A264" s="70"/>
      <c r="B264" s="71"/>
      <c r="C264" s="16" t="s">
        <v>102</v>
      </c>
      <c r="D264" s="22"/>
      <c r="E264" s="56">
        <f t="shared" si="72"/>
        <v>0</v>
      </c>
      <c r="F264" s="56">
        <v>0</v>
      </c>
      <c r="G264" s="56">
        <v>0</v>
      </c>
      <c r="H264" s="56">
        <v>0</v>
      </c>
      <c r="I264" s="56">
        <v>0</v>
      </c>
      <c r="J264" s="56">
        <v>0</v>
      </c>
      <c r="K264" s="56">
        <v>0</v>
      </c>
      <c r="L264" s="56">
        <v>0</v>
      </c>
      <c r="M264" s="56">
        <v>0</v>
      </c>
    </row>
    <row r="265" spans="1:15" s="9" customFormat="1" ht="39" customHeight="1" x14ac:dyDescent="0.25">
      <c r="A265" s="70"/>
      <c r="B265" s="71"/>
      <c r="C265" s="16" t="s">
        <v>103</v>
      </c>
      <c r="D265" s="22"/>
      <c r="E265" s="56">
        <f t="shared" si="72"/>
        <v>0</v>
      </c>
      <c r="F265" s="56">
        <v>0</v>
      </c>
      <c r="G265" s="56">
        <v>0</v>
      </c>
      <c r="H265" s="56">
        <v>0</v>
      </c>
      <c r="I265" s="56">
        <v>0</v>
      </c>
      <c r="J265" s="56">
        <v>0</v>
      </c>
      <c r="K265" s="56">
        <v>0</v>
      </c>
      <c r="L265" s="56">
        <v>0</v>
      </c>
      <c r="M265" s="56">
        <v>0</v>
      </c>
    </row>
    <row r="266" spans="1:15" s="9" customFormat="1" ht="15" customHeight="1" x14ac:dyDescent="0.25">
      <c r="A266" s="70" t="s">
        <v>14</v>
      </c>
      <c r="B266" s="72" t="s">
        <v>33</v>
      </c>
      <c r="C266" s="16" t="s">
        <v>95</v>
      </c>
      <c r="D266" s="22"/>
      <c r="E266" s="56">
        <f>SUM(F266:M266)</f>
        <v>9289.8942500000012</v>
      </c>
      <c r="F266" s="56">
        <f t="shared" ref="F266:M266" si="78">F267+F269</f>
        <v>1000</v>
      </c>
      <c r="G266" s="56">
        <f t="shared" si="78"/>
        <v>472</v>
      </c>
      <c r="H266" s="56">
        <f t="shared" si="78"/>
        <v>4151.9530000000004</v>
      </c>
      <c r="I266" s="56">
        <f t="shared" si="78"/>
        <v>2735.9412499999999</v>
      </c>
      <c r="J266" s="56">
        <f t="shared" si="78"/>
        <v>300</v>
      </c>
      <c r="K266" s="56">
        <f t="shared" si="78"/>
        <v>210</v>
      </c>
      <c r="L266" s="56">
        <f t="shared" si="78"/>
        <v>210</v>
      </c>
      <c r="M266" s="56">
        <f t="shared" si="78"/>
        <v>210</v>
      </c>
    </row>
    <row r="267" spans="1:15" s="9" customFormat="1" ht="38.25" x14ac:dyDescent="0.25">
      <c r="A267" s="70"/>
      <c r="B267" s="72"/>
      <c r="C267" s="16" t="s">
        <v>97</v>
      </c>
      <c r="D267" s="22"/>
      <c r="E267" s="56">
        <f>E271</f>
        <v>9289.8942500000012</v>
      </c>
      <c r="F267" s="56">
        <f t="shared" ref="F267:M267" si="79">F268+F271+F288+F289+F290</f>
        <v>1000</v>
      </c>
      <c r="G267" s="56">
        <f t="shared" si="79"/>
        <v>472</v>
      </c>
      <c r="H267" s="56">
        <f t="shared" si="79"/>
        <v>4151.9530000000004</v>
      </c>
      <c r="I267" s="56">
        <f t="shared" si="79"/>
        <v>2735.9412499999999</v>
      </c>
      <c r="J267" s="56">
        <f t="shared" si="79"/>
        <v>300</v>
      </c>
      <c r="K267" s="56">
        <f t="shared" si="79"/>
        <v>210</v>
      </c>
      <c r="L267" s="56">
        <f t="shared" si="79"/>
        <v>210</v>
      </c>
      <c r="M267" s="56">
        <f t="shared" si="79"/>
        <v>210</v>
      </c>
    </row>
    <row r="268" spans="1:15" s="9" customFormat="1" ht="25.5" x14ac:dyDescent="0.25">
      <c r="A268" s="70"/>
      <c r="B268" s="72"/>
      <c r="C268" s="16" t="s">
        <v>98</v>
      </c>
      <c r="D268" s="22"/>
      <c r="E268" s="56">
        <f t="shared" ref="E268:E290" si="80">SUM(F268:L268)</f>
        <v>0</v>
      </c>
      <c r="F268" s="56">
        <v>0</v>
      </c>
      <c r="G268" s="56">
        <v>0</v>
      </c>
      <c r="H268" s="56">
        <v>0</v>
      </c>
      <c r="I268" s="56">
        <v>0</v>
      </c>
      <c r="J268" s="56">
        <v>0</v>
      </c>
      <c r="K268" s="56">
        <v>0</v>
      </c>
      <c r="L268" s="56">
        <v>0</v>
      </c>
      <c r="M268" s="56">
        <v>0</v>
      </c>
    </row>
    <row r="269" spans="1:15" s="9" customFormat="1" ht="51" x14ac:dyDescent="0.25">
      <c r="A269" s="70"/>
      <c r="B269" s="72"/>
      <c r="C269" s="16" t="s">
        <v>99</v>
      </c>
      <c r="D269" s="22"/>
      <c r="E269" s="56">
        <f t="shared" si="80"/>
        <v>0</v>
      </c>
      <c r="F269" s="56">
        <v>0</v>
      </c>
      <c r="G269" s="56">
        <v>0</v>
      </c>
      <c r="H269" s="56">
        <v>0</v>
      </c>
      <c r="I269" s="56">
        <v>0</v>
      </c>
      <c r="J269" s="56">
        <v>0</v>
      </c>
      <c r="K269" s="56">
        <v>0</v>
      </c>
      <c r="L269" s="56">
        <v>0</v>
      </c>
      <c r="M269" s="56">
        <v>0</v>
      </c>
    </row>
    <row r="270" spans="1:15" s="46" customFormat="1" ht="18.75" hidden="1" x14ac:dyDescent="0.3">
      <c r="A270" s="66" t="s">
        <v>126</v>
      </c>
      <c r="B270" s="67">
        <v>2</v>
      </c>
      <c r="C270" s="54">
        <v>3</v>
      </c>
      <c r="D270" s="54">
        <v>4</v>
      </c>
      <c r="E270" s="58">
        <v>5</v>
      </c>
      <c r="F270" s="58">
        <v>6</v>
      </c>
      <c r="G270" s="58">
        <v>7</v>
      </c>
      <c r="H270" s="58">
        <v>8</v>
      </c>
      <c r="I270" s="58">
        <v>9</v>
      </c>
      <c r="J270" s="58" t="s">
        <v>93</v>
      </c>
      <c r="K270" s="58">
        <v>11</v>
      </c>
      <c r="L270" s="58" t="s">
        <v>94</v>
      </c>
      <c r="M270" s="58" t="s">
        <v>121</v>
      </c>
      <c r="N270" s="44"/>
      <c r="O270" s="45"/>
    </row>
    <row r="271" spans="1:15" s="9" customFormat="1" ht="25.5" x14ac:dyDescent="0.25">
      <c r="A271" s="70"/>
      <c r="B271" s="72"/>
      <c r="C271" s="16" t="s">
        <v>100</v>
      </c>
      <c r="D271" s="17">
        <v>810</v>
      </c>
      <c r="E271" s="56">
        <f>SUM(F271:M271)</f>
        <v>9289.8942500000012</v>
      </c>
      <c r="F271" s="56">
        <f t="shared" ref="F271:G271" si="81">SUM(F272:F287)</f>
        <v>1000</v>
      </c>
      <c r="G271" s="56">
        <f t="shared" si="81"/>
        <v>472</v>
      </c>
      <c r="H271" s="56">
        <f>H274</f>
        <v>4151.9530000000004</v>
      </c>
      <c r="I271" s="56">
        <v>2735.9412499999999</v>
      </c>
      <c r="J271" s="56">
        <v>300</v>
      </c>
      <c r="K271" s="56">
        <v>210</v>
      </c>
      <c r="L271" s="56">
        <v>210</v>
      </c>
      <c r="M271" s="56">
        <v>210</v>
      </c>
    </row>
    <row r="272" spans="1:15" s="9" customFormat="1" ht="15" hidden="1" customHeight="1" x14ac:dyDescent="0.25">
      <c r="A272" s="70"/>
      <c r="B272" s="72"/>
      <c r="C272" s="16"/>
      <c r="D272" s="22">
        <v>804</v>
      </c>
      <c r="E272" s="56">
        <f t="shared" si="80"/>
        <v>0</v>
      </c>
      <c r="F272" s="56">
        <v>0</v>
      </c>
      <c r="G272" s="56">
        <v>0</v>
      </c>
      <c r="H272" s="56">
        <v>0</v>
      </c>
      <c r="I272" s="56">
        <v>0</v>
      </c>
      <c r="J272" s="56">
        <v>0</v>
      </c>
      <c r="K272" s="56">
        <v>0</v>
      </c>
      <c r="L272" s="56">
        <v>0</v>
      </c>
      <c r="M272" s="56">
        <v>0</v>
      </c>
    </row>
    <row r="273" spans="1:13" s="9" customFormat="1" ht="15" hidden="1" customHeight="1" x14ac:dyDescent="0.25">
      <c r="A273" s="70"/>
      <c r="B273" s="72"/>
      <c r="C273" s="16"/>
      <c r="D273" s="22">
        <v>808</v>
      </c>
      <c r="E273" s="56">
        <f t="shared" si="80"/>
        <v>0</v>
      </c>
      <c r="F273" s="56">
        <v>0</v>
      </c>
      <c r="G273" s="56">
        <v>0</v>
      </c>
      <c r="H273" s="56">
        <v>0</v>
      </c>
      <c r="I273" s="56">
        <v>0</v>
      </c>
      <c r="J273" s="56">
        <v>0</v>
      </c>
      <c r="K273" s="56">
        <v>0</v>
      </c>
      <c r="L273" s="56">
        <v>0</v>
      </c>
      <c r="M273" s="56">
        <v>0</v>
      </c>
    </row>
    <row r="274" spans="1:13" s="9" customFormat="1" ht="15" hidden="1" customHeight="1" x14ac:dyDescent="0.25">
      <c r="A274" s="70"/>
      <c r="B274" s="72"/>
      <c r="C274" s="16"/>
      <c r="D274" s="22">
        <v>810</v>
      </c>
      <c r="E274" s="56">
        <f>SUM(F274:L274)</f>
        <v>8659.8942500000012</v>
      </c>
      <c r="F274" s="56">
        <v>1000</v>
      </c>
      <c r="G274" s="56">
        <v>472</v>
      </c>
      <c r="H274" s="56">
        <v>4151.9530000000004</v>
      </c>
      <c r="I274" s="56">
        <v>2735.9412499999999</v>
      </c>
      <c r="J274" s="56">
        <v>300</v>
      </c>
      <c r="K274" s="56">
        <v>0</v>
      </c>
      <c r="L274" s="56"/>
      <c r="M274" s="56"/>
    </row>
    <row r="275" spans="1:13" s="9" customFormat="1" ht="15" hidden="1" customHeight="1" x14ac:dyDescent="0.25">
      <c r="A275" s="70"/>
      <c r="B275" s="72"/>
      <c r="C275" s="16"/>
      <c r="D275" s="22">
        <v>812</v>
      </c>
      <c r="E275" s="56">
        <f t="shared" si="80"/>
        <v>0</v>
      </c>
      <c r="F275" s="56"/>
      <c r="G275" s="56"/>
      <c r="H275" s="56"/>
      <c r="I275" s="56"/>
      <c r="J275" s="56"/>
      <c r="K275" s="56"/>
      <c r="L275" s="56"/>
      <c r="M275" s="56"/>
    </row>
    <row r="276" spans="1:13" s="9" customFormat="1" ht="15" hidden="1" customHeight="1" x14ac:dyDescent="0.25">
      <c r="A276" s="70"/>
      <c r="B276" s="72"/>
      <c r="C276" s="16"/>
      <c r="D276" s="22">
        <v>813</v>
      </c>
      <c r="E276" s="56">
        <f t="shared" si="80"/>
        <v>0</v>
      </c>
      <c r="F276" s="56">
        <v>0</v>
      </c>
      <c r="G276" s="56">
        <v>0</v>
      </c>
      <c r="H276" s="56">
        <v>0</v>
      </c>
      <c r="I276" s="56">
        <v>0</v>
      </c>
      <c r="J276" s="56">
        <v>0</v>
      </c>
      <c r="K276" s="56">
        <v>0</v>
      </c>
      <c r="L276" s="56">
        <v>0</v>
      </c>
      <c r="M276" s="56">
        <v>0</v>
      </c>
    </row>
    <row r="277" spans="1:13" s="9" customFormat="1" ht="15" hidden="1" customHeight="1" x14ac:dyDescent="0.25">
      <c r="A277" s="70"/>
      <c r="B277" s="72"/>
      <c r="C277" s="16"/>
      <c r="D277" s="22">
        <v>814</v>
      </c>
      <c r="E277" s="56">
        <f t="shared" si="80"/>
        <v>0</v>
      </c>
      <c r="F277" s="56">
        <v>0</v>
      </c>
      <c r="G277" s="56">
        <v>0</v>
      </c>
      <c r="H277" s="56">
        <v>0</v>
      </c>
      <c r="I277" s="56">
        <v>0</v>
      </c>
      <c r="J277" s="56">
        <v>0</v>
      </c>
      <c r="K277" s="56">
        <v>0</v>
      </c>
      <c r="L277" s="56">
        <v>0</v>
      </c>
      <c r="M277" s="56">
        <v>0</v>
      </c>
    </row>
    <row r="278" spans="1:13" s="9" customFormat="1" ht="15" hidden="1" customHeight="1" x14ac:dyDescent="0.25">
      <c r="A278" s="70"/>
      <c r="B278" s="72"/>
      <c r="C278" s="16"/>
      <c r="D278" s="22">
        <v>815</v>
      </c>
      <c r="E278" s="56">
        <f t="shared" si="80"/>
        <v>0</v>
      </c>
      <c r="F278" s="56">
        <v>0</v>
      </c>
      <c r="G278" s="56">
        <v>0</v>
      </c>
      <c r="H278" s="56">
        <v>0</v>
      </c>
      <c r="I278" s="56">
        <v>0</v>
      </c>
      <c r="J278" s="56">
        <v>0</v>
      </c>
      <c r="K278" s="56">
        <v>0</v>
      </c>
      <c r="L278" s="56">
        <v>0</v>
      </c>
      <c r="M278" s="56">
        <v>0</v>
      </c>
    </row>
    <row r="279" spans="1:13" s="9" customFormat="1" ht="15" hidden="1" customHeight="1" x14ac:dyDescent="0.25">
      <c r="A279" s="70"/>
      <c r="B279" s="72"/>
      <c r="C279" s="16"/>
      <c r="D279" s="22">
        <v>816</v>
      </c>
      <c r="E279" s="56">
        <f t="shared" si="80"/>
        <v>0</v>
      </c>
      <c r="F279" s="56">
        <v>0</v>
      </c>
      <c r="G279" s="56">
        <v>0</v>
      </c>
      <c r="H279" s="56">
        <v>0</v>
      </c>
      <c r="I279" s="56">
        <v>0</v>
      </c>
      <c r="J279" s="56">
        <v>0</v>
      </c>
      <c r="K279" s="56">
        <v>0</v>
      </c>
      <c r="L279" s="56">
        <v>0</v>
      </c>
      <c r="M279" s="56">
        <v>0</v>
      </c>
    </row>
    <row r="280" spans="1:13" s="9" customFormat="1" ht="15" hidden="1" customHeight="1" x14ac:dyDescent="0.25">
      <c r="A280" s="70"/>
      <c r="B280" s="72"/>
      <c r="C280" s="16"/>
      <c r="D280" s="22">
        <v>819</v>
      </c>
      <c r="E280" s="56">
        <f t="shared" si="80"/>
        <v>0</v>
      </c>
      <c r="F280" s="56">
        <v>0</v>
      </c>
      <c r="G280" s="56">
        <v>0</v>
      </c>
      <c r="H280" s="56">
        <v>0</v>
      </c>
      <c r="I280" s="56">
        <v>0</v>
      </c>
      <c r="J280" s="56">
        <v>0</v>
      </c>
      <c r="K280" s="56">
        <v>0</v>
      </c>
      <c r="L280" s="56">
        <v>0</v>
      </c>
      <c r="M280" s="56">
        <v>0</v>
      </c>
    </row>
    <row r="281" spans="1:13" s="9" customFormat="1" ht="15" hidden="1" customHeight="1" x14ac:dyDescent="0.25">
      <c r="A281" s="70"/>
      <c r="B281" s="72"/>
      <c r="C281" s="16"/>
      <c r="D281" s="22">
        <v>826</v>
      </c>
      <c r="E281" s="56">
        <f t="shared" si="80"/>
        <v>0</v>
      </c>
      <c r="F281" s="56">
        <v>0</v>
      </c>
      <c r="G281" s="56">
        <v>0</v>
      </c>
      <c r="H281" s="56">
        <v>0</v>
      </c>
      <c r="I281" s="56">
        <v>0</v>
      </c>
      <c r="J281" s="56">
        <v>0</v>
      </c>
      <c r="K281" s="56">
        <v>0</v>
      </c>
      <c r="L281" s="56">
        <v>0</v>
      </c>
      <c r="M281" s="56">
        <v>0</v>
      </c>
    </row>
    <row r="282" spans="1:13" s="9" customFormat="1" ht="15" hidden="1" customHeight="1" x14ac:dyDescent="0.25">
      <c r="A282" s="70"/>
      <c r="B282" s="72"/>
      <c r="C282" s="16"/>
      <c r="D282" s="22">
        <v>829</v>
      </c>
      <c r="E282" s="56">
        <f t="shared" si="80"/>
        <v>0</v>
      </c>
      <c r="F282" s="56">
        <v>0</v>
      </c>
      <c r="G282" s="56">
        <v>0</v>
      </c>
      <c r="H282" s="56">
        <v>0</v>
      </c>
      <c r="I282" s="56">
        <v>0</v>
      </c>
      <c r="J282" s="56">
        <v>0</v>
      </c>
      <c r="K282" s="56">
        <v>0</v>
      </c>
      <c r="L282" s="56">
        <v>0</v>
      </c>
      <c r="M282" s="56">
        <v>0</v>
      </c>
    </row>
    <row r="283" spans="1:13" s="9" customFormat="1" ht="15" hidden="1" customHeight="1" x14ac:dyDescent="0.25">
      <c r="A283" s="70"/>
      <c r="B283" s="72"/>
      <c r="C283" s="16"/>
      <c r="D283" s="22">
        <v>832</v>
      </c>
      <c r="E283" s="56">
        <f t="shared" si="80"/>
        <v>0</v>
      </c>
      <c r="F283" s="56">
        <v>0</v>
      </c>
      <c r="G283" s="56">
        <v>0</v>
      </c>
      <c r="H283" s="56">
        <v>0</v>
      </c>
      <c r="I283" s="56">
        <v>0</v>
      </c>
      <c r="J283" s="56">
        <v>0</v>
      </c>
      <c r="K283" s="56">
        <v>0</v>
      </c>
      <c r="L283" s="56">
        <v>0</v>
      </c>
      <c r="M283" s="56">
        <v>0</v>
      </c>
    </row>
    <row r="284" spans="1:13" s="9" customFormat="1" ht="15" hidden="1" customHeight="1" x14ac:dyDescent="0.25">
      <c r="A284" s="70"/>
      <c r="B284" s="72"/>
      <c r="C284" s="16"/>
      <c r="D284" s="22">
        <v>843</v>
      </c>
      <c r="E284" s="56">
        <f t="shared" si="80"/>
        <v>0</v>
      </c>
      <c r="F284" s="56">
        <v>0</v>
      </c>
      <c r="G284" s="56">
        <v>0</v>
      </c>
      <c r="H284" s="56">
        <v>0</v>
      </c>
      <c r="I284" s="56">
        <v>0</v>
      </c>
      <c r="J284" s="56">
        <v>0</v>
      </c>
      <c r="K284" s="56">
        <v>0</v>
      </c>
      <c r="L284" s="56">
        <v>0</v>
      </c>
      <c r="M284" s="56">
        <v>0</v>
      </c>
    </row>
    <row r="285" spans="1:13" s="9" customFormat="1" ht="15" hidden="1" customHeight="1" x14ac:dyDescent="0.25">
      <c r="A285" s="70"/>
      <c r="B285" s="72"/>
      <c r="C285" s="16"/>
      <c r="D285" s="22">
        <v>847</v>
      </c>
      <c r="E285" s="56">
        <f t="shared" si="80"/>
        <v>0</v>
      </c>
      <c r="F285" s="56">
        <v>0</v>
      </c>
      <c r="G285" s="56">
        <v>0</v>
      </c>
      <c r="H285" s="56">
        <v>0</v>
      </c>
      <c r="I285" s="56">
        <v>0</v>
      </c>
      <c r="J285" s="56">
        <v>0</v>
      </c>
      <c r="K285" s="56">
        <v>0</v>
      </c>
      <c r="L285" s="56">
        <v>0</v>
      </c>
      <c r="M285" s="56">
        <v>0</v>
      </c>
    </row>
    <row r="286" spans="1:13" s="9" customFormat="1" ht="15" hidden="1" customHeight="1" x14ac:dyDescent="0.25">
      <c r="A286" s="70"/>
      <c r="B286" s="72"/>
      <c r="C286" s="16"/>
      <c r="D286" s="22">
        <v>848</v>
      </c>
      <c r="E286" s="56">
        <f t="shared" si="80"/>
        <v>0</v>
      </c>
      <c r="F286" s="56">
        <v>0</v>
      </c>
      <c r="G286" s="56">
        <v>0</v>
      </c>
      <c r="H286" s="56">
        <v>0</v>
      </c>
      <c r="I286" s="56">
        <v>0</v>
      </c>
      <c r="J286" s="56">
        <v>0</v>
      </c>
      <c r="K286" s="56">
        <v>0</v>
      </c>
      <c r="L286" s="56">
        <v>0</v>
      </c>
      <c r="M286" s="56">
        <v>0</v>
      </c>
    </row>
    <row r="287" spans="1:13" s="9" customFormat="1" ht="15" hidden="1" customHeight="1" x14ac:dyDescent="0.25">
      <c r="A287" s="70"/>
      <c r="B287" s="72"/>
      <c r="C287" s="16"/>
      <c r="D287" s="22">
        <v>857</v>
      </c>
      <c r="E287" s="56">
        <f t="shared" si="80"/>
        <v>0</v>
      </c>
      <c r="F287" s="56">
        <v>0</v>
      </c>
      <c r="G287" s="56">
        <v>0</v>
      </c>
      <c r="H287" s="56">
        <v>0</v>
      </c>
      <c r="I287" s="56">
        <v>0</v>
      </c>
      <c r="J287" s="56">
        <v>0</v>
      </c>
      <c r="K287" s="56">
        <v>0</v>
      </c>
      <c r="L287" s="56">
        <v>0</v>
      </c>
      <c r="M287" s="56">
        <v>0</v>
      </c>
    </row>
    <row r="288" spans="1:13" s="9" customFormat="1" ht="25.5" x14ac:dyDescent="0.25">
      <c r="A288" s="70"/>
      <c r="B288" s="72"/>
      <c r="C288" s="16" t="s">
        <v>101</v>
      </c>
      <c r="D288" s="22"/>
      <c r="E288" s="56">
        <f t="shared" si="80"/>
        <v>0</v>
      </c>
      <c r="F288" s="56">
        <v>0</v>
      </c>
      <c r="G288" s="56">
        <v>0</v>
      </c>
      <c r="H288" s="56">
        <v>0</v>
      </c>
      <c r="I288" s="56">
        <v>0</v>
      </c>
      <c r="J288" s="56">
        <v>0</v>
      </c>
      <c r="K288" s="56">
        <v>0</v>
      </c>
      <c r="L288" s="56">
        <v>0</v>
      </c>
      <c r="M288" s="56">
        <v>0</v>
      </c>
    </row>
    <row r="289" spans="1:13" s="9" customFormat="1" ht="25.5" x14ac:dyDescent="0.25">
      <c r="A289" s="70"/>
      <c r="B289" s="72"/>
      <c r="C289" s="16" t="s">
        <v>102</v>
      </c>
      <c r="D289" s="22"/>
      <c r="E289" s="56">
        <f t="shared" si="80"/>
        <v>0</v>
      </c>
      <c r="F289" s="56">
        <v>0</v>
      </c>
      <c r="G289" s="56">
        <v>0</v>
      </c>
      <c r="H289" s="56">
        <v>0</v>
      </c>
      <c r="I289" s="56">
        <v>0</v>
      </c>
      <c r="J289" s="56">
        <v>0</v>
      </c>
      <c r="K289" s="56">
        <v>0</v>
      </c>
      <c r="L289" s="56">
        <v>0</v>
      </c>
      <c r="M289" s="56">
        <v>0</v>
      </c>
    </row>
    <row r="290" spans="1:13" s="9" customFormat="1" ht="44.25" customHeight="1" x14ac:dyDescent="0.25">
      <c r="A290" s="70"/>
      <c r="B290" s="72"/>
      <c r="C290" s="16" t="s">
        <v>103</v>
      </c>
      <c r="D290" s="22"/>
      <c r="E290" s="56">
        <f t="shared" si="80"/>
        <v>0</v>
      </c>
      <c r="F290" s="56">
        <v>0</v>
      </c>
      <c r="G290" s="56">
        <v>0</v>
      </c>
      <c r="H290" s="56">
        <v>0</v>
      </c>
      <c r="I290" s="56">
        <v>0</v>
      </c>
      <c r="J290" s="56">
        <v>0</v>
      </c>
      <c r="K290" s="56">
        <v>0</v>
      </c>
      <c r="L290" s="56">
        <v>0</v>
      </c>
      <c r="M290" s="56">
        <v>0</v>
      </c>
    </row>
    <row r="291" spans="1:13" s="9" customFormat="1" ht="15" x14ac:dyDescent="0.25">
      <c r="A291" s="70" t="s">
        <v>15</v>
      </c>
      <c r="B291" s="71" t="s">
        <v>34</v>
      </c>
      <c r="C291" s="16" t="s">
        <v>95</v>
      </c>
      <c r="D291" s="22"/>
      <c r="E291" s="56">
        <f>SUM(F291:M291)</f>
        <v>8666025</v>
      </c>
      <c r="F291" s="56">
        <f t="shared" ref="F291:M291" si="82">F292+F294</f>
        <v>0</v>
      </c>
      <c r="G291" s="56">
        <f t="shared" si="82"/>
        <v>0</v>
      </c>
      <c r="H291" s="56">
        <f t="shared" si="82"/>
        <v>0</v>
      </c>
      <c r="I291" s="56">
        <f t="shared" si="82"/>
        <v>0</v>
      </c>
      <c r="J291" s="56">
        <f t="shared" si="82"/>
        <v>0</v>
      </c>
      <c r="K291" s="56">
        <f t="shared" si="82"/>
        <v>666025</v>
      </c>
      <c r="L291" s="56">
        <f t="shared" si="82"/>
        <v>4000000</v>
      </c>
      <c r="M291" s="56">
        <f t="shared" si="82"/>
        <v>4000000</v>
      </c>
    </row>
    <row r="292" spans="1:13" s="9" customFormat="1" ht="38.25" x14ac:dyDescent="0.25">
      <c r="A292" s="70"/>
      <c r="B292" s="71"/>
      <c r="C292" s="16" t="s">
        <v>97</v>
      </c>
      <c r="D292" s="22"/>
      <c r="E292" s="56">
        <f>E295+E293</f>
        <v>8666025</v>
      </c>
      <c r="F292" s="56">
        <f t="shared" ref="F292:M292" si="83">F293+F295+F313+F314+F315</f>
        <v>0</v>
      </c>
      <c r="G292" s="56">
        <f t="shared" si="83"/>
        <v>0</v>
      </c>
      <c r="H292" s="56">
        <f t="shared" si="83"/>
        <v>0</v>
      </c>
      <c r="I292" s="56">
        <f t="shared" si="83"/>
        <v>0</v>
      </c>
      <c r="J292" s="56">
        <f t="shared" si="83"/>
        <v>0</v>
      </c>
      <c r="K292" s="56">
        <f t="shared" si="83"/>
        <v>666025</v>
      </c>
      <c r="L292" s="56">
        <f t="shared" si="83"/>
        <v>4000000</v>
      </c>
      <c r="M292" s="56">
        <f t="shared" si="83"/>
        <v>4000000</v>
      </c>
    </row>
    <row r="293" spans="1:13" s="9" customFormat="1" ht="25.5" x14ac:dyDescent="0.25">
      <c r="A293" s="70"/>
      <c r="B293" s="71"/>
      <c r="C293" s="16" t="s">
        <v>98</v>
      </c>
      <c r="D293" s="22">
        <v>810</v>
      </c>
      <c r="E293" s="56">
        <f>SUM(F293:M293)</f>
        <v>8000000</v>
      </c>
      <c r="F293" s="56">
        <v>0</v>
      </c>
      <c r="G293" s="56">
        <v>0</v>
      </c>
      <c r="H293" s="56">
        <v>0</v>
      </c>
      <c r="I293" s="56">
        <v>0</v>
      </c>
      <c r="J293" s="56">
        <v>0</v>
      </c>
      <c r="K293" s="56">
        <v>0</v>
      </c>
      <c r="L293" s="56">
        <v>4000000</v>
      </c>
      <c r="M293" s="56">
        <v>4000000</v>
      </c>
    </row>
    <row r="294" spans="1:13" s="9" customFormat="1" ht="51" x14ac:dyDescent="0.25">
      <c r="A294" s="70"/>
      <c r="B294" s="71"/>
      <c r="C294" s="16" t="s">
        <v>99</v>
      </c>
      <c r="D294" s="22">
        <v>810</v>
      </c>
      <c r="E294" s="56">
        <f t="shared" ref="E294" si="84">J294</f>
        <v>0</v>
      </c>
      <c r="F294" s="56">
        <v>0</v>
      </c>
      <c r="G294" s="56">
        <v>0</v>
      </c>
      <c r="H294" s="56">
        <v>0</v>
      </c>
      <c r="I294" s="56">
        <v>0</v>
      </c>
      <c r="J294" s="56">
        <v>0</v>
      </c>
      <c r="K294" s="56">
        <v>0</v>
      </c>
      <c r="L294" s="56"/>
      <c r="M294" s="56"/>
    </row>
    <row r="295" spans="1:13" s="9" customFormat="1" ht="25.5" x14ac:dyDescent="0.25">
      <c r="A295" s="70"/>
      <c r="B295" s="71"/>
      <c r="C295" s="16" t="s">
        <v>100</v>
      </c>
      <c r="D295" s="17"/>
      <c r="E295" s="56">
        <f>E298+E305</f>
        <v>666025</v>
      </c>
      <c r="F295" s="56">
        <f>SUM(F296:F312)</f>
        <v>0</v>
      </c>
      <c r="G295" s="56">
        <f>SUM(G296:G312)</f>
        <v>0</v>
      </c>
      <c r="H295" s="56">
        <f>SUM(H296:H312)</f>
        <v>0</v>
      </c>
      <c r="I295" s="56">
        <f>SUM(I296:I312)</f>
        <v>0</v>
      </c>
      <c r="J295" s="56">
        <v>0</v>
      </c>
      <c r="K295" s="56">
        <f>K305</f>
        <v>666025</v>
      </c>
      <c r="L295" s="56">
        <f>SUM(L296:L312)</f>
        <v>0</v>
      </c>
      <c r="M295" s="56">
        <f t="shared" ref="M295" si="85">SUM(M296:M312)</f>
        <v>0</v>
      </c>
    </row>
    <row r="296" spans="1:13" s="9" customFormat="1" ht="15" hidden="1" x14ac:dyDescent="0.25">
      <c r="A296" s="70"/>
      <c r="B296" s="71"/>
      <c r="C296" s="16"/>
      <c r="D296" s="22">
        <v>804</v>
      </c>
      <c r="E296" s="56">
        <f t="shared" ref="E296:E312" si="86">SUM(F296:I296)</f>
        <v>0</v>
      </c>
      <c r="F296" s="56">
        <v>0</v>
      </c>
      <c r="G296" s="56">
        <v>0</v>
      </c>
      <c r="H296" s="56">
        <v>0</v>
      </c>
      <c r="I296" s="56">
        <v>0</v>
      </c>
      <c r="J296" s="56">
        <v>0</v>
      </c>
      <c r="K296" s="56">
        <v>0</v>
      </c>
      <c r="L296" s="56">
        <v>0</v>
      </c>
      <c r="M296" s="56">
        <v>0</v>
      </c>
    </row>
    <row r="297" spans="1:13" s="9" customFormat="1" ht="15" hidden="1" x14ac:dyDescent="0.25">
      <c r="A297" s="70"/>
      <c r="B297" s="71"/>
      <c r="C297" s="16"/>
      <c r="D297" s="22">
        <v>808</v>
      </c>
      <c r="E297" s="56">
        <f t="shared" si="86"/>
        <v>0</v>
      </c>
      <c r="F297" s="56">
        <v>0</v>
      </c>
      <c r="G297" s="56">
        <v>0</v>
      </c>
      <c r="H297" s="56">
        <v>0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</row>
    <row r="298" spans="1:13" s="9" customFormat="1" ht="15" x14ac:dyDescent="0.25">
      <c r="A298" s="70"/>
      <c r="B298" s="71"/>
      <c r="C298" s="16"/>
      <c r="D298" s="22">
        <v>810</v>
      </c>
      <c r="E298" s="56">
        <f t="shared" ref="E298:E304" si="87">K298+L298+M298</f>
        <v>0</v>
      </c>
      <c r="F298" s="56">
        <v>0</v>
      </c>
      <c r="G298" s="56">
        <v>0</v>
      </c>
      <c r="H298" s="56">
        <v>0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</row>
    <row r="299" spans="1:13" s="9" customFormat="1" ht="15" hidden="1" x14ac:dyDescent="0.25">
      <c r="A299" s="70"/>
      <c r="B299" s="71"/>
      <c r="C299" s="16"/>
      <c r="D299" s="22">
        <v>812</v>
      </c>
      <c r="E299" s="56">
        <f t="shared" si="87"/>
        <v>0</v>
      </c>
      <c r="F299" s="56"/>
      <c r="G299" s="56"/>
      <c r="H299" s="56"/>
      <c r="I299" s="56"/>
      <c r="J299" s="56"/>
      <c r="K299" s="56"/>
      <c r="L299" s="56"/>
      <c r="M299" s="56"/>
    </row>
    <row r="300" spans="1:13" s="9" customFormat="1" ht="15" hidden="1" x14ac:dyDescent="0.25">
      <c r="A300" s="70"/>
      <c r="B300" s="71"/>
      <c r="C300" s="16"/>
      <c r="D300" s="22">
        <v>813</v>
      </c>
      <c r="E300" s="56">
        <f t="shared" si="87"/>
        <v>0</v>
      </c>
      <c r="F300" s="56">
        <v>0</v>
      </c>
      <c r="G300" s="56">
        <v>0</v>
      </c>
      <c r="H300" s="56">
        <v>0</v>
      </c>
      <c r="I300" s="56">
        <v>0</v>
      </c>
      <c r="J300" s="56">
        <v>0</v>
      </c>
      <c r="K300" s="56">
        <v>0</v>
      </c>
      <c r="L300" s="56">
        <v>0</v>
      </c>
      <c r="M300" s="56">
        <v>0</v>
      </c>
    </row>
    <row r="301" spans="1:13" s="9" customFormat="1" ht="15" hidden="1" x14ac:dyDescent="0.25">
      <c r="A301" s="70"/>
      <c r="B301" s="71"/>
      <c r="C301" s="16"/>
      <c r="D301" s="22">
        <v>814</v>
      </c>
      <c r="E301" s="56">
        <f t="shared" si="87"/>
        <v>0</v>
      </c>
      <c r="F301" s="56">
        <v>0</v>
      </c>
      <c r="G301" s="56">
        <v>0</v>
      </c>
      <c r="H301" s="56">
        <v>0</v>
      </c>
      <c r="I301" s="56">
        <v>0</v>
      </c>
      <c r="J301" s="56">
        <v>0</v>
      </c>
      <c r="K301" s="56">
        <v>0</v>
      </c>
      <c r="L301" s="56">
        <v>0</v>
      </c>
      <c r="M301" s="56">
        <v>0</v>
      </c>
    </row>
    <row r="302" spans="1:13" s="9" customFormat="1" ht="15" hidden="1" x14ac:dyDescent="0.25">
      <c r="A302" s="70"/>
      <c r="B302" s="71"/>
      <c r="C302" s="16"/>
      <c r="D302" s="22">
        <v>815</v>
      </c>
      <c r="E302" s="56">
        <f t="shared" si="87"/>
        <v>0</v>
      </c>
      <c r="F302" s="56">
        <v>0</v>
      </c>
      <c r="G302" s="56">
        <v>0</v>
      </c>
      <c r="H302" s="56">
        <v>0</v>
      </c>
      <c r="I302" s="56">
        <v>0</v>
      </c>
      <c r="J302" s="56">
        <v>0</v>
      </c>
      <c r="K302" s="56">
        <v>0</v>
      </c>
      <c r="L302" s="56">
        <v>0</v>
      </c>
      <c r="M302" s="56">
        <v>0</v>
      </c>
    </row>
    <row r="303" spans="1:13" s="9" customFormat="1" ht="15" hidden="1" x14ac:dyDescent="0.25">
      <c r="A303" s="70"/>
      <c r="B303" s="71"/>
      <c r="C303" s="16"/>
      <c r="D303" s="22">
        <v>816</v>
      </c>
      <c r="E303" s="56">
        <f t="shared" si="87"/>
        <v>0</v>
      </c>
      <c r="F303" s="56">
        <v>0</v>
      </c>
      <c r="G303" s="56">
        <v>0</v>
      </c>
      <c r="H303" s="56">
        <v>0</v>
      </c>
      <c r="I303" s="56">
        <v>0</v>
      </c>
      <c r="J303" s="56">
        <v>0</v>
      </c>
      <c r="K303" s="56">
        <v>0</v>
      </c>
      <c r="L303" s="56">
        <v>0</v>
      </c>
      <c r="M303" s="56">
        <v>0</v>
      </c>
    </row>
    <row r="304" spans="1:13" s="9" customFormat="1" ht="15" hidden="1" x14ac:dyDescent="0.25">
      <c r="A304" s="70"/>
      <c r="B304" s="71"/>
      <c r="C304" s="16"/>
      <c r="D304" s="22">
        <v>819</v>
      </c>
      <c r="E304" s="56">
        <f t="shared" si="87"/>
        <v>0</v>
      </c>
      <c r="F304" s="56">
        <v>0</v>
      </c>
      <c r="G304" s="56">
        <v>0</v>
      </c>
      <c r="H304" s="56">
        <v>0</v>
      </c>
      <c r="I304" s="56">
        <v>0</v>
      </c>
      <c r="J304" s="56">
        <v>0</v>
      </c>
      <c r="K304" s="56">
        <v>0</v>
      </c>
      <c r="L304" s="56">
        <v>0</v>
      </c>
      <c r="M304" s="56">
        <v>0</v>
      </c>
    </row>
    <row r="305" spans="1:13" s="9" customFormat="1" ht="15" x14ac:dyDescent="0.25">
      <c r="A305" s="70"/>
      <c r="B305" s="71"/>
      <c r="C305" s="16"/>
      <c r="D305" s="22">
        <v>822</v>
      </c>
      <c r="E305" s="56">
        <f>K305+L305+M305</f>
        <v>666025</v>
      </c>
      <c r="F305" s="56">
        <v>0</v>
      </c>
      <c r="G305" s="56">
        <v>0</v>
      </c>
      <c r="H305" s="56">
        <v>0</v>
      </c>
      <c r="I305" s="56">
        <v>0</v>
      </c>
      <c r="J305" s="56">
        <v>0</v>
      </c>
      <c r="K305" s="56">
        <v>666025</v>
      </c>
      <c r="L305" s="56">
        <v>0</v>
      </c>
      <c r="M305" s="56">
        <v>0</v>
      </c>
    </row>
    <row r="306" spans="1:13" s="9" customFormat="1" ht="15" hidden="1" x14ac:dyDescent="0.25">
      <c r="A306" s="70"/>
      <c r="B306" s="71"/>
      <c r="C306" s="16"/>
      <c r="D306" s="22">
        <v>826</v>
      </c>
      <c r="E306" s="56">
        <f t="shared" si="86"/>
        <v>0</v>
      </c>
      <c r="F306" s="56">
        <v>0</v>
      </c>
      <c r="G306" s="56">
        <v>0</v>
      </c>
      <c r="H306" s="56">
        <v>0</v>
      </c>
      <c r="I306" s="56">
        <v>0</v>
      </c>
      <c r="J306" s="56">
        <v>0</v>
      </c>
      <c r="K306" s="56">
        <v>0</v>
      </c>
      <c r="L306" s="56">
        <v>0</v>
      </c>
      <c r="M306" s="56">
        <v>0</v>
      </c>
    </row>
    <row r="307" spans="1:13" s="9" customFormat="1" ht="15" hidden="1" x14ac:dyDescent="0.25">
      <c r="A307" s="70"/>
      <c r="B307" s="71"/>
      <c r="C307" s="16"/>
      <c r="D307" s="22">
        <v>829</v>
      </c>
      <c r="E307" s="56">
        <f t="shared" si="86"/>
        <v>0</v>
      </c>
      <c r="F307" s="56">
        <v>0</v>
      </c>
      <c r="G307" s="56">
        <v>0</v>
      </c>
      <c r="H307" s="56">
        <v>0</v>
      </c>
      <c r="I307" s="56">
        <v>0</v>
      </c>
      <c r="J307" s="56">
        <v>0</v>
      </c>
      <c r="K307" s="56">
        <v>0</v>
      </c>
      <c r="L307" s="56">
        <v>0</v>
      </c>
      <c r="M307" s="56">
        <v>0</v>
      </c>
    </row>
    <row r="308" spans="1:13" s="9" customFormat="1" ht="15" hidden="1" x14ac:dyDescent="0.25">
      <c r="A308" s="70"/>
      <c r="B308" s="71"/>
      <c r="C308" s="16"/>
      <c r="D308" s="22">
        <v>832</v>
      </c>
      <c r="E308" s="56">
        <f t="shared" si="86"/>
        <v>0</v>
      </c>
      <c r="F308" s="56">
        <v>0</v>
      </c>
      <c r="G308" s="56">
        <v>0</v>
      </c>
      <c r="H308" s="56">
        <v>0</v>
      </c>
      <c r="I308" s="56">
        <v>0</v>
      </c>
      <c r="J308" s="56">
        <v>0</v>
      </c>
      <c r="K308" s="56">
        <v>0</v>
      </c>
      <c r="L308" s="56">
        <v>0</v>
      </c>
      <c r="M308" s="56">
        <v>0</v>
      </c>
    </row>
    <row r="309" spans="1:13" s="9" customFormat="1" ht="15" hidden="1" x14ac:dyDescent="0.25">
      <c r="A309" s="70"/>
      <c r="B309" s="71"/>
      <c r="C309" s="16"/>
      <c r="D309" s="22">
        <v>843</v>
      </c>
      <c r="E309" s="56">
        <f t="shared" si="86"/>
        <v>0</v>
      </c>
      <c r="F309" s="56">
        <v>0</v>
      </c>
      <c r="G309" s="56">
        <v>0</v>
      </c>
      <c r="H309" s="56">
        <v>0</v>
      </c>
      <c r="I309" s="56">
        <v>0</v>
      </c>
      <c r="J309" s="56">
        <v>0</v>
      </c>
      <c r="K309" s="56">
        <v>0</v>
      </c>
      <c r="L309" s="56">
        <v>0</v>
      </c>
      <c r="M309" s="56">
        <v>0</v>
      </c>
    </row>
    <row r="310" spans="1:13" s="9" customFormat="1" ht="15" hidden="1" x14ac:dyDescent="0.25">
      <c r="A310" s="70"/>
      <c r="B310" s="71"/>
      <c r="C310" s="16"/>
      <c r="D310" s="22">
        <v>847</v>
      </c>
      <c r="E310" s="56">
        <f t="shared" si="86"/>
        <v>0</v>
      </c>
      <c r="F310" s="56">
        <v>0</v>
      </c>
      <c r="G310" s="56">
        <v>0</v>
      </c>
      <c r="H310" s="56">
        <v>0</v>
      </c>
      <c r="I310" s="56">
        <v>0</v>
      </c>
      <c r="J310" s="56">
        <v>0</v>
      </c>
      <c r="K310" s="56">
        <v>0</v>
      </c>
      <c r="L310" s="56">
        <v>0</v>
      </c>
      <c r="M310" s="56">
        <v>0</v>
      </c>
    </row>
    <row r="311" spans="1:13" s="9" customFormat="1" ht="15" hidden="1" x14ac:dyDescent="0.25">
      <c r="A311" s="70"/>
      <c r="B311" s="71"/>
      <c r="C311" s="16"/>
      <c r="D311" s="22">
        <v>848</v>
      </c>
      <c r="E311" s="56">
        <f t="shared" si="86"/>
        <v>0</v>
      </c>
      <c r="F311" s="56">
        <v>0</v>
      </c>
      <c r="G311" s="56">
        <v>0</v>
      </c>
      <c r="H311" s="56">
        <v>0</v>
      </c>
      <c r="I311" s="56">
        <v>0</v>
      </c>
      <c r="J311" s="56">
        <v>0</v>
      </c>
      <c r="K311" s="56">
        <v>0</v>
      </c>
      <c r="L311" s="56">
        <v>0</v>
      </c>
      <c r="M311" s="56">
        <v>0</v>
      </c>
    </row>
    <row r="312" spans="1:13" s="9" customFormat="1" ht="15" hidden="1" x14ac:dyDescent="0.25">
      <c r="A312" s="70"/>
      <c r="B312" s="71"/>
      <c r="C312" s="16"/>
      <c r="D312" s="22">
        <v>857</v>
      </c>
      <c r="E312" s="56">
        <f t="shared" si="86"/>
        <v>0</v>
      </c>
      <c r="F312" s="56">
        <v>0</v>
      </c>
      <c r="G312" s="56">
        <v>0</v>
      </c>
      <c r="H312" s="56">
        <v>0</v>
      </c>
      <c r="I312" s="56">
        <v>0</v>
      </c>
      <c r="J312" s="56">
        <v>0</v>
      </c>
      <c r="K312" s="56">
        <v>0</v>
      </c>
      <c r="L312" s="56">
        <v>0</v>
      </c>
      <c r="M312" s="56">
        <v>0</v>
      </c>
    </row>
    <row r="313" spans="1:13" s="9" customFormat="1" ht="25.5" x14ac:dyDescent="0.25">
      <c r="A313" s="70"/>
      <c r="B313" s="71"/>
      <c r="C313" s="16" t="s">
        <v>101</v>
      </c>
      <c r="D313" s="22"/>
      <c r="E313" s="56">
        <f>SUM(F313:F313)</f>
        <v>0</v>
      </c>
      <c r="F313" s="56">
        <f>ROUND(F295*2/98,2)</f>
        <v>0</v>
      </c>
      <c r="G313" s="56">
        <f>ROUND(G295*2/98,2)</f>
        <v>0</v>
      </c>
      <c r="H313" s="56">
        <v>0</v>
      </c>
      <c r="I313" s="56">
        <v>0</v>
      </c>
      <c r="J313" s="56">
        <v>0</v>
      </c>
      <c r="K313" s="56">
        <v>0</v>
      </c>
      <c r="L313" s="56">
        <v>0</v>
      </c>
      <c r="M313" s="56">
        <v>0</v>
      </c>
    </row>
    <row r="314" spans="1:13" s="9" customFormat="1" ht="25.5" x14ac:dyDescent="0.25">
      <c r="A314" s="70"/>
      <c r="B314" s="71"/>
      <c r="C314" s="16" t="s">
        <v>102</v>
      </c>
      <c r="D314" s="22"/>
      <c r="E314" s="56">
        <f>SUM(F314:F314)</f>
        <v>0</v>
      </c>
      <c r="F314" s="56">
        <v>0</v>
      </c>
      <c r="G314" s="56">
        <v>0</v>
      </c>
      <c r="H314" s="56">
        <v>0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</row>
    <row r="315" spans="1:13" s="9" customFormat="1" ht="38.25" x14ac:dyDescent="0.25">
      <c r="A315" s="70"/>
      <c r="B315" s="71"/>
      <c r="C315" s="16" t="s">
        <v>103</v>
      </c>
      <c r="D315" s="22"/>
      <c r="E315" s="56">
        <f>SUM(F315:F315)</f>
        <v>0</v>
      </c>
      <c r="F315" s="56">
        <v>0</v>
      </c>
      <c r="G315" s="56">
        <v>0</v>
      </c>
      <c r="H315" s="56">
        <v>0</v>
      </c>
      <c r="I315" s="56">
        <v>0</v>
      </c>
      <c r="J315" s="56">
        <v>0</v>
      </c>
      <c r="K315" s="56">
        <v>0</v>
      </c>
      <c r="L315" s="56">
        <v>0</v>
      </c>
      <c r="M315" s="56">
        <v>0</v>
      </c>
    </row>
    <row r="316" spans="1:13" s="9" customFormat="1" ht="15" x14ac:dyDescent="0.25">
      <c r="A316" s="70" t="s">
        <v>35</v>
      </c>
      <c r="B316" s="71" t="s">
        <v>36</v>
      </c>
      <c r="C316" s="16" t="s">
        <v>95</v>
      </c>
      <c r="D316" s="22"/>
      <c r="E316" s="56">
        <f>SUM(F316:M316)</f>
        <v>939441.14362551016</v>
      </c>
      <c r="F316" s="56">
        <f t="shared" ref="F316:M316" si="88">F317+F319</f>
        <v>101390.53</v>
      </c>
      <c r="G316" s="56">
        <f t="shared" si="88"/>
        <v>32590.078289999998</v>
      </c>
      <c r="H316" s="56">
        <f t="shared" si="88"/>
        <v>0</v>
      </c>
      <c r="I316" s="56">
        <f t="shared" si="88"/>
        <v>35107.706600000005</v>
      </c>
      <c r="J316" s="56">
        <f t="shared" si="88"/>
        <v>267458.22255999997</v>
      </c>
      <c r="K316" s="56">
        <f t="shared" si="88"/>
        <v>502894.60617551015</v>
      </c>
      <c r="L316" s="56">
        <f t="shared" si="88"/>
        <v>0</v>
      </c>
      <c r="M316" s="56">
        <f t="shared" si="88"/>
        <v>0</v>
      </c>
    </row>
    <row r="317" spans="1:13" s="9" customFormat="1" ht="38.25" x14ac:dyDescent="0.25">
      <c r="A317" s="70"/>
      <c r="B317" s="71"/>
      <c r="C317" s="16" t="s">
        <v>97</v>
      </c>
      <c r="D317" s="22"/>
      <c r="E317" s="56">
        <f t="shared" ref="E317:E339" si="89">SUM(F317:L317)</f>
        <v>939441.14362551016</v>
      </c>
      <c r="F317" s="56">
        <f t="shared" ref="F317:M317" si="90">F318+F320+F337+F338+F339</f>
        <v>101390.53</v>
      </c>
      <c r="G317" s="56">
        <f t="shared" si="90"/>
        <v>32590.078289999998</v>
      </c>
      <c r="H317" s="56">
        <f t="shared" si="90"/>
        <v>0</v>
      </c>
      <c r="I317" s="56">
        <f t="shared" si="90"/>
        <v>35107.706600000005</v>
      </c>
      <c r="J317" s="56">
        <f t="shared" si="90"/>
        <v>267458.22255999997</v>
      </c>
      <c r="K317" s="56">
        <f t="shared" si="90"/>
        <v>502894.60617551015</v>
      </c>
      <c r="L317" s="56">
        <f t="shared" si="90"/>
        <v>0</v>
      </c>
      <c r="M317" s="56">
        <f t="shared" si="90"/>
        <v>0</v>
      </c>
    </row>
    <row r="318" spans="1:13" s="9" customFormat="1" ht="25.5" x14ac:dyDescent="0.25">
      <c r="A318" s="70"/>
      <c r="B318" s="71"/>
      <c r="C318" s="16" t="s">
        <v>98</v>
      </c>
      <c r="D318" s="22">
        <v>810</v>
      </c>
      <c r="E318" s="56">
        <f>SUM(F318:M318)</f>
        <v>730227.85840000003</v>
      </c>
      <c r="F318" s="56">
        <v>0</v>
      </c>
      <c r="G318" s="56">
        <v>0</v>
      </c>
      <c r="H318" s="56">
        <v>0</v>
      </c>
      <c r="I318" s="56">
        <v>0</v>
      </c>
      <c r="J318" s="56">
        <v>252091.14439999999</v>
      </c>
      <c r="K318" s="56">
        <v>478136.71399999998</v>
      </c>
      <c r="L318" s="56">
        <v>0</v>
      </c>
      <c r="M318" s="56">
        <v>0</v>
      </c>
    </row>
    <row r="319" spans="1:13" s="9" customFormat="1" ht="51" x14ac:dyDescent="0.25">
      <c r="A319" s="70"/>
      <c r="B319" s="71"/>
      <c r="C319" s="16" t="s">
        <v>99</v>
      </c>
      <c r="D319" s="22"/>
      <c r="E319" s="56">
        <f t="shared" si="89"/>
        <v>0</v>
      </c>
      <c r="F319" s="56">
        <v>0</v>
      </c>
      <c r="G319" s="56">
        <v>0</v>
      </c>
      <c r="H319" s="56">
        <v>0</v>
      </c>
      <c r="I319" s="56">
        <v>0</v>
      </c>
      <c r="J319" s="56">
        <v>0</v>
      </c>
      <c r="K319" s="56">
        <v>0</v>
      </c>
      <c r="L319" s="56">
        <v>0</v>
      </c>
      <c r="M319" s="56">
        <v>0</v>
      </c>
    </row>
    <row r="320" spans="1:13" s="9" customFormat="1" ht="25.5" x14ac:dyDescent="0.25">
      <c r="A320" s="70"/>
      <c r="B320" s="71"/>
      <c r="C320" s="16" t="s">
        <v>100</v>
      </c>
      <c r="D320" s="17">
        <v>810</v>
      </c>
      <c r="E320" s="56">
        <f>SUM(F320:M320)</f>
        <v>195773.63305</v>
      </c>
      <c r="F320" s="56">
        <f t="shared" ref="F320:M320" si="91">SUM(F321:F336)</f>
        <v>99362.72</v>
      </c>
      <c r="G320" s="56">
        <f t="shared" si="91"/>
        <v>31938.278289999998</v>
      </c>
      <c r="H320" s="56">
        <f t="shared" si="91"/>
        <v>0</v>
      </c>
      <c r="I320" s="56">
        <v>34405.556600000004</v>
      </c>
      <c r="J320" s="56">
        <v>15367.078159999999</v>
      </c>
      <c r="K320" s="56">
        <v>14700</v>
      </c>
      <c r="L320" s="56">
        <f t="shared" si="91"/>
        <v>0</v>
      </c>
      <c r="M320" s="56">
        <f t="shared" si="91"/>
        <v>0</v>
      </c>
    </row>
    <row r="321" spans="1:13" s="9" customFormat="1" ht="15" hidden="1" x14ac:dyDescent="0.25">
      <c r="A321" s="70"/>
      <c r="B321" s="71"/>
      <c r="C321" s="16"/>
      <c r="D321" s="22">
        <v>804</v>
      </c>
      <c r="E321" s="56">
        <f t="shared" ref="E321:E337" si="92">SUM(F321:M321)</f>
        <v>0</v>
      </c>
      <c r="F321" s="56">
        <v>0</v>
      </c>
      <c r="G321" s="56">
        <v>0</v>
      </c>
      <c r="H321" s="56">
        <v>0</v>
      </c>
      <c r="I321" s="56">
        <v>0</v>
      </c>
      <c r="J321" s="56">
        <v>0</v>
      </c>
      <c r="K321" s="56">
        <v>0</v>
      </c>
      <c r="L321" s="56">
        <v>0</v>
      </c>
      <c r="M321" s="56">
        <v>0</v>
      </c>
    </row>
    <row r="322" spans="1:13" s="9" customFormat="1" ht="15" hidden="1" x14ac:dyDescent="0.25">
      <c r="A322" s="70"/>
      <c r="B322" s="71"/>
      <c r="C322" s="16"/>
      <c r="D322" s="22">
        <v>808</v>
      </c>
      <c r="E322" s="56">
        <f t="shared" si="92"/>
        <v>0</v>
      </c>
      <c r="F322" s="56">
        <v>0</v>
      </c>
      <c r="G322" s="56">
        <v>0</v>
      </c>
      <c r="H322" s="56">
        <v>0</v>
      </c>
      <c r="I322" s="56">
        <v>0</v>
      </c>
      <c r="J322" s="56">
        <v>0</v>
      </c>
      <c r="K322" s="56">
        <v>0</v>
      </c>
      <c r="L322" s="56">
        <v>0</v>
      </c>
      <c r="M322" s="56">
        <v>0</v>
      </c>
    </row>
    <row r="323" spans="1:13" s="9" customFormat="1" ht="15" hidden="1" x14ac:dyDescent="0.25">
      <c r="A323" s="70"/>
      <c r="B323" s="71"/>
      <c r="C323" s="16"/>
      <c r="D323" s="22">
        <v>810</v>
      </c>
      <c r="E323" s="56">
        <f t="shared" si="92"/>
        <v>165706.55489</v>
      </c>
      <c r="F323" s="56">
        <v>99362.72</v>
      </c>
      <c r="G323" s="56">
        <v>31938.278289999998</v>
      </c>
      <c r="H323" s="56">
        <v>0</v>
      </c>
      <c r="I323" s="56">
        <v>34405.556600000004</v>
      </c>
      <c r="J323" s="56">
        <v>0</v>
      </c>
      <c r="K323" s="56">
        <v>0</v>
      </c>
      <c r="L323" s="56">
        <v>0</v>
      </c>
      <c r="M323" s="56">
        <v>0</v>
      </c>
    </row>
    <row r="324" spans="1:13" s="9" customFormat="1" ht="15" hidden="1" x14ac:dyDescent="0.25">
      <c r="A324" s="70"/>
      <c r="B324" s="71"/>
      <c r="C324" s="16"/>
      <c r="D324" s="22">
        <v>812</v>
      </c>
      <c r="E324" s="56">
        <f t="shared" si="92"/>
        <v>0</v>
      </c>
      <c r="F324" s="56"/>
      <c r="G324" s="56"/>
      <c r="H324" s="56"/>
      <c r="I324" s="56"/>
      <c r="J324" s="56"/>
      <c r="K324" s="56"/>
      <c r="L324" s="56"/>
      <c r="M324" s="56"/>
    </row>
    <row r="325" spans="1:13" s="9" customFormat="1" ht="15" hidden="1" x14ac:dyDescent="0.25">
      <c r="A325" s="70"/>
      <c r="B325" s="71"/>
      <c r="C325" s="16"/>
      <c r="D325" s="22">
        <v>813</v>
      </c>
      <c r="E325" s="56">
        <f t="shared" si="92"/>
        <v>0</v>
      </c>
      <c r="F325" s="56">
        <v>0</v>
      </c>
      <c r="G325" s="56">
        <v>0</v>
      </c>
      <c r="H325" s="56">
        <v>0</v>
      </c>
      <c r="I325" s="56">
        <v>0</v>
      </c>
      <c r="J325" s="56">
        <v>0</v>
      </c>
      <c r="K325" s="56">
        <v>0</v>
      </c>
      <c r="L325" s="56">
        <v>0</v>
      </c>
      <c r="M325" s="56">
        <v>0</v>
      </c>
    </row>
    <row r="326" spans="1:13" s="9" customFormat="1" ht="15" hidden="1" x14ac:dyDescent="0.25">
      <c r="A326" s="70"/>
      <c r="B326" s="71"/>
      <c r="C326" s="16"/>
      <c r="D326" s="22">
        <v>814</v>
      </c>
      <c r="E326" s="56">
        <f t="shared" si="92"/>
        <v>0</v>
      </c>
      <c r="F326" s="56">
        <v>0</v>
      </c>
      <c r="G326" s="56">
        <v>0</v>
      </c>
      <c r="H326" s="56">
        <v>0</v>
      </c>
      <c r="I326" s="56">
        <v>0</v>
      </c>
      <c r="J326" s="56">
        <v>0</v>
      </c>
      <c r="K326" s="56">
        <v>0</v>
      </c>
      <c r="L326" s="56">
        <v>0</v>
      </c>
      <c r="M326" s="56">
        <v>0</v>
      </c>
    </row>
    <row r="327" spans="1:13" s="9" customFormat="1" ht="15" hidden="1" x14ac:dyDescent="0.25">
      <c r="A327" s="70"/>
      <c r="B327" s="71"/>
      <c r="C327" s="16"/>
      <c r="D327" s="22">
        <v>815</v>
      </c>
      <c r="E327" s="56">
        <f t="shared" si="92"/>
        <v>0</v>
      </c>
      <c r="F327" s="56">
        <v>0</v>
      </c>
      <c r="G327" s="56">
        <v>0</v>
      </c>
      <c r="H327" s="56">
        <v>0</v>
      </c>
      <c r="I327" s="56">
        <v>0</v>
      </c>
      <c r="J327" s="56">
        <v>0</v>
      </c>
      <c r="K327" s="56">
        <v>0</v>
      </c>
      <c r="L327" s="56">
        <v>0</v>
      </c>
      <c r="M327" s="56">
        <v>0</v>
      </c>
    </row>
    <row r="328" spans="1:13" s="9" customFormat="1" ht="15" hidden="1" x14ac:dyDescent="0.25">
      <c r="A328" s="70"/>
      <c r="B328" s="71"/>
      <c r="C328" s="16"/>
      <c r="D328" s="22">
        <v>816</v>
      </c>
      <c r="E328" s="56">
        <f t="shared" si="92"/>
        <v>0</v>
      </c>
      <c r="F328" s="56">
        <v>0</v>
      </c>
      <c r="G328" s="56">
        <v>0</v>
      </c>
      <c r="H328" s="56">
        <v>0</v>
      </c>
      <c r="I328" s="56">
        <v>0</v>
      </c>
      <c r="J328" s="56">
        <v>0</v>
      </c>
      <c r="K328" s="56">
        <v>0</v>
      </c>
      <c r="L328" s="56">
        <v>0</v>
      </c>
      <c r="M328" s="56">
        <v>0</v>
      </c>
    </row>
    <row r="329" spans="1:13" s="9" customFormat="1" ht="15" hidden="1" x14ac:dyDescent="0.25">
      <c r="A329" s="70"/>
      <c r="B329" s="71"/>
      <c r="C329" s="16"/>
      <c r="D329" s="22">
        <v>819</v>
      </c>
      <c r="E329" s="56">
        <f t="shared" si="92"/>
        <v>0</v>
      </c>
      <c r="F329" s="56">
        <v>0</v>
      </c>
      <c r="G329" s="56">
        <v>0</v>
      </c>
      <c r="H329" s="56">
        <v>0</v>
      </c>
      <c r="I329" s="56">
        <v>0</v>
      </c>
      <c r="J329" s="56">
        <v>0</v>
      </c>
      <c r="K329" s="56">
        <v>0</v>
      </c>
      <c r="L329" s="56">
        <v>0</v>
      </c>
      <c r="M329" s="56">
        <v>0</v>
      </c>
    </row>
    <row r="330" spans="1:13" s="9" customFormat="1" ht="15" hidden="1" x14ac:dyDescent="0.25">
      <c r="A330" s="70"/>
      <c r="B330" s="71"/>
      <c r="C330" s="16"/>
      <c r="D330" s="22">
        <v>826</v>
      </c>
      <c r="E330" s="56">
        <f t="shared" si="92"/>
        <v>0</v>
      </c>
      <c r="F330" s="56">
        <v>0</v>
      </c>
      <c r="G330" s="56">
        <v>0</v>
      </c>
      <c r="H330" s="56">
        <v>0</v>
      </c>
      <c r="I330" s="56">
        <v>0</v>
      </c>
      <c r="J330" s="56">
        <v>0</v>
      </c>
      <c r="K330" s="56">
        <v>0</v>
      </c>
      <c r="L330" s="56">
        <v>0</v>
      </c>
      <c r="M330" s="56">
        <v>0</v>
      </c>
    </row>
    <row r="331" spans="1:13" s="9" customFormat="1" ht="15" hidden="1" x14ac:dyDescent="0.25">
      <c r="A331" s="70"/>
      <c r="B331" s="71"/>
      <c r="C331" s="16"/>
      <c r="D331" s="22">
        <v>829</v>
      </c>
      <c r="E331" s="56">
        <f t="shared" si="92"/>
        <v>0</v>
      </c>
      <c r="F331" s="56">
        <v>0</v>
      </c>
      <c r="G331" s="56">
        <v>0</v>
      </c>
      <c r="H331" s="56">
        <v>0</v>
      </c>
      <c r="I331" s="56">
        <v>0</v>
      </c>
      <c r="J331" s="56">
        <v>0</v>
      </c>
      <c r="K331" s="56">
        <v>0</v>
      </c>
      <c r="L331" s="56">
        <v>0</v>
      </c>
      <c r="M331" s="56">
        <v>0</v>
      </c>
    </row>
    <row r="332" spans="1:13" s="9" customFormat="1" ht="15" hidden="1" x14ac:dyDescent="0.25">
      <c r="A332" s="70"/>
      <c r="B332" s="71"/>
      <c r="C332" s="16"/>
      <c r="D332" s="22">
        <v>832</v>
      </c>
      <c r="E332" s="56">
        <f t="shared" si="92"/>
        <v>0</v>
      </c>
      <c r="F332" s="56">
        <v>0</v>
      </c>
      <c r="G332" s="56">
        <v>0</v>
      </c>
      <c r="H332" s="56">
        <v>0</v>
      </c>
      <c r="I332" s="56">
        <v>0</v>
      </c>
      <c r="J332" s="56">
        <v>0</v>
      </c>
      <c r="K332" s="56">
        <v>0</v>
      </c>
      <c r="L332" s="56">
        <v>0</v>
      </c>
      <c r="M332" s="56">
        <v>0</v>
      </c>
    </row>
    <row r="333" spans="1:13" s="9" customFormat="1" ht="15" hidden="1" x14ac:dyDescent="0.25">
      <c r="A333" s="70"/>
      <c r="B333" s="71"/>
      <c r="C333" s="16"/>
      <c r="D333" s="22">
        <v>843</v>
      </c>
      <c r="E333" s="56">
        <f t="shared" si="92"/>
        <v>0</v>
      </c>
      <c r="F333" s="56">
        <v>0</v>
      </c>
      <c r="G333" s="56">
        <v>0</v>
      </c>
      <c r="H333" s="56">
        <v>0</v>
      </c>
      <c r="I333" s="56">
        <v>0</v>
      </c>
      <c r="J333" s="56">
        <v>0</v>
      </c>
      <c r="K333" s="56">
        <v>0</v>
      </c>
      <c r="L333" s="56">
        <v>0</v>
      </c>
      <c r="M333" s="56">
        <v>0</v>
      </c>
    </row>
    <row r="334" spans="1:13" s="9" customFormat="1" ht="15" hidden="1" x14ac:dyDescent="0.25">
      <c r="A334" s="70"/>
      <c r="B334" s="71"/>
      <c r="C334" s="16"/>
      <c r="D334" s="22">
        <v>847</v>
      </c>
      <c r="E334" s="56">
        <f t="shared" si="92"/>
        <v>0</v>
      </c>
      <c r="F334" s="56">
        <v>0</v>
      </c>
      <c r="G334" s="56">
        <v>0</v>
      </c>
      <c r="H334" s="56">
        <v>0</v>
      </c>
      <c r="I334" s="56">
        <v>0</v>
      </c>
      <c r="J334" s="56">
        <v>0</v>
      </c>
      <c r="K334" s="56">
        <v>0</v>
      </c>
      <c r="L334" s="56">
        <v>0</v>
      </c>
      <c r="M334" s="56">
        <v>0</v>
      </c>
    </row>
    <row r="335" spans="1:13" s="9" customFormat="1" ht="15" hidden="1" x14ac:dyDescent="0.25">
      <c r="A335" s="70"/>
      <c r="B335" s="71"/>
      <c r="C335" s="16"/>
      <c r="D335" s="22">
        <v>848</v>
      </c>
      <c r="E335" s="56">
        <f t="shared" si="92"/>
        <v>0</v>
      </c>
      <c r="F335" s="56">
        <v>0</v>
      </c>
      <c r="G335" s="56">
        <v>0</v>
      </c>
      <c r="H335" s="56">
        <v>0</v>
      </c>
      <c r="I335" s="56">
        <v>0</v>
      </c>
      <c r="J335" s="56">
        <v>0</v>
      </c>
      <c r="K335" s="56">
        <v>0</v>
      </c>
      <c r="L335" s="56">
        <v>0</v>
      </c>
      <c r="M335" s="56">
        <v>0</v>
      </c>
    </row>
    <row r="336" spans="1:13" s="9" customFormat="1" ht="15" hidden="1" x14ac:dyDescent="0.25">
      <c r="A336" s="70"/>
      <c r="B336" s="71"/>
      <c r="C336" s="16"/>
      <c r="D336" s="22">
        <v>857</v>
      </c>
      <c r="E336" s="56">
        <f t="shared" si="92"/>
        <v>0</v>
      </c>
      <c r="F336" s="56">
        <v>0</v>
      </c>
      <c r="G336" s="56">
        <v>0</v>
      </c>
      <c r="H336" s="56">
        <v>0</v>
      </c>
      <c r="I336" s="56">
        <v>0</v>
      </c>
      <c r="J336" s="56">
        <v>0</v>
      </c>
      <c r="K336" s="56">
        <v>0</v>
      </c>
      <c r="L336" s="56">
        <v>0</v>
      </c>
      <c r="M336" s="56">
        <v>0</v>
      </c>
    </row>
    <row r="337" spans="1:13" s="9" customFormat="1" ht="25.5" x14ac:dyDescent="0.25">
      <c r="A337" s="70"/>
      <c r="B337" s="71"/>
      <c r="C337" s="16" t="s">
        <v>101</v>
      </c>
      <c r="D337" s="22"/>
      <c r="E337" s="56">
        <f t="shared" si="92"/>
        <v>13439.652175510204</v>
      </c>
      <c r="F337" s="56">
        <f t="shared" ref="F337:M337" si="93">ROUND(F323*2/98,2)</f>
        <v>2027.81</v>
      </c>
      <c r="G337" s="56">
        <f t="shared" si="93"/>
        <v>651.79999999999995</v>
      </c>
      <c r="H337" s="56">
        <f t="shared" si="93"/>
        <v>0</v>
      </c>
      <c r="I337" s="56">
        <v>702.15</v>
      </c>
      <c r="J337" s="56">
        <v>0</v>
      </c>
      <c r="K337" s="56">
        <v>10057.892175510204</v>
      </c>
      <c r="L337" s="56">
        <f t="shared" si="93"/>
        <v>0</v>
      </c>
      <c r="M337" s="56">
        <f t="shared" si="93"/>
        <v>0</v>
      </c>
    </row>
    <row r="338" spans="1:13" s="9" customFormat="1" ht="25.5" x14ac:dyDescent="0.25">
      <c r="A338" s="70"/>
      <c r="B338" s="71"/>
      <c r="C338" s="16" t="s">
        <v>102</v>
      </c>
      <c r="D338" s="22"/>
      <c r="E338" s="56">
        <f t="shared" si="89"/>
        <v>0</v>
      </c>
      <c r="F338" s="56">
        <v>0</v>
      </c>
      <c r="G338" s="56">
        <v>0</v>
      </c>
      <c r="H338" s="56">
        <v>0</v>
      </c>
      <c r="I338" s="56">
        <v>0</v>
      </c>
      <c r="J338" s="56">
        <v>0</v>
      </c>
      <c r="K338" s="56"/>
      <c r="L338" s="56">
        <v>0</v>
      </c>
      <c r="M338" s="56">
        <v>0</v>
      </c>
    </row>
    <row r="339" spans="1:13" s="9" customFormat="1" ht="38.25" x14ac:dyDescent="0.25">
      <c r="A339" s="70"/>
      <c r="B339" s="71"/>
      <c r="C339" s="16" t="s">
        <v>103</v>
      </c>
      <c r="D339" s="22"/>
      <c r="E339" s="56">
        <f t="shared" si="89"/>
        <v>0</v>
      </c>
      <c r="F339" s="56">
        <v>0</v>
      </c>
      <c r="G339" s="56">
        <v>0</v>
      </c>
      <c r="H339" s="56">
        <v>0</v>
      </c>
      <c r="I339" s="56">
        <v>0</v>
      </c>
      <c r="J339" s="56">
        <v>0</v>
      </c>
      <c r="K339" s="56">
        <v>0</v>
      </c>
      <c r="L339" s="56">
        <v>0</v>
      </c>
      <c r="M339" s="56">
        <v>0</v>
      </c>
    </row>
    <row r="340" spans="1:13" s="9" customFormat="1" ht="15" x14ac:dyDescent="0.25">
      <c r="A340" s="70" t="s">
        <v>37</v>
      </c>
      <c r="B340" s="71" t="s">
        <v>38</v>
      </c>
      <c r="C340" s="16" t="s">
        <v>95</v>
      </c>
      <c r="D340" s="22"/>
      <c r="E340" s="56">
        <f>SUM(F340:M340)</f>
        <v>3338349.7214600001</v>
      </c>
      <c r="F340" s="56">
        <f t="shared" ref="F340:M340" si="94">F341+F343</f>
        <v>644064</v>
      </c>
      <c r="G340" s="56">
        <f t="shared" si="94"/>
        <v>533501.32720000006</v>
      </c>
      <c r="H340" s="56">
        <f t="shared" si="94"/>
        <v>408714.59</v>
      </c>
      <c r="I340" s="56">
        <f t="shared" si="94"/>
        <v>388620.68667999998</v>
      </c>
      <c r="J340" s="56">
        <f t="shared" si="94"/>
        <v>294550.11758000002</v>
      </c>
      <c r="K340" s="56">
        <f t="shared" si="94"/>
        <v>335633</v>
      </c>
      <c r="L340" s="56">
        <f t="shared" si="94"/>
        <v>366633</v>
      </c>
      <c r="M340" s="56">
        <f t="shared" si="94"/>
        <v>366633</v>
      </c>
    </row>
    <row r="341" spans="1:13" s="9" customFormat="1" ht="38.25" x14ac:dyDescent="0.25">
      <c r="A341" s="70"/>
      <c r="B341" s="71"/>
      <c r="C341" s="16" t="s">
        <v>97</v>
      </c>
      <c r="D341" s="22"/>
      <c r="E341" s="56">
        <f>E344</f>
        <v>3338349.7214600001</v>
      </c>
      <c r="F341" s="56">
        <f t="shared" ref="F341:M341" si="95">F342+F344+F361+F362+F363</f>
        <v>644064</v>
      </c>
      <c r="G341" s="56">
        <f t="shared" si="95"/>
        <v>533501.32720000006</v>
      </c>
      <c r="H341" s="56">
        <f t="shared" si="95"/>
        <v>408714.59</v>
      </c>
      <c r="I341" s="56">
        <f t="shared" si="95"/>
        <v>388620.68667999998</v>
      </c>
      <c r="J341" s="56">
        <f t="shared" si="95"/>
        <v>294550.11758000002</v>
      </c>
      <c r="K341" s="56">
        <f t="shared" si="95"/>
        <v>335633</v>
      </c>
      <c r="L341" s="56">
        <f t="shared" si="95"/>
        <v>366633</v>
      </c>
      <c r="M341" s="56">
        <f t="shared" si="95"/>
        <v>366633</v>
      </c>
    </row>
    <row r="342" spans="1:13" s="9" customFormat="1" ht="25.5" x14ac:dyDescent="0.25">
      <c r="A342" s="70"/>
      <c r="B342" s="71"/>
      <c r="C342" s="16" t="s">
        <v>98</v>
      </c>
      <c r="D342" s="22"/>
      <c r="E342" s="56">
        <f t="shared" ref="E342:E362" si="96">SUM(F342:L342)</f>
        <v>0</v>
      </c>
      <c r="F342" s="56">
        <v>0</v>
      </c>
      <c r="G342" s="56">
        <v>0</v>
      </c>
      <c r="H342" s="56">
        <v>0</v>
      </c>
      <c r="I342" s="56">
        <v>0</v>
      </c>
      <c r="J342" s="56">
        <v>0</v>
      </c>
      <c r="K342" s="56">
        <v>0</v>
      </c>
      <c r="L342" s="56">
        <v>0</v>
      </c>
      <c r="M342" s="56">
        <v>0</v>
      </c>
    </row>
    <row r="343" spans="1:13" s="9" customFormat="1" ht="51" x14ac:dyDescent="0.25">
      <c r="A343" s="70"/>
      <c r="B343" s="71"/>
      <c r="C343" s="16" t="s">
        <v>99</v>
      </c>
      <c r="D343" s="22"/>
      <c r="E343" s="56">
        <f t="shared" si="96"/>
        <v>0</v>
      </c>
      <c r="F343" s="56">
        <v>0</v>
      </c>
      <c r="G343" s="56">
        <v>0</v>
      </c>
      <c r="H343" s="56">
        <v>0</v>
      </c>
      <c r="I343" s="56">
        <v>0</v>
      </c>
      <c r="J343" s="56">
        <v>0</v>
      </c>
      <c r="K343" s="56">
        <v>0</v>
      </c>
      <c r="L343" s="56">
        <v>0</v>
      </c>
      <c r="M343" s="56">
        <v>0</v>
      </c>
    </row>
    <row r="344" spans="1:13" s="9" customFormat="1" ht="25.5" x14ac:dyDescent="0.25">
      <c r="A344" s="70"/>
      <c r="B344" s="71"/>
      <c r="C344" s="16" t="s">
        <v>100</v>
      </c>
      <c r="D344" s="17">
        <v>810</v>
      </c>
      <c r="E344" s="56">
        <f>SUM(F344:M344)</f>
        <v>3338349.7214600001</v>
      </c>
      <c r="F344" s="56">
        <f>SUM(F345:F360)</f>
        <v>644064</v>
      </c>
      <c r="G344" s="56">
        <f>SUM(G345:G360)</f>
        <v>533501.32720000006</v>
      </c>
      <c r="H344" s="56">
        <f>SUM(H345:H360)</f>
        <v>408714.59</v>
      </c>
      <c r="I344" s="56">
        <v>388620.68667999998</v>
      </c>
      <c r="J344" s="56">
        <v>294550.11758000002</v>
      </c>
      <c r="K344" s="56">
        <v>335633</v>
      </c>
      <c r="L344" s="56">
        <v>366633</v>
      </c>
      <c r="M344" s="56">
        <v>366633</v>
      </c>
    </row>
    <row r="345" spans="1:13" s="9" customFormat="1" ht="15" hidden="1" x14ac:dyDescent="0.25">
      <c r="A345" s="70"/>
      <c r="B345" s="71"/>
      <c r="C345" s="16"/>
      <c r="D345" s="22">
        <v>804</v>
      </c>
      <c r="E345" s="56">
        <f t="shared" si="96"/>
        <v>0</v>
      </c>
      <c r="F345" s="56">
        <v>0</v>
      </c>
      <c r="G345" s="56">
        <v>0</v>
      </c>
      <c r="H345" s="56">
        <v>0</v>
      </c>
      <c r="I345" s="56">
        <v>0</v>
      </c>
      <c r="J345" s="60"/>
      <c r="K345" s="60"/>
      <c r="L345" s="60"/>
      <c r="M345" s="60"/>
    </row>
    <row r="346" spans="1:13" s="9" customFormat="1" ht="15" hidden="1" x14ac:dyDescent="0.25">
      <c r="A346" s="70"/>
      <c r="B346" s="71"/>
      <c r="C346" s="16"/>
      <c r="D346" s="22">
        <v>808</v>
      </c>
      <c r="E346" s="56">
        <f t="shared" si="96"/>
        <v>0</v>
      </c>
      <c r="F346" s="56">
        <v>0</v>
      </c>
      <c r="G346" s="56">
        <v>0</v>
      </c>
      <c r="H346" s="56">
        <v>0</v>
      </c>
      <c r="I346" s="56">
        <v>0</v>
      </c>
      <c r="J346" s="60"/>
      <c r="K346" s="60"/>
      <c r="L346" s="60"/>
      <c r="M346" s="60"/>
    </row>
    <row r="347" spans="1:13" s="9" customFormat="1" ht="15" hidden="1" x14ac:dyDescent="0.25">
      <c r="A347" s="70"/>
      <c r="B347" s="71"/>
      <c r="C347" s="16"/>
      <c r="D347" s="22">
        <v>810</v>
      </c>
      <c r="E347" s="56">
        <f t="shared" si="96"/>
        <v>3797019.6038800003</v>
      </c>
      <c r="F347" s="56">
        <v>644064</v>
      </c>
      <c r="G347" s="56">
        <v>533501.32720000006</v>
      </c>
      <c r="H347" s="56">
        <v>408714.59</v>
      </c>
      <c r="I347" s="56">
        <v>388620.68667999998</v>
      </c>
      <c r="J347" s="56">
        <v>607373</v>
      </c>
      <c r="K347" s="56">
        <v>607373</v>
      </c>
      <c r="L347" s="56">
        <v>607373</v>
      </c>
      <c r="M347" s="56">
        <v>607373</v>
      </c>
    </row>
    <row r="348" spans="1:13" s="9" customFormat="1" ht="15" hidden="1" x14ac:dyDescent="0.25">
      <c r="A348" s="70"/>
      <c r="B348" s="71"/>
      <c r="C348" s="16"/>
      <c r="D348" s="22">
        <v>812</v>
      </c>
      <c r="E348" s="56">
        <f t="shared" si="96"/>
        <v>0</v>
      </c>
      <c r="F348" s="56"/>
      <c r="G348" s="56"/>
      <c r="H348" s="56"/>
      <c r="I348" s="56"/>
      <c r="J348" s="60"/>
      <c r="K348" s="60"/>
      <c r="L348" s="60"/>
      <c r="M348" s="60"/>
    </row>
    <row r="349" spans="1:13" s="9" customFormat="1" ht="15" hidden="1" x14ac:dyDescent="0.25">
      <c r="A349" s="70"/>
      <c r="B349" s="71"/>
      <c r="C349" s="16"/>
      <c r="D349" s="22">
        <v>813</v>
      </c>
      <c r="E349" s="56">
        <f t="shared" si="96"/>
        <v>0</v>
      </c>
      <c r="F349" s="56">
        <v>0</v>
      </c>
      <c r="G349" s="56">
        <v>0</v>
      </c>
      <c r="H349" s="56">
        <v>0</v>
      </c>
      <c r="I349" s="56">
        <v>0</v>
      </c>
      <c r="J349" s="60"/>
      <c r="K349" s="60"/>
      <c r="L349" s="60"/>
      <c r="M349" s="60"/>
    </row>
    <row r="350" spans="1:13" s="9" customFormat="1" ht="15" hidden="1" x14ac:dyDescent="0.25">
      <c r="A350" s="70"/>
      <c r="B350" s="71"/>
      <c r="C350" s="16"/>
      <c r="D350" s="22">
        <v>814</v>
      </c>
      <c r="E350" s="56">
        <f t="shared" si="96"/>
        <v>0</v>
      </c>
      <c r="F350" s="56">
        <v>0</v>
      </c>
      <c r="G350" s="56">
        <v>0</v>
      </c>
      <c r="H350" s="56">
        <v>0</v>
      </c>
      <c r="I350" s="56">
        <v>0</v>
      </c>
      <c r="J350" s="60"/>
      <c r="K350" s="60"/>
      <c r="L350" s="60"/>
      <c r="M350" s="60"/>
    </row>
    <row r="351" spans="1:13" s="9" customFormat="1" ht="15" hidden="1" x14ac:dyDescent="0.25">
      <c r="A351" s="70"/>
      <c r="B351" s="71"/>
      <c r="C351" s="16"/>
      <c r="D351" s="22">
        <v>815</v>
      </c>
      <c r="E351" s="56">
        <f t="shared" si="96"/>
        <v>0</v>
      </c>
      <c r="F351" s="56">
        <v>0</v>
      </c>
      <c r="G351" s="56">
        <v>0</v>
      </c>
      <c r="H351" s="56">
        <v>0</v>
      </c>
      <c r="I351" s="56">
        <v>0</v>
      </c>
      <c r="J351" s="60"/>
      <c r="K351" s="60"/>
      <c r="L351" s="60"/>
      <c r="M351" s="60"/>
    </row>
    <row r="352" spans="1:13" s="9" customFormat="1" ht="15" hidden="1" x14ac:dyDescent="0.25">
      <c r="A352" s="70"/>
      <c r="B352" s="71"/>
      <c r="C352" s="16"/>
      <c r="D352" s="22">
        <v>816</v>
      </c>
      <c r="E352" s="56">
        <f t="shared" si="96"/>
        <v>0</v>
      </c>
      <c r="F352" s="56">
        <v>0</v>
      </c>
      <c r="G352" s="56">
        <v>0</v>
      </c>
      <c r="H352" s="56">
        <v>0</v>
      </c>
      <c r="I352" s="56">
        <v>0</v>
      </c>
      <c r="J352" s="60"/>
      <c r="K352" s="60"/>
      <c r="L352" s="60"/>
      <c r="M352" s="60"/>
    </row>
    <row r="353" spans="1:15" s="9" customFormat="1" ht="15" hidden="1" x14ac:dyDescent="0.25">
      <c r="A353" s="70"/>
      <c r="B353" s="71"/>
      <c r="C353" s="16"/>
      <c r="D353" s="22">
        <v>819</v>
      </c>
      <c r="E353" s="56">
        <f t="shared" si="96"/>
        <v>0</v>
      </c>
      <c r="F353" s="56">
        <v>0</v>
      </c>
      <c r="G353" s="56">
        <v>0</v>
      </c>
      <c r="H353" s="56">
        <v>0</v>
      </c>
      <c r="I353" s="56">
        <v>0</v>
      </c>
      <c r="J353" s="60"/>
      <c r="K353" s="60"/>
      <c r="L353" s="60"/>
      <c r="M353" s="60"/>
    </row>
    <row r="354" spans="1:15" s="9" customFormat="1" ht="15" hidden="1" x14ac:dyDescent="0.25">
      <c r="A354" s="70"/>
      <c r="B354" s="71"/>
      <c r="C354" s="16"/>
      <c r="D354" s="22">
        <v>826</v>
      </c>
      <c r="E354" s="56">
        <f t="shared" si="96"/>
        <v>0</v>
      </c>
      <c r="F354" s="56">
        <v>0</v>
      </c>
      <c r="G354" s="56">
        <v>0</v>
      </c>
      <c r="H354" s="56">
        <v>0</v>
      </c>
      <c r="I354" s="56">
        <v>0</v>
      </c>
      <c r="J354" s="60"/>
      <c r="K354" s="60"/>
      <c r="L354" s="60"/>
      <c r="M354" s="60"/>
    </row>
    <row r="355" spans="1:15" s="9" customFormat="1" ht="15" hidden="1" x14ac:dyDescent="0.25">
      <c r="A355" s="70"/>
      <c r="B355" s="71"/>
      <c r="C355" s="16"/>
      <c r="D355" s="22">
        <v>829</v>
      </c>
      <c r="E355" s="56">
        <f t="shared" si="96"/>
        <v>0</v>
      </c>
      <c r="F355" s="56">
        <v>0</v>
      </c>
      <c r="G355" s="56">
        <v>0</v>
      </c>
      <c r="H355" s="56">
        <v>0</v>
      </c>
      <c r="I355" s="56">
        <v>0</v>
      </c>
      <c r="J355" s="60"/>
      <c r="K355" s="60"/>
      <c r="L355" s="60"/>
      <c r="M355" s="60"/>
    </row>
    <row r="356" spans="1:15" s="9" customFormat="1" ht="15" hidden="1" x14ac:dyDescent="0.25">
      <c r="A356" s="70"/>
      <c r="B356" s="71"/>
      <c r="C356" s="16"/>
      <c r="D356" s="22">
        <v>832</v>
      </c>
      <c r="E356" s="56">
        <f t="shared" si="96"/>
        <v>0</v>
      </c>
      <c r="F356" s="56">
        <v>0</v>
      </c>
      <c r="G356" s="56">
        <v>0</v>
      </c>
      <c r="H356" s="56">
        <v>0</v>
      </c>
      <c r="I356" s="56">
        <v>0</v>
      </c>
      <c r="J356" s="60"/>
      <c r="K356" s="60"/>
      <c r="L356" s="60"/>
      <c r="M356" s="60"/>
    </row>
    <row r="357" spans="1:15" s="9" customFormat="1" ht="15" hidden="1" x14ac:dyDescent="0.25">
      <c r="A357" s="70"/>
      <c r="B357" s="71"/>
      <c r="C357" s="16"/>
      <c r="D357" s="22">
        <v>843</v>
      </c>
      <c r="E357" s="56">
        <f t="shared" si="96"/>
        <v>0</v>
      </c>
      <c r="F357" s="56">
        <v>0</v>
      </c>
      <c r="G357" s="56">
        <v>0</v>
      </c>
      <c r="H357" s="56">
        <v>0</v>
      </c>
      <c r="I357" s="56">
        <v>0</v>
      </c>
      <c r="J357" s="60"/>
      <c r="K357" s="60"/>
      <c r="L357" s="60"/>
      <c r="M357" s="60"/>
    </row>
    <row r="358" spans="1:15" s="9" customFormat="1" ht="15" hidden="1" x14ac:dyDescent="0.25">
      <c r="A358" s="70"/>
      <c r="B358" s="71"/>
      <c r="C358" s="16"/>
      <c r="D358" s="22">
        <v>847</v>
      </c>
      <c r="E358" s="56">
        <f t="shared" si="96"/>
        <v>0</v>
      </c>
      <c r="F358" s="56">
        <v>0</v>
      </c>
      <c r="G358" s="56">
        <v>0</v>
      </c>
      <c r="H358" s="56">
        <v>0</v>
      </c>
      <c r="I358" s="56">
        <v>0</v>
      </c>
      <c r="J358" s="60"/>
      <c r="K358" s="60"/>
      <c r="L358" s="60"/>
      <c r="M358" s="60"/>
    </row>
    <row r="359" spans="1:15" s="9" customFormat="1" ht="15" hidden="1" x14ac:dyDescent="0.25">
      <c r="A359" s="70"/>
      <c r="B359" s="71"/>
      <c r="C359" s="16"/>
      <c r="D359" s="22">
        <v>848</v>
      </c>
      <c r="E359" s="56">
        <f t="shared" si="96"/>
        <v>0</v>
      </c>
      <c r="F359" s="56">
        <v>0</v>
      </c>
      <c r="G359" s="56">
        <v>0</v>
      </c>
      <c r="H359" s="56">
        <v>0</v>
      </c>
      <c r="I359" s="56">
        <v>0</v>
      </c>
      <c r="J359" s="60"/>
      <c r="K359" s="60"/>
      <c r="L359" s="60"/>
      <c r="M359" s="60"/>
    </row>
    <row r="360" spans="1:15" s="9" customFormat="1" ht="15" hidden="1" x14ac:dyDescent="0.25">
      <c r="A360" s="70"/>
      <c r="B360" s="71"/>
      <c r="C360" s="16"/>
      <c r="D360" s="22">
        <v>857</v>
      </c>
      <c r="E360" s="56">
        <f t="shared" si="96"/>
        <v>0</v>
      </c>
      <c r="F360" s="56">
        <v>0</v>
      </c>
      <c r="G360" s="56">
        <v>0</v>
      </c>
      <c r="H360" s="56">
        <v>0</v>
      </c>
      <c r="I360" s="56">
        <v>0</v>
      </c>
      <c r="J360" s="60"/>
      <c r="K360" s="60"/>
      <c r="L360" s="60"/>
      <c r="M360" s="60"/>
    </row>
    <row r="361" spans="1:15" s="9" customFormat="1" ht="25.5" x14ac:dyDescent="0.25">
      <c r="A361" s="70"/>
      <c r="B361" s="71"/>
      <c r="C361" s="16" t="s">
        <v>101</v>
      </c>
      <c r="D361" s="22"/>
      <c r="E361" s="56">
        <f t="shared" si="96"/>
        <v>0</v>
      </c>
      <c r="F361" s="56">
        <v>0</v>
      </c>
      <c r="G361" s="56">
        <v>0</v>
      </c>
      <c r="H361" s="56">
        <v>0</v>
      </c>
      <c r="I361" s="56">
        <v>0</v>
      </c>
      <c r="J361" s="56">
        <v>0</v>
      </c>
      <c r="K361" s="56">
        <v>0</v>
      </c>
      <c r="L361" s="56">
        <v>0</v>
      </c>
      <c r="M361" s="56">
        <v>0</v>
      </c>
    </row>
    <row r="362" spans="1:15" s="9" customFormat="1" ht="25.5" x14ac:dyDescent="0.25">
      <c r="A362" s="70"/>
      <c r="B362" s="71"/>
      <c r="C362" s="16" t="s">
        <v>102</v>
      </c>
      <c r="D362" s="22"/>
      <c r="E362" s="56">
        <f t="shared" si="96"/>
        <v>0</v>
      </c>
      <c r="F362" s="56">
        <v>0</v>
      </c>
      <c r="G362" s="56">
        <v>0</v>
      </c>
      <c r="H362" s="56">
        <v>0</v>
      </c>
      <c r="I362" s="56">
        <v>0</v>
      </c>
      <c r="J362" s="56">
        <v>0</v>
      </c>
      <c r="K362" s="56">
        <v>0</v>
      </c>
      <c r="L362" s="56">
        <v>0</v>
      </c>
      <c r="M362" s="56">
        <v>0</v>
      </c>
    </row>
    <row r="363" spans="1:15" s="9" customFormat="1" ht="38.25" x14ac:dyDescent="0.25">
      <c r="A363" s="70"/>
      <c r="B363" s="71"/>
      <c r="C363" s="16" t="s">
        <v>103</v>
      </c>
      <c r="D363" s="22"/>
      <c r="E363" s="56">
        <f>SUM(F363:L363)</f>
        <v>0</v>
      </c>
      <c r="F363" s="56">
        <v>0</v>
      </c>
      <c r="G363" s="56">
        <v>0</v>
      </c>
      <c r="H363" s="56">
        <v>0</v>
      </c>
      <c r="I363" s="56">
        <v>0</v>
      </c>
      <c r="J363" s="56">
        <v>0</v>
      </c>
      <c r="K363" s="56">
        <v>0</v>
      </c>
      <c r="L363" s="56">
        <v>0</v>
      </c>
      <c r="M363" s="56">
        <v>0</v>
      </c>
    </row>
    <row r="364" spans="1:15" s="46" customFormat="1" ht="18.75" hidden="1" x14ac:dyDescent="0.3">
      <c r="A364" s="53">
        <v>1</v>
      </c>
      <c r="B364" s="54">
        <v>2</v>
      </c>
      <c r="C364" s="54">
        <v>3</v>
      </c>
      <c r="D364" s="54">
        <v>4</v>
      </c>
      <c r="E364" s="58">
        <v>5</v>
      </c>
      <c r="F364" s="58">
        <v>6</v>
      </c>
      <c r="G364" s="58">
        <v>7</v>
      </c>
      <c r="H364" s="58">
        <v>8</v>
      </c>
      <c r="I364" s="58">
        <v>9</v>
      </c>
      <c r="J364" s="58" t="s">
        <v>93</v>
      </c>
      <c r="K364" s="58">
        <v>11</v>
      </c>
      <c r="L364" s="58" t="s">
        <v>94</v>
      </c>
      <c r="M364" s="58" t="s">
        <v>121</v>
      </c>
      <c r="N364" s="44"/>
      <c r="O364" s="45"/>
    </row>
    <row r="365" spans="1:15" s="9" customFormat="1" ht="15" x14ac:dyDescent="0.25">
      <c r="A365" s="75" t="s">
        <v>39</v>
      </c>
      <c r="B365" s="71" t="s">
        <v>114</v>
      </c>
      <c r="C365" s="16" t="s">
        <v>95</v>
      </c>
      <c r="D365" s="22"/>
      <c r="E365" s="56">
        <f>SUM(F365:M365)</f>
        <v>57892882.676780008</v>
      </c>
      <c r="F365" s="56">
        <f t="shared" ref="F365:M365" si="97">F366+F368</f>
        <v>5288352.2</v>
      </c>
      <c r="G365" s="56">
        <f t="shared" si="97"/>
        <v>6025099.1272799997</v>
      </c>
      <c r="H365" s="56">
        <f t="shared" si="97"/>
        <v>8289057.76339</v>
      </c>
      <c r="I365" s="56">
        <f t="shared" si="97"/>
        <v>10152714.45431</v>
      </c>
      <c r="J365" s="56">
        <f t="shared" si="97"/>
        <v>10800693.144990001</v>
      </c>
      <c r="K365" s="56">
        <f t="shared" si="97"/>
        <v>9727854.6589400005</v>
      </c>
      <c r="L365" s="56">
        <f t="shared" si="97"/>
        <v>4237892.0235599997</v>
      </c>
      <c r="M365" s="56">
        <f t="shared" si="97"/>
        <v>3371219.30431</v>
      </c>
    </row>
    <row r="366" spans="1:15" s="9" customFormat="1" ht="38.25" x14ac:dyDescent="0.25">
      <c r="A366" s="75"/>
      <c r="B366" s="71"/>
      <c r="C366" s="16" t="s">
        <v>97</v>
      </c>
      <c r="D366" s="22"/>
      <c r="E366" s="56">
        <f>E369</f>
        <v>57892882.676780008</v>
      </c>
      <c r="F366" s="56">
        <f t="shared" ref="F366:M366" si="98">F367+F369+F386+F387+F388</f>
        <v>5288352.2</v>
      </c>
      <c r="G366" s="56">
        <f t="shared" si="98"/>
        <v>6025099.1272799997</v>
      </c>
      <c r="H366" s="56">
        <f t="shared" si="98"/>
        <v>8289057.76339</v>
      </c>
      <c r="I366" s="56">
        <f t="shared" si="98"/>
        <v>10152714.45431</v>
      </c>
      <c r="J366" s="56">
        <f t="shared" si="98"/>
        <v>10800693.144990001</v>
      </c>
      <c r="K366" s="56">
        <f t="shared" si="98"/>
        <v>9727854.6589400005</v>
      </c>
      <c r="L366" s="56">
        <f t="shared" si="98"/>
        <v>4237892.0235599997</v>
      </c>
      <c r="M366" s="56">
        <f t="shared" si="98"/>
        <v>3371219.30431</v>
      </c>
    </row>
    <row r="367" spans="1:15" s="9" customFormat="1" ht="25.5" x14ac:dyDescent="0.25">
      <c r="A367" s="75"/>
      <c r="B367" s="71"/>
      <c r="C367" s="16" t="s">
        <v>98</v>
      </c>
      <c r="D367" s="22"/>
      <c r="E367" s="56">
        <f t="shared" ref="E367:E388" si="99">SUM(F367:L367)</f>
        <v>0</v>
      </c>
      <c r="F367" s="56">
        <v>0</v>
      </c>
      <c r="G367" s="56">
        <v>0</v>
      </c>
      <c r="H367" s="56">
        <v>0</v>
      </c>
      <c r="I367" s="56">
        <v>0</v>
      </c>
      <c r="J367" s="56">
        <v>0</v>
      </c>
      <c r="K367" s="56">
        <v>0</v>
      </c>
      <c r="L367" s="56">
        <v>0</v>
      </c>
      <c r="M367" s="56">
        <v>0</v>
      </c>
    </row>
    <row r="368" spans="1:15" s="9" customFormat="1" ht="51" x14ac:dyDescent="0.25">
      <c r="A368" s="75"/>
      <c r="B368" s="71"/>
      <c r="C368" s="16" t="s">
        <v>99</v>
      </c>
      <c r="D368" s="22"/>
      <c r="E368" s="56">
        <f t="shared" si="99"/>
        <v>0</v>
      </c>
      <c r="F368" s="56">
        <v>0</v>
      </c>
      <c r="G368" s="56">
        <v>0</v>
      </c>
      <c r="H368" s="56">
        <v>0</v>
      </c>
      <c r="I368" s="56">
        <v>0</v>
      </c>
      <c r="J368" s="56">
        <v>0</v>
      </c>
      <c r="K368" s="56">
        <v>0</v>
      </c>
      <c r="L368" s="56">
        <v>0</v>
      </c>
      <c r="M368" s="56">
        <v>0</v>
      </c>
    </row>
    <row r="369" spans="1:13" s="9" customFormat="1" ht="25.5" x14ac:dyDescent="0.25">
      <c r="A369" s="75"/>
      <c r="B369" s="71"/>
      <c r="C369" s="16" t="s">
        <v>100</v>
      </c>
      <c r="D369" s="17">
        <v>810</v>
      </c>
      <c r="E369" s="56">
        <f>SUM(F369:M369)</f>
        <v>57892882.676780008</v>
      </c>
      <c r="F369" s="56">
        <f>SUM(F370:F385)</f>
        <v>5288352.2</v>
      </c>
      <c r="G369" s="56">
        <f>SUM(G370:G385)</f>
        <v>6025099.1272799997</v>
      </c>
      <c r="H369" s="56">
        <f>H372</f>
        <v>8289057.76339</v>
      </c>
      <c r="I369" s="56">
        <v>10152714.45431</v>
      </c>
      <c r="J369" s="56">
        <v>10800693.144990001</v>
      </c>
      <c r="K369" s="56">
        <v>9727854.6589400005</v>
      </c>
      <c r="L369" s="56">
        <v>4237892.0235599997</v>
      </c>
      <c r="M369" s="56">
        <v>3371219.30431</v>
      </c>
    </row>
    <row r="370" spans="1:13" s="9" customFormat="1" ht="15" hidden="1" x14ac:dyDescent="0.25">
      <c r="A370" s="75"/>
      <c r="B370" s="71"/>
      <c r="C370" s="16"/>
      <c r="D370" s="22">
        <v>804</v>
      </c>
      <c r="E370" s="56">
        <f t="shared" si="99"/>
        <v>0</v>
      </c>
      <c r="F370" s="56">
        <v>0</v>
      </c>
      <c r="G370" s="56">
        <v>0</v>
      </c>
      <c r="H370" s="56">
        <v>0</v>
      </c>
      <c r="I370" s="56">
        <v>0</v>
      </c>
      <c r="J370" s="60"/>
      <c r="K370" s="60"/>
      <c r="L370" s="60"/>
      <c r="M370" s="60"/>
    </row>
    <row r="371" spans="1:13" s="9" customFormat="1" ht="15" hidden="1" x14ac:dyDescent="0.25">
      <c r="A371" s="75"/>
      <c r="B371" s="71"/>
      <c r="C371" s="16"/>
      <c r="D371" s="22">
        <v>808</v>
      </c>
      <c r="E371" s="56">
        <f t="shared" si="99"/>
        <v>0</v>
      </c>
      <c r="F371" s="56">
        <v>0</v>
      </c>
      <c r="G371" s="56">
        <v>0</v>
      </c>
      <c r="H371" s="56">
        <v>0</v>
      </c>
      <c r="I371" s="56">
        <v>0</v>
      </c>
      <c r="J371" s="60"/>
      <c r="K371" s="60"/>
      <c r="L371" s="60"/>
      <c r="M371" s="60"/>
    </row>
    <row r="372" spans="1:13" s="9" customFormat="1" ht="15" hidden="1" x14ac:dyDescent="0.25">
      <c r="A372" s="75"/>
      <c r="B372" s="71"/>
      <c r="C372" s="16"/>
      <c r="D372" s="22">
        <v>810</v>
      </c>
      <c r="E372" s="56">
        <f t="shared" si="99"/>
        <v>51120625.718520001</v>
      </c>
      <c r="F372" s="56">
        <v>5288352.2</v>
      </c>
      <c r="G372" s="56">
        <v>6025099.1272799997</v>
      </c>
      <c r="H372" s="56">
        <v>8289057.76339</v>
      </c>
      <c r="I372" s="56">
        <v>10152714.45431</v>
      </c>
      <c r="J372" s="56">
        <v>8897721.0563600007</v>
      </c>
      <c r="K372" s="56">
        <v>4303910.6738099996</v>
      </c>
      <c r="L372" s="56">
        <v>8163770.4433700005</v>
      </c>
      <c r="M372" s="56">
        <v>8163770.4433700005</v>
      </c>
    </row>
    <row r="373" spans="1:13" s="9" customFormat="1" ht="15" hidden="1" x14ac:dyDescent="0.25">
      <c r="A373" s="75"/>
      <c r="B373" s="71"/>
      <c r="C373" s="16"/>
      <c r="D373" s="22">
        <v>812</v>
      </c>
      <c r="E373" s="56">
        <f t="shared" si="99"/>
        <v>0</v>
      </c>
      <c r="F373" s="56"/>
      <c r="G373" s="56"/>
      <c r="H373" s="56"/>
      <c r="I373" s="56"/>
      <c r="J373" s="60"/>
      <c r="K373" s="60"/>
      <c r="L373" s="60"/>
      <c r="M373" s="60"/>
    </row>
    <row r="374" spans="1:13" s="9" customFormat="1" ht="15" hidden="1" x14ac:dyDescent="0.25">
      <c r="A374" s="75"/>
      <c r="B374" s="71"/>
      <c r="C374" s="16"/>
      <c r="D374" s="22">
        <v>813</v>
      </c>
      <c r="E374" s="56">
        <f t="shared" si="99"/>
        <v>0</v>
      </c>
      <c r="F374" s="56">
        <v>0</v>
      </c>
      <c r="G374" s="56">
        <v>0</v>
      </c>
      <c r="H374" s="56">
        <v>0</v>
      </c>
      <c r="I374" s="56">
        <v>0</v>
      </c>
      <c r="J374" s="60"/>
      <c r="K374" s="60"/>
      <c r="L374" s="60"/>
      <c r="M374" s="60"/>
    </row>
    <row r="375" spans="1:13" s="9" customFormat="1" ht="15" hidden="1" x14ac:dyDescent="0.25">
      <c r="A375" s="75"/>
      <c r="B375" s="71"/>
      <c r="C375" s="16"/>
      <c r="D375" s="22">
        <v>814</v>
      </c>
      <c r="E375" s="56">
        <f t="shared" si="99"/>
        <v>0</v>
      </c>
      <c r="F375" s="56">
        <v>0</v>
      </c>
      <c r="G375" s="56">
        <v>0</v>
      </c>
      <c r="H375" s="56">
        <v>0</v>
      </c>
      <c r="I375" s="56">
        <v>0</v>
      </c>
      <c r="J375" s="60"/>
      <c r="K375" s="60"/>
      <c r="L375" s="60"/>
      <c r="M375" s="60"/>
    </row>
    <row r="376" spans="1:13" s="9" customFormat="1" ht="15" hidden="1" x14ac:dyDescent="0.25">
      <c r="A376" s="75"/>
      <c r="B376" s="71"/>
      <c r="C376" s="16"/>
      <c r="D376" s="22">
        <v>815</v>
      </c>
      <c r="E376" s="56">
        <f t="shared" si="99"/>
        <v>0</v>
      </c>
      <c r="F376" s="56">
        <v>0</v>
      </c>
      <c r="G376" s="56">
        <v>0</v>
      </c>
      <c r="H376" s="56">
        <v>0</v>
      </c>
      <c r="I376" s="56">
        <v>0</v>
      </c>
      <c r="J376" s="60"/>
      <c r="K376" s="60"/>
      <c r="L376" s="60"/>
      <c r="M376" s="60"/>
    </row>
    <row r="377" spans="1:13" s="9" customFormat="1" ht="15" hidden="1" x14ac:dyDescent="0.25">
      <c r="A377" s="75"/>
      <c r="B377" s="71"/>
      <c r="C377" s="16"/>
      <c r="D377" s="22">
        <v>816</v>
      </c>
      <c r="E377" s="56">
        <f t="shared" si="99"/>
        <v>0</v>
      </c>
      <c r="F377" s="56">
        <v>0</v>
      </c>
      <c r="G377" s="56">
        <v>0</v>
      </c>
      <c r="H377" s="56">
        <v>0</v>
      </c>
      <c r="I377" s="56">
        <v>0</v>
      </c>
      <c r="J377" s="60"/>
      <c r="K377" s="60"/>
      <c r="L377" s="60"/>
      <c r="M377" s="60"/>
    </row>
    <row r="378" spans="1:13" s="9" customFormat="1" ht="15" hidden="1" x14ac:dyDescent="0.25">
      <c r="A378" s="75"/>
      <c r="B378" s="71"/>
      <c r="C378" s="16"/>
      <c r="D378" s="22">
        <v>819</v>
      </c>
      <c r="E378" s="56">
        <f t="shared" si="99"/>
        <v>0</v>
      </c>
      <c r="F378" s="56">
        <v>0</v>
      </c>
      <c r="G378" s="56">
        <v>0</v>
      </c>
      <c r="H378" s="56">
        <v>0</v>
      </c>
      <c r="I378" s="56">
        <v>0</v>
      </c>
      <c r="J378" s="60"/>
      <c r="K378" s="60"/>
      <c r="L378" s="60"/>
      <c r="M378" s="60"/>
    </row>
    <row r="379" spans="1:13" s="9" customFormat="1" ht="15" hidden="1" x14ac:dyDescent="0.25">
      <c r="A379" s="75"/>
      <c r="B379" s="71"/>
      <c r="C379" s="16"/>
      <c r="D379" s="22">
        <v>826</v>
      </c>
      <c r="E379" s="56">
        <f t="shared" si="99"/>
        <v>0</v>
      </c>
      <c r="F379" s="56">
        <v>0</v>
      </c>
      <c r="G379" s="56">
        <v>0</v>
      </c>
      <c r="H379" s="56">
        <v>0</v>
      </c>
      <c r="I379" s="56">
        <v>0</v>
      </c>
      <c r="J379" s="60"/>
      <c r="K379" s="60"/>
      <c r="L379" s="60"/>
      <c r="M379" s="60"/>
    </row>
    <row r="380" spans="1:13" s="9" customFormat="1" ht="15" hidden="1" x14ac:dyDescent="0.25">
      <c r="A380" s="75"/>
      <c r="B380" s="71"/>
      <c r="C380" s="16"/>
      <c r="D380" s="22">
        <v>829</v>
      </c>
      <c r="E380" s="56">
        <f t="shared" si="99"/>
        <v>0</v>
      </c>
      <c r="F380" s="56">
        <v>0</v>
      </c>
      <c r="G380" s="56">
        <v>0</v>
      </c>
      <c r="H380" s="56">
        <v>0</v>
      </c>
      <c r="I380" s="56">
        <v>0</v>
      </c>
      <c r="J380" s="60"/>
      <c r="K380" s="60"/>
      <c r="L380" s="60"/>
      <c r="M380" s="60"/>
    </row>
    <row r="381" spans="1:13" s="9" customFormat="1" ht="15" hidden="1" x14ac:dyDescent="0.25">
      <c r="A381" s="75"/>
      <c r="B381" s="71"/>
      <c r="C381" s="16"/>
      <c r="D381" s="22">
        <v>832</v>
      </c>
      <c r="E381" s="56">
        <f t="shared" si="99"/>
        <v>0</v>
      </c>
      <c r="F381" s="56">
        <v>0</v>
      </c>
      <c r="G381" s="56">
        <v>0</v>
      </c>
      <c r="H381" s="56">
        <v>0</v>
      </c>
      <c r="I381" s="56">
        <v>0</v>
      </c>
      <c r="J381" s="60"/>
      <c r="K381" s="60"/>
      <c r="L381" s="60"/>
      <c r="M381" s="60"/>
    </row>
    <row r="382" spans="1:13" s="9" customFormat="1" ht="15" hidden="1" x14ac:dyDescent="0.25">
      <c r="A382" s="75"/>
      <c r="B382" s="71"/>
      <c r="C382" s="16"/>
      <c r="D382" s="22">
        <v>843</v>
      </c>
      <c r="E382" s="56">
        <f t="shared" si="99"/>
        <v>0</v>
      </c>
      <c r="F382" s="56">
        <v>0</v>
      </c>
      <c r="G382" s="56">
        <v>0</v>
      </c>
      <c r="H382" s="56">
        <v>0</v>
      </c>
      <c r="I382" s="56">
        <v>0</v>
      </c>
      <c r="J382" s="60"/>
      <c r="K382" s="60"/>
      <c r="L382" s="60"/>
      <c r="M382" s="60"/>
    </row>
    <row r="383" spans="1:13" s="9" customFormat="1" ht="15" hidden="1" x14ac:dyDescent="0.25">
      <c r="A383" s="75"/>
      <c r="B383" s="71"/>
      <c r="C383" s="16"/>
      <c r="D383" s="22">
        <v>847</v>
      </c>
      <c r="E383" s="56">
        <f t="shared" si="99"/>
        <v>0</v>
      </c>
      <c r="F383" s="56">
        <v>0</v>
      </c>
      <c r="G383" s="56">
        <v>0</v>
      </c>
      <c r="H383" s="56">
        <v>0</v>
      </c>
      <c r="I383" s="56">
        <v>0</v>
      </c>
      <c r="J383" s="60"/>
      <c r="K383" s="60"/>
      <c r="L383" s="60"/>
      <c r="M383" s="60"/>
    </row>
    <row r="384" spans="1:13" s="9" customFormat="1" ht="15" hidden="1" x14ac:dyDescent="0.25">
      <c r="A384" s="75"/>
      <c r="B384" s="71"/>
      <c r="C384" s="16"/>
      <c r="D384" s="22">
        <v>848</v>
      </c>
      <c r="E384" s="56">
        <f t="shared" si="99"/>
        <v>0</v>
      </c>
      <c r="F384" s="56">
        <v>0</v>
      </c>
      <c r="G384" s="56">
        <v>0</v>
      </c>
      <c r="H384" s="56">
        <v>0</v>
      </c>
      <c r="I384" s="56">
        <v>0</v>
      </c>
      <c r="J384" s="60"/>
      <c r="K384" s="60"/>
      <c r="L384" s="60"/>
      <c r="M384" s="60"/>
    </row>
    <row r="385" spans="1:13" s="9" customFormat="1" ht="15" hidden="1" x14ac:dyDescent="0.25">
      <c r="A385" s="75"/>
      <c r="B385" s="71"/>
      <c r="C385" s="16"/>
      <c r="D385" s="22">
        <v>857</v>
      </c>
      <c r="E385" s="56">
        <f t="shared" si="99"/>
        <v>0</v>
      </c>
      <c r="F385" s="56">
        <v>0</v>
      </c>
      <c r="G385" s="56">
        <v>0</v>
      </c>
      <c r="H385" s="56">
        <v>0</v>
      </c>
      <c r="I385" s="56">
        <v>0</v>
      </c>
      <c r="J385" s="60"/>
      <c r="K385" s="60"/>
      <c r="L385" s="60"/>
      <c r="M385" s="60"/>
    </row>
    <row r="386" spans="1:13" s="9" customFormat="1" ht="25.5" x14ac:dyDescent="0.25">
      <c r="A386" s="75"/>
      <c r="B386" s="71"/>
      <c r="C386" s="16" t="s">
        <v>101</v>
      </c>
      <c r="D386" s="22"/>
      <c r="E386" s="56">
        <f t="shared" si="99"/>
        <v>0</v>
      </c>
      <c r="F386" s="56">
        <v>0</v>
      </c>
      <c r="G386" s="56">
        <v>0</v>
      </c>
      <c r="H386" s="56">
        <v>0</v>
      </c>
      <c r="I386" s="56">
        <v>0</v>
      </c>
      <c r="J386" s="56">
        <v>0</v>
      </c>
      <c r="K386" s="56"/>
      <c r="L386" s="56">
        <v>0</v>
      </c>
      <c r="M386" s="56">
        <v>0</v>
      </c>
    </row>
    <row r="387" spans="1:13" s="9" customFormat="1" ht="25.5" x14ac:dyDescent="0.25">
      <c r="A387" s="75"/>
      <c r="B387" s="71"/>
      <c r="C387" s="16" t="s">
        <v>102</v>
      </c>
      <c r="D387" s="22"/>
      <c r="E387" s="56">
        <f t="shared" si="99"/>
        <v>0</v>
      </c>
      <c r="F387" s="56">
        <v>0</v>
      </c>
      <c r="G387" s="56">
        <v>0</v>
      </c>
      <c r="H387" s="56">
        <v>0</v>
      </c>
      <c r="I387" s="56">
        <v>0</v>
      </c>
      <c r="J387" s="56">
        <v>0</v>
      </c>
      <c r="K387" s="56">
        <v>0</v>
      </c>
      <c r="L387" s="56">
        <v>0</v>
      </c>
      <c r="M387" s="56">
        <v>0</v>
      </c>
    </row>
    <row r="388" spans="1:13" s="9" customFormat="1" ht="38.25" x14ac:dyDescent="0.25">
      <c r="A388" s="75"/>
      <c r="B388" s="71"/>
      <c r="C388" s="16" t="s">
        <v>103</v>
      </c>
      <c r="D388" s="22"/>
      <c r="E388" s="56">
        <f t="shared" si="99"/>
        <v>0</v>
      </c>
      <c r="F388" s="56">
        <v>0</v>
      </c>
      <c r="G388" s="56">
        <v>0</v>
      </c>
      <c r="H388" s="56">
        <v>0</v>
      </c>
      <c r="I388" s="56">
        <v>0</v>
      </c>
      <c r="J388" s="56">
        <v>0</v>
      </c>
      <c r="K388" s="56">
        <v>0</v>
      </c>
      <c r="L388" s="56">
        <v>0</v>
      </c>
      <c r="M388" s="56">
        <v>0</v>
      </c>
    </row>
    <row r="389" spans="1:13" s="9" customFormat="1" ht="15" x14ac:dyDescent="0.25">
      <c r="A389" s="70" t="s">
        <v>40</v>
      </c>
      <c r="B389" s="71" t="s">
        <v>112</v>
      </c>
      <c r="C389" s="16" t="s">
        <v>95</v>
      </c>
      <c r="D389" s="22"/>
      <c r="E389" s="56">
        <f>SUM(F389:M389)</f>
        <v>595567.44787999999</v>
      </c>
      <c r="F389" s="56">
        <f t="shared" ref="F389:M389" si="100">F390+F392</f>
        <v>64000</v>
      </c>
      <c r="G389" s="56">
        <f t="shared" si="100"/>
        <v>79954.600999999995</v>
      </c>
      <c r="H389" s="56">
        <f t="shared" si="100"/>
        <v>73954.600000000006</v>
      </c>
      <c r="I389" s="56">
        <f t="shared" si="100"/>
        <v>77195.218299999993</v>
      </c>
      <c r="J389" s="56">
        <f t="shared" si="100"/>
        <v>127844.22083999999</v>
      </c>
      <c r="K389" s="56">
        <f t="shared" si="100"/>
        <v>103056.80774</v>
      </c>
      <c r="L389" s="56">
        <f t="shared" si="100"/>
        <v>39205.379999999997</v>
      </c>
      <c r="M389" s="56">
        <f t="shared" si="100"/>
        <v>30356.62</v>
      </c>
    </row>
    <row r="390" spans="1:13" s="9" customFormat="1" ht="38.25" x14ac:dyDescent="0.25">
      <c r="A390" s="70"/>
      <c r="B390" s="71"/>
      <c r="C390" s="16" t="s">
        <v>97</v>
      </c>
      <c r="D390" s="22"/>
      <c r="E390" s="56">
        <f>E393</f>
        <v>595567.44787999999</v>
      </c>
      <c r="F390" s="56">
        <f t="shared" ref="F390:M390" si="101">F391+F393+F410+F411+F412</f>
        <v>64000</v>
      </c>
      <c r="G390" s="56">
        <f t="shared" si="101"/>
        <v>79954.600999999995</v>
      </c>
      <c r="H390" s="56">
        <f t="shared" si="101"/>
        <v>73954.600000000006</v>
      </c>
      <c r="I390" s="56">
        <f t="shared" si="101"/>
        <v>77195.218299999993</v>
      </c>
      <c r="J390" s="56">
        <f t="shared" si="101"/>
        <v>127844.22083999999</v>
      </c>
      <c r="K390" s="56">
        <f t="shared" si="101"/>
        <v>103056.80774</v>
      </c>
      <c r="L390" s="56">
        <f t="shared" si="101"/>
        <v>39205.379999999997</v>
      </c>
      <c r="M390" s="56">
        <f t="shared" si="101"/>
        <v>30356.62</v>
      </c>
    </row>
    <row r="391" spans="1:13" s="9" customFormat="1" ht="25.5" x14ac:dyDescent="0.25">
      <c r="A391" s="70"/>
      <c r="B391" s="71"/>
      <c r="C391" s="16" t="s">
        <v>98</v>
      </c>
      <c r="D391" s="22"/>
      <c r="E391" s="56">
        <f t="shared" ref="E391:E412" si="102">SUM(F391:L391)</f>
        <v>0</v>
      </c>
      <c r="F391" s="56">
        <v>0</v>
      </c>
      <c r="G391" s="56">
        <v>0</v>
      </c>
      <c r="H391" s="56">
        <v>0</v>
      </c>
      <c r="I391" s="56">
        <v>0</v>
      </c>
      <c r="J391" s="56">
        <v>0</v>
      </c>
      <c r="K391" s="56">
        <v>0</v>
      </c>
      <c r="L391" s="56">
        <v>0</v>
      </c>
      <c r="M391" s="56">
        <v>0</v>
      </c>
    </row>
    <row r="392" spans="1:13" s="9" customFormat="1" ht="51" x14ac:dyDescent="0.25">
      <c r="A392" s="70"/>
      <c r="B392" s="71"/>
      <c r="C392" s="16" t="s">
        <v>99</v>
      </c>
      <c r="D392" s="22"/>
      <c r="E392" s="56">
        <f t="shared" si="102"/>
        <v>0</v>
      </c>
      <c r="F392" s="56">
        <v>0</v>
      </c>
      <c r="G392" s="56">
        <v>0</v>
      </c>
      <c r="H392" s="56">
        <v>0</v>
      </c>
      <c r="I392" s="56">
        <v>0</v>
      </c>
      <c r="J392" s="56">
        <v>0</v>
      </c>
      <c r="K392" s="56">
        <v>0</v>
      </c>
      <c r="L392" s="56">
        <v>0</v>
      </c>
      <c r="M392" s="56">
        <v>0</v>
      </c>
    </row>
    <row r="393" spans="1:13" s="9" customFormat="1" ht="25.5" x14ac:dyDescent="0.25">
      <c r="A393" s="70"/>
      <c r="B393" s="71"/>
      <c r="C393" s="16" t="s">
        <v>100</v>
      </c>
      <c r="D393" s="17">
        <v>810</v>
      </c>
      <c r="E393" s="56">
        <f>SUM(F393:M393)</f>
        <v>595567.44787999999</v>
      </c>
      <c r="F393" s="56">
        <f>SUM(F394:F409)</f>
        <v>64000</v>
      </c>
      <c r="G393" s="56">
        <f>G396</f>
        <v>79954.600999999995</v>
      </c>
      <c r="H393" s="56">
        <f>SUM(H394:H409)</f>
        <v>73954.600000000006</v>
      </c>
      <c r="I393" s="56">
        <v>77195.218299999993</v>
      </c>
      <c r="J393" s="56">
        <v>127844.22083999999</v>
      </c>
      <c r="K393" s="56">
        <v>103056.80774</v>
      </c>
      <c r="L393" s="56">
        <v>39205.379999999997</v>
      </c>
      <c r="M393" s="56">
        <v>30356.62</v>
      </c>
    </row>
    <row r="394" spans="1:13" s="9" customFormat="1" ht="15" hidden="1" x14ac:dyDescent="0.25">
      <c r="A394" s="70"/>
      <c r="B394" s="71"/>
      <c r="C394" s="16"/>
      <c r="D394" s="22">
        <v>804</v>
      </c>
      <c r="E394" s="56">
        <f t="shared" si="102"/>
        <v>0</v>
      </c>
      <c r="F394" s="56">
        <v>0</v>
      </c>
      <c r="G394" s="56">
        <v>0</v>
      </c>
      <c r="H394" s="56">
        <v>0</v>
      </c>
      <c r="I394" s="56">
        <v>0</v>
      </c>
      <c r="J394" s="60"/>
      <c r="K394" s="60"/>
      <c r="L394" s="60"/>
      <c r="M394" s="60"/>
    </row>
    <row r="395" spans="1:13" s="9" customFormat="1" ht="15" hidden="1" x14ac:dyDescent="0.25">
      <c r="A395" s="70"/>
      <c r="B395" s="71"/>
      <c r="C395" s="16"/>
      <c r="D395" s="22">
        <v>808</v>
      </c>
      <c r="E395" s="56">
        <f t="shared" si="102"/>
        <v>0</v>
      </c>
      <c r="F395" s="56">
        <v>0</v>
      </c>
      <c r="G395" s="56">
        <v>0</v>
      </c>
      <c r="H395" s="56">
        <v>0</v>
      </c>
      <c r="I395" s="56">
        <v>0</v>
      </c>
      <c r="J395" s="60"/>
      <c r="K395" s="60"/>
      <c r="L395" s="60"/>
      <c r="M395" s="60"/>
    </row>
    <row r="396" spans="1:13" s="9" customFormat="1" ht="15" hidden="1" x14ac:dyDescent="0.25">
      <c r="A396" s="70"/>
      <c r="B396" s="71"/>
      <c r="C396" s="16"/>
      <c r="D396" s="22">
        <v>810</v>
      </c>
      <c r="E396" s="56">
        <f t="shared" si="102"/>
        <v>424104.41930000001</v>
      </c>
      <c r="F396" s="56">
        <v>64000</v>
      </c>
      <c r="G396" s="56">
        <v>79954.600999999995</v>
      </c>
      <c r="H396" s="56">
        <v>73954.600000000006</v>
      </c>
      <c r="I396" s="56">
        <v>77195.218299999993</v>
      </c>
      <c r="J396" s="56">
        <v>43000</v>
      </c>
      <c r="K396" s="56">
        <v>43000</v>
      </c>
      <c r="L396" s="56">
        <v>43000</v>
      </c>
      <c r="M396" s="56">
        <v>43000</v>
      </c>
    </row>
    <row r="397" spans="1:13" s="9" customFormat="1" ht="15" hidden="1" x14ac:dyDescent="0.25">
      <c r="A397" s="70"/>
      <c r="B397" s="71"/>
      <c r="C397" s="16"/>
      <c r="D397" s="22">
        <v>812</v>
      </c>
      <c r="E397" s="56">
        <f t="shared" si="102"/>
        <v>0</v>
      </c>
      <c r="F397" s="56"/>
      <c r="G397" s="56"/>
      <c r="H397" s="56"/>
      <c r="I397" s="56"/>
      <c r="J397" s="60"/>
      <c r="K397" s="60"/>
      <c r="L397" s="60"/>
      <c r="M397" s="60"/>
    </row>
    <row r="398" spans="1:13" s="9" customFormat="1" ht="15" hidden="1" x14ac:dyDescent="0.25">
      <c r="A398" s="70"/>
      <c r="B398" s="71"/>
      <c r="C398" s="16"/>
      <c r="D398" s="22">
        <v>813</v>
      </c>
      <c r="E398" s="56">
        <f t="shared" si="102"/>
        <v>0</v>
      </c>
      <c r="F398" s="56">
        <v>0</v>
      </c>
      <c r="G398" s="56">
        <v>0</v>
      </c>
      <c r="H398" s="56">
        <v>0</v>
      </c>
      <c r="I398" s="56">
        <v>0</v>
      </c>
      <c r="J398" s="60"/>
      <c r="K398" s="60"/>
      <c r="L398" s="60"/>
      <c r="M398" s="60"/>
    </row>
    <row r="399" spans="1:13" s="9" customFormat="1" ht="15" hidden="1" x14ac:dyDescent="0.25">
      <c r="A399" s="70"/>
      <c r="B399" s="71"/>
      <c r="C399" s="16"/>
      <c r="D399" s="22">
        <v>814</v>
      </c>
      <c r="E399" s="56">
        <f t="shared" si="102"/>
        <v>0</v>
      </c>
      <c r="F399" s="56">
        <v>0</v>
      </c>
      <c r="G399" s="56">
        <v>0</v>
      </c>
      <c r="H399" s="56">
        <v>0</v>
      </c>
      <c r="I399" s="56">
        <v>0</v>
      </c>
      <c r="J399" s="60"/>
      <c r="K399" s="60"/>
      <c r="L399" s="60"/>
      <c r="M399" s="60"/>
    </row>
    <row r="400" spans="1:13" s="9" customFormat="1" ht="15" hidden="1" x14ac:dyDescent="0.25">
      <c r="A400" s="70"/>
      <c r="B400" s="71"/>
      <c r="C400" s="16"/>
      <c r="D400" s="22">
        <v>815</v>
      </c>
      <c r="E400" s="56">
        <f t="shared" si="102"/>
        <v>0</v>
      </c>
      <c r="F400" s="56">
        <v>0</v>
      </c>
      <c r="G400" s="56">
        <v>0</v>
      </c>
      <c r="H400" s="56">
        <v>0</v>
      </c>
      <c r="I400" s="56">
        <v>0</v>
      </c>
      <c r="J400" s="60"/>
      <c r="K400" s="60"/>
      <c r="L400" s="60"/>
      <c r="M400" s="60"/>
    </row>
    <row r="401" spans="1:13" s="9" customFormat="1" ht="15" hidden="1" x14ac:dyDescent="0.25">
      <c r="A401" s="70"/>
      <c r="B401" s="71"/>
      <c r="C401" s="16"/>
      <c r="D401" s="22">
        <v>816</v>
      </c>
      <c r="E401" s="56">
        <f t="shared" si="102"/>
        <v>0</v>
      </c>
      <c r="F401" s="56">
        <v>0</v>
      </c>
      <c r="G401" s="56">
        <v>0</v>
      </c>
      <c r="H401" s="56">
        <v>0</v>
      </c>
      <c r="I401" s="56">
        <v>0</v>
      </c>
      <c r="J401" s="60"/>
      <c r="K401" s="60"/>
      <c r="L401" s="60"/>
      <c r="M401" s="60"/>
    </row>
    <row r="402" spans="1:13" s="9" customFormat="1" ht="15" hidden="1" x14ac:dyDescent="0.25">
      <c r="A402" s="70"/>
      <c r="B402" s="71"/>
      <c r="C402" s="16"/>
      <c r="D402" s="22">
        <v>819</v>
      </c>
      <c r="E402" s="56">
        <f t="shared" si="102"/>
        <v>0</v>
      </c>
      <c r="F402" s="56">
        <v>0</v>
      </c>
      <c r="G402" s="56">
        <v>0</v>
      </c>
      <c r="H402" s="56">
        <v>0</v>
      </c>
      <c r="I402" s="56">
        <v>0</v>
      </c>
      <c r="J402" s="60"/>
      <c r="K402" s="60"/>
      <c r="L402" s="60"/>
      <c r="M402" s="60"/>
    </row>
    <row r="403" spans="1:13" s="9" customFormat="1" ht="15" hidden="1" x14ac:dyDescent="0.25">
      <c r="A403" s="70"/>
      <c r="B403" s="71"/>
      <c r="C403" s="16"/>
      <c r="D403" s="22">
        <v>826</v>
      </c>
      <c r="E403" s="56">
        <f t="shared" si="102"/>
        <v>0</v>
      </c>
      <c r="F403" s="56">
        <v>0</v>
      </c>
      <c r="G403" s="56">
        <v>0</v>
      </c>
      <c r="H403" s="56">
        <v>0</v>
      </c>
      <c r="I403" s="56">
        <v>0</v>
      </c>
      <c r="J403" s="60"/>
      <c r="K403" s="60"/>
      <c r="L403" s="60"/>
      <c r="M403" s="60"/>
    </row>
    <row r="404" spans="1:13" s="9" customFormat="1" ht="15" hidden="1" x14ac:dyDescent="0.25">
      <c r="A404" s="70"/>
      <c r="B404" s="71"/>
      <c r="C404" s="16"/>
      <c r="D404" s="22">
        <v>829</v>
      </c>
      <c r="E404" s="56">
        <f t="shared" si="102"/>
        <v>0</v>
      </c>
      <c r="F404" s="56">
        <v>0</v>
      </c>
      <c r="G404" s="56">
        <v>0</v>
      </c>
      <c r="H404" s="56">
        <v>0</v>
      </c>
      <c r="I404" s="56">
        <v>0</v>
      </c>
      <c r="J404" s="60"/>
      <c r="K404" s="60"/>
      <c r="L404" s="60"/>
      <c r="M404" s="60"/>
    </row>
    <row r="405" spans="1:13" s="9" customFormat="1" ht="15" hidden="1" x14ac:dyDescent="0.25">
      <c r="A405" s="70"/>
      <c r="B405" s="71"/>
      <c r="C405" s="16"/>
      <c r="D405" s="22">
        <v>832</v>
      </c>
      <c r="E405" s="56">
        <f t="shared" si="102"/>
        <v>0</v>
      </c>
      <c r="F405" s="56">
        <v>0</v>
      </c>
      <c r="G405" s="56">
        <v>0</v>
      </c>
      <c r="H405" s="56">
        <v>0</v>
      </c>
      <c r="I405" s="56">
        <v>0</v>
      </c>
      <c r="J405" s="60"/>
      <c r="K405" s="60"/>
      <c r="L405" s="60"/>
      <c r="M405" s="60"/>
    </row>
    <row r="406" spans="1:13" s="9" customFormat="1" ht="15" hidden="1" x14ac:dyDescent="0.25">
      <c r="A406" s="70"/>
      <c r="B406" s="71"/>
      <c r="C406" s="16"/>
      <c r="D406" s="22">
        <v>843</v>
      </c>
      <c r="E406" s="56">
        <f t="shared" si="102"/>
        <v>0</v>
      </c>
      <c r="F406" s="56">
        <v>0</v>
      </c>
      <c r="G406" s="56">
        <v>0</v>
      </c>
      <c r="H406" s="56">
        <v>0</v>
      </c>
      <c r="I406" s="56">
        <v>0</v>
      </c>
      <c r="J406" s="60"/>
      <c r="K406" s="60"/>
      <c r="L406" s="60"/>
      <c r="M406" s="60"/>
    </row>
    <row r="407" spans="1:13" s="9" customFormat="1" ht="15" hidden="1" x14ac:dyDescent="0.25">
      <c r="A407" s="70"/>
      <c r="B407" s="71"/>
      <c r="C407" s="16"/>
      <c r="D407" s="22">
        <v>847</v>
      </c>
      <c r="E407" s="56">
        <f t="shared" si="102"/>
        <v>0</v>
      </c>
      <c r="F407" s="56">
        <v>0</v>
      </c>
      <c r="G407" s="56">
        <v>0</v>
      </c>
      <c r="H407" s="56">
        <v>0</v>
      </c>
      <c r="I407" s="56">
        <v>0</v>
      </c>
      <c r="J407" s="60"/>
      <c r="K407" s="60"/>
      <c r="L407" s="60"/>
      <c r="M407" s="60"/>
    </row>
    <row r="408" spans="1:13" s="9" customFormat="1" ht="15" hidden="1" x14ac:dyDescent="0.25">
      <c r="A408" s="70"/>
      <c r="B408" s="71"/>
      <c r="C408" s="16"/>
      <c r="D408" s="22">
        <v>848</v>
      </c>
      <c r="E408" s="56">
        <f t="shared" si="102"/>
        <v>0</v>
      </c>
      <c r="F408" s="56">
        <v>0</v>
      </c>
      <c r="G408" s="56">
        <v>0</v>
      </c>
      <c r="H408" s="56">
        <v>0</v>
      </c>
      <c r="I408" s="56">
        <v>0</v>
      </c>
      <c r="J408" s="60"/>
      <c r="K408" s="60"/>
      <c r="L408" s="60"/>
      <c r="M408" s="60"/>
    </row>
    <row r="409" spans="1:13" s="9" customFormat="1" ht="15" hidden="1" x14ac:dyDescent="0.25">
      <c r="A409" s="70"/>
      <c r="B409" s="71"/>
      <c r="C409" s="16"/>
      <c r="D409" s="22">
        <v>857</v>
      </c>
      <c r="E409" s="56">
        <f t="shared" si="102"/>
        <v>0</v>
      </c>
      <c r="F409" s="56">
        <v>0</v>
      </c>
      <c r="G409" s="56">
        <v>0</v>
      </c>
      <c r="H409" s="56">
        <v>0</v>
      </c>
      <c r="I409" s="56">
        <v>0</v>
      </c>
      <c r="J409" s="60"/>
      <c r="K409" s="60"/>
      <c r="L409" s="60"/>
      <c r="M409" s="60"/>
    </row>
    <row r="410" spans="1:13" s="9" customFormat="1" ht="25.5" x14ac:dyDescent="0.25">
      <c r="A410" s="70"/>
      <c r="B410" s="71"/>
      <c r="C410" s="16" t="s">
        <v>101</v>
      </c>
      <c r="D410" s="22"/>
      <c r="E410" s="56">
        <f t="shared" si="102"/>
        <v>0</v>
      </c>
      <c r="F410" s="56">
        <v>0</v>
      </c>
      <c r="G410" s="56">
        <v>0</v>
      </c>
      <c r="H410" s="56">
        <v>0</v>
      </c>
      <c r="I410" s="56">
        <v>0</v>
      </c>
      <c r="J410" s="56">
        <v>0</v>
      </c>
      <c r="K410" s="56">
        <v>0</v>
      </c>
      <c r="L410" s="56">
        <v>0</v>
      </c>
      <c r="M410" s="56">
        <v>0</v>
      </c>
    </row>
    <row r="411" spans="1:13" s="9" customFormat="1" ht="25.5" x14ac:dyDescent="0.25">
      <c r="A411" s="70"/>
      <c r="B411" s="71"/>
      <c r="C411" s="16" t="s">
        <v>102</v>
      </c>
      <c r="D411" s="22"/>
      <c r="E411" s="56">
        <f t="shared" si="102"/>
        <v>0</v>
      </c>
      <c r="F411" s="56">
        <v>0</v>
      </c>
      <c r="G411" s="56">
        <v>0</v>
      </c>
      <c r="H411" s="56">
        <v>0</v>
      </c>
      <c r="I411" s="56">
        <v>0</v>
      </c>
      <c r="J411" s="56">
        <v>0</v>
      </c>
      <c r="K411" s="56">
        <v>0</v>
      </c>
      <c r="L411" s="56">
        <v>0</v>
      </c>
      <c r="M411" s="56">
        <v>0</v>
      </c>
    </row>
    <row r="412" spans="1:13" s="9" customFormat="1" ht="38.25" x14ac:dyDescent="0.25">
      <c r="A412" s="70"/>
      <c r="B412" s="71"/>
      <c r="C412" s="16" t="s">
        <v>103</v>
      </c>
      <c r="D412" s="22"/>
      <c r="E412" s="56">
        <f t="shared" si="102"/>
        <v>0</v>
      </c>
      <c r="F412" s="56">
        <v>0</v>
      </c>
      <c r="G412" s="56">
        <v>0</v>
      </c>
      <c r="H412" s="56">
        <v>0</v>
      </c>
      <c r="I412" s="56">
        <v>0</v>
      </c>
      <c r="J412" s="56">
        <v>0</v>
      </c>
      <c r="K412" s="56">
        <v>0</v>
      </c>
      <c r="L412" s="56">
        <v>0</v>
      </c>
      <c r="M412" s="56">
        <v>0</v>
      </c>
    </row>
    <row r="413" spans="1:13" s="9" customFormat="1" ht="15" x14ac:dyDescent="0.25">
      <c r="A413" s="70" t="s">
        <v>41</v>
      </c>
      <c r="B413" s="71" t="s">
        <v>42</v>
      </c>
      <c r="C413" s="16" t="s">
        <v>95</v>
      </c>
      <c r="D413" s="22"/>
      <c r="E413" s="56">
        <f>SUM(F413:L413)</f>
        <v>0</v>
      </c>
      <c r="F413" s="56">
        <f t="shared" ref="F413:M413" si="103">F414+F416</f>
        <v>0</v>
      </c>
      <c r="G413" s="56">
        <f t="shared" si="103"/>
        <v>0</v>
      </c>
      <c r="H413" s="56">
        <f t="shared" si="103"/>
        <v>0</v>
      </c>
      <c r="I413" s="56">
        <f t="shared" si="103"/>
        <v>0</v>
      </c>
      <c r="J413" s="56">
        <f t="shared" si="103"/>
        <v>0</v>
      </c>
      <c r="K413" s="56">
        <f t="shared" si="103"/>
        <v>0</v>
      </c>
      <c r="L413" s="56">
        <f t="shared" si="103"/>
        <v>0</v>
      </c>
      <c r="M413" s="56">
        <f t="shared" si="103"/>
        <v>0</v>
      </c>
    </row>
    <row r="414" spans="1:13" s="9" customFormat="1" ht="38.25" x14ac:dyDescent="0.25">
      <c r="A414" s="70"/>
      <c r="B414" s="71"/>
      <c r="C414" s="16" t="s">
        <v>97</v>
      </c>
      <c r="D414" s="22"/>
      <c r="E414" s="56">
        <f t="shared" ref="E414:E436" si="104">SUM(F414:L414)</f>
        <v>0</v>
      </c>
      <c r="F414" s="56">
        <f t="shared" ref="F414:M414" si="105">F415+F417+F434+F435+F436</f>
        <v>0</v>
      </c>
      <c r="G414" s="56">
        <f t="shared" si="105"/>
        <v>0</v>
      </c>
      <c r="H414" s="56">
        <f t="shared" si="105"/>
        <v>0</v>
      </c>
      <c r="I414" s="56">
        <f t="shared" si="105"/>
        <v>0</v>
      </c>
      <c r="J414" s="56">
        <f t="shared" si="105"/>
        <v>0</v>
      </c>
      <c r="K414" s="56">
        <f t="shared" si="105"/>
        <v>0</v>
      </c>
      <c r="L414" s="56">
        <f t="shared" si="105"/>
        <v>0</v>
      </c>
      <c r="M414" s="56">
        <f t="shared" si="105"/>
        <v>0</v>
      </c>
    </row>
    <row r="415" spans="1:13" s="9" customFormat="1" ht="25.5" x14ac:dyDescent="0.25">
      <c r="A415" s="70"/>
      <c r="B415" s="71"/>
      <c r="C415" s="16" t="s">
        <v>98</v>
      </c>
      <c r="D415" s="22"/>
      <c r="E415" s="56">
        <f t="shared" si="104"/>
        <v>0</v>
      </c>
      <c r="F415" s="56">
        <v>0</v>
      </c>
      <c r="G415" s="56">
        <v>0</v>
      </c>
      <c r="H415" s="56">
        <v>0</v>
      </c>
      <c r="I415" s="56">
        <v>0</v>
      </c>
      <c r="J415" s="56">
        <v>0</v>
      </c>
      <c r="K415" s="56">
        <v>0</v>
      </c>
      <c r="L415" s="56">
        <v>0</v>
      </c>
      <c r="M415" s="56">
        <v>0</v>
      </c>
    </row>
    <row r="416" spans="1:13" s="9" customFormat="1" ht="51" x14ac:dyDescent="0.25">
      <c r="A416" s="70"/>
      <c r="B416" s="71"/>
      <c r="C416" s="16" t="s">
        <v>99</v>
      </c>
      <c r="D416" s="22"/>
      <c r="E416" s="56">
        <f t="shared" si="104"/>
        <v>0</v>
      </c>
      <c r="F416" s="56">
        <v>0</v>
      </c>
      <c r="G416" s="56">
        <v>0</v>
      </c>
      <c r="H416" s="56">
        <v>0</v>
      </c>
      <c r="I416" s="56">
        <v>0</v>
      </c>
      <c r="J416" s="56">
        <v>0</v>
      </c>
      <c r="K416" s="56">
        <v>0</v>
      </c>
      <c r="L416" s="56">
        <v>0</v>
      </c>
      <c r="M416" s="56">
        <v>0</v>
      </c>
    </row>
    <row r="417" spans="1:13" s="9" customFormat="1" ht="25.5" x14ac:dyDescent="0.25">
      <c r="A417" s="70"/>
      <c r="B417" s="71"/>
      <c r="C417" s="16" t="s">
        <v>100</v>
      </c>
      <c r="D417" s="17">
        <v>810</v>
      </c>
      <c r="E417" s="56">
        <f t="shared" si="104"/>
        <v>0</v>
      </c>
      <c r="F417" s="56">
        <f t="shared" ref="F417:L417" si="106">SUM(F418:F433)</f>
        <v>0</v>
      </c>
      <c r="G417" s="56">
        <f t="shared" si="106"/>
        <v>0</v>
      </c>
      <c r="H417" s="56">
        <f t="shared" si="106"/>
        <v>0</v>
      </c>
      <c r="I417" s="56">
        <f t="shared" si="106"/>
        <v>0</v>
      </c>
      <c r="J417" s="56">
        <f t="shared" si="106"/>
        <v>0</v>
      </c>
      <c r="K417" s="56">
        <f t="shared" si="106"/>
        <v>0</v>
      </c>
      <c r="L417" s="56">
        <f t="shared" si="106"/>
        <v>0</v>
      </c>
      <c r="M417" s="56">
        <f t="shared" ref="M417" si="107">SUM(M418:M433)</f>
        <v>0</v>
      </c>
    </row>
    <row r="418" spans="1:13" s="9" customFormat="1" ht="15" hidden="1" x14ac:dyDescent="0.25">
      <c r="A418" s="70"/>
      <c r="B418" s="71"/>
      <c r="C418" s="16"/>
      <c r="D418" s="22">
        <v>804</v>
      </c>
      <c r="E418" s="56">
        <f t="shared" si="104"/>
        <v>0</v>
      </c>
      <c r="F418" s="56">
        <v>0</v>
      </c>
      <c r="G418" s="56">
        <v>0</v>
      </c>
      <c r="H418" s="56">
        <v>0</v>
      </c>
      <c r="I418" s="56">
        <v>0</v>
      </c>
      <c r="J418" s="56">
        <v>0</v>
      </c>
      <c r="K418" s="56">
        <v>0</v>
      </c>
      <c r="L418" s="56">
        <v>0</v>
      </c>
      <c r="M418" s="56">
        <v>0</v>
      </c>
    </row>
    <row r="419" spans="1:13" s="9" customFormat="1" ht="15" hidden="1" x14ac:dyDescent="0.25">
      <c r="A419" s="70"/>
      <c r="B419" s="71"/>
      <c r="C419" s="16"/>
      <c r="D419" s="22">
        <v>808</v>
      </c>
      <c r="E419" s="56">
        <f t="shared" si="104"/>
        <v>0</v>
      </c>
      <c r="F419" s="56">
        <v>0</v>
      </c>
      <c r="G419" s="56">
        <v>0</v>
      </c>
      <c r="H419" s="56">
        <v>0</v>
      </c>
      <c r="I419" s="56">
        <v>0</v>
      </c>
      <c r="J419" s="56">
        <v>0</v>
      </c>
      <c r="K419" s="56">
        <v>0</v>
      </c>
      <c r="L419" s="56">
        <v>0</v>
      </c>
      <c r="M419" s="56">
        <v>0</v>
      </c>
    </row>
    <row r="420" spans="1:13" s="9" customFormat="1" ht="15" hidden="1" x14ac:dyDescent="0.25">
      <c r="A420" s="70"/>
      <c r="B420" s="71"/>
      <c r="C420" s="16"/>
      <c r="D420" s="22">
        <v>810</v>
      </c>
      <c r="E420" s="56">
        <f t="shared" si="104"/>
        <v>0</v>
      </c>
      <c r="F420" s="56">
        <v>0</v>
      </c>
      <c r="G420" s="56">
        <v>0</v>
      </c>
      <c r="H420" s="56">
        <v>0</v>
      </c>
      <c r="I420" s="56">
        <v>0</v>
      </c>
      <c r="J420" s="56">
        <v>0</v>
      </c>
      <c r="K420" s="56">
        <v>0</v>
      </c>
      <c r="L420" s="56">
        <v>0</v>
      </c>
      <c r="M420" s="56">
        <v>0</v>
      </c>
    </row>
    <row r="421" spans="1:13" s="9" customFormat="1" ht="15" hidden="1" x14ac:dyDescent="0.25">
      <c r="A421" s="70"/>
      <c r="B421" s="71"/>
      <c r="C421" s="16"/>
      <c r="D421" s="22">
        <v>812</v>
      </c>
      <c r="E421" s="56">
        <f t="shared" si="104"/>
        <v>0</v>
      </c>
      <c r="F421" s="56"/>
      <c r="G421" s="56"/>
      <c r="H421" s="56"/>
      <c r="I421" s="56"/>
      <c r="J421" s="56"/>
      <c r="K421" s="56"/>
      <c r="L421" s="56"/>
      <c r="M421" s="56"/>
    </row>
    <row r="422" spans="1:13" s="9" customFormat="1" ht="15" hidden="1" x14ac:dyDescent="0.25">
      <c r="A422" s="70"/>
      <c r="B422" s="71"/>
      <c r="C422" s="16"/>
      <c r="D422" s="22">
        <v>813</v>
      </c>
      <c r="E422" s="56">
        <f t="shared" si="104"/>
        <v>0</v>
      </c>
      <c r="F422" s="56">
        <v>0</v>
      </c>
      <c r="G422" s="56">
        <v>0</v>
      </c>
      <c r="H422" s="56">
        <v>0</v>
      </c>
      <c r="I422" s="56">
        <v>0</v>
      </c>
      <c r="J422" s="56">
        <v>0</v>
      </c>
      <c r="K422" s="56">
        <v>0</v>
      </c>
      <c r="L422" s="56">
        <v>0</v>
      </c>
      <c r="M422" s="56">
        <v>0</v>
      </c>
    </row>
    <row r="423" spans="1:13" s="9" customFormat="1" ht="15" hidden="1" x14ac:dyDescent="0.25">
      <c r="A423" s="70"/>
      <c r="B423" s="71"/>
      <c r="C423" s="16"/>
      <c r="D423" s="22">
        <v>814</v>
      </c>
      <c r="E423" s="56">
        <f t="shared" si="104"/>
        <v>0</v>
      </c>
      <c r="F423" s="56">
        <v>0</v>
      </c>
      <c r="G423" s="56">
        <v>0</v>
      </c>
      <c r="H423" s="56">
        <v>0</v>
      </c>
      <c r="I423" s="56">
        <v>0</v>
      </c>
      <c r="J423" s="56">
        <v>0</v>
      </c>
      <c r="K423" s="56">
        <v>0</v>
      </c>
      <c r="L423" s="56">
        <v>0</v>
      </c>
      <c r="M423" s="56">
        <v>0</v>
      </c>
    </row>
    <row r="424" spans="1:13" s="9" customFormat="1" ht="15" hidden="1" x14ac:dyDescent="0.25">
      <c r="A424" s="70"/>
      <c r="B424" s="71"/>
      <c r="C424" s="16"/>
      <c r="D424" s="22">
        <v>815</v>
      </c>
      <c r="E424" s="56">
        <f t="shared" si="104"/>
        <v>0</v>
      </c>
      <c r="F424" s="56">
        <v>0</v>
      </c>
      <c r="G424" s="56">
        <v>0</v>
      </c>
      <c r="H424" s="56">
        <v>0</v>
      </c>
      <c r="I424" s="56">
        <v>0</v>
      </c>
      <c r="J424" s="56">
        <v>0</v>
      </c>
      <c r="K424" s="56">
        <v>0</v>
      </c>
      <c r="L424" s="56">
        <v>0</v>
      </c>
      <c r="M424" s="56">
        <v>0</v>
      </c>
    </row>
    <row r="425" spans="1:13" s="9" customFormat="1" ht="15" hidden="1" x14ac:dyDescent="0.25">
      <c r="A425" s="70"/>
      <c r="B425" s="71"/>
      <c r="C425" s="16"/>
      <c r="D425" s="22">
        <v>816</v>
      </c>
      <c r="E425" s="56">
        <f t="shared" si="104"/>
        <v>0</v>
      </c>
      <c r="F425" s="56">
        <v>0</v>
      </c>
      <c r="G425" s="56">
        <v>0</v>
      </c>
      <c r="H425" s="56">
        <v>0</v>
      </c>
      <c r="I425" s="56">
        <v>0</v>
      </c>
      <c r="J425" s="56">
        <v>0</v>
      </c>
      <c r="K425" s="56">
        <v>0</v>
      </c>
      <c r="L425" s="56">
        <v>0</v>
      </c>
      <c r="M425" s="56">
        <v>0</v>
      </c>
    </row>
    <row r="426" spans="1:13" s="9" customFormat="1" ht="15" hidden="1" x14ac:dyDescent="0.25">
      <c r="A426" s="70"/>
      <c r="B426" s="71"/>
      <c r="C426" s="16"/>
      <c r="D426" s="22">
        <v>819</v>
      </c>
      <c r="E426" s="56">
        <f t="shared" si="104"/>
        <v>0</v>
      </c>
      <c r="F426" s="56">
        <v>0</v>
      </c>
      <c r="G426" s="56">
        <v>0</v>
      </c>
      <c r="H426" s="56">
        <v>0</v>
      </c>
      <c r="I426" s="56">
        <v>0</v>
      </c>
      <c r="J426" s="56">
        <v>0</v>
      </c>
      <c r="K426" s="56">
        <v>0</v>
      </c>
      <c r="L426" s="56">
        <v>0</v>
      </c>
      <c r="M426" s="56">
        <v>0</v>
      </c>
    </row>
    <row r="427" spans="1:13" s="9" customFormat="1" ht="15" hidden="1" x14ac:dyDescent="0.25">
      <c r="A427" s="70"/>
      <c r="B427" s="71"/>
      <c r="C427" s="16"/>
      <c r="D427" s="22">
        <v>826</v>
      </c>
      <c r="E427" s="56">
        <f t="shared" si="104"/>
        <v>0</v>
      </c>
      <c r="F427" s="56">
        <v>0</v>
      </c>
      <c r="G427" s="56">
        <v>0</v>
      </c>
      <c r="H427" s="56">
        <v>0</v>
      </c>
      <c r="I427" s="56">
        <v>0</v>
      </c>
      <c r="J427" s="56">
        <v>0</v>
      </c>
      <c r="K427" s="56">
        <v>0</v>
      </c>
      <c r="L427" s="56">
        <v>0</v>
      </c>
      <c r="M427" s="56">
        <v>0</v>
      </c>
    </row>
    <row r="428" spans="1:13" s="9" customFormat="1" ht="15" hidden="1" x14ac:dyDescent="0.25">
      <c r="A428" s="70"/>
      <c r="B428" s="71"/>
      <c r="C428" s="16"/>
      <c r="D428" s="22">
        <v>829</v>
      </c>
      <c r="E428" s="56">
        <f t="shared" si="104"/>
        <v>0</v>
      </c>
      <c r="F428" s="56">
        <v>0</v>
      </c>
      <c r="G428" s="56">
        <v>0</v>
      </c>
      <c r="H428" s="56">
        <v>0</v>
      </c>
      <c r="I428" s="56">
        <v>0</v>
      </c>
      <c r="J428" s="56">
        <v>0</v>
      </c>
      <c r="K428" s="56">
        <v>0</v>
      </c>
      <c r="L428" s="56">
        <v>0</v>
      </c>
      <c r="M428" s="56">
        <v>0</v>
      </c>
    </row>
    <row r="429" spans="1:13" s="9" customFormat="1" ht="15" hidden="1" x14ac:dyDescent="0.25">
      <c r="A429" s="70"/>
      <c r="B429" s="71"/>
      <c r="C429" s="16"/>
      <c r="D429" s="22">
        <v>832</v>
      </c>
      <c r="E429" s="56">
        <f t="shared" si="104"/>
        <v>0</v>
      </c>
      <c r="F429" s="56">
        <v>0</v>
      </c>
      <c r="G429" s="56">
        <v>0</v>
      </c>
      <c r="H429" s="56">
        <v>0</v>
      </c>
      <c r="I429" s="56">
        <v>0</v>
      </c>
      <c r="J429" s="56">
        <v>0</v>
      </c>
      <c r="K429" s="56">
        <v>0</v>
      </c>
      <c r="L429" s="56">
        <v>0</v>
      </c>
      <c r="M429" s="56">
        <v>0</v>
      </c>
    </row>
    <row r="430" spans="1:13" s="9" customFormat="1" ht="15" hidden="1" x14ac:dyDescent="0.25">
      <c r="A430" s="70"/>
      <c r="B430" s="71"/>
      <c r="C430" s="16"/>
      <c r="D430" s="22">
        <v>843</v>
      </c>
      <c r="E430" s="56">
        <f t="shared" si="104"/>
        <v>0</v>
      </c>
      <c r="F430" s="56">
        <v>0</v>
      </c>
      <c r="G430" s="56">
        <v>0</v>
      </c>
      <c r="H430" s="56">
        <v>0</v>
      </c>
      <c r="I430" s="56">
        <v>0</v>
      </c>
      <c r="J430" s="56">
        <v>0</v>
      </c>
      <c r="K430" s="56">
        <v>0</v>
      </c>
      <c r="L430" s="56">
        <v>0</v>
      </c>
      <c r="M430" s="56">
        <v>0</v>
      </c>
    </row>
    <row r="431" spans="1:13" s="9" customFormat="1" ht="15" hidden="1" x14ac:dyDescent="0.25">
      <c r="A431" s="70"/>
      <c r="B431" s="71"/>
      <c r="C431" s="16"/>
      <c r="D431" s="22">
        <v>847</v>
      </c>
      <c r="E431" s="56">
        <f t="shared" si="104"/>
        <v>0</v>
      </c>
      <c r="F431" s="56">
        <v>0</v>
      </c>
      <c r="G431" s="56">
        <v>0</v>
      </c>
      <c r="H431" s="56">
        <v>0</v>
      </c>
      <c r="I431" s="56">
        <v>0</v>
      </c>
      <c r="J431" s="56">
        <v>0</v>
      </c>
      <c r="K431" s="56">
        <v>0</v>
      </c>
      <c r="L431" s="56">
        <v>0</v>
      </c>
      <c r="M431" s="56">
        <v>0</v>
      </c>
    </row>
    <row r="432" spans="1:13" s="9" customFormat="1" ht="15" hidden="1" x14ac:dyDescent="0.25">
      <c r="A432" s="70"/>
      <c r="B432" s="71"/>
      <c r="C432" s="16"/>
      <c r="D432" s="22">
        <v>848</v>
      </c>
      <c r="E432" s="56">
        <f t="shared" si="104"/>
        <v>0</v>
      </c>
      <c r="F432" s="56">
        <v>0</v>
      </c>
      <c r="G432" s="56">
        <v>0</v>
      </c>
      <c r="H432" s="56">
        <v>0</v>
      </c>
      <c r="I432" s="56">
        <v>0</v>
      </c>
      <c r="J432" s="56">
        <v>0</v>
      </c>
      <c r="K432" s="56">
        <v>0</v>
      </c>
      <c r="L432" s="56">
        <v>0</v>
      </c>
      <c r="M432" s="56">
        <v>0</v>
      </c>
    </row>
    <row r="433" spans="1:15" s="9" customFormat="1" ht="15" hidden="1" x14ac:dyDescent="0.25">
      <c r="A433" s="70"/>
      <c r="B433" s="71"/>
      <c r="C433" s="16"/>
      <c r="D433" s="22">
        <v>857</v>
      </c>
      <c r="E433" s="56">
        <f t="shared" si="104"/>
        <v>0</v>
      </c>
      <c r="F433" s="56">
        <v>0</v>
      </c>
      <c r="G433" s="56">
        <v>0</v>
      </c>
      <c r="H433" s="56">
        <v>0</v>
      </c>
      <c r="I433" s="56">
        <v>0</v>
      </c>
      <c r="J433" s="56">
        <v>0</v>
      </c>
      <c r="K433" s="56">
        <v>0</v>
      </c>
      <c r="L433" s="56">
        <v>0</v>
      </c>
      <c r="M433" s="56">
        <v>0</v>
      </c>
    </row>
    <row r="434" spans="1:15" s="9" customFormat="1" ht="25.5" x14ac:dyDescent="0.25">
      <c r="A434" s="70"/>
      <c r="B434" s="71"/>
      <c r="C434" s="16" t="s">
        <v>101</v>
      </c>
      <c r="D434" s="22"/>
      <c r="E434" s="56">
        <f t="shared" si="104"/>
        <v>0</v>
      </c>
      <c r="F434" s="56">
        <v>0</v>
      </c>
      <c r="G434" s="56">
        <v>0</v>
      </c>
      <c r="H434" s="56">
        <v>0</v>
      </c>
      <c r="I434" s="56">
        <v>0</v>
      </c>
      <c r="J434" s="56">
        <v>0</v>
      </c>
      <c r="K434" s="56">
        <v>0</v>
      </c>
      <c r="L434" s="56">
        <v>0</v>
      </c>
      <c r="M434" s="56">
        <v>0</v>
      </c>
    </row>
    <row r="435" spans="1:15" s="9" customFormat="1" ht="25.5" x14ac:dyDescent="0.25">
      <c r="A435" s="70"/>
      <c r="B435" s="71"/>
      <c r="C435" s="16" t="s">
        <v>102</v>
      </c>
      <c r="D435" s="22"/>
      <c r="E435" s="56">
        <f t="shared" si="104"/>
        <v>0</v>
      </c>
      <c r="F435" s="56">
        <v>0</v>
      </c>
      <c r="G435" s="56">
        <v>0</v>
      </c>
      <c r="H435" s="56">
        <v>0</v>
      </c>
      <c r="I435" s="56">
        <v>0</v>
      </c>
      <c r="J435" s="56">
        <v>0</v>
      </c>
      <c r="K435" s="56">
        <v>0</v>
      </c>
      <c r="L435" s="56">
        <v>0</v>
      </c>
      <c r="M435" s="56">
        <v>0</v>
      </c>
    </row>
    <row r="436" spans="1:15" s="9" customFormat="1" ht="38.25" x14ac:dyDescent="0.25">
      <c r="A436" s="70"/>
      <c r="B436" s="71"/>
      <c r="C436" s="16" t="s">
        <v>103</v>
      </c>
      <c r="D436" s="22"/>
      <c r="E436" s="56">
        <f t="shared" si="104"/>
        <v>0</v>
      </c>
      <c r="F436" s="56">
        <v>0</v>
      </c>
      <c r="G436" s="56">
        <v>0</v>
      </c>
      <c r="H436" s="56">
        <v>0</v>
      </c>
      <c r="I436" s="56">
        <v>0</v>
      </c>
      <c r="J436" s="56">
        <v>0</v>
      </c>
      <c r="K436" s="56">
        <v>0</v>
      </c>
      <c r="L436" s="56">
        <v>0</v>
      </c>
      <c r="M436" s="56">
        <v>0</v>
      </c>
    </row>
    <row r="437" spans="1:15" s="46" customFormat="1" ht="18.75" hidden="1" x14ac:dyDescent="0.3">
      <c r="A437" s="53">
        <v>1</v>
      </c>
      <c r="B437" s="54">
        <v>2</v>
      </c>
      <c r="C437" s="54">
        <v>3</v>
      </c>
      <c r="D437" s="54">
        <v>4</v>
      </c>
      <c r="E437" s="58">
        <v>5</v>
      </c>
      <c r="F437" s="58">
        <v>6</v>
      </c>
      <c r="G437" s="58">
        <v>7</v>
      </c>
      <c r="H437" s="58">
        <v>8</v>
      </c>
      <c r="I437" s="58">
        <v>9</v>
      </c>
      <c r="J437" s="58" t="s">
        <v>93</v>
      </c>
      <c r="K437" s="58">
        <v>11</v>
      </c>
      <c r="L437" s="58" t="s">
        <v>94</v>
      </c>
      <c r="M437" s="58" t="s">
        <v>121</v>
      </c>
      <c r="N437" s="44"/>
      <c r="O437" s="45"/>
    </row>
    <row r="438" spans="1:15" s="9" customFormat="1" ht="15" customHeight="1" x14ac:dyDescent="0.25">
      <c r="A438" s="70" t="s">
        <v>43</v>
      </c>
      <c r="B438" s="71" t="s">
        <v>44</v>
      </c>
      <c r="C438" s="16" t="s">
        <v>95</v>
      </c>
      <c r="D438" s="22"/>
      <c r="E438" s="56">
        <f>SUM(F438:L438)</f>
        <v>0</v>
      </c>
      <c r="F438" s="56">
        <f t="shared" ref="F438:M438" si="108">F439+F441</f>
        <v>0</v>
      </c>
      <c r="G438" s="56">
        <f t="shared" si="108"/>
        <v>0</v>
      </c>
      <c r="H438" s="56">
        <f t="shared" si="108"/>
        <v>0</v>
      </c>
      <c r="I438" s="56">
        <f t="shared" si="108"/>
        <v>0</v>
      </c>
      <c r="J438" s="56">
        <f t="shared" si="108"/>
        <v>0</v>
      </c>
      <c r="K438" s="56">
        <f t="shared" si="108"/>
        <v>0</v>
      </c>
      <c r="L438" s="56">
        <f t="shared" si="108"/>
        <v>0</v>
      </c>
      <c r="M438" s="56">
        <f t="shared" si="108"/>
        <v>0</v>
      </c>
    </row>
    <row r="439" spans="1:15" s="9" customFormat="1" ht="38.25" x14ac:dyDescent="0.25">
      <c r="A439" s="70"/>
      <c r="B439" s="71"/>
      <c r="C439" s="16" t="s">
        <v>97</v>
      </c>
      <c r="D439" s="22"/>
      <c r="E439" s="56">
        <f t="shared" ref="E439:E461" si="109">SUM(F439:L439)</f>
        <v>0</v>
      </c>
      <c r="F439" s="56">
        <f t="shared" ref="F439:M439" si="110">F440+F442+F459+F460+F461</f>
        <v>0</v>
      </c>
      <c r="G439" s="56">
        <f t="shared" si="110"/>
        <v>0</v>
      </c>
      <c r="H439" s="56">
        <f t="shared" si="110"/>
        <v>0</v>
      </c>
      <c r="I439" s="56">
        <f t="shared" si="110"/>
        <v>0</v>
      </c>
      <c r="J439" s="56">
        <f t="shared" si="110"/>
        <v>0</v>
      </c>
      <c r="K439" s="56">
        <f t="shared" si="110"/>
        <v>0</v>
      </c>
      <c r="L439" s="56">
        <f t="shared" si="110"/>
        <v>0</v>
      </c>
      <c r="M439" s="56">
        <f t="shared" si="110"/>
        <v>0</v>
      </c>
    </row>
    <row r="440" spans="1:15" s="9" customFormat="1" ht="25.5" x14ac:dyDescent="0.25">
      <c r="A440" s="70"/>
      <c r="B440" s="71"/>
      <c r="C440" s="16" t="s">
        <v>98</v>
      </c>
      <c r="D440" s="22"/>
      <c r="E440" s="56">
        <f t="shared" si="109"/>
        <v>0</v>
      </c>
      <c r="F440" s="56">
        <v>0</v>
      </c>
      <c r="G440" s="56">
        <v>0</v>
      </c>
      <c r="H440" s="56">
        <v>0</v>
      </c>
      <c r="I440" s="56">
        <v>0</v>
      </c>
      <c r="J440" s="56">
        <v>0</v>
      </c>
      <c r="K440" s="56">
        <v>0</v>
      </c>
      <c r="L440" s="56">
        <v>0</v>
      </c>
      <c r="M440" s="56">
        <v>0</v>
      </c>
    </row>
    <row r="441" spans="1:15" s="9" customFormat="1" ht="51" x14ac:dyDescent="0.25">
      <c r="A441" s="70"/>
      <c r="B441" s="71"/>
      <c r="C441" s="16" t="s">
        <v>99</v>
      </c>
      <c r="D441" s="22"/>
      <c r="E441" s="56">
        <f t="shared" si="109"/>
        <v>0</v>
      </c>
      <c r="F441" s="56">
        <v>0</v>
      </c>
      <c r="G441" s="56">
        <v>0</v>
      </c>
      <c r="H441" s="56">
        <v>0</v>
      </c>
      <c r="I441" s="56">
        <v>0</v>
      </c>
      <c r="J441" s="56">
        <v>0</v>
      </c>
      <c r="K441" s="56">
        <v>0</v>
      </c>
      <c r="L441" s="56">
        <v>0</v>
      </c>
      <c r="M441" s="56">
        <v>0</v>
      </c>
    </row>
    <row r="442" spans="1:15" s="9" customFormat="1" ht="25.5" x14ac:dyDescent="0.25">
      <c r="A442" s="70"/>
      <c r="B442" s="71"/>
      <c r="C442" s="16" t="s">
        <v>100</v>
      </c>
      <c r="D442" s="17">
        <v>810</v>
      </c>
      <c r="E442" s="56">
        <f t="shared" si="109"/>
        <v>0</v>
      </c>
      <c r="F442" s="56">
        <f t="shared" ref="F442:L442" si="111">SUM(F443:F458)</f>
        <v>0</v>
      </c>
      <c r="G442" s="56">
        <f t="shared" si="111"/>
        <v>0</v>
      </c>
      <c r="H442" s="56">
        <f t="shared" si="111"/>
        <v>0</v>
      </c>
      <c r="I442" s="56">
        <f t="shared" si="111"/>
        <v>0</v>
      </c>
      <c r="J442" s="56">
        <f t="shared" si="111"/>
        <v>0</v>
      </c>
      <c r="K442" s="56">
        <f t="shared" si="111"/>
        <v>0</v>
      </c>
      <c r="L442" s="56">
        <f t="shared" si="111"/>
        <v>0</v>
      </c>
      <c r="M442" s="56">
        <f t="shared" ref="M442" si="112">SUM(M443:M458)</f>
        <v>0</v>
      </c>
    </row>
    <row r="443" spans="1:15" s="9" customFormat="1" ht="15" hidden="1" customHeight="1" x14ac:dyDescent="0.25">
      <c r="A443" s="70"/>
      <c r="B443" s="71"/>
      <c r="C443" s="16"/>
      <c r="D443" s="22">
        <v>804</v>
      </c>
      <c r="E443" s="56">
        <f t="shared" si="109"/>
        <v>0</v>
      </c>
      <c r="F443" s="56">
        <v>0</v>
      </c>
      <c r="G443" s="56">
        <v>0</v>
      </c>
      <c r="H443" s="56">
        <v>0</v>
      </c>
      <c r="I443" s="56">
        <v>0</v>
      </c>
      <c r="J443" s="56">
        <v>0</v>
      </c>
      <c r="K443" s="56">
        <v>0</v>
      </c>
      <c r="L443" s="56">
        <v>0</v>
      </c>
      <c r="M443" s="56">
        <v>0</v>
      </c>
    </row>
    <row r="444" spans="1:15" s="9" customFormat="1" ht="15" hidden="1" customHeight="1" x14ac:dyDescent="0.25">
      <c r="A444" s="70"/>
      <c r="B444" s="71"/>
      <c r="C444" s="16"/>
      <c r="D444" s="22">
        <v>808</v>
      </c>
      <c r="E444" s="56">
        <f t="shared" si="109"/>
        <v>0</v>
      </c>
      <c r="F444" s="56">
        <v>0</v>
      </c>
      <c r="G444" s="56">
        <v>0</v>
      </c>
      <c r="H444" s="56">
        <v>0</v>
      </c>
      <c r="I444" s="56">
        <v>0</v>
      </c>
      <c r="J444" s="56">
        <v>0</v>
      </c>
      <c r="K444" s="56">
        <v>0</v>
      </c>
      <c r="L444" s="56">
        <v>0</v>
      </c>
      <c r="M444" s="56">
        <v>0</v>
      </c>
    </row>
    <row r="445" spans="1:15" s="9" customFormat="1" ht="15" hidden="1" customHeight="1" x14ac:dyDescent="0.25">
      <c r="A445" s="70"/>
      <c r="B445" s="71"/>
      <c r="C445" s="16"/>
      <c r="D445" s="22">
        <v>810</v>
      </c>
      <c r="E445" s="56">
        <f t="shared" si="109"/>
        <v>0</v>
      </c>
      <c r="F445" s="56">
        <v>0</v>
      </c>
      <c r="G445" s="56">
        <v>0</v>
      </c>
      <c r="H445" s="56">
        <v>0</v>
      </c>
      <c r="I445" s="56">
        <v>0</v>
      </c>
      <c r="J445" s="56">
        <v>0</v>
      </c>
      <c r="K445" s="56">
        <v>0</v>
      </c>
      <c r="L445" s="56">
        <v>0</v>
      </c>
      <c r="M445" s="56">
        <v>0</v>
      </c>
    </row>
    <row r="446" spans="1:15" s="9" customFormat="1" ht="15" hidden="1" customHeight="1" x14ac:dyDescent="0.25">
      <c r="A446" s="70"/>
      <c r="B446" s="71"/>
      <c r="C446" s="16"/>
      <c r="D446" s="22">
        <v>812</v>
      </c>
      <c r="E446" s="56">
        <f t="shared" si="109"/>
        <v>0</v>
      </c>
      <c r="F446" s="56"/>
      <c r="G446" s="56"/>
      <c r="H446" s="56"/>
      <c r="I446" s="56"/>
      <c r="J446" s="56"/>
      <c r="K446" s="56"/>
      <c r="L446" s="56"/>
      <c r="M446" s="56"/>
    </row>
    <row r="447" spans="1:15" s="9" customFormat="1" ht="15" hidden="1" customHeight="1" x14ac:dyDescent="0.25">
      <c r="A447" s="70"/>
      <c r="B447" s="71"/>
      <c r="C447" s="16"/>
      <c r="D447" s="22">
        <v>813</v>
      </c>
      <c r="E447" s="56">
        <f t="shared" si="109"/>
        <v>0</v>
      </c>
      <c r="F447" s="56">
        <v>0</v>
      </c>
      <c r="G447" s="56">
        <v>0</v>
      </c>
      <c r="H447" s="56">
        <v>0</v>
      </c>
      <c r="I447" s="56">
        <v>0</v>
      </c>
      <c r="J447" s="56">
        <v>0</v>
      </c>
      <c r="K447" s="56">
        <v>0</v>
      </c>
      <c r="L447" s="56">
        <v>0</v>
      </c>
      <c r="M447" s="56">
        <v>0</v>
      </c>
    </row>
    <row r="448" spans="1:15" s="9" customFormat="1" ht="15" hidden="1" customHeight="1" x14ac:dyDescent="0.25">
      <c r="A448" s="70"/>
      <c r="B448" s="71"/>
      <c r="C448" s="16"/>
      <c r="D448" s="22">
        <v>814</v>
      </c>
      <c r="E448" s="56">
        <f t="shared" si="109"/>
        <v>0</v>
      </c>
      <c r="F448" s="56">
        <v>0</v>
      </c>
      <c r="G448" s="56">
        <v>0</v>
      </c>
      <c r="H448" s="56">
        <v>0</v>
      </c>
      <c r="I448" s="56">
        <v>0</v>
      </c>
      <c r="J448" s="56">
        <v>0</v>
      </c>
      <c r="K448" s="56">
        <v>0</v>
      </c>
      <c r="L448" s="56">
        <v>0</v>
      </c>
      <c r="M448" s="56">
        <v>0</v>
      </c>
    </row>
    <row r="449" spans="1:13" s="9" customFormat="1" ht="15" hidden="1" customHeight="1" x14ac:dyDescent="0.25">
      <c r="A449" s="70"/>
      <c r="B449" s="71"/>
      <c r="C449" s="16"/>
      <c r="D449" s="22">
        <v>815</v>
      </c>
      <c r="E449" s="56">
        <f t="shared" si="109"/>
        <v>0</v>
      </c>
      <c r="F449" s="56">
        <v>0</v>
      </c>
      <c r="G449" s="56">
        <v>0</v>
      </c>
      <c r="H449" s="56">
        <v>0</v>
      </c>
      <c r="I449" s="56">
        <v>0</v>
      </c>
      <c r="J449" s="56">
        <v>0</v>
      </c>
      <c r="K449" s="56">
        <v>0</v>
      </c>
      <c r="L449" s="56">
        <v>0</v>
      </c>
      <c r="M449" s="56">
        <v>0</v>
      </c>
    </row>
    <row r="450" spans="1:13" s="9" customFormat="1" ht="15" hidden="1" customHeight="1" x14ac:dyDescent="0.25">
      <c r="A450" s="70"/>
      <c r="B450" s="71"/>
      <c r="C450" s="16"/>
      <c r="D450" s="22">
        <v>816</v>
      </c>
      <c r="E450" s="56">
        <f t="shared" si="109"/>
        <v>0</v>
      </c>
      <c r="F450" s="56">
        <v>0</v>
      </c>
      <c r="G450" s="56">
        <v>0</v>
      </c>
      <c r="H450" s="56">
        <v>0</v>
      </c>
      <c r="I450" s="56">
        <v>0</v>
      </c>
      <c r="J450" s="56">
        <v>0</v>
      </c>
      <c r="K450" s="56">
        <v>0</v>
      </c>
      <c r="L450" s="56">
        <v>0</v>
      </c>
      <c r="M450" s="56">
        <v>0</v>
      </c>
    </row>
    <row r="451" spans="1:13" s="9" customFormat="1" ht="15" hidden="1" customHeight="1" x14ac:dyDescent="0.25">
      <c r="A451" s="70"/>
      <c r="B451" s="71"/>
      <c r="C451" s="16"/>
      <c r="D451" s="22">
        <v>819</v>
      </c>
      <c r="E451" s="56">
        <f t="shared" si="109"/>
        <v>0</v>
      </c>
      <c r="F451" s="56">
        <v>0</v>
      </c>
      <c r="G451" s="56">
        <v>0</v>
      </c>
      <c r="H451" s="56">
        <v>0</v>
      </c>
      <c r="I451" s="56">
        <v>0</v>
      </c>
      <c r="J451" s="56">
        <v>0</v>
      </c>
      <c r="K451" s="56">
        <v>0</v>
      </c>
      <c r="L451" s="56">
        <v>0</v>
      </c>
      <c r="M451" s="56">
        <v>0</v>
      </c>
    </row>
    <row r="452" spans="1:13" s="9" customFormat="1" ht="15" hidden="1" customHeight="1" x14ac:dyDescent="0.25">
      <c r="A452" s="70"/>
      <c r="B452" s="71"/>
      <c r="C452" s="16"/>
      <c r="D452" s="22">
        <v>826</v>
      </c>
      <c r="E452" s="56">
        <f t="shared" si="109"/>
        <v>0</v>
      </c>
      <c r="F452" s="56">
        <v>0</v>
      </c>
      <c r="G452" s="56">
        <v>0</v>
      </c>
      <c r="H452" s="56">
        <v>0</v>
      </c>
      <c r="I452" s="56">
        <v>0</v>
      </c>
      <c r="J452" s="56">
        <v>0</v>
      </c>
      <c r="K452" s="56">
        <v>0</v>
      </c>
      <c r="L452" s="56">
        <v>0</v>
      </c>
      <c r="M452" s="56">
        <v>0</v>
      </c>
    </row>
    <row r="453" spans="1:13" s="9" customFormat="1" ht="15" hidden="1" customHeight="1" x14ac:dyDescent="0.25">
      <c r="A453" s="70"/>
      <c r="B453" s="71"/>
      <c r="C453" s="16"/>
      <c r="D453" s="22">
        <v>829</v>
      </c>
      <c r="E453" s="56">
        <f t="shared" si="109"/>
        <v>0</v>
      </c>
      <c r="F453" s="56">
        <v>0</v>
      </c>
      <c r="G453" s="56">
        <v>0</v>
      </c>
      <c r="H453" s="56">
        <v>0</v>
      </c>
      <c r="I453" s="56">
        <v>0</v>
      </c>
      <c r="J453" s="56">
        <v>0</v>
      </c>
      <c r="K453" s="56">
        <v>0</v>
      </c>
      <c r="L453" s="56">
        <v>0</v>
      </c>
      <c r="M453" s="56">
        <v>0</v>
      </c>
    </row>
    <row r="454" spans="1:13" s="9" customFormat="1" ht="15" hidden="1" customHeight="1" x14ac:dyDescent="0.25">
      <c r="A454" s="70"/>
      <c r="B454" s="71"/>
      <c r="C454" s="16"/>
      <c r="D454" s="22">
        <v>832</v>
      </c>
      <c r="E454" s="56">
        <f t="shared" si="109"/>
        <v>0</v>
      </c>
      <c r="F454" s="56">
        <v>0</v>
      </c>
      <c r="G454" s="56">
        <v>0</v>
      </c>
      <c r="H454" s="56">
        <v>0</v>
      </c>
      <c r="I454" s="56">
        <v>0</v>
      </c>
      <c r="J454" s="56">
        <v>0</v>
      </c>
      <c r="K454" s="56">
        <v>0</v>
      </c>
      <c r="L454" s="56">
        <v>0</v>
      </c>
      <c r="M454" s="56">
        <v>0</v>
      </c>
    </row>
    <row r="455" spans="1:13" s="9" customFormat="1" ht="15" hidden="1" customHeight="1" x14ac:dyDescent="0.25">
      <c r="A455" s="70"/>
      <c r="B455" s="71"/>
      <c r="C455" s="16"/>
      <c r="D455" s="22">
        <v>843</v>
      </c>
      <c r="E455" s="56">
        <f t="shared" si="109"/>
        <v>0</v>
      </c>
      <c r="F455" s="56">
        <v>0</v>
      </c>
      <c r="G455" s="56">
        <v>0</v>
      </c>
      <c r="H455" s="56">
        <v>0</v>
      </c>
      <c r="I455" s="56">
        <v>0</v>
      </c>
      <c r="J455" s="56">
        <v>0</v>
      </c>
      <c r="K455" s="56">
        <v>0</v>
      </c>
      <c r="L455" s="56">
        <v>0</v>
      </c>
      <c r="M455" s="56">
        <v>0</v>
      </c>
    </row>
    <row r="456" spans="1:13" s="9" customFormat="1" ht="15" hidden="1" customHeight="1" x14ac:dyDescent="0.25">
      <c r="A456" s="70"/>
      <c r="B456" s="71"/>
      <c r="C456" s="16"/>
      <c r="D456" s="22">
        <v>847</v>
      </c>
      <c r="E456" s="56">
        <f t="shared" si="109"/>
        <v>0</v>
      </c>
      <c r="F456" s="56">
        <v>0</v>
      </c>
      <c r="G456" s="56">
        <v>0</v>
      </c>
      <c r="H456" s="56">
        <v>0</v>
      </c>
      <c r="I456" s="56">
        <v>0</v>
      </c>
      <c r="J456" s="56">
        <v>0</v>
      </c>
      <c r="K456" s="56">
        <v>0</v>
      </c>
      <c r="L456" s="56">
        <v>0</v>
      </c>
      <c r="M456" s="56">
        <v>0</v>
      </c>
    </row>
    <row r="457" spans="1:13" s="9" customFormat="1" ht="15" hidden="1" customHeight="1" x14ac:dyDescent="0.25">
      <c r="A457" s="70"/>
      <c r="B457" s="71"/>
      <c r="C457" s="16"/>
      <c r="D457" s="22">
        <v>848</v>
      </c>
      <c r="E457" s="56">
        <f t="shared" si="109"/>
        <v>0</v>
      </c>
      <c r="F457" s="56">
        <v>0</v>
      </c>
      <c r="G457" s="56">
        <v>0</v>
      </c>
      <c r="H457" s="56">
        <v>0</v>
      </c>
      <c r="I457" s="56">
        <v>0</v>
      </c>
      <c r="J457" s="56">
        <v>0</v>
      </c>
      <c r="K457" s="56">
        <v>0</v>
      </c>
      <c r="L457" s="56">
        <v>0</v>
      </c>
      <c r="M457" s="56">
        <v>0</v>
      </c>
    </row>
    <row r="458" spans="1:13" s="9" customFormat="1" ht="15" hidden="1" customHeight="1" x14ac:dyDescent="0.25">
      <c r="A458" s="70"/>
      <c r="B458" s="71"/>
      <c r="C458" s="16"/>
      <c r="D458" s="22">
        <v>857</v>
      </c>
      <c r="E458" s="56">
        <f t="shared" si="109"/>
        <v>0</v>
      </c>
      <c r="F458" s="56">
        <v>0</v>
      </c>
      <c r="G458" s="56">
        <v>0</v>
      </c>
      <c r="H458" s="56">
        <v>0</v>
      </c>
      <c r="I458" s="56">
        <v>0</v>
      </c>
      <c r="J458" s="56">
        <v>0</v>
      </c>
      <c r="K458" s="56">
        <v>0</v>
      </c>
      <c r="L458" s="56">
        <v>0</v>
      </c>
      <c r="M458" s="56">
        <v>0</v>
      </c>
    </row>
    <row r="459" spans="1:13" s="9" customFormat="1" ht="25.5" x14ac:dyDescent="0.25">
      <c r="A459" s="70"/>
      <c r="B459" s="71"/>
      <c r="C459" s="16" t="s">
        <v>101</v>
      </c>
      <c r="D459" s="22"/>
      <c r="E459" s="56">
        <f t="shared" si="109"/>
        <v>0</v>
      </c>
      <c r="F459" s="56">
        <v>0</v>
      </c>
      <c r="G459" s="56">
        <v>0</v>
      </c>
      <c r="H459" s="56">
        <v>0</v>
      </c>
      <c r="I459" s="56">
        <v>0</v>
      </c>
      <c r="J459" s="56">
        <v>0</v>
      </c>
      <c r="K459" s="56">
        <v>0</v>
      </c>
      <c r="L459" s="56">
        <v>0</v>
      </c>
      <c r="M459" s="56">
        <v>0</v>
      </c>
    </row>
    <row r="460" spans="1:13" s="9" customFormat="1" ht="25.5" x14ac:dyDescent="0.25">
      <c r="A460" s="70"/>
      <c r="B460" s="71"/>
      <c r="C460" s="16" t="s">
        <v>102</v>
      </c>
      <c r="D460" s="22"/>
      <c r="E460" s="56">
        <f t="shared" si="109"/>
        <v>0</v>
      </c>
      <c r="F460" s="56">
        <v>0</v>
      </c>
      <c r="G460" s="56">
        <v>0</v>
      </c>
      <c r="H460" s="56">
        <v>0</v>
      </c>
      <c r="I460" s="56">
        <v>0</v>
      </c>
      <c r="J460" s="56">
        <v>0</v>
      </c>
      <c r="K460" s="56">
        <v>0</v>
      </c>
      <c r="L460" s="56">
        <v>0</v>
      </c>
      <c r="M460" s="56">
        <v>0</v>
      </c>
    </row>
    <row r="461" spans="1:13" s="9" customFormat="1" ht="40.5" customHeight="1" x14ac:dyDescent="0.25">
      <c r="A461" s="70"/>
      <c r="B461" s="71"/>
      <c r="C461" s="16" t="s">
        <v>103</v>
      </c>
      <c r="D461" s="22"/>
      <c r="E461" s="56">
        <f t="shared" si="109"/>
        <v>0</v>
      </c>
      <c r="F461" s="56">
        <v>0</v>
      </c>
      <c r="G461" s="56">
        <v>0</v>
      </c>
      <c r="H461" s="56">
        <v>0</v>
      </c>
      <c r="I461" s="56">
        <v>0</v>
      </c>
      <c r="J461" s="56">
        <v>0</v>
      </c>
      <c r="K461" s="56">
        <v>0</v>
      </c>
      <c r="L461" s="56">
        <v>0</v>
      </c>
      <c r="M461" s="56">
        <v>0</v>
      </c>
    </row>
    <row r="462" spans="1:13" s="9" customFormat="1" ht="15" x14ac:dyDescent="0.25">
      <c r="A462" s="70" t="s">
        <v>45</v>
      </c>
      <c r="B462" s="71" t="s">
        <v>46</v>
      </c>
      <c r="C462" s="16" t="s">
        <v>95</v>
      </c>
      <c r="D462" s="22"/>
      <c r="E462" s="56">
        <f>SUM(F462:M462)</f>
        <v>649444.64119999995</v>
      </c>
      <c r="F462" s="56">
        <f t="shared" ref="F462:M462" si="113">F463+F465</f>
        <v>0</v>
      </c>
      <c r="G462" s="56">
        <f t="shared" si="113"/>
        <v>0</v>
      </c>
      <c r="H462" s="56">
        <f t="shared" si="113"/>
        <v>526682.07120000001</v>
      </c>
      <c r="I462" s="56">
        <f t="shared" si="113"/>
        <v>32742.59</v>
      </c>
      <c r="J462" s="56">
        <f t="shared" si="113"/>
        <v>90019.98</v>
      </c>
      <c r="K462" s="56">
        <f t="shared" si="113"/>
        <v>0</v>
      </c>
      <c r="L462" s="56">
        <f t="shared" si="113"/>
        <v>0</v>
      </c>
      <c r="M462" s="56">
        <f t="shared" si="113"/>
        <v>0</v>
      </c>
    </row>
    <row r="463" spans="1:13" s="9" customFormat="1" ht="38.25" x14ac:dyDescent="0.25">
      <c r="A463" s="70"/>
      <c r="B463" s="71"/>
      <c r="C463" s="16" t="s">
        <v>97</v>
      </c>
      <c r="D463" s="22"/>
      <c r="E463" s="56">
        <f>SUM(F463:M463)</f>
        <v>649444.64119999995</v>
      </c>
      <c r="F463" s="56">
        <f t="shared" ref="F463:M463" si="114">F464+F466+F483+F484+F485</f>
        <v>0</v>
      </c>
      <c r="G463" s="56">
        <f t="shared" si="114"/>
        <v>0</v>
      </c>
      <c r="H463" s="56">
        <f t="shared" si="114"/>
        <v>526682.07120000001</v>
      </c>
      <c r="I463" s="56">
        <f t="shared" si="114"/>
        <v>32742.59</v>
      </c>
      <c r="J463" s="56">
        <f t="shared" si="114"/>
        <v>90019.98</v>
      </c>
      <c r="K463" s="56">
        <f t="shared" si="114"/>
        <v>0</v>
      </c>
      <c r="L463" s="56">
        <f t="shared" si="114"/>
        <v>0</v>
      </c>
      <c r="M463" s="56">
        <f t="shared" si="114"/>
        <v>0</v>
      </c>
    </row>
    <row r="464" spans="1:13" s="9" customFormat="1" ht="25.5" x14ac:dyDescent="0.25">
      <c r="A464" s="70"/>
      <c r="B464" s="71"/>
      <c r="C464" s="16" t="s">
        <v>98</v>
      </c>
      <c r="D464" s="22"/>
      <c r="E464" s="56">
        <f t="shared" ref="E464:E482" si="115">SUM(F464:I464)</f>
        <v>0</v>
      </c>
      <c r="F464" s="56">
        <v>0</v>
      </c>
      <c r="G464" s="56">
        <v>0</v>
      </c>
      <c r="H464" s="56">
        <v>0</v>
      </c>
      <c r="I464" s="56">
        <v>0</v>
      </c>
      <c r="J464" s="56">
        <v>0</v>
      </c>
      <c r="K464" s="56">
        <v>0</v>
      </c>
      <c r="L464" s="56">
        <v>0</v>
      </c>
      <c r="M464" s="56">
        <v>0</v>
      </c>
    </row>
    <row r="465" spans="1:13" s="9" customFormat="1" ht="51" x14ac:dyDescent="0.25">
      <c r="A465" s="70"/>
      <c r="B465" s="71"/>
      <c r="C465" s="16" t="s">
        <v>99</v>
      </c>
      <c r="D465" s="22"/>
      <c r="E465" s="56">
        <f t="shared" si="115"/>
        <v>0</v>
      </c>
      <c r="F465" s="56">
        <v>0</v>
      </c>
      <c r="G465" s="56">
        <v>0</v>
      </c>
      <c r="H465" s="56">
        <v>0</v>
      </c>
      <c r="I465" s="56">
        <v>0</v>
      </c>
      <c r="J465" s="56">
        <v>0</v>
      </c>
      <c r="K465" s="56">
        <v>0</v>
      </c>
      <c r="L465" s="56">
        <v>0</v>
      </c>
      <c r="M465" s="56">
        <v>0</v>
      </c>
    </row>
    <row r="466" spans="1:13" s="9" customFormat="1" ht="25.5" x14ac:dyDescent="0.25">
      <c r="A466" s="70"/>
      <c r="B466" s="71"/>
      <c r="C466" s="16" t="s">
        <v>100</v>
      </c>
      <c r="D466" s="17">
        <v>810</v>
      </c>
      <c r="E466" s="56">
        <f>SUM(F466:M466)</f>
        <v>649444.64119999995</v>
      </c>
      <c r="F466" s="56">
        <f t="shared" ref="F466:M466" si="116">SUM(F467:F482)</f>
        <v>0</v>
      </c>
      <c r="G466" s="56">
        <f t="shared" si="116"/>
        <v>0</v>
      </c>
      <c r="H466" s="56">
        <f>H469</f>
        <v>526682.07120000001</v>
      </c>
      <c r="I466" s="56">
        <f t="shared" si="116"/>
        <v>32742.59</v>
      </c>
      <c r="J466" s="56">
        <v>90019.98</v>
      </c>
      <c r="K466" s="56">
        <f t="shared" si="116"/>
        <v>0</v>
      </c>
      <c r="L466" s="56">
        <f t="shared" si="116"/>
        <v>0</v>
      </c>
      <c r="M466" s="56">
        <f t="shared" si="116"/>
        <v>0</v>
      </c>
    </row>
    <row r="467" spans="1:13" s="9" customFormat="1" ht="15" hidden="1" x14ac:dyDescent="0.25">
      <c r="A467" s="70"/>
      <c r="B467" s="71"/>
      <c r="C467" s="16"/>
      <c r="D467" s="22">
        <v>804</v>
      </c>
      <c r="E467" s="56">
        <f t="shared" si="115"/>
        <v>0</v>
      </c>
      <c r="F467" s="56">
        <v>0</v>
      </c>
      <c r="G467" s="56">
        <v>0</v>
      </c>
      <c r="H467" s="56">
        <v>0</v>
      </c>
      <c r="I467" s="56">
        <v>0</v>
      </c>
      <c r="J467" s="56">
        <v>0</v>
      </c>
      <c r="K467" s="56">
        <v>0</v>
      </c>
      <c r="L467" s="56">
        <v>0</v>
      </c>
      <c r="M467" s="56">
        <v>0</v>
      </c>
    </row>
    <row r="468" spans="1:13" s="9" customFormat="1" ht="15" hidden="1" x14ac:dyDescent="0.25">
      <c r="A468" s="70"/>
      <c r="B468" s="71"/>
      <c r="C468" s="16"/>
      <c r="D468" s="22">
        <v>808</v>
      </c>
      <c r="E468" s="56">
        <f t="shared" si="115"/>
        <v>0</v>
      </c>
      <c r="F468" s="56">
        <v>0</v>
      </c>
      <c r="G468" s="56">
        <v>0</v>
      </c>
      <c r="H468" s="56">
        <v>0</v>
      </c>
      <c r="I468" s="56">
        <v>0</v>
      </c>
      <c r="J468" s="56">
        <v>0</v>
      </c>
      <c r="K468" s="56">
        <v>0</v>
      </c>
      <c r="L468" s="56">
        <v>0</v>
      </c>
      <c r="M468" s="56">
        <v>0</v>
      </c>
    </row>
    <row r="469" spans="1:13" s="9" customFormat="1" ht="15" hidden="1" x14ac:dyDescent="0.25">
      <c r="A469" s="70"/>
      <c r="B469" s="71"/>
      <c r="C469" s="16"/>
      <c r="D469" s="22">
        <v>810</v>
      </c>
      <c r="E469" s="56">
        <f t="shared" si="115"/>
        <v>559424.66119999997</v>
      </c>
      <c r="F469" s="56">
        <v>0</v>
      </c>
      <c r="G469" s="56">
        <v>0</v>
      </c>
      <c r="H469" s="56">
        <v>526682.07120000001</v>
      </c>
      <c r="I469" s="56">
        <v>32742.59</v>
      </c>
      <c r="J469" s="56">
        <v>90019.98</v>
      </c>
      <c r="K469" s="56">
        <v>0</v>
      </c>
      <c r="L469" s="56">
        <v>0</v>
      </c>
      <c r="M469" s="56">
        <v>0</v>
      </c>
    </row>
    <row r="470" spans="1:13" s="9" customFormat="1" ht="15" hidden="1" x14ac:dyDescent="0.25">
      <c r="A470" s="70"/>
      <c r="B470" s="71"/>
      <c r="C470" s="16"/>
      <c r="D470" s="22">
        <v>812</v>
      </c>
      <c r="E470" s="56">
        <f t="shared" si="115"/>
        <v>0</v>
      </c>
      <c r="F470" s="56"/>
      <c r="G470" s="56"/>
      <c r="H470" s="56"/>
      <c r="I470" s="56"/>
      <c r="J470" s="56"/>
      <c r="K470" s="56"/>
      <c r="L470" s="56"/>
      <c r="M470" s="56"/>
    </row>
    <row r="471" spans="1:13" s="9" customFormat="1" ht="15" hidden="1" x14ac:dyDescent="0.25">
      <c r="A471" s="70"/>
      <c r="B471" s="71"/>
      <c r="C471" s="16"/>
      <c r="D471" s="22">
        <v>813</v>
      </c>
      <c r="E471" s="56">
        <f t="shared" si="115"/>
        <v>0</v>
      </c>
      <c r="F471" s="56">
        <v>0</v>
      </c>
      <c r="G471" s="56">
        <v>0</v>
      </c>
      <c r="H471" s="56">
        <v>0</v>
      </c>
      <c r="I471" s="56">
        <v>0</v>
      </c>
      <c r="J471" s="56">
        <v>0</v>
      </c>
      <c r="K471" s="56">
        <v>0</v>
      </c>
      <c r="L471" s="56">
        <v>0</v>
      </c>
      <c r="M471" s="56">
        <v>0</v>
      </c>
    </row>
    <row r="472" spans="1:13" s="9" customFormat="1" ht="15" hidden="1" x14ac:dyDescent="0.25">
      <c r="A472" s="70"/>
      <c r="B472" s="71"/>
      <c r="C472" s="16"/>
      <c r="D472" s="22">
        <v>814</v>
      </c>
      <c r="E472" s="56">
        <f t="shared" si="115"/>
        <v>0</v>
      </c>
      <c r="F472" s="56">
        <v>0</v>
      </c>
      <c r="G472" s="56">
        <v>0</v>
      </c>
      <c r="H472" s="56">
        <v>0</v>
      </c>
      <c r="I472" s="56">
        <v>0</v>
      </c>
      <c r="J472" s="56">
        <v>0</v>
      </c>
      <c r="K472" s="56">
        <v>0</v>
      </c>
      <c r="L472" s="56">
        <v>0</v>
      </c>
      <c r="M472" s="56">
        <v>0</v>
      </c>
    </row>
    <row r="473" spans="1:13" s="9" customFormat="1" ht="15" hidden="1" x14ac:dyDescent="0.25">
      <c r="A473" s="70"/>
      <c r="B473" s="71"/>
      <c r="C473" s="16"/>
      <c r="D473" s="22">
        <v>815</v>
      </c>
      <c r="E473" s="56">
        <f t="shared" si="115"/>
        <v>0</v>
      </c>
      <c r="F473" s="56">
        <v>0</v>
      </c>
      <c r="G473" s="56">
        <v>0</v>
      </c>
      <c r="H473" s="56">
        <v>0</v>
      </c>
      <c r="I473" s="56">
        <v>0</v>
      </c>
      <c r="J473" s="56">
        <v>0</v>
      </c>
      <c r="K473" s="56">
        <v>0</v>
      </c>
      <c r="L473" s="56">
        <v>0</v>
      </c>
      <c r="M473" s="56">
        <v>0</v>
      </c>
    </row>
    <row r="474" spans="1:13" s="9" customFormat="1" ht="15" hidden="1" x14ac:dyDescent="0.25">
      <c r="A474" s="70"/>
      <c r="B474" s="71"/>
      <c r="C474" s="16"/>
      <c r="D474" s="22">
        <v>816</v>
      </c>
      <c r="E474" s="56">
        <f t="shared" si="115"/>
        <v>0</v>
      </c>
      <c r="F474" s="56">
        <v>0</v>
      </c>
      <c r="G474" s="56">
        <v>0</v>
      </c>
      <c r="H474" s="56">
        <v>0</v>
      </c>
      <c r="I474" s="56">
        <v>0</v>
      </c>
      <c r="J474" s="56">
        <v>0</v>
      </c>
      <c r="K474" s="56">
        <v>0</v>
      </c>
      <c r="L474" s="56">
        <v>0</v>
      </c>
      <c r="M474" s="56">
        <v>0</v>
      </c>
    </row>
    <row r="475" spans="1:13" s="9" customFormat="1" ht="15" hidden="1" x14ac:dyDescent="0.25">
      <c r="A475" s="70"/>
      <c r="B475" s="71"/>
      <c r="C475" s="16"/>
      <c r="D475" s="22">
        <v>819</v>
      </c>
      <c r="E475" s="56">
        <f t="shared" si="115"/>
        <v>0</v>
      </c>
      <c r="F475" s="56">
        <v>0</v>
      </c>
      <c r="G475" s="56">
        <v>0</v>
      </c>
      <c r="H475" s="56">
        <v>0</v>
      </c>
      <c r="I475" s="56">
        <v>0</v>
      </c>
      <c r="J475" s="56">
        <v>0</v>
      </c>
      <c r="K475" s="56">
        <v>0</v>
      </c>
      <c r="L475" s="56">
        <v>0</v>
      </c>
      <c r="M475" s="56">
        <v>0</v>
      </c>
    </row>
    <row r="476" spans="1:13" s="9" customFormat="1" ht="15" hidden="1" x14ac:dyDescent="0.25">
      <c r="A476" s="70"/>
      <c r="B476" s="71"/>
      <c r="C476" s="16"/>
      <c r="D476" s="22">
        <v>826</v>
      </c>
      <c r="E476" s="56">
        <f t="shared" si="115"/>
        <v>0</v>
      </c>
      <c r="F476" s="56">
        <v>0</v>
      </c>
      <c r="G476" s="56">
        <v>0</v>
      </c>
      <c r="H476" s="56">
        <v>0</v>
      </c>
      <c r="I476" s="56">
        <v>0</v>
      </c>
      <c r="J476" s="56">
        <v>0</v>
      </c>
      <c r="K476" s="56">
        <v>0</v>
      </c>
      <c r="L476" s="56">
        <v>0</v>
      </c>
      <c r="M476" s="56">
        <v>0</v>
      </c>
    </row>
    <row r="477" spans="1:13" s="9" customFormat="1" ht="15" hidden="1" x14ac:dyDescent="0.25">
      <c r="A477" s="70"/>
      <c r="B477" s="71"/>
      <c r="C477" s="16"/>
      <c r="D477" s="22">
        <v>829</v>
      </c>
      <c r="E477" s="56">
        <f t="shared" si="115"/>
        <v>0</v>
      </c>
      <c r="F477" s="56">
        <v>0</v>
      </c>
      <c r="G477" s="56">
        <v>0</v>
      </c>
      <c r="H477" s="56">
        <v>0</v>
      </c>
      <c r="I477" s="56">
        <v>0</v>
      </c>
      <c r="J477" s="56">
        <v>0</v>
      </c>
      <c r="K477" s="56">
        <v>0</v>
      </c>
      <c r="L477" s="56">
        <v>0</v>
      </c>
      <c r="M477" s="56">
        <v>0</v>
      </c>
    </row>
    <row r="478" spans="1:13" s="9" customFormat="1" ht="15" hidden="1" x14ac:dyDescent="0.25">
      <c r="A478" s="70"/>
      <c r="B478" s="71"/>
      <c r="C478" s="16"/>
      <c r="D478" s="22">
        <v>832</v>
      </c>
      <c r="E478" s="56">
        <f t="shared" si="115"/>
        <v>0</v>
      </c>
      <c r="F478" s="56">
        <v>0</v>
      </c>
      <c r="G478" s="56">
        <v>0</v>
      </c>
      <c r="H478" s="56">
        <v>0</v>
      </c>
      <c r="I478" s="56">
        <v>0</v>
      </c>
      <c r="J478" s="56">
        <v>0</v>
      </c>
      <c r="K478" s="56">
        <v>0</v>
      </c>
      <c r="L478" s="56">
        <v>0</v>
      </c>
      <c r="M478" s="56">
        <v>0</v>
      </c>
    </row>
    <row r="479" spans="1:13" s="9" customFormat="1" ht="15" hidden="1" x14ac:dyDescent="0.25">
      <c r="A479" s="70"/>
      <c r="B479" s="71"/>
      <c r="C479" s="16"/>
      <c r="D479" s="22">
        <v>843</v>
      </c>
      <c r="E479" s="56">
        <f t="shared" si="115"/>
        <v>0</v>
      </c>
      <c r="F479" s="56">
        <v>0</v>
      </c>
      <c r="G479" s="56">
        <v>0</v>
      </c>
      <c r="H479" s="56">
        <v>0</v>
      </c>
      <c r="I479" s="56">
        <v>0</v>
      </c>
      <c r="J479" s="56">
        <v>0</v>
      </c>
      <c r="K479" s="56">
        <v>0</v>
      </c>
      <c r="L479" s="56">
        <v>0</v>
      </c>
      <c r="M479" s="56">
        <v>0</v>
      </c>
    </row>
    <row r="480" spans="1:13" s="9" customFormat="1" ht="15" hidden="1" x14ac:dyDescent="0.25">
      <c r="A480" s="70"/>
      <c r="B480" s="71"/>
      <c r="C480" s="16"/>
      <c r="D480" s="22">
        <v>847</v>
      </c>
      <c r="E480" s="56">
        <f t="shared" si="115"/>
        <v>0</v>
      </c>
      <c r="F480" s="56">
        <v>0</v>
      </c>
      <c r="G480" s="56">
        <v>0</v>
      </c>
      <c r="H480" s="56">
        <v>0</v>
      </c>
      <c r="I480" s="56">
        <v>0</v>
      </c>
      <c r="J480" s="56">
        <v>0</v>
      </c>
      <c r="K480" s="56">
        <v>0</v>
      </c>
      <c r="L480" s="56">
        <v>0</v>
      </c>
      <c r="M480" s="56">
        <v>0</v>
      </c>
    </row>
    <row r="481" spans="1:13" s="9" customFormat="1" ht="15" hidden="1" x14ac:dyDescent="0.25">
      <c r="A481" s="70"/>
      <c r="B481" s="71"/>
      <c r="C481" s="16"/>
      <c r="D481" s="22">
        <v>848</v>
      </c>
      <c r="E481" s="56">
        <f t="shared" si="115"/>
        <v>0</v>
      </c>
      <c r="F481" s="56">
        <v>0</v>
      </c>
      <c r="G481" s="56">
        <v>0</v>
      </c>
      <c r="H481" s="56">
        <v>0</v>
      </c>
      <c r="I481" s="56">
        <v>0</v>
      </c>
      <c r="J481" s="56">
        <v>0</v>
      </c>
      <c r="K481" s="56">
        <v>0</v>
      </c>
      <c r="L481" s="56">
        <v>0</v>
      </c>
      <c r="M481" s="56">
        <v>0</v>
      </c>
    </row>
    <row r="482" spans="1:13" s="9" customFormat="1" ht="15" hidden="1" x14ac:dyDescent="0.25">
      <c r="A482" s="70"/>
      <c r="B482" s="71"/>
      <c r="C482" s="16"/>
      <c r="D482" s="22">
        <v>857</v>
      </c>
      <c r="E482" s="56">
        <f t="shared" si="115"/>
        <v>0</v>
      </c>
      <c r="F482" s="56">
        <v>0</v>
      </c>
      <c r="G482" s="56">
        <v>0</v>
      </c>
      <c r="H482" s="56">
        <v>0</v>
      </c>
      <c r="I482" s="56">
        <v>0</v>
      </c>
      <c r="J482" s="56">
        <v>0</v>
      </c>
      <c r="K482" s="56">
        <v>0</v>
      </c>
      <c r="L482" s="56">
        <v>0</v>
      </c>
      <c r="M482" s="56">
        <v>0</v>
      </c>
    </row>
    <row r="483" spans="1:13" s="9" customFormat="1" ht="25.5" x14ac:dyDescent="0.25">
      <c r="A483" s="70"/>
      <c r="B483" s="71"/>
      <c r="C483" s="16" t="s">
        <v>101</v>
      </c>
      <c r="D483" s="22"/>
      <c r="E483" s="56">
        <f>SUM(F483:F483)</f>
        <v>0</v>
      </c>
      <c r="F483" s="56">
        <v>0</v>
      </c>
      <c r="G483" s="56">
        <v>0</v>
      </c>
      <c r="H483" s="56">
        <v>0</v>
      </c>
      <c r="I483" s="56">
        <v>0</v>
      </c>
      <c r="J483" s="56">
        <v>0</v>
      </c>
      <c r="K483" s="56">
        <v>0</v>
      </c>
      <c r="L483" s="56">
        <v>0</v>
      </c>
      <c r="M483" s="56">
        <v>0</v>
      </c>
    </row>
    <row r="484" spans="1:13" s="9" customFormat="1" ht="25.5" x14ac:dyDescent="0.25">
      <c r="A484" s="70"/>
      <c r="B484" s="71"/>
      <c r="C484" s="16" t="s">
        <v>102</v>
      </c>
      <c r="D484" s="22"/>
      <c r="E484" s="56">
        <f>SUM(F484:F484)</f>
        <v>0</v>
      </c>
      <c r="F484" s="56">
        <v>0</v>
      </c>
      <c r="G484" s="56">
        <v>0</v>
      </c>
      <c r="H484" s="56">
        <v>0</v>
      </c>
      <c r="I484" s="56">
        <v>0</v>
      </c>
      <c r="J484" s="56">
        <v>0</v>
      </c>
      <c r="K484" s="56">
        <v>0</v>
      </c>
      <c r="L484" s="56">
        <v>0</v>
      </c>
      <c r="M484" s="56">
        <v>0</v>
      </c>
    </row>
    <row r="485" spans="1:13" s="9" customFormat="1" ht="38.25" x14ac:dyDescent="0.25">
      <c r="A485" s="70"/>
      <c r="B485" s="71"/>
      <c r="C485" s="16" t="s">
        <v>103</v>
      </c>
      <c r="D485" s="22"/>
      <c r="E485" s="56">
        <f>SUM(F485:F485)</f>
        <v>0</v>
      </c>
      <c r="F485" s="56">
        <v>0</v>
      </c>
      <c r="G485" s="56">
        <v>0</v>
      </c>
      <c r="H485" s="56">
        <v>0</v>
      </c>
      <c r="I485" s="56">
        <v>0</v>
      </c>
      <c r="J485" s="56">
        <v>0</v>
      </c>
      <c r="K485" s="56">
        <v>0</v>
      </c>
      <c r="L485" s="56">
        <v>0</v>
      </c>
      <c r="M485" s="56">
        <v>0</v>
      </c>
    </row>
    <row r="486" spans="1:13" s="9" customFormat="1" ht="15" x14ac:dyDescent="0.25">
      <c r="A486" s="70" t="s">
        <v>47</v>
      </c>
      <c r="B486" s="71" t="s">
        <v>48</v>
      </c>
      <c r="C486" s="16" t="s">
        <v>95</v>
      </c>
      <c r="D486" s="22"/>
      <c r="E486" s="56">
        <f>SUM(F486:M486)</f>
        <v>431632.33794999996</v>
      </c>
      <c r="F486" s="56">
        <f t="shared" ref="F486:M486" si="117">F487+F489</f>
        <v>242000</v>
      </c>
      <c r="G486" s="56">
        <f t="shared" si="117"/>
        <v>189632.33794999999</v>
      </c>
      <c r="H486" s="56">
        <f t="shared" si="117"/>
        <v>0</v>
      </c>
      <c r="I486" s="56">
        <f t="shared" si="117"/>
        <v>0</v>
      </c>
      <c r="J486" s="56">
        <f t="shared" si="117"/>
        <v>0</v>
      </c>
      <c r="K486" s="56">
        <f t="shared" si="117"/>
        <v>0</v>
      </c>
      <c r="L486" s="56">
        <f t="shared" si="117"/>
        <v>0</v>
      </c>
      <c r="M486" s="56">
        <f t="shared" si="117"/>
        <v>0</v>
      </c>
    </row>
    <row r="487" spans="1:13" s="9" customFormat="1" ht="38.25" x14ac:dyDescent="0.25">
      <c r="A487" s="70"/>
      <c r="B487" s="71"/>
      <c r="C487" s="16" t="s">
        <v>97</v>
      </c>
      <c r="D487" s="22"/>
      <c r="E487" s="56">
        <f>SUM(F487:M487)</f>
        <v>431632.33794999996</v>
      </c>
      <c r="F487" s="56">
        <f t="shared" ref="F487:M487" si="118">F488+F490+F507+F508+F509</f>
        <v>242000</v>
      </c>
      <c r="G487" s="56">
        <f t="shared" si="118"/>
        <v>189632.33794999999</v>
      </c>
      <c r="H487" s="56">
        <f t="shared" si="118"/>
        <v>0</v>
      </c>
      <c r="I487" s="56">
        <f t="shared" si="118"/>
        <v>0</v>
      </c>
      <c r="J487" s="56">
        <f t="shared" si="118"/>
        <v>0</v>
      </c>
      <c r="K487" s="56">
        <f t="shared" si="118"/>
        <v>0</v>
      </c>
      <c r="L487" s="56">
        <f t="shared" si="118"/>
        <v>0</v>
      </c>
      <c r="M487" s="56">
        <f t="shared" si="118"/>
        <v>0</v>
      </c>
    </row>
    <row r="488" spans="1:13" s="9" customFormat="1" ht="25.5" x14ac:dyDescent="0.25">
      <c r="A488" s="70"/>
      <c r="B488" s="71"/>
      <c r="C488" s="16" t="s">
        <v>98</v>
      </c>
      <c r="D488" s="22"/>
      <c r="E488" s="56">
        <f t="shared" ref="E488:E509" si="119">SUM(F488:L488)</f>
        <v>0</v>
      </c>
      <c r="F488" s="56">
        <v>0</v>
      </c>
      <c r="G488" s="56">
        <v>0</v>
      </c>
      <c r="H488" s="56">
        <v>0</v>
      </c>
      <c r="I488" s="56">
        <v>0</v>
      </c>
      <c r="J488" s="56">
        <v>0</v>
      </c>
      <c r="K488" s="56">
        <v>0</v>
      </c>
      <c r="L488" s="56">
        <v>0</v>
      </c>
      <c r="M488" s="56">
        <v>0</v>
      </c>
    </row>
    <row r="489" spans="1:13" s="9" customFormat="1" ht="51" x14ac:dyDescent="0.25">
      <c r="A489" s="70"/>
      <c r="B489" s="71"/>
      <c r="C489" s="16" t="s">
        <v>99</v>
      </c>
      <c r="D489" s="22"/>
      <c r="E489" s="56">
        <f t="shared" si="119"/>
        <v>0</v>
      </c>
      <c r="F489" s="56">
        <v>0</v>
      </c>
      <c r="G489" s="56">
        <v>0</v>
      </c>
      <c r="H489" s="56">
        <v>0</v>
      </c>
      <c r="I489" s="56">
        <v>0</v>
      </c>
      <c r="J489" s="56">
        <v>0</v>
      </c>
      <c r="K489" s="56">
        <v>0</v>
      </c>
      <c r="L489" s="56">
        <v>0</v>
      </c>
      <c r="M489" s="56">
        <v>0</v>
      </c>
    </row>
    <row r="490" spans="1:13" s="9" customFormat="1" ht="25.5" x14ac:dyDescent="0.25">
      <c r="A490" s="70"/>
      <c r="B490" s="71"/>
      <c r="C490" s="16" t="s">
        <v>100</v>
      </c>
      <c r="D490" s="17">
        <v>810</v>
      </c>
      <c r="E490" s="56">
        <f>SUM(F490:M490)</f>
        <v>431632.33794999996</v>
      </c>
      <c r="F490" s="56">
        <f>SUM(F491:F506)</f>
        <v>242000</v>
      </c>
      <c r="G490" s="56">
        <f>SUM(G491:G506)</f>
        <v>189632.33794999999</v>
      </c>
      <c r="H490" s="56">
        <f>SUM(H491:H506)</f>
        <v>0</v>
      </c>
      <c r="I490" s="56">
        <f>SUM(I491:I506)</f>
        <v>0</v>
      </c>
      <c r="J490" s="56">
        <f>I490*1.04</f>
        <v>0</v>
      </c>
      <c r="K490" s="56">
        <f>J490*1.04</f>
        <v>0</v>
      </c>
      <c r="L490" s="56">
        <f>K490*1.04</f>
        <v>0</v>
      </c>
      <c r="M490" s="56">
        <f>L490*1.04</f>
        <v>0</v>
      </c>
    </row>
    <row r="491" spans="1:13" s="9" customFormat="1" ht="15" hidden="1" x14ac:dyDescent="0.25">
      <c r="A491" s="70"/>
      <c r="B491" s="71"/>
      <c r="C491" s="16"/>
      <c r="D491" s="22">
        <v>804</v>
      </c>
      <c r="E491" s="56">
        <f t="shared" si="119"/>
        <v>0</v>
      </c>
      <c r="F491" s="56">
        <v>0</v>
      </c>
      <c r="G491" s="56">
        <v>0</v>
      </c>
      <c r="H491" s="56">
        <v>0</v>
      </c>
      <c r="I491" s="56">
        <v>0</v>
      </c>
      <c r="J491" s="60"/>
      <c r="K491" s="60"/>
      <c r="L491" s="60"/>
      <c r="M491" s="60"/>
    </row>
    <row r="492" spans="1:13" s="9" customFormat="1" ht="15" hidden="1" x14ac:dyDescent="0.25">
      <c r="A492" s="70"/>
      <c r="B492" s="71"/>
      <c r="C492" s="16"/>
      <c r="D492" s="22">
        <v>808</v>
      </c>
      <c r="E492" s="56">
        <f t="shared" si="119"/>
        <v>0</v>
      </c>
      <c r="F492" s="56">
        <v>0</v>
      </c>
      <c r="G492" s="56">
        <v>0</v>
      </c>
      <c r="H492" s="56">
        <v>0</v>
      </c>
      <c r="I492" s="56">
        <v>0</v>
      </c>
      <c r="J492" s="60"/>
      <c r="K492" s="60"/>
      <c r="L492" s="60"/>
      <c r="M492" s="60"/>
    </row>
    <row r="493" spans="1:13" s="9" customFormat="1" ht="15" hidden="1" x14ac:dyDescent="0.25">
      <c r="A493" s="70"/>
      <c r="B493" s="71"/>
      <c r="C493" s="16"/>
      <c r="D493" s="22">
        <v>810</v>
      </c>
      <c r="E493" s="56">
        <f t="shared" si="119"/>
        <v>431632.33794999996</v>
      </c>
      <c r="F493" s="56">
        <v>242000</v>
      </c>
      <c r="G493" s="56">
        <v>189632.33794999999</v>
      </c>
      <c r="H493" s="56">
        <v>0</v>
      </c>
      <c r="I493" s="56">
        <v>0</v>
      </c>
      <c r="J493" s="56"/>
      <c r="K493" s="56">
        <f>J493*1.04</f>
        <v>0</v>
      </c>
      <c r="L493" s="56">
        <f>K493*1.04</f>
        <v>0</v>
      </c>
      <c r="M493" s="56">
        <f>L493*1.04</f>
        <v>0</v>
      </c>
    </row>
    <row r="494" spans="1:13" s="9" customFormat="1" ht="15" hidden="1" x14ac:dyDescent="0.25">
      <c r="A494" s="70"/>
      <c r="B494" s="71"/>
      <c r="C494" s="16"/>
      <c r="D494" s="22">
        <v>812</v>
      </c>
      <c r="E494" s="56">
        <f t="shared" si="119"/>
        <v>0</v>
      </c>
      <c r="F494" s="56"/>
      <c r="G494" s="56"/>
      <c r="H494" s="56">
        <v>0</v>
      </c>
      <c r="I494" s="56">
        <v>0</v>
      </c>
      <c r="J494" s="60"/>
      <c r="K494" s="60"/>
      <c r="L494" s="60"/>
      <c r="M494" s="60"/>
    </row>
    <row r="495" spans="1:13" s="9" customFormat="1" ht="15" hidden="1" x14ac:dyDescent="0.25">
      <c r="A495" s="70"/>
      <c r="B495" s="71"/>
      <c r="C495" s="16"/>
      <c r="D495" s="22">
        <v>813</v>
      </c>
      <c r="E495" s="56">
        <f t="shared" si="119"/>
        <v>0</v>
      </c>
      <c r="F495" s="56">
        <v>0</v>
      </c>
      <c r="G495" s="56">
        <v>0</v>
      </c>
      <c r="H495" s="56">
        <v>0</v>
      </c>
      <c r="I495" s="56">
        <v>0</v>
      </c>
      <c r="J495" s="60"/>
      <c r="K495" s="60"/>
      <c r="L495" s="60"/>
      <c r="M495" s="60"/>
    </row>
    <row r="496" spans="1:13" s="9" customFormat="1" ht="15" hidden="1" x14ac:dyDescent="0.25">
      <c r="A496" s="70"/>
      <c r="B496" s="71"/>
      <c r="C496" s="16"/>
      <c r="D496" s="22">
        <v>814</v>
      </c>
      <c r="E496" s="56">
        <f t="shared" si="119"/>
        <v>0</v>
      </c>
      <c r="F496" s="56">
        <v>0</v>
      </c>
      <c r="G496" s="56">
        <v>0</v>
      </c>
      <c r="H496" s="56">
        <v>0</v>
      </c>
      <c r="I496" s="56">
        <v>0</v>
      </c>
      <c r="J496" s="60"/>
      <c r="K496" s="60"/>
      <c r="L496" s="60"/>
      <c r="M496" s="60"/>
    </row>
    <row r="497" spans="1:15" s="9" customFormat="1" ht="15" hidden="1" x14ac:dyDescent="0.25">
      <c r="A497" s="70"/>
      <c r="B497" s="71"/>
      <c r="C497" s="16"/>
      <c r="D497" s="22">
        <v>815</v>
      </c>
      <c r="E497" s="56">
        <f t="shared" si="119"/>
        <v>0</v>
      </c>
      <c r="F497" s="56">
        <v>0</v>
      </c>
      <c r="G497" s="56">
        <v>0</v>
      </c>
      <c r="H497" s="56">
        <v>0</v>
      </c>
      <c r="I497" s="56">
        <v>0</v>
      </c>
      <c r="J497" s="60"/>
      <c r="K497" s="60"/>
      <c r="L497" s="60"/>
      <c r="M497" s="60"/>
    </row>
    <row r="498" spans="1:15" s="9" customFormat="1" ht="15" hidden="1" x14ac:dyDescent="0.25">
      <c r="A498" s="70"/>
      <c r="B498" s="71"/>
      <c r="C498" s="16"/>
      <c r="D498" s="22">
        <v>816</v>
      </c>
      <c r="E498" s="56">
        <f t="shared" si="119"/>
        <v>0</v>
      </c>
      <c r="F498" s="56">
        <v>0</v>
      </c>
      <c r="G498" s="56">
        <v>0</v>
      </c>
      <c r="H498" s="56">
        <v>0</v>
      </c>
      <c r="I498" s="56">
        <v>0</v>
      </c>
      <c r="J498" s="60"/>
      <c r="K498" s="60"/>
      <c r="L498" s="60"/>
      <c r="M498" s="60"/>
    </row>
    <row r="499" spans="1:15" s="9" customFormat="1" ht="15" hidden="1" x14ac:dyDescent="0.25">
      <c r="A499" s="70"/>
      <c r="B499" s="71"/>
      <c r="C499" s="16"/>
      <c r="D499" s="22">
        <v>819</v>
      </c>
      <c r="E499" s="56">
        <f t="shared" si="119"/>
        <v>0</v>
      </c>
      <c r="F499" s="56">
        <v>0</v>
      </c>
      <c r="G499" s="56">
        <v>0</v>
      </c>
      <c r="H499" s="56">
        <v>0</v>
      </c>
      <c r="I499" s="56">
        <v>0</v>
      </c>
      <c r="J499" s="60"/>
      <c r="K499" s="60"/>
      <c r="L499" s="60"/>
      <c r="M499" s="60"/>
    </row>
    <row r="500" spans="1:15" s="9" customFormat="1" ht="15" hidden="1" x14ac:dyDescent="0.25">
      <c r="A500" s="70"/>
      <c r="B500" s="71"/>
      <c r="C500" s="16"/>
      <c r="D500" s="22">
        <v>826</v>
      </c>
      <c r="E500" s="56">
        <f t="shared" si="119"/>
        <v>0</v>
      </c>
      <c r="F500" s="56">
        <v>0</v>
      </c>
      <c r="G500" s="56">
        <v>0</v>
      </c>
      <c r="H500" s="56">
        <v>0</v>
      </c>
      <c r="I500" s="56">
        <v>0</v>
      </c>
      <c r="J500" s="60"/>
      <c r="K500" s="60"/>
      <c r="L500" s="60"/>
      <c r="M500" s="60"/>
    </row>
    <row r="501" spans="1:15" s="9" customFormat="1" ht="15" hidden="1" x14ac:dyDescent="0.25">
      <c r="A501" s="70"/>
      <c r="B501" s="71"/>
      <c r="C501" s="16"/>
      <c r="D501" s="22">
        <v>829</v>
      </c>
      <c r="E501" s="56">
        <f t="shared" si="119"/>
        <v>0</v>
      </c>
      <c r="F501" s="56">
        <v>0</v>
      </c>
      <c r="G501" s="56">
        <v>0</v>
      </c>
      <c r="H501" s="56">
        <v>0</v>
      </c>
      <c r="I501" s="56">
        <v>0</v>
      </c>
      <c r="J501" s="60"/>
      <c r="K501" s="60"/>
      <c r="L501" s="60"/>
      <c r="M501" s="60"/>
    </row>
    <row r="502" spans="1:15" s="9" customFormat="1" ht="15" hidden="1" x14ac:dyDescent="0.25">
      <c r="A502" s="70"/>
      <c r="B502" s="71"/>
      <c r="C502" s="16"/>
      <c r="D502" s="22">
        <v>832</v>
      </c>
      <c r="E502" s="56">
        <f t="shared" si="119"/>
        <v>0</v>
      </c>
      <c r="F502" s="56">
        <v>0</v>
      </c>
      <c r="G502" s="56">
        <v>0</v>
      </c>
      <c r="H502" s="56">
        <v>0</v>
      </c>
      <c r="I502" s="56">
        <v>0</v>
      </c>
      <c r="J502" s="60"/>
      <c r="K502" s="60"/>
      <c r="L502" s="60"/>
      <c r="M502" s="60"/>
    </row>
    <row r="503" spans="1:15" s="9" customFormat="1" ht="15" hidden="1" x14ac:dyDescent="0.25">
      <c r="A503" s="70"/>
      <c r="B503" s="71"/>
      <c r="C503" s="16"/>
      <c r="D503" s="22">
        <v>843</v>
      </c>
      <c r="E503" s="56">
        <f t="shared" si="119"/>
        <v>0</v>
      </c>
      <c r="F503" s="56">
        <v>0</v>
      </c>
      <c r="G503" s="56">
        <v>0</v>
      </c>
      <c r="H503" s="56">
        <v>0</v>
      </c>
      <c r="I503" s="56">
        <v>0</v>
      </c>
      <c r="J503" s="60"/>
      <c r="K503" s="60"/>
      <c r="L503" s="60"/>
      <c r="M503" s="60"/>
    </row>
    <row r="504" spans="1:15" s="9" customFormat="1" ht="15" hidden="1" x14ac:dyDescent="0.25">
      <c r="A504" s="70"/>
      <c r="B504" s="71"/>
      <c r="C504" s="16"/>
      <c r="D504" s="22">
        <v>847</v>
      </c>
      <c r="E504" s="56">
        <f t="shared" si="119"/>
        <v>0</v>
      </c>
      <c r="F504" s="56">
        <v>0</v>
      </c>
      <c r="G504" s="56">
        <v>0</v>
      </c>
      <c r="H504" s="56">
        <v>0</v>
      </c>
      <c r="I504" s="56">
        <v>0</v>
      </c>
      <c r="J504" s="60"/>
      <c r="K504" s="60"/>
      <c r="L504" s="60"/>
      <c r="M504" s="60"/>
    </row>
    <row r="505" spans="1:15" s="9" customFormat="1" ht="15" hidden="1" x14ac:dyDescent="0.25">
      <c r="A505" s="70"/>
      <c r="B505" s="71"/>
      <c r="C505" s="16"/>
      <c r="D505" s="22">
        <v>848</v>
      </c>
      <c r="E505" s="56">
        <f t="shared" si="119"/>
        <v>0</v>
      </c>
      <c r="F505" s="56">
        <v>0</v>
      </c>
      <c r="G505" s="56">
        <v>0</v>
      </c>
      <c r="H505" s="56">
        <v>0</v>
      </c>
      <c r="I505" s="56">
        <v>0</v>
      </c>
      <c r="J505" s="60"/>
      <c r="K505" s="60"/>
      <c r="L505" s="60"/>
      <c r="M505" s="60"/>
    </row>
    <row r="506" spans="1:15" s="9" customFormat="1" ht="15" hidden="1" x14ac:dyDescent="0.25">
      <c r="A506" s="70"/>
      <c r="B506" s="71"/>
      <c r="C506" s="16"/>
      <c r="D506" s="22">
        <v>857</v>
      </c>
      <c r="E506" s="56">
        <f t="shared" si="119"/>
        <v>0</v>
      </c>
      <c r="F506" s="56">
        <v>0</v>
      </c>
      <c r="G506" s="56">
        <v>0</v>
      </c>
      <c r="H506" s="56">
        <v>0</v>
      </c>
      <c r="I506" s="56">
        <v>0</v>
      </c>
      <c r="J506" s="60"/>
      <c r="K506" s="60"/>
      <c r="L506" s="60"/>
      <c r="M506" s="60"/>
    </row>
    <row r="507" spans="1:15" s="9" customFormat="1" ht="25.5" x14ac:dyDescent="0.25">
      <c r="A507" s="70"/>
      <c r="B507" s="71"/>
      <c r="C507" s="16" t="s">
        <v>101</v>
      </c>
      <c r="D507" s="22"/>
      <c r="E507" s="56">
        <f t="shared" si="119"/>
        <v>0</v>
      </c>
      <c r="F507" s="56">
        <v>0</v>
      </c>
      <c r="G507" s="56">
        <v>0</v>
      </c>
      <c r="H507" s="56"/>
      <c r="I507" s="56">
        <v>0</v>
      </c>
      <c r="J507" s="56">
        <v>0</v>
      </c>
      <c r="K507" s="56">
        <v>0</v>
      </c>
      <c r="L507" s="56">
        <v>0</v>
      </c>
      <c r="M507" s="56">
        <v>0</v>
      </c>
    </row>
    <row r="508" spans="1:15" s="9" customFormat="1" ht="25.5" x14ac:dyDescent="0.25">
      <c r="A508" s="70"/>
      <c r="B508" s="71"/>
      <c r="C508" s="16" t="s">
        <v>102</v>
      </c>
      <c r="D508" s="22"/>
      <c r="E508" s="56">
        <f t="shared" si="119"/>
        <v>0</v>
      </c>
      <c r="F508" s="56">
        <v>0</v>
      </c>
      <c r="G508" s="56">
        <v>0</v>
      </c>
      <c r="H508" s="56">
        <v>0</v>
      </c>
      <c r="I508" s="56">
        <v>0</v>
      </c>
      <c r="J508" s="56">
        <v>0</v>
      </c>
      <c r="K508" s="56">
        <v>0</v>
      </c>
      <c r="L508" s="56">
        <v>0</v>
      </c>
      <c r="M508" s="56">
        <v>0</v>
      </c>
    </row>
    <row r="509" spans="1:15" s="9" customFormat="1" ht="38.25" x14ac:dyDescent="0.25">
      <c r="A509" s="70"/>
      <c r="B509" s="71"/>
      <c r="C509" s="16" t="s">
        <v>103</v>
      </c>
      <c r="D509" s="22"/>
      <c r="E509" s="56">
        <f t="shared" si="119"/>
        <v>0</v>
      </c>
      <c r="F509" s="56">
        <v>0</v>
      </c>
      <c r="G509" s="56">
        <v>0</v>
      </c>
      <c r="H509" s="56">
        <v>0</v>
      </c>
      <c r="I509" s="56">
        <v>0</v>
      </c>
      <c r="J509" s="56">
        <v>0</v>
      </c>
      <c r="K509" s="56">
        <v>0</v>
      </c>
      <c r="L509" s="56">
        <v>0</v>
      </c>
      <c r="M509" s="56">
        <v>0</v>
      </c>
    </row>
    <row r="510" spans="1:15" s="46" customFormat="1" ht="18.75" hidden="1" x14ac:dyDescent="0.3">
      <c r="A510" s="53">
        <v>1</v>
      </c>
      <c r="B510" s="54">
        <v>2</v>
      </c>
      <c r="C510" s="54">
        <v>3</v>
      </c>
      <c r="D510" s="54">
        <v>4</v>
      </c>
      <c r="E510" s="58">
        <v>5</v>
      </c>
      <c r="F510" s="58">
        <v>6</v>
      </c>
      <c r="G510" s="58">
        <v>7</v>
      </c>
      <c r="H510" s="58">
        <v>8</v>
      </c>
      <c r="I510" s="58">
        <v>9</v>
      </c>
      <c r="J510" s="58" t="s">
        <v>93</v>
      </c>
      <c r="K510" s="58">
        <v>11</v>
      </c>
      <c r="L510" s="58" t="s">
        <v>94</v>
      </c>
      <c r="M510" s="58" t="s">
        <v>121</v>
      </c>
      <c r="N510" s="44"/>
      <c r="O510" s="45"/>
    </row>
    <row r="511" spans="1:15" s="9" customFormat="1" ht="15" x14ac:dyDescent="0.25">
      <c r="A511" s="70" t="s">
        <v>49</v>
      </c>
      <c r="B511" s="71" t="s">
        <v>162</v>
      </c>
      <c r="C511" s="16" t="s">
        <v>95</v>
      </c>
      <c r="D511" s="22"/>
      <c r="E511" s="56">
        <f>SUM(F511:M511)</f>
        <v>731071.85334999999</v>
      </c>
      <c r="F511" s="56">
        <f t="shared" ref="F511:M511" si="120">F512+F514</f>
        <v>85651.245540000004</v>
      </c>
      <c r="G511" s="56">
        <f t="shared" si="120"/>
        <v>0</v>
      </c>
      <c r="H511" s="56">
        <f t="shared" si="120"/>
        <v>0</v>
      </c>
      <c r="I511" s="56">
        <f t="shared" si="120"/>
        <v>0</v>
      </c>
      <c r="J511" s="56">
        <f t="shared" si="120"/>
        <v>39561.70781</v>
      </c>
      <c r="K511" s="56">
        <f t="shared" si="120"/>
        <v>592377.80000000005</v>
      </c>
      <c r="L511" s="56">
        <f t="shared" si="120"/>
        <v>13481.1</v>
      </c>
      <c r="M511" s="56">
        <f t="shared" si="120"/>
        <v>0</v>
      </c>
    </row>
    <row r="512" spans="1:15" s="9" customFormat="1" ht="38.25" x14ac:dyDescent="0.25">
      <c r="A512" s="70"/>
      <c r="B512" s="71"/>
      <c r="C512" s="16" t="s">
        <v>97</v>
      </c>
      <c r="D512" s="22"/>
      <c r="E512" s="56">
        <f>E513+E515</f>
        <v>731071.85334999999</v>
      </c>
      <c r="F512" s="56">
        <f t="shared" ref="F512:M512" si="121">F513+F515+F532+F533+F534</f>
        <v>85651.245540000004</v>
      </c>
      <c r="G512" s="56">
        <f t="shared" si="121"/>
        <v>0</v>
      </c>
      <c r="H512" s="56">
        <f t="shared" si="121"/>
        <v>0</v>
      </c>
      <c r="I512" s="56">
        <f t="shared" si="121"/>
        <v>0</v>
      </c>
      <c r="J512" s="56">
        <f t="shared" si="121"/>
        <v>39561.70781</v>
      </c>
      <c r="K512" s="56">
        <f t="shared" si="121"/>
        <v>592377.80000000005</v>
      </c>
      <c r="L512" s="56">
        <f t="shared" si="121"/>
        <v>13481.1</v>
      </c>
      <c r="M512" s="56">
        <f t="shared" si="121"/>
        <v>0</v>
      </c>
    </row>
    <row r="513" spans="1:13" s="9" customFormat="1" ht="25.5" x14ac:dyDescent="0.25">
      <c r="A513" s="70"/>
      <c r="B513" s="71"/>
      <c r="C513" s="16" t="s">
        <v>98</v>
      </c>
      <c r="D513" s="22">
        <v>843</v>
      </c>
      <c r="E513" s="56">
        <f>SUM(F513:M513)</f>
        <v>408948.5</v>
      </c>
      <c r="F513" s="56">
        <v>0</v>
      </c>
      <c r="G513" s="56">
        <v>0</v>
      </c>
      <c r="H513" s="56">
        <v>0</v>
      </c>
      <c r="I513" s="56">
        <v>0</v>
      </c>
      <c r="J513" s="56">
        <v>0</v>
      </c>
      <c r="K513" s="56">
        <v>408948.5</v>
      </c>
      <c r="L513" s="56">
        <v>0</v>
      </c>
      <c r="M513" s="56">
        <v>0</v>
      </c>
    </row>
    <row r="514" spans="1:13" s="9" customFormat="1" ht="51" x14ac:dyDescent="0.25">
      <c r="A514" s="70"/>
      <c r="B514" s="71"/>
      <c r="C514" s="16" t="s">
        <v>99</v>
      </c>
      <c r="D514" s="22"/>
      <c r="E514" s="56">
        <f t="shared" ref="E514:E534" si="122">SUM(F514:L514)</f>
        <v>0</v>
      </c>
      <c r="F514" s="56">
        <v>0</v>
      </c>
      <c r="G514" s="56">
        <v>0</v>
      </c>
      <c r="H514" s="56">
        <v>0</v>
      </c>
      <c r="I514" s="56">
        <v>0</v>
      </c>
      <c r="J514" s="56">
        <v>0</v>
      </c>
      <c r="K514" s="56">
        <v>0</v>
      </c>
      <c r="L514" s="56">
        <v>0</v>
      </c>
      <c r="M514" s="56">
        <v>0</v>
      </c>
    </row>
    <row r="515" spans="1:13" s="9" customFormat="1" ht="25.5" x14ac:dyDescent="0.25">
      <c r="A515" s="70"/>
      <c r="B515" s="71"/>
      <c r="C515" s="16" t="s">
        <v>106</v>
      </c>
      <c r="D515" s="17"/>
      <c r="E515" s="56">
        <f>SUM(F515:M515)</f>
        <v>322123.35334999999</v>
      </c>
      <c r="F515" s="56">
        <f t="shared" ref="F515:I515" si="123">SUM(F516:F531)</f>
        <v>85651.245540000004</v>
      </c>
      <c r="G515" s="56">
        <f t="shared" si="123"/>
        <v>0</v>
      </c>
      <c r="H515" s="56">
        <f t="shared" si="123"/>
        <v>0</v>
      </c>
      <c r="I515" s="56">
        <f t="shared" si="123"/>
        <v>0</v>
      </c>
      <c r="J515" s="56">
        <f>J528</f>
        <v>39561.70781</v>
      </c>
      <c r="K515" s="56">
        <f t="shared" ref="K515:M515" si="124">K528</f>
        <v>183429.3</v>
      </c>
      <c r="L515" s="56">
        <f t="shared" si="124"/>
        <v>13481.1</v>
      </c>
      <c r="M515" s="56">
        <f t="shared" si="124"/>
        <v>0</v>
      </c>
    </row>
    <row r="516" spans="1:13" s="9" customFormat="1" ht="15" hidden="1" x14ac:dyDescent="0.25">
      <c r="A516" s="70"/>
      <c r="B516" s="71"/>
      <c r="C516" s="16"/>
      <c r="D516" s="22">
        <v>804</v>
      </c>
      <c r="E516" s="56">
        <f t="shared" ref="E516:E530" si="125">SUM(F516:M516)</f>
        <v>0</v>
      </c>
      <c r="F516" s="56">
        <v>0</v>
      </c>
      <c r="G516" s="56">
        <v>0</v>
      </c>
      <c r="H516" s="56">
        <v>0</v>
      </c>
      <c r="I516" s="56"/>
      <c r="J516" s="56">
        <v>0</v>
      </c>
      <c r="K516" s="56">
        <v>0</v>
      </c>
      <c r="L516" s="56">
        <v>0</v>
      </c>
      <c r="M516" s="56">
        <v>0</v>
      </c>
    </row>
    <row r="517" spans="1:13" s="9" customFormat="1" ht="15" hidden="1" x14ac:dyDescent="0.25">
      <c r="A517" s="70"/>
      <c r="B517" s="71"/>
      <c r="C517" s="16"/>
      <c r="D517" s="22">
        <v>808</v>
      </c>
      <c r="E517" s="56">
        <f t="shared" si="125"/>
        <v>0</v>
      </c>
      <c r="F517" s="56">
        <v>0</v>
      </c>
      <c r="G517" s="56">
        <v>0</v>
      </c>
      <c r="H517" s="56">
        <v>0</v>
      </c>
      <c r="I517" s="56"/>
      <c r="J517" s="56">
        <v>0</v>
      </c>
      <c r="K517" s="56">
        <v>0</v>
      </c>
      <c r="L517" s="56">
        <v>0</v>
      </c>
      <c r="M517" s="56">
        <v>0</v>
      </c>
    </row>
    <row r="518" spans="1:13" s="9" customFormat="1" ht="15" hidden="1" x14ac:dyDescent="0.25">
      <c r="A518" s="70"/>
      <c r="B518" s="71"/>
      <c r="C518" s="16"/>
      <c r="D518" s="22">
        <v>810</v>
      </c>
      <c r="E518" s="56">
        <f t="shared" si="125"/>
        <v>0</v>
      </c>
      <c r="F518" s="56">
        <v>0</v>
      </c>
      <c r="G518" s="56">
        <v>0</v>
      </c>
      <c r="H518" s="56">
        <v>0</v>
      </c>
      <c r="I518" s="56"/>
      <c r="J518" s="56">
        <v>0</v>
      </c>
      <c r="K518" s="56">
        <v>0</v>
      </c>
      <c r="L518" s="56">
        <v>0</v>
      </c>
      <c r="M518" s="56">
        <v>0</v>
      </c>
    </row>
    <row r="519" spans="1:13" s="9" customFormat="1" ht="15" hidden="1" x14ac:dyDescent="0.25">
      <c r="A519" s="70"/>
      <c r="B519" s="71"/>
      <c r="C519" s="16"/>
      <c r="D519" s="22">
        <v>812</v>
      </c>
      <c r="E519" s="56">
        <f t="shared" si="125"/>
        <v>0</v>
      </c>
      <c r="F519" s="56"/>
      <c r="G519" s="56"/>
      <c r="H519" s="56"/>
      <c r="I519" s="56"/>
      <c r="J519" s="56"/>
      <c r="K519" s="56"/>
      <c r="L519" s="56"/>
      <c r="M519" s="56"/>
    </row>
    <row r="520" spans="1:13" s="9" customFormat="1" ht="15" hidden="1" x14ac:dyDescent="0.25">
      <c r="A520" s="70"/>
      <c r="B520" s="71"/>
      <c r="C520" s="16"/>
      <c r="D520" s="22">
        <v>813</v>
      </c>
      <c r="E520" s="56">
        <f t="shared" si="125"/>
        <v>0</v>
      </c>
      <c r="F520" s="56">
        <v>0</v>
      </c>
      <c r="G520" s="56">
        <v>0</v>
      </c>
      <c r="H520" s="56">
        <v>0</v>
      </c>
      <c r="I520" s="56"/>
      <c r="J520" s="56">
        <v>0</v>
      </c>
      <c r="K520" s="56">
        <v>0</v>
      </c>
      <c r="L520" s="56">
        <v>0</v>
      </c>
      <c r="M520" s="56">
        <v>0</v>
      </c>
    </row>
    <row r="521" spans="1:13" s="9" customFormat="1" ht="15" hidden="1" x14ac:dyDescent="0.25">
      <c r="A521" s="70"/>
      <c r="B521" s="71"/>
      <c r="C521" s="16"/>
      <c r="D521" s="22">
        <v>814</v>
      </c>
      <c r="E521" s="56">
        <f t="shared" si="125"/>
        <v>0</v>
      </c>
      <c r="F521" s="56">
        <v>0</v>
      </c>
      <c r="G521" s="56">
        <v>0</v>
      </c>
      <c r="H521" s="56">
        <v>0</v>
      </c>
      <c r="I521" s="56"/>
      <c r="J521" s="56">
        <v>0</v>
      </c>
      <c r="K521" s="56">
        <v>0</v>
      </c>
      <c r="L521" s="56">
        <v>0</v>
      </c>
      <c r="M521" s="56">
        <v>0</v>
      </c>
    </row>
    <row r="522" spans="1:13" s="9" customFormat="1" ht="15" hidden="1" x14ac:dyDescent="0.25">
      <c r="A522" s="70"/>
      <c r="B522" s="71"/>
      <c r="C522" s="16"/>
      <c r="D522" s="22">
        <v>815</v>
      </c>
      <c r="E522" s="56">
        <f t="shared" si="125"/>
        <v>0</v>
      </c>
      <c r="F522" s="56">
        <v>0</v>
      </c>
      <c r="G522" s="56">
        <v>0</v>
      </c>
      <c r="H522" s="56">
        <v>0</v>
      </c>
      <c r="I522" s="56"/>
      <c r="J522" s="56">
        <v>0</v>
      </c>
      <c r="K522" s="56">
        <v>0</v>
      </c>
      <c r="L522" s="56">
        <v>0</v>
      </c>
      <c r="M522" s="56">
        <v>0</v>
      </c>
    </row>
    <row r="523" spans="1:13" s="9" customFormat="1" ht="15" hidden="1" x14ac:dyDescent="0.25">
      <c r="A523" s="70"/>
      <c r="B523" s="71"/>
      <c r="C523" s="16"/>
      <c r="D523" s="22">
        <v>816</v>
      </c>
      <c r="E523" s="56">
        <f t="shared" si="125"/>
        <v>0</v>
      </c>
      <c r="F523" s="56">
        <v>0</v>
      </c>
      <c r="G523" s="56">
        <v>0</v>
      </c>
      <c r="H523" s="56">
        <v>0</v>
      </c>
      <c r="I523" s="56"/>
      <c r="J523" s="56">
        <v>0</v>
      </c>
      <c r="K523" s="56">
        <v>0</v>
      </c>
      <c r="L523" s="56">
        <v>0</v>
      </c>
      <c r="M523" s="56">
        <v>0</v>
      </c>
    </row>
    <row r="524" spans="1:13" s="9" customFormat="1" ht="15" hidden="1" x14ac:dyDescent="0.25">
      <c r="A524" s="70"/>
      <c r="B524" s="71"/>
      <c r="C524" s="16"/>
      <c r="D524" s="22">
        <v>819</v>
      </c>
      <c r="E524" s="56">
        <f t="shared" si="125"/>
        <v>0</v>
      </c>
      <c r="F524" s="56">
        <v>0</v>
      </c>
      <c r="G524" s="56">
        <v>0</v>
      </c>
      <c r="H524" s="56">
        <v>0</v>
      </c>
      <c r="I524" s="56"/>
      <c r="J524" s="56">
        <v>0</v>
      </c>
      <c r="K524" s="56">
        <v>0</v>
      </c>
      <c r="L524" s="56">
        <v>0</v>
      </c>
      <c r="M524" s="56">
        <v>0</v>
      </c>
    </row>
    <row r="525" spans="1:13" s="9" customFormat="1" ht="15" hidden="1" x14ac:dyDescent="0.25">
      <c r="A525" s="70"/>
      <c r="B525" s="71"/>
      <c r="C525" s="16"/>
      <c r="D525" s="22">
        <v>826</v>
      </c>
      <c r="E525" s="56">
        <f t="shared" si="125"/>
        <v>0</v>
      </c>
      <c r="F525" s="56">
        <v>0</v>
      </c>
      <c r="G525" s="56">
        <v>0</v>
      </c>
      <c r="H525" s="56">
        <v>0</v>
      </c>
      <c r="I525" s="56"/>
      <c r="J525" s="56">
        <v>0</v>
      </c>
      <c r="K525" s="56">
        <v>0</v>
      </c>
      <c r="L525" s="56">
        <v>0</v>
      </c>
      <c r="M525" s="56">
        <v>0</v>
      </c>
    </row>
    <row r="526" spans="1:13" s="9" customFormat="1" ht="15" hidden="1" x14ac:dyDescent="0.25">
      <c r="A526" s="70"/>
      <c r="B526" s="71"/>
      <c r="C526" s="16"/>
      <c r="D526" s="22">
        <v>829</v>
      </c>
      <c r="E526" s="56">
        <f t="shared" si="125"/>
        <v>0</v>
      </c>
      <c r="F526" s="56">
        <v>0</v>
      </c>
      <c r="G526" s="56">
        <v>0</v>
      </c>
      <c r="H526" s="56">
        <v>0</v>
      </c>
      <c r="I526" s="56"/>
      <c r="J526" s="56">
        <v>0</v>
      </c>
      <c r="K526" s="56">
        <v>0</v>
      </c>
      <c r="L526" s="56">
        <v>0</v>
      </c>
      <c r="M526" s="56">
        <v>0</v>
      </c>
    </row>
    <row r="527" spans="1:13" s="9" customFormat="1" ht="15" hidden="1" x14ac:dyDescent="0.25">
      <c r="A527" s="70"/>
      <c r="B527" s="71"/>
      <c r="C527" s="16"/>
      <c r="D527" s="22">
        <v>832</v>
      </c>
      <c r="E527" s="56">
        <f t="shared" si="125"/>
        <v>0</v>
      </c>
      <c r="F527" s="56">
        <v>0</v>
      </c>
      <c r="G527" s="56">
        <v>0</v>
      </c>
      <c r="H527" s="56">
        <v>0</v>
      </c>
      <c r="I527" s="56"/>
      <c r="J527" s="56">
        <v>0</v>
      </c>
      <c r="K527" s="56">
        <v>0</v>
      </c>
      <c r="L527" s="56">
        <v>0</v>
      </c>
      <c r="M527" s="56">
        <v>0</v>
      </c>
    </row>
    <row r="528" spans="1:13" s="9" customFormat="1" ht="15" x14ac:dyDescent="0.25">
      <c r="A528" s="70"/>
      <c r="B528" s="71"/>
      <c r="C528" s="16"/>
      <c r="D528" s="22">
        <v>843</v>
      </c>
      <c r="E528" s="56">
        <f>SUM(F528:M528)</f>
        <v>236472.10780999999</v>
      </c>
      <c r="F528" s="56">
        <v>0</v>
      </c>
      <c r="G528" s="56">
        <v>0</v>
      </c>
      <c r="H528" s="56">
        <v>0</v>
      </c>
      <c r="I528" s="56"/>
      <c r="J528" s="56">
        <v>39561.70781</v>
      </c>
      <c r="K528" s="56">
        <v>183429.3</v>
      </c>
      <c r="L528" s="56">
        <v>13481.1</v>
      </c>
      <c r="M528" s="56">
        <v>0</v>
      </c>
    </row>
    <row r="529" spans="1:13" s="9" customFormat="1" ht="15" hidden="1" x14ac:dyDescent="0.25">
      <c r="A529" s="70"/>
      <c r="B529" s="71"/>
      <c r="C529" s="16"/>
      <c r="D529" s="22">
        <v>847</v>
      </c>
      <c r="E529" s="56">
        <f t="shared" si="125"/>
        <v>0</v>
      </c>
      <c r="F529" s="56">
        <v>0</v>
      </c>
      <c r="G529" s="56">
        <v>0</v>
      </c>
      <c r="H529" s="56">
        <v>0</v>
      </c>
      <c r="I529" s="56"/>
      <c r="J529" s="56">
        <v>0</v>
      </c>
      <c r="K529" s="56">
        <v>0</v>
      </c>
      <c r="L529" s="56">
        <v>0</v>
      </c>
      <c r="M529" s="56">
        <v>0</v>
      </c>
    </row>
    <row r="530" spans="1:13" s="9" customFormat="1" ht="15" hidden="1" x14ac:dyDescent="0.25">
      <c r="A530" s="70"/>
      <c r="B530" s="71"/>
      <c r="C530" s="16"/>
      <c r="D530" s="22">
        <v>848</v>
      </c>
      <c r="E530" s="56">
        <f t="shared" si="125"/>
        <v>0</v>
      </c>
      <c r="F530" s="56">
        <v>0</v>
      </c>
      <c r="G530" s="56">
        <v>0</v>
      </c>
      <c r="H530" s="56">
        <v>0</v>
      </c>
      <c r="I530" s="56"/>
      <c r="J530" s="56">
        <v>0</v>
      </c>
      <c r="K530" s="56">
        <v>0</v>
      </c>
      <c r="L530" s="56">
        <v>0</v>
      </c>
      <c r="M530" s="56">
        <v>0</v>
      </c>
    </row>
    <row r="531" spans="1:13" s="9" customFormat="1" ht="15" x14ac:dyDescent="0.25">
      <c r="A531" s="70"/>
      <c r="B531" s="71"/>
      <c r="C531" s="16"/>
      <c r="D531" s="22">
        <v>857</v>
      </c>
      <c r="E531" s="56">
        <f>SUM(F531:M531)</f>
        <v>85651.245540000004</v>
      </c>
      <c r="F531" s="56">
        <v>85651.245540000004</v>
      </c>
      <c r="G531" s="56">
        <v>0</v>
      </c>
      <c r="H531" s="56">
        <v>0</v>
      </c>
      <c r="I531" s="56">
        <v>0</v>
      </c>
      <c r="J531" s="56">
        <v>0</v>
      </c>
      <c r="K531" s="56">
        <v>0</v>
      </c>
      <c r="L531" s="56">
        <v>0</v>
      </c>
      <c r="M531" s="56">
        <v>0</v>
      </c>
    </row>
    <row r="532" spans="1:13" s="9" customFormat="1" ht="25.5" x14ac:dyDescent="0.25">
      <c r="A532" s="70"/>
      <c r="B532" s="71"/>
      <c r="C532" s="16" t="s">
        <v>101</v>
      </c>
      <c r="D532" s="22"/>
      <c r="E532" s="56">
        <f t="shared" si="122"/>
        <v>0</v>
      </c>
      <c r="F532" s="56">
        <v>0</v>
      </c>
      <c r="G532" s="56">
        <v>0</v>
      </c>
      <c r="H532" s="56">
        <v>0</v>
      </c>
      <c r="I532" s="56">
        <v>0</v>
      </c>
      <c r="J532" s="56">
        <v>0</v>
      </c>
      <c r="K532" s="56">
        <v>0</v>
      </c>
      <c r="L532" s="56">
        <v>0</v>
      </c>
      <c r="M532" s="56">
        <v>0</v>
      </c>
    </row>
    <row r="533" spans="1:13" s="9" customFormat="1" ht="25.5" x14ac:dyDescent="0.25">
      <c r="A533" s="70"/>
      <c r="B533" s="71"/>
      <c r="C533" s="16" t="s">
        <v>102</v>
      </c>
      <c r="D533" s="22"/>
      <c r="E533" s="56">
        <f t="shared" si="122"/>
        <v>0</v>
      </c>
      <c r="F533" s="56">
        <v>0</v>
      </c>
      <c r="G533" s="56">
        <v>0</v>
      </c>
      <c r="H533" s="56">
        <v>0</v>
      </c>
      <c r="I533" s="56">
        <v>0</v>
      </c>
      <c r="J533" s="56">
        <v>0</v>
      </c>
      <c r="K533" s="56">
        <v>0</v>
      </c>
      <c r="L533" s="56">
        <v>0</v>
      </c>
      <c r="M533" s="56">
        <v>0</v>
      </c>
    </row>
    <row r="534" spans="1:13" s="9" customFormat="1" ht="38.25" x14ac:dyDescent="0.25">
      <c r="A534" s="70"/>
      <c r="B534" s="71"/>
      <c r="C534" s="16" t="s">
        <v>103</v>
      </c>
      <c r="D534" s="22"/>
      <c r="E534" s="56">
        <f t="shared" si="122"/>
        <v>0</v>
      </c>
      <c r="F534" s="56">
        <v>0</v>
      </c>
      <c r="G534" s="56">
        <v>0</v>
      </c>
      <c r="H534" s="56">
        <v>0</v>
      </c>
      <c r="I534" s="56">
        <v>0</v>
      </c>
      <c r="J534" s="56">
        <v>0</v>
      </c>
      <c r="K534" s="56">
        <v>0</v>
      </c>
      <c r="L534" s="56">
        <v>0</v>
      </c>
      <c r="M534" s="56">
        <v>0</v>
      </c>
    </row>
    <row r="535" spans="1:13" s="9" customFormat="1" ht="15" x14ac:dyDescent="0.25">
      <c r="A535" s="70" t="s">
        <v>50</v>
      </c>
      <c r="B535" s="71" t="s">
        <v>51</v>
      </c>
      <c r="C535" s="16" t="s">
        <v>95</v>
      </c>
      <c r="D535" s="22"/>
      <c r="E535" s="56">
        <f>SUM(F535:L535)</f>
        <v>0</v>
      </c>
      <c r="F535" s="56">
        <f t="shared" ref="F535:M535" si="126">F536+F538</f>
        <v>0</v>
      </c>
      <c r="G535" s="56">
        <f t="shared" si="126"/>
        <v>0</v>
      </c>
      <c r="H535" s="56">
        <f t="shared" si="126"/>
        <v>0</v>
      </c>
      <c r="I535" s="56">
        <f t="shared" si="126"/>
        <v>0</v>
      </c>
      <c r="J535" s="56">
        <f t="shared" si="126"/>
        <v>0</v>
      </c>
      <c r="K535" s="56">
        <f t="shared" si="126"/>
        <v>0</v>
      </c>
      <c r="L535" s="56">
        <f t="shared" si="126"/>
        <v>0</v>
      </c>
      <c r="M535" s="56">
        <f t="shared" si="126"/>
        <v>0</v>
      </c>
    </row>
    <row r="536" spans="1:13" s="9" customFormat="1" ht="38.25" x14ac:dyDescent="0.25">
      <c r="A536" s="70"/>
      <c r="B536" s="71"/>
      <c r="C536" s="16" t="s">
        <v>97</v>
      </c>
      <c r="D536" s="22"/>
      <c r="E536" s="56">
        <f t="shared" ref="E536:E558" si="127">SUM(F536:L536)</f>
        <v>0</v>
      </c>
      <c r="F536" s="56">
        <f t="shared" ref="F536:M536" si="128">F537+F539+F556+F557+F558</f>
        <v>0</v>
      </c>
      <c r="G536" s="56">
        <f t="shared" si="128"/>
        <v>0</v>
      </c>
      <c r="H536" s="56">
        <f t="shared" si="128"/>
        <v>0</v>
      </c>
      <c r="I536" s="56">
        <f t="shared" si="128"/>
        <v>0</v>
      </c>
      <c r="J536" s="56">
        <f t="shared" si="128"/>
        <v>0</v>
      </c>
      <c r="K536" s="56">
        <f t="shared" si="128"/>
        <v>0</v>
      </c>
      <c r="L536" s="56">
        <f t="shared" si="128"/>
        <v>0</v>
      </c>
      <c r="M536" s="56">
        <f t="shared" si="128"/>
        <v>0</v>
      </c>
    </row>
    <row r="537" spans="1:13" s="9" customFormat="1" ht="25.5" x14ac:dyDescent="0.25">
      <c r="A537" s="70"/>
      <c r="B537" s="71"/>
      <c r="C537" s="16" t="s">
        <v>98</v>
      </c>
      <c r="D537" s="22"/>
      <c r="E537" s="56">
        <f t="shared" si="127"/>
        <v>0</v>
      </c>
      <c r="F537" s="56">
        <v>0</v>
      </c>
      <c r="G537" s="56">
        <v>0</v>
      </c>
      <c r="H537" s="56">
        <v>0</v>
      </c>
      <c r="I537" s="56">
        <v>0</v>
      </c>
      <c r="J537" s="56">
        <v>0</v>
      </c>
      <c r="K537" s="56">
        <v>0</v>
      </c>
      <c r="L537" s="56">
        <v>0</v>
      </c>
      <c r="M537" s="56">
        <v>0</v>
      </c>
    </row>
    <row r="538" spans="1:13" s="9" customFormat="1" ht="51" x14ac:dyDescent="0.25">
      <c r="A538" s="70"/>
      <c r="B538" s="71"/>
      <c r="C538" s="16" t="s">
        <v>99</v>
      </c>
      <c r="D538" s="22"/>
      <c r="E538" s="56">
        <f t="shared" si="127"/>
        <v>0</v>
      </c>
      <c r="F538" s="56">
        <v>0</v>
      </c>
      <c r="G538" s="56">
        <v>0</v>
      </c>
      <c r="H538" s="56">
        <v>0</v>
      </c>
      <c r="I538" s="56">
        <v>0</v>
      </c>
      <c r="J538" s="56">
        <v>0</v>
      </c>
      <c r="K538" s="56">
        <v>0</v>
      </c>
      <c r="L538" s="56">
        <v>0</v>
      </c>
      <c r="M538" s="56">
        <v>0</v>
      </c>
    </row>
    <row r="539" spans="1:13" s="9" customFormat="1" ht="36.75" customHeight="1" x14ac:dyDescent="0.25">
      <c r="A539" s="70"/>
      <c r="B539" s="71"/>
      <c r="C539" s="16" t="s">
        <v>100</v>
      </c>
      <c r="D539" s="17">
        <v>810</v>
      </c>
      <c r="E539" s="56">
        <f t="shared" si="127"/>
        <v>0</v>
      </c>
      <c r="F539" s="56">
        <f t="shared" ref="F539:L539" si="129">SUM(F540:F555)</f>
        <v>0</v>
      </c>
      <c r="G539" s="56">
        <f t="shared" si="129"/>
        <v>0</v>
      </c>
      <c r="H539" s="56">
        <f t="shared" si="129"/>
        <v>0</v>
      </c>
      <c r="I539" s="56">
        <f t="shared" si="129"/>
        <v>0</v>
      </c>
      <c r="J539" s="56">
        <f t="shared" si="129"/>
        <v>0</v>
      </c>
      <c r="K539" s="56">
        <f t="shared" si="129"/>
        <v>0</v>
      </c>
      <c r="L539" s="56">
        <f t="shared" si="129"/>
        <v>0</v>
      </c>
      <c r="M539" s="56">
        <f t="shared" ref="M539" si="130">SUM(M540:M555)</f>
        <v>0</v>
      </c>
    </row>
    <row r="540" spans="1:13" s="9" customFormat="1" ht="15" hidden="1" x14ac:dyDescent="0.25">
      <c r="A540" s="70"/>
      <c r="B540" s="71"/>
      <c r="C540" s="16"/>
      <c r="D540" s="22">
        <v>804</v>
      </c>
      <c r="E540" s="56">
        <f t="shared" si="127"/>
        <v>0</v>
      </c>
      <c r="F540" s="56">
        <v>0</v>
      </c>
      <c r="G540" s="56">
        <v>0</v>
      </c>
      <c r="H540" s="56">
        <v>0</v>
      </c>
      <c r="I540" s="56">
        <v>0</v>
      </c>
      <c r="J540" s="56">
        <v>0</v>
      </c>
      <c r="K540" s="56">
        <v>0</v>
      </c>
      <c r="L540" s="56">
        <v>0</v>
      </c>
      <c r="M540" s="56">
        <v>0</v>
      </c>
    </row>
    <row r="541" spans="1:13" s="9" customFormat="1" ht="15" hidden="1" x14ac:dyDescent="0.25">
      <c r="A541" s="70"/>
      <c r="B541" s="71"/>
      <c r="C541" s="16"/>
      <c r="D541" s="22">
        <v>808</v>
      </c>
      <c r="E541" s="56">
        <f t="shared" si="127"/>
        <v>0</v>
      </c>
      <c r="F541" s="56">
        <v>0</v>
      </c>
      <c r="G541" s="56">
        <v>0</v>
      </c>
      <c r="H541" s="56">
        <v>0</v>
      </c>
      <c r="I541" s="56">
        <v>0</v>
      </c>
      <c r="J541" s="56">
        <v>0</v>
      </c>
      <c r="K541" s="56">
        <v>0</v>
      </c>
      <c r="L541" s="56">
        <v>0</v>
      </c>
      <c r="M541" s="56">
        <v>0</v>
      </c>
    </row>
    <row r="542" spans="1:13" s="9" customFormat="1" ht="15" hidden="1" x14ac:dyDescent="0.25">
      <c r="A542" s="70"/>
      <c r="B542" s="71"/>
      <c r="C542" s="16"/>
      <c r="D542" s="22">
        <v>810</v>
      </c>
      <c r="E542" s="56">
        <f t="shared" si="127"/>
        <v>0</v>
      </c>
      <c r="F542" s="56">
        <v>0</v>
      </c>
      <c r="G542" s="56">
        <v>0</v>
      </c>
      <c r="H542" s="56">
        <v>0</v>
      </c>
      <c r="I542" s="56">
        <v>0</v>
      </c>
      <c r="J542" s="56">
        <v>0</v>
      </c>
      <c r="K542" s="56">
        <v>0</v>
      </c>
      <c r="L542" s="56">
        <v>0</v>
      </c>
      <c r="M542" s="56">
        <v>0</v>
      </c>
    </row>
    <row r="543" spans="1:13" s="9" customFormat="1" ht="15" hidden="1" x14ac:dyDescent="0.25">
      <c r="A543" s="70"/>
      <c r="B543" s="71"/>
      <c r="C543" s="16"/>
      <c r="D543" s="22">
        <v>812</v>
      </c>
      <c r="E543" s="56">
        <f t="shared" si="127"/>
        <v>0</v>
      </c>
      <c r="F543" s="56"/>
      <c r="G543" s="56"/>
      <c r="H543" s="56"/>
      <c r="I543" s="56"/>
      <c r="J543" s="56"/>
      <c r="K543" s="56"/>
      <c r="L543" s="56"/>
      <c r="M543" s="56"/>
    </row>
    <row r="544" spans="1:13" s="9" customFormat="1" ht="15" hidden="1" x14ac:dyDescent="0.25">
      <c r="A544" s="70"/>
      <c r="B544" s="71"/>
      <c r="C544" s="16"/>
      <c r="D544" s="22">
        <v>813</v>
      </c>
      <c r="E544" s="56">
        <f t="shared" si="127"/>
        <v>0</v>
      </c>
      <c r="F544" s="56">
        <v>0</v>
      </c>
      <c r="G544" s="56">
        <v>0</v>
      </c>
      <c r="H544" s="56">
        <v>0</v>
      </c>
      <c r="I544" s="56">
        <v>0</v>
      </c>
      <c r="J544" s="56">
        <v>0</v>
      </c>
      <c r="K544" s="56">
        <v>0</v>
      </c>
      <c r="L544" s="56">
        <v>0</v>
      </c>
      <c r="M544" s="56">
        <v>0</v>
      </c>
    </row>
    <row r="545" spans="1:13" s="9" customFormat="1" ht="15" hidden="1" x14ac:dyDescent="0.25">
      <c r="A545" s="70"/>
      <c r="B545" s="71"/>
      <c r="C545" s="16"/>
      <c r="D545" s="22">
        <v>814</v>
      </c>
      <c r="E545" s="56">
        <f t="shared" si="127"/>
        <v>0</v>
      </c>
      <c r="F545" s="56">
        <v>0</v>
      </c>
      <c r="G545" s="56">
        <v>0</v>
      </c>
      <c r="H545" s="56">
        <v>0</v>
      </c>
      <c r="I545" s="56">
        <v>0</v>
      </c>
      <c r="J545" s="56">
        <v>0</v>
      </c>
      <c r="K545" s="56">
        <v>0</v>
      </c>
      <c r="L545" s="56">
        <v>0</v>
      </c>
      <c r="M545" s="56">
        <v>0</v>
      </c>
    </row>
    <row r="546" spans="1:13" s="9" customFormat="1" ht="15" hidden="1" x14ac:dyDescent="0.25">
      <c r="A546" s="70"/>
      <c r="B546" s="71"/>
      <c r="C546" s="16"/>
      <c r="D546" s="22">
        <v>815</v>
      </c>
      <c r="E546" s="56">
        <f t="shared" si="127"/>
        <v>0</v>
      </c>
      <c r="F546" s="56">
        <v>0</v>
      </c>
      <c r="G546" s="56">
        <v>0</v>
      </c>
      <c r="H546" s="56">
        <v>0</v>
      </c>
      <c r="I546" s="56">
        <v>0</v>
      </c>
      <c r="J546" s="56">
        <v>0</v>
      </c>
      <c r="K546" s="56">
        <v>0</v>
      </c>
      <c r="L546" s="56">
        <v>0</v>
      </c>
      <c r="M546" s="56">
        <v>0</v>
      </c>
    </row>
    <row r="547" spans="1:13" s="9" customFormat="1" ht="15" hidden="1" x14ac:dyDescent="0.25">
      <c r="A547" s="70"/>
      <c r="B547" s="71"/>
      <c r="C547" s="16"/>
      <c r="D547" s="22">
        <v>816</v>
      </c>
      <c r="E547" s="56">
        <f t="shared" si="127"/>
        <v>0</v>
      </c>
      <c r="F547" s="56">
        <v>0</v>
      </c>
      <c r="G547" s="56">
        <v>0</v>
      </c>
      <c r="H547" s="56">
        <v>0</v>
      </c>
      <c r="I547" s="56">
        <v>0</v>
      </c>
      <c r="J547" s="56">
        <v>0</v>
      </c>
      <c r="K547" s="56">
        <v>0</v>
      </c>
      <c r="L547" s="56">
        <v>0</v>
      </c>
      <c r="M547" s="56">
        <v>0</v>
      </c>
    </row>
    <row r="548" spans="1:13" s="9" customFormat="1" ht="15" hidden="1" x14ac:dyDescent="0.25">
      <c r="A548" s="70"/>
      <c r="B548" s="71"/>
      <c r="C548" s="16"/>
      <c r="D548" s="22">
        <v>819</v>
      </c>
      <c r="E548" s="56">
        <f t="shared" si="127"/>
        <v>0</v>
      </c>
      <c r="F548" s="56">
        <v>0</v>
      </c>
      <c r="G548" s="56">
        <v>0</v>
      </c>
      <c r="H548" s="56">
        <v>0</v>
      </c>
      <c r="I548" s="56">
        <v>0</v>
      </c>
      <c r="J548" s="56">
        <v>0</v>
      </c>
      <c r="K548" s="56">
        <v>0</v>
      </c>
      <c r="L548" s="56">
        <v>0</v>
      </c>
      <c r="M548" s="56">
        <v>0</v>
      </c>
    </row>
    <row r="549" spans="1:13" s="9" customFormat="1" ht="15" hidden="1" x14ac:dyDescent="0.25">
      <c r="A549" s="70"/>
      <c r="B549" s="71"/>
      <c r="C549" s="16"/>
      <c r="D549" s="22">
        <v>826</v>
      </c>
      <c r="E549" s="56">
        <f t="shared" si="127"/>
        <v>0</v>
      </c>
      <c r="F549" s="56">
        <v>0</v>
      </c>
      <c r="G549" s="56">
        <v>0</v>
      </c>
      <c r="H549" s="56">
        <v>0</v>
      </c>
      <c r="I549" s="56">
        <v>0</v>
      </c>
      <c r="J549" s="56">
        <v>0</v>
      </c>
      <c r="K549" s="56">
        <v>0</v>
      </c>
      <c r="L549" s="56">
        <v>0</v>
      </c>
      <c r="M549" s="56">
        <v>0</v>
      </c>
    </row>
    <row r="550" spans="1:13" s="9" customFormat="1" ht="15" hidden="1" x14ac:dyDescent="0.25">
      <c r="A550" s="70"/>
      <c r="B550" s="71"/>
      <c r="C550" s="16"/>
      <c r="D550" s="22">
        <v>829</v>
      </c>
      <c r="E550" s="56">
        <f t="shared" si="127"/>
        <v>0</v>
      </c>
      <c r="F550" s="56">
        <v>0</v>
      </c>
      <c r="G550" s="56">
        <v>0</v>
      </c>
      <c r="H550" s="56">
        <v>0</v>
      </c>
      <c r="I550" s="56">
        <v>0</v>
      </c>
      <c r="J550" s="56">
        <v>0</v>
      </c>
      <c r="K550" s="56">
        <v>0</v>
      </c>
      <c r="L550" s="56">
        <v>0</v>
      </c>
      <c r="M550" s="56">
        <v>0</v>
      </c>
    </row>
    <row r="551" spans="1:13" s="9" customFormat="1" ht="15" hidden="1" x14ac:dyDescent="0.25">
      <c r="A551" s="70"/>
      <c r="B551" s="71"/>
      <c r="C551" s="16"/>
      <c r="D551" s="22">
        <v>832</v>
      </c>
      <c r="E551" s="56">
        <f t="shared" si="127"/>
        <v>0</v>
      </c>
      <c r="F551" s="56">
        <v>0</v>
      </c>
      <c r="G551" s="56">
        <v>0</v>
      </c>
      <c r="H551" s="56">
        <v>0</v>
      </c>
      <c r="I551" s="56">
        <v>0</v>
      </c>
      <c r="J551" s="56">
        <v>0</v>
      </c>
      <c r="K551" s="56">
        <v>0</v>
      </c>
      <c r="L551" s="56">
        <v>0</v>
      </c>
      <c r="M551" s="56">
        <v>0</v>
      </c>
    </row>
    <row r="552" spans="1:13" s="9" customFormat="1" ht="15" hidden="1" x14ac:dyDescent="0.25">
      <c r="A552" s="70"/>
      <c r="B552" s="71"/>
      <c r="C552" s="16"/>
      <c r="D552" s="22">
        <v>843</v>
      </c>
      <c r="E552" s="56">
        <f t="shared" si="127"/>
        <v>0</v>
      </c>
      <c r="F552" s="56">
        <v>0</v>
      </c>
      <c r="G552" s="56">
        <v>0</v>
      </c>
      <c r="H552" s="56">
        <v>0</v>
      </c>
      <c r="I552" s="56">
        <v>0</v>
      </c>
      <c r="J552" s="56">
        <v>0</v>
      </c>
      <c r="K552" s="56">
        <v>0</v>
      </c>
      <c r="L552" s="56">
        <v>0</v>
      </c>
      <c r="M552" s="56">
        <v>0</v>
      </c>
    </row>
    <row r="553" spans="1:13" s="9" customFormat="1" ht="15" hidden="1" x14ac:dyDescent="0.25">
      <c r="A553" s="70"/>
      <c r="B553" s="71"/>
      <c r="C553" s="16"/>
      <c r="D553" s="22">
        <v>847</v>
      </c>
      <c r="E553" s="56">
        <f t="shared" si="127"/>
        <v>0</v>
      </c>
      <c r="F553" s="56">
        <v>0</v>
      </c>
      <c r="G553" s="56">
        <v>0</v>
      </c>
      <c r="H553" s="56">
        <v>0</v>
      </c>
      <c r="I553" s="56">
        <v>0</v>
      </c>
      <c r="J553" s="56">
        <v>0</v>
      </c>
      <c r="K553" s="56">
        <v>0</v>
      </c>
      <c r="L553" s="56">
        <v>0</v>
      </c>
      <c r="M553" s="56">
        <v>0</v>
      </c>
    </row>
    <row r="554" spans="1:13" s="9" customFormat="1" ht="15" hidden="1" x14ac:dyDescent="0.25">
      <c r="A554" s="70"/>
      <c r="B554" s="71"/>
      <c r="C554" s="16"/>
      <c r="D554" s="22">
        <v>848</v>
      </c>
      <c r="E554" s="56">
        <f t="shared" si="127"/>
        <v>0</v>
      </c>
      <c r="F554" s="56">
        <v>0</v>
      </c>
      <c r="G554" s="56">
        <v>0</v>
      </c>
      <c r="H554" s="56">
        <v>0</v>
      </c>
      <c r="I554" s="56">
        <v>0</v>
      </c>
      <c r="J554" s="56">
        <v>0</v>
      </c>
      <c r="K554" s="56">
        <v>0</v>
      </c>
      <c r="L554" s="56">
        <v>0</v>
      </c>
      <c r="M554" s="56">
        <v>0</v>
      </c>
    </row>
    <row r="555" spans="1:13" s="9" customFormat="1" ht="15" hidden="1" x14ac:dyDescent="0.25">
      <c r="A555" s="70"/>
      <c r="B555" s="71"/>
      <c r="C555" s="16"/>
      <c r="D555" s="22">
        <v>857</v>
      </c>
      <c r="E555" s="56">
        <f t="shared" si="127"/>
        <v>0</v>
      </c>
      <c r="F555" s="56">
        <v>0</v>
      </c>
      <c r="G555" s="56">
        <v>0</v>
      </c>
      <c r="H555" s="56">
        <v>0</v>
      </c>
      <c r="I555" s="56">
        <v>0</v>
      </c>
      <c r="J555" s="56">
        <v>0</v>
      </c>
      <c r="K555" s="56">
        <v>0</v>
      </c>
      <c r="L555" s="56">
        <v>0</v>
      </c>
      <c r="M555" s="56">
        <v>0</v>
      </c>
    </row>
    <row r="556" spans="1:13" s="9" customFormat="1" ht="25.5" x14ac:dyDescent="0.25">
      <c r="A556" s="70"/>
      <c r="B556" s="71"/>
      <c r="C556" s="16" t="s">
        <v>101</v>
      </c>
      <c r="D556" s="22"/>
      <c r="E556" s="56">
        <f t="shared" si="127"/>
        <v>0</v>
      </c>
      <c r="F556" s="56">
        <v>0</v>
      </c>
      <c r="G556" s="56">
        <v>0</v>
      </c>
      <c r="H556" s="56">
        <v>0</v>
      </c>
      <c r="I556" s="56">
        <v>0</v>
      </c>
      <c r="J556" s="56">
        <v>0</v>
      </c>
      <c r="K556" s="56">
        <v>0</v>
      </c>
      <c r="L556" s="56">
        <v>0</v>
      </c>
      <c r="M556" s="56">
        <v>0</v>
      </c>
    </row>
    <row r="557" spans="1:13" s="9" customFormat="1" ht="25.5" x14ac:dyDescent="0.25">
      <c r="A557" s="70"/>
      <c r="B557" s="71"/>
      <c r="C557" s="16" t="s">
        <v>102</v>
      </c>
      <c r="D557" s="22"/>
      <c r="E557" s="56">
        <f t="shared" si="127"/>
        <v>0</v>
      </c>
      <c r="F557" s="56">
        <v>0</v>
      </c>
      <c r="G557" s="56">
        <v>0</v>
      </c>
      <c r="H557" s="56">
        <v>0</v>
      </c>
      <c r="I557" s="56">
        <v>0</v>
      </c>
      <c r="J557" s="56">
        <v>0</v>
      </c>
      <c r="K557" s="56">
        <v>0</v>
      </c>
      <c r="L557" s="56">
        <v>0</v>
      </c>
      <c r="M557" s="56">
        <v>0</v>
      </c>
    </row>
    <row r="558" spans="1:13" s="9" customFormat="1" ht="38.25" x14ac:dyDescent="0.25">
      <c r="A558" s="70"/>
      <c r="B558" s="71"/>
      <c r="C558" s="16" t="s">
        <v>103</v>
      </c>
      <c r="D558" s="22"/>
      <c r="E558" s="56">
        <f t="shared" si="127"/>
        <v>0</v>
      </c>
      <c r="F558" s="56">
        <v>0</v>
      </c>
      <c r="G558" s="56">
        <v>0</v>
      </c>
      <c r="H558" s="56">
        <v>0</v>
      </c>
      <c r="I558" s="56">
        <v>0</v>
      </c>
      <c r="J558" s="56">
        <v>0</v>
      </c>
      <c r="K558" s="56">
        <v>0</v>
      </c>
      <c r="L558" s="56">
        <v>0</v>
      </c>
      <c r="M558" s="56">
        <v>0</v>
      </c>
    </row>
    <row r="559" spans="1:13" s="9" customFormat="1" ht="15" x14ac:dyDescent="0.25">
      <c r="A559" s="70" t="s">
        <v>52</v>
      </c>
      <c r="B559" s="71" t="s">
        <v>53</v>
      </c>
      <c r="C559" s="16" t="s">
        <v>95</v>
      </c>
      <c r="D559" s="22"/>
      <c r="E559" s="56">
        <f>SUM(F559:L559)</f>
        <v>0</v>
      </c>
      <c r="F559" s="56">
        <f t="shared" ref="F559:M559" si="131">F560+F562</f>
        <v>0</v>
      </c>
      <c r="G559" s="56">
        <f t="shared" si="131"/>
        <v>0</v>
      </c>
      <c r="H559" s="56">
        <f t="shared" si="131"/>
        <v>0</v>
      </c>
      <c r="I559" s="56">
        <f t="shared" si="131"/>
        <v>0</v>
      </c>
      <c r="J559" s="56">
        <f t="shared" si="131"/>
        <v>0</v>
      </c>
      <c r="K559" s="56">
        <f t="shared" si="131"/>
        <v>0</v>
      </c>
      <c r="L559" s="56">
        <f t="shared" si="131"/>
        <v>0</v>
      </c>
      <c r="M559" s="56">
        <f t="shared" si="131"/>
        <v>0</v>
      </c>
    </row>
    <row r="560" spans="1:13" s="9" customFormat="1" ht="38.25" x14ac:dyDescent="0.25">
      <c r="A560" s="70"/>
      <c r="B560" s="71"/>
      <c r="C560" s="16" t="s">
        <v>97</v>
      </c>
      <c r="D560" s="22"/>
      <c r="E560" s="56">
        <f t="shared" ref="E560:E579" si="132">SUM(F560:I560)</f>
        <v>0</v>
      </c>
      <c r="F560" s="56">
        <f t="shared" ref="F560:M560" si="133">F561+F563+F580+F581+F582</f>
        <v>0</v>
      </c>
      <c r="G560" s="56">
        <f t="shared" si="133"/>
        <v>0</v>
      </c>
      <c r="H560" s="56">
        <f t="shared" si="133"/>
        <v>0</v>
      </c>
      <c r="I560" s="56">
        <f t="shared" si="133"/>
        <v>0</v>
      </c>
      <c r="J560" s="56">
        <f t="shared" si="133"/>
        <v>0</v>
      </c>
      <c r="K560" s="56">
        <f t="shared" si="133"/>
        <v>0</v>
      </c>
      <c r="L560" s="56">
        <f t="shared" si="133"/>
        <v>0</v>
      </c>
      <c r="M560" s="56">
        <f t="shared" si="133"/>
        <v>0</v>
      </c>
    </row>
    <row r="561" spans="1:13" s="9" customFormat="1" ht="25.5" x14ac:dyDescent="0.25">
      <c r="A561" s="70"/>
      <c r="B561" s="71"/>
      <c r="C561" s="16" t="s">
        <v>98</v>
      </c>
      <c r="D561" s="22"/>
      <c r="E561" s="56">
        <f t="shared" si="132"/>
        <v>0</v>
      </c>
      <c r="F561" s="56">
        <v>0</v>
      </c>
      <c r="G561" s="56">
        <v>0</v>
      </c>
      <c r="H561" s="56">
        <v>0</v>
      </c>
      <c r="I561" s="56">
        <v>0</v>
      </c>
      <c r="J561" s="56">
        <v>0</v>
      </c>
      <c r="K561" s="56">
        <v>0</v>
      </c>
      <c r="L561" s="56">
        <v>0</v>
      </c>
      <c r="M561" s="56">
        <v>0</v>
      </c>
    </row>
    <row r="562" spans="1:13" s="9" customFormat="1" ht="51" x14ac:dyDescent="0.25">
      <c r="A562" s="70"/>
      <c r="B562" s="71"/>
      <c r="C562" s="16" t="s">
        <v>99</v>
      </c>
      <c r="D562" s="22"/>
      <c r="E562" s="56">
        <f t="shared" si="132"/>
        <v>0</v>
      </c>
      <c r="F562" s="56">
        <v>0</v>
      </c>
      <c r="G562" s="56">
        <v>0</v>
      </c>
      <c r="H562" s="56">
        <v>0</v>
      </c>
      <c r="I562" s="56">
        <v>0</v>
      </c>
      <c r="J562" s="56">
        <v>0</v>
      </c>
      <c r="K562" s="56">
        <v>0</v>
      </c>
      <c r="L562" s="56">
        <v>0</v>
      </c>
      <c r="M562" s="56">
        <v>0</v>
      </c>
    </row>
    <row r="563" spans="1:13" s="9" customFormat="1" ht="25.5" x14ac:dyDescent="0.25">
      <c r="A563" s="70"/>
      <c r="B563" s="71"/>
      <c r="C563" s="16" t="s">
        <v>100</v>
      </c>
      <c r="D563" s="17">
        <v>810</v>
      </c>
      <c r="E563" s="56">
        <f t="shared" si="132"/>
        <v>0</v>
      </c>
      <c r="F563" s="56">
        <f t="shared" ref="F563:L563" si="134">SUM(F564:F579)</f>
        <v>0</v>
      </c>
      <c r="G563" s="56">
        <f t="shared" si="134"/>
        <v>0</v>
      </c>
      <c r="H563" s="56">
        <f t="shared" si="134"/>
        <v>0</v>
      </c>
      <c r="I563" s="56">
        <f t="shared" si="134"/>
        <v>0</v>
      </c>
      <c r="J563" s="56">
        <f t="shared" si="134"/>
        <v>0</v>
      </c>
      <c r="K563" s="56">
        <f t="shared" si="134"/>
        <v>0</v>
      </c>
      <c r="L563" s="56">
        <f t="shared" si="134"/>
        <v>0</v>
      </c>
      <c r="M563" s="56">
        <f t="shared" ref="M563" si="135">SUM(M564:M579)</f>
        <v>0</v>
      </c>
    </row>
    <row r="564" spans="1:13" s="9" customFormat="1" ht="15" hidden="1" x14ac:dyDescent="0.25">
      <c r="A564" s="70"/>
      <c r="B564" s="71"/>
      <c r="C564" s="16"/>
      <c r="D564" s="22">
        <v>804</v>
      </c>
      <c r="E564" s="56">
        <f t="shared" si="132"/>
        <v>0</v>
      </c>
      <c r="F564" s="56">
        <v>0</v>
      </c>
      <c r="G564" s="56">
        <v>0</v>
      </c>
      <c r="H564" s="56">
        <v>0</v>
      </c>
      <c r="I564" s="56">
        <v>0</v>
      </c>
      <c r="J564" s="56">
        <v>0</v>
      </c>
      <c r="K564" s="56">
        <v>0</v>
      </c>
      <c r="L564" s="56">
        <v>0</v>
      </c>
      <c r="M564" s="56">
        <v>0</v>
      </c>
    </row>
    <row r="565" spans="1:13" s="9" customFormat="1" ht="15" hidden="1" x14ac:dyDescent="0.25">
      <c r="A565" s="70"/>
      <c r="B565" s="71"/>
      <c r="C565" s="16"/>
      <c r="D565" s="22">
        <v>808</v>
      </c>
      <c r="E565" s="56">
        <f t="shared" si="132"/>
        <v>0</v>
      </c>
      <c r="F565" s="56">
        <v>0</v>
      </c>
      <c r="G565" s="56">
        <v>0</v>
      </c>
      <c r="H565" s="56">
        <v>0</v>
      </c>
      <c r="I565" s="56">
        <v>0</v>
      </c>
      <c r="J565" s="56">
        <v>0</v>
      </c>
      <c r="K565" s="56">
        <v>0</v>
      </c>
      <c r="L565" s="56">
        <v>0</v>
      </c>
      <c r="M565" s="56">
        <v>0</v>
      </c>
    </row>
    <row r="566" spans="1:13" s="9" customFormat="1" ht="15" hidden="1" x14ac:dyDescent="0.25">
      <c r="A566" s="70"/>
      <c r="B566" s="71"/>
      <c r="C566" s="16"/>
      <c r="D566" s="22">
        <v>810</v>
      </c>
      <c r="E566" s="56">
        <f t="shared" si="132"/>
        <v>0</v>
      </c>
      <c r="F566" s="56">
        <v>0</v>
      </c>
      <c r="G566" s="56">
        <v>0</v>
      </c>
      <c r="H566" s="56">
        <v>0</v>
      </c>
      <c r="I566" s="56">
        <v>0</v>
      </c>
      <c r="J566" s="56">
        <v>0</v>
      </c>
      <c r="K566" s="56">
        <v>0</v>
      </c>
      <c r="L566" s="56">
        <v>0</v>
      </c>
      <c r="M566" s="56">
        <v>0</v>
      </c>
    </row>
    <row r="567" spans="1:13" s="9" customFormat="1" ht="15" hidden="1" x14ac:dyDescent="0.25">
      <c r="A567" s="70"/>
      <c r="B567" s="71"/>
      <c r="C567" s="16"/>
      <c r="D567" s="22">
        <v>812</v>
      </c>
      <c r="E567" s="56">
        <f t="shared" si="132"/>
        <v>0</v>
      </c>
      <c r="F567" s="56"/>
      <c r="G567" s="56"/>
      <c r="H567" s="56"/>
      <c r="I567" s="56"/>
      <c r="J567" s="56"/>
      <c r="K567" s="56"/>
      <c r="L567" s="56"/>
      <c r="M567" s="56"/>
    </row>
    <row r="568" spans="1:13" s="9" customFormat="1" ht="15" hidden="1" x14ac:dyDescent="0.25">
      <c r="A568" s="70"/>
      <c r="B568" s="71"/>
      <c r="C568" s="16"/>
      <c r="D568" s="22">
        <v>813</v>
      </c>
      <c r="E568" s="56">
        <f t="shared" si="132"/>
        <v>0</v>
      </c>
      <c r="F568" s="56">
        <v>0</v>
      </c>
      <c r="G568" s="56">
        <v>0</v>
      </c>
      <c r="H568" s="56">
        <v>0</v>
      </c>
      <c r="I568" s="56">
        <v>0</v>
      </c>
      <c r="J568" s="56">
        <v>0</v>
      </c>
      <c r="K568" s="56">
        <v>0</v>
      </c>
      <c r="L568" s="56">
        <v>0</v>
      </c>
      <c r="M568" s="56">
        <v>0</v>
      </c>
    </row>
    <row r="569" spans="1:13" s="9" customFormat="1" ht="15" hidden="1" x14ac:dyDescent="0.25">
      <c r="A569" s="70"/>
      <c r="B569" s="71"/>
      <c r="C569" s="16"/>
      <c r="D569" s="22">
        <v>814</v>
      </c>
      <c r="E569" s="56">
        <f t="shared" si="132"/>
        <v>0</v>
      </c>
      <c r="F569" s="56">
        <v>0</v>
      </c>
      <c r="G569" s="56">
        <v>0</v>
      </c>
      <c r="H569" s="56">
        <v>0</v>
      </c>
      <c r="I569" s="56">
        <v>0</v>
      </c>
      <c r="J569" s="56">
        <v>0</v>
      </c>
      <c r="K569" s="56">
        <v>0</v>
      </c>
      <c r="L569" s="56">
        <v>0</v>
      </c>
      <c r="M569" s="56">
        <v>0</v>
      </c>
    </row>
    <row r="570" spans="1:13" s="9" customFormat="1" ht="15" hidden="1" x14ac:dyDescent="0.25">
      <c r="A570" s="70"/>
      <c r="B570" s="71"/>
      <c r="C570" s="16"/>
      <c r="D570" s="22">
        <v>815</v>
      </c>
      <c r="E570" s="56">
        <f t="shared" si="132"/>
        <v>0</v>
      </c>
      <c r="F570" s="56">
        <v>0</v>
      </c>
      <c r="G570" s="56">
        <v>0</v>
      </c>
      <c r="H570" s="56">
        <v>0</v>
      </c>
      <c r="I570" s="56">
        <v>0</v>
      </c>
      <c r="J570" s="56">
        <v>0</v>
      </c>
      <c r="K570" s="56">
        <v>0</v>
      </c>
      <c r="L570" s="56">
        <v>0</v>
      </c>
      <c r="M570" s="56">
        <v>0</v>
      </c>
    </row>
    <row r="571" spans="1:13" s="9" customFormat="1" ht="15" hidden="1" x14ac:dyDescent="0.25">
      <c r="A571" s="70"/>
      <c r="B571" s="71"/>
      <c r="C571" s="16"/>
      <c r="D571" s="22">
        <v>816</v>
      </c>
      <c r="E571" s="56">
        <f t="shared" si="132"/>
        <v>0</v>
      </c>
      <c r="F571" s="56">
        <v>0</v>
      </c>
      <c r="G571" s="56">
        <v>0</v>
      </c>
      <c r="H571" s="56">
        <v>0</v>
      </c>
      <c r="I571" s="56">
        <v>0</v>
      </c>
      <c r="J571" s="56">
        <v>0</v>
      </c>
      <c r="K571" s="56">
        <v>0</v>
      </c>
      <c r="L571" s="56">
        <v>0</v>
      </c>
      <c r="M571" s="56">
        <v>0</v>
      </c>
    </row>
    <row r="572" spans="1:13" s="9" customFormat="1" ht="15" hidden="1" x14ac:dyDescent="0.25">
      <c r="A572" s="70"/>
      <c r="B572" s="71"/>
      <c r="C572" s="16"/>
      <c r="D572" s="22">
        <v>819</v>
      </c>
      <c r="E572" s="56">
        <f t="shared" si="132"/>
        <v>0</v>
      </c>
      <c r="F572" s="56">
        <v>0</v>
      </c>
      <c r="G572" s="56">
        <v>0</v>
      </c>
      <c r="H572" s="56">
        <v>0</v>
      </c>
      <c r="I572" s="56">
        <v>0</v>
      </c>
      <c r="J572" s="56">
        <v>0</v>
      </c>
      <c r="K572" s="56">
        <v>0</v>
      </c>
      <c r="L572" s="56">
        <v>0</v>
      </c>
      <c r="M572" s="56">
        <v>0</v>
      </c>
    </row>
    <row r="573" spans="1:13" s="9" customFormat="1" ht="15" hidden="1" x14ac:dyDescent="0.25">
      <c r="A573" s="70"/>
      <c r="B573" s="71"/>
      <c r="C573" s="16"/>
      <c r="D573" s="22">
        <v>826</v>
      </c>
      <c r="E573" s="56">
        <f t="shared" si="132"/>
        <v>0</v>
      </c>
      <c r="F573" s="56">
        <v>0</v>
      </c>
      <c r="G573" s="56">
        <v>0</v>
      </c>
      <c r="H573" s="56">
        <v>0</v>
      </c>
      <c r="I573" s="56">
        <v>0</v>
      </c>
      <c r="J573" s="56">
        <v>0</v>
      </c>
      <c r="K573" s="56">
        <v>0</v>
      </c>
      <c r="L573" s="56">
        <v>0</v>
      </c>
      <c r="M573" s="56">
        <v>0</v>
      </c>
    </row>
    <row r="574" spans="1:13" s="9" customFormat="1" ht="15" hidden="1" x14ac:dyDescent="0.25">
      <c r="A574" s="70"/>
      <c r="B574" s="71"/>
      <c r="C574" s="16"/>
      <c r="D574" s="22">
        <v>829</v>
      </c>
      <c r="E574" s="56">
        <f t="shared" si="132"/>
        <v>0</v>
      </c>
      <c r="F574" s="56">
        <v>0</v>
      </c>
      <c r="G574" s="56">
        <v>0</v>
      </c>
      <c r="H574" s="56">
        <v>0</v>
      </c>
      <c r="I574" s="56">
        <v>0</v>
      </c>
      <c r="J574" s="56">
        <v>0</v>
      </c>
      <c r="K574" s="56">
        <v>0</v>
      </c>
      <c r="L574" s="56">
        <v>0</v>
      </c>
      <c r="M574" s="56">
        <v>0</v>
      </c>
    </row>
    <row r="575" spans="1:13" s="9" customFormat="1" ht="15" hidden="1" x14ac:dyDescent="0.25">
      <c r="A575" s="70"/>
      <c r="B575" s="71"/>
      <c r="C575" s="16"/>
      <c r="D575" s="22">
        <v>832</v>
      </c>
      <c r="E575" s="56">
        <f t="shared" si="132"/>
        <v>0</v>
      </c>
      <c r="F575" s="56">
        <v>0</v>
      </c>
      <c r="G575" s="56">
        <v>0</v>
      </c>
      <c r="H575" s="56">
        <v>0</v>
      </c>
      <c r="I575" s="56">
        <v>0</v>
      </c>
      <c r="J575" s="56">
        <v>0</v>
      </c>
      <c r="K575" s="56">
        <v>0</v>
      </c>
      <c r="L575" s="56">
        <v>0</v>
      </c>
      <c r="M575" s="56">
        <v>0</v>
      </c>
    </row>
    <row r="576" spans="1:13" s="9" customFormat="1" ht="15" hidden="1" x14ac:dyDescent="0.25">
      <c r="A576" s="70"/>
      <c r="B576" s="71"/>
      <c r="C576" s="16"/>
      <c r="D576" s="22">
        <v>843</v>
      </c>
      <c r="E576" s="56">
        <f t="shared" si="132"/>
        <v>0</v>
      </c>
      <c r="F576" s="56">
        <v>0</v>
      </c>
      <c r="G576" s="56">
        <v>0</v>
      </c>
      <c r="H576" s="56">
        <v>0</v>
      </c>
      <c r="I576" s="56">
        <v>0</v>
      </c>
      <c r="J576" s="56">
        <v>0</v>
      </c>
      <c r="K576" s="56">
        <v>0</v>
      </c>
      <c r="L576" s="56">
        <v>0</v>
      </c>
      <c r="M576" s="56">
        <v>0</v>
      </c>
    </row>
    <row r="577" spans="1:15" s="9" customFormat="1" ht="15" hidden="1" x14ac:dyDescent="0.25">
      <c r="A577" s="70"/>
      <c r="B577" s="71"/>
      <c r="C577" s="16"/>
      <c r="D577" s="22">
        <v>847</v>
      </c>
      <c r="E577" s="56">
        <f t="shared" si="132"/>
        <v>0</v>
      </c>
      <c r="F577" s="56">
        <v>0</v>
      </c>
      <c r="G577" s="56">
        <v>0</v>
      </c>
      <c r="H577" s="56">
        <v>0</v>
      </c>
      <c r="I577" s="56">
        <v>0</v>
      </c>
      <c r="J577" s="56">
        <v>0</v>
      </c>
      <c r="K577" s="56">
        <v>0</v>
      </c>
      <c r="L577" s="56">
        <v>0</v>
      </c>
      <c r="M577" s="56">
        <v>0</v>
      </c>
    </row>
    <row r="578" spans="1:15" s="9" customFormat="1" ht="15" hidden="1" x14ac:dyDescent="0.25">
      <c r="A578" s="70"/>
      <c r="B578" s="71"/>
      <c r="C578" s="16"/>
      <c r="D578" s="22">
        <v>848</v>
      </c>
      <c r="E578" s="56">
        <f t="shared" si="132"/>
        <v>0</v>
      </c>
      <c r="F578" s="56">
        <v>0</v>
      </c>
      <c r="G578" s="56">
        <v>0</v>
      </c>
      <c r="H578" s="56">
        <v>0</v>
      </c>
      <c r="I578" s="56">
        <v>0</v>
      </c>
      <c r="J578" s="56">
        <v>0</v>
      </c>
      <c r="K578" s="56">
        <v>0</v>
      </c>
      <c r="L578" s="56">
        <v>0</v>
      </c>
      <c r="M578" s="56">
        <v>0</v>
      </c>
    </row>
    <row r="579" spans="1:15" s="9" customFormat="1" ht="15" hidden="1" x14ac:dyDescent="0.25">
      <c r="A579" s="70"/>
      <c r="B579" s="71"/>
      <c r="C579" s="16"/>
      <c r="D579" s="22">
        <v>857</v>
      </c>
      <c r="E579" s="56">
        <f t="shared" si="132"/>
        <v>0</v>
      </c>
      <c r="F579" s="56">
        <v>0</v>
      </c>
      <c r="G579" s="56">
        <v>0</v>
      </c>
      <c r="H579" s="56">
        <v>0</v>
      </c>
      <c r="I579" s="56">
        <v>0</v>
      </c>
      <c r="J579" s="56">
        <v>0</v>
      </c>
      <c r="K579" s="56">
        <v>0</v>
      </c>
      <c r="L579" s="56">
        <v>0</v>
      </c>
      <c r="M579" s="56">
        <v>0</v>
      </c>
    </row>
    <row r="580" spans="1:15" s="9" customFormat="1" ht="25.5" x14ac:dyDescent="0.25">
      <c r="A580" s="70"/>
      <c r="B580" s="71"/>
      <c r="C580" s="16" t="s">
        <v>101</v>
      </c>
      <c r="D580" s="22"/>
      <c r="E580" s="56">
        <f>SUM(F580:F580)</f>
        <v>0</v>
      </c>
      <c r="F580" s="56">
        <v>0</v>
      </c>
      <c r="G580" s="56">
        <v>0</v>
      </c>
      <c r="H580" s="56">
        <v>0</v>
      </c>
      <c r="I580" s="56">
        <v>0</v>
      </c>
      <c r="J580" s="56">
        <v>0</v>
      </c>
      <c r="K580" s="56">
        <v>0</v>
      </c>
      <c r="L580" s="56">
        <v>0</v>
      </c>
      <c r="M580" s="56">
        <v>0</v>
      </c>
    </row>
    <row r="581" spans="1:15" s="9" customFormat="1" ht="25.5" x14ac:dyDescent="0.25">
      <c r="A581" s="70"/>
      <c r="B581" s="71"/>
      <c r="C581" s="16" t="s">
        <v>102</v>
      </c>
      <c r="D581" s="22"/>
      <c r="E581" s="56">
        <f>SUM(F581:F581)</f>
        <v>0</v>
      </c>
      <c r="F581" s="56">
        <v>0</v>
      </c>
      <c r="G581" s="56">
        <v>0</v>
      </c>
      <c r="H581" s="56">
        <v>0</v>
      </c>
      <c r="I581" s="56">
        <v>0</v>
      </c>
      <c r="J581" s="56">
        <v>0</v>
      </c>
      <c r="K581" s="56">
        <v>0</v>
      </c>
      <c r="L581" s="56">
        <v>0</v>
      </c>
      <c r="M581" s="56">
        <v>0</v>
      </c>
    </row>
    <row r="582" spans="1:15" s="9" customFormat="1" ht="39.75" customHeight="1" x14ac:dyDescent="0.25">
      <c r="A582" s="70"/>
      <c r="B582" s="71"/>
      <c r="C582" s="16" t="s">
        <v>103</v>
      </c>
      <c r="D582" s="22"/>
      <c r="E582" s="56">
        <f>SUM(F582:F582)</f>
        <v>0</v>
      </c>
      <c r="F582" s="56">
        <v>0</v>
      </c>
      <c r="G582" s="56">
        <v>0</v>
      </c>
      <c r="H582" s="56">
        <v>0</v>
      </c>
      <c r="I582" s="56">
        <v>0</v>
      </c>
      <c r="J582" s="56">
        <v>0</v>
      </c>
      <c r="K582" s="56">
        <v>0</v>
      </c>
      <c r="L582" s="56">
        <v>0</v>
      </c>
      <c r="M582" s="56">
        <v>0</v>
      </c>
    </row>
    <row r="583" spans="1:15" s="46" customFormat="1" ht="18.75" hidden="1" x14ac:dyDescent="0.3">
      <c r="A583" s="53">
        <v>1</v>
      </c>
      <c r="B583" s="54">
        <v>2</v>
      </c>
      <c r="C583" s="54">
        <v>3</v>
      </c>
      <c r="D583" s="54">
        <v>4</v>
      </c>
      <c r="E583" s="58">
        <v>5</v>
      </c>
      <c r="F583" s="58">
        <v>6</v>
      </c>
      <c r="G583" s="58">
        <v>7</v>
      </c>
      <c r="H583" s="58">
        <v>8</v>
      </c>
      <c r="I583" s="58">
        <v>9</v>
      </c>
      <c r="J583" s="58" t="s">
        <v>93</v>
      </c>
      <c r="K583" s="58">
        <v>11</v>
      </c>
      <c r="L583" s="58" t="s">
        <v>94</v>
      </c>
      <c r="M583" s="58" t="s">
        <v>121</v>
      </c>
      <c r="N583" s="44"/>
      <c r="O583" s="45"/>
    </row>
    <row r="584" spans="1:15" s="9" customFormat="1" ht="15" x14ac:dyDescent="0.25">
      <c r="A584" s="70" t="s">
        <v>54</v>
      </c>
      <c r="B584" s="71" t="s">
        <v>55</v>
      </c>
      <c r="C584" s="16" t="s">
        <v>95</v>
      </c>
      <c r="D584" s="22"/>
      <c r="E584" s="56">
        <f>SUM(F584:L584)</f>
        <v>0</v>
      </c>
      <c r="F584" s="56">
        <f t="shared" ref="F584:M584" si="136">F585+F587</f>
        <v>0</v>
      </c>
      <c r="G584" s="56">
        <f t="shared" si="136"/>
        <v>0</v>
      </c>
      <c r="H584" s="56">
        <f t="shared" si="136"/>
        <v>0</v>
      </c>
      <c r="I584" s="56">
        <f t="shared" si="136"/>
        <v>0</v>
      </c>
      <c r="J584" s="56">
        <f t="shared" si="136"/>
        <v>0</v>
      </c>
      <c r="K584" s="56">
        <f t="shared" si="136"/>
        <v>0</v>
      </c>
      <c r="L584" s="56">
        <f t="shared" si="136"/>
        <v>0</v>
      </c>
      <c r="M584" s="56">
        <f t="shared" si="136"/>
        <v>0</v>
      </c>
    </row>
    <row r="585" spans="1:15" s="9" customFormat="1" ht="38.25" x14ac:dyDescent="0.25">
      <c r="A585" s="70"/>
      <c r="B585" s="71"/>
      <c r="C585" s="16" t="s">
        <v>97</v>
      </c>
      <c r="D585" s="22"/>
      <c r="E585" s="56">
        <f t="shared" ref="E585:E607" si="137">SUM(F585:L585)</f>
        <v>0</v>
      </c>
      <c r="F585" s="56">
        <f t="shared" ref="F585:M585" si="138">F586+F588+F605+F606+F607</f>
        <v>0</v>
      </c>
      <c r="G585" s="56">
        <f t="shared" si="138"/>
        <v>0</v>
      </c>
      <c r="H585" s="56">
        <f t="shared" si="138"/>
        <v>0</v>
      </c>
      <c r="I585" s="56">
        <f t="shared" si="138"/>
        <v>0</v>
      </c>
      <c r="J585" s="56">
        <f t="shared" si="138"/>
        <v>0</v>
      </c>
      <c r="K585" s="56">
        <f t="shared" si="138"/>
        <v>0</v>
      </c>
      <c r="L585" s="56">
        <f t="shared" si="138"/>
        <v>0</v>
      </c>
      <c r="M585" s="56">
        <f t="shared" si="138"/>
        <v>0</v>
      </c>
    </row>
    <row r="586" spans="1:15" s="9" customFormat="1" ht="25.5" x14ac:dyDescent="0.25">
      <c r="A586" s="70"/>
      <c r="B586" s="71"/>
      <c r="C586" s="16" t="s">
        <v>98</v>
      </c>
      <c r="D586" s="22"/>
      <c r="E586" s="56">
        <f t="shared" si="137"/>
        <v>0</v>
      </c>
      <c r="F586" s="56">
        <v>0</v>
      </c>
      <c r="G586" s="56">
        <v>0</v>
      </c>
      <c r="H586" s="56">
        <v>0</v>
      </c>
      <c r="I586" s="56">
        <v>0</v>
      </c>
      <c r="J586" s="56">
        <v>0</v>
      </c>
      <c r="K586" s="56">
        <v>0</v>
      </c>
      <c r="L586" s="56">
        <v>0</v>
      </c>
      <c r="M586" s="56">
        <v>0</v>
      </c>
    </row>
    <row r="587" spans="1:15" s="9" customFormat="1" ht="51" x14ac:dyDescent="0.25">
      <c r="A587" s="70"/>
      <c r="B587" s="71"/>
      <c r="C587" s="16" t="s">
        <v>99</v>
      </c>
      <c r="D587" s="22"/>
      <c r="E587" s="56">
        <f t="shared" si="137"/>
        <v>0</v>
      </c>
      <c r="F587" s="56">
        <v>0</v>
      </c>
      <c r="G587" s="56">
        <v>0</v>
      </c>
      <c r="H587" s="56">
        <v>0</v>
      </c>
      <c r="I587" s="56">
        <v>0</v>
      </c>
      <c r="J587" s="56">
        <v>0</v>
      </c>
      <c r="K587" s="56">
        <v>0</v>
      </c>
      <c r="L587" s="56">
        <v>0</v>
      </c>
      <c r="M587" s="56">
        <v>0</v>
      </c>
    </row>
    <row r="588" spans="1:15" s="9" customFormat="1" ht="25.5" x14ac:dyDescent="0.25">
      <c r="A588" s="70"/>
      <c r="B588" s="71"/>
      <c r="C588" s="16" t="s">
        <v>100</v>
      </c>
      <c r="D588" s="17">
        <v>810</v>
      </c>
      <c r="E588" s="56">
        <f t="shared" si="137"/>
        <v>0</v>
      </c>
      <c r="F588" s="56">
        <f t="shared" ref="F588:L588" si="139">SUM(F589:F604)</f>
        <v>0</v>
      </c>
      <c r="G588" s="56">
        <f t="shared" si="139"/>
        <v>0</v>
      </c>
      <c r="H588" s="56">
        <f t="shared" si="139"/>
        <v>0</v>
      </c>
      <c r="I588" s="56">
        <f t="shared" si="139"/>
        <v>0</v>
      </c>
      <c r="J588" s="56">
        <f t="shared" si="139"/>
        <v>0</v>
      </c>
      <c r="K588" s="56">
        <f t="shared" si="139"/>
        <v>0</v>
      </c>
      <c r="L588" s="56">
        <f t="shared" si="139"/>
        <v>0</v>
      </c>
      <c r="M588" s="56">
        <f t="shared" ref="M588" si="140">SUM(M589:M604)</f>
        <v>0</v>
      </c>
    </row>
    <row r="589" spans="1:15" s="9" customFormat="1" ht="15" hidden="1" x14ac:dyDescent="0.25">
      <c r="A589" s="70"/>
      <c r="B589" s="71"/>
      <c r="C589" s="16"/>
      <c r="D589" s="22">
        <v>804</v>
      </c>
      <c r="E589" s="56">
        <f t="shared" si="137"/>
        <v>0</v>
      </c>
      <c r="F589" s="56">
        <v>0</v>
      </c>
      <c r="G589" s="56">
        <v>0</v>
      </c>
      <c r="H589" s="56">
        <v>0</v>
      </c>
      <c r="I589" s="56">
        <v>0</v>
      </c>
      <c r="J589" s="56">
        <v>0</v>
      </c>
      <c r="K589" s="56">
        <v>0</v>
      </c>
      <c r="L589" s="56">
        <v>0</v>
      </c>
      <c r="M589" s="56">
        <v>0</v>
      </c>
    </row>
    <row r="590" spans="1:15" s="9" customFormat="1" ht="15" hidden="1" x14ac:dyDescent="0.25">
      <c r="A590" s="70"/>
      <c r="B590" s="71"/>
      <c r="C590" s="16"/>
      <c r="D590" s="22">
        <v>808</v>
      </c>
      <c r="E590" s="56">
        <f t="shared" si="137"/>
        <v>0</v>
      </c>
      <c r="F590" s="56">
        <v>0</v>
      </c>
      <c r="G590" s="56">
        <v>0</v>
      </c>
      <c r="H590" s="56">
        <v>0</v>
      </c>
      <c r="I590" s="56">
        <v>0</v>
      </c>
      <c r="J590" s="56">
        <v>0</v>
      </c>
      <c r="K590" s="56">
        <v>0</v>
      </c>
      <c r="L590" s="56">
        <v>0</v>
      </c>
      <c r="M590" s="56">
        <v>0</v>
      </c>
    </row>
    <row r="591" spans="1:15" s="9" customFormat="1" ht="15" hidden="1" x14ac:dyDescent="0.25">
      <c r="A591" s="70"/>
      <c r="B591" s="71"/>
      <c r="C591" s="16"/>
      <c r="D591" s="22">
        <v>810</v>
      </c>
      <c r="E591" s="56">
        <f t="shared" si="137"/>
        <v>0</v>
      </c>
      <c r="F591" s="56">
        <v>0</v>
      </c>
      <c r="G591" s="56">
        <v>0</v>
      </c>
      <c r="H591" s="56">
        <v>0</v>
      </c>
      <c r="I591" s="56">
        <v>0</v>
      </c>
      <c r="J591" s="56">
        <v>0</v>
      </c>
      <c r="K591" s="56">
        <v>0</v>
      </c>
      <c r="L591" s="56">
        <v>0</v>
      </c>
      <c r="M591" s="56">
        <v>0</v>
      </c>
    </row>
    <row r="592" spans="1:15" s="9" customFormat="1" ht="15" hidden="1" x14ac:dyDescent="0.25">
      <c r="A592" s="70"/>
      <c r="B592" s="71"/>
      <c r="C592" s="16"/>
      <c r="D592" s="22">
        <v>812</v>
      </c>
      <c r="E592" s="56">
        <f t="shared" si="137"/>
        <v>0</v>
      </c>
      <c r="F592" s="56"/>
      <c r="G592" s="56"/>
      <c r="H592" s="56"/>
      <c r="I592" s="56"/>
      <c r="J592" s="56"/>
      <c r="K592" s="56"/>
      <c r="L592" s="56"/>
      <c r="M592" s="56"/>
    </row>
    <row r="593" spans="1:13" s="9" customFormat="1" ht="15" hidden="1" x14ac:dyDescent="0.25">
      <c r="A593" s="70"/>
      <c r="B593" s="71"/>
      <c r="C593" s="16"/>
      <c r="D593" s="22">
        <v>813</v>
      </c>
      <c r="E593" s="56">
        <f t="shared" si="137"/>
        <v>0</v>
      </c>
      <c r="F593" s="56">
        <v>0</v>
      </c>
      <c r="G593" s="56">
        <v>0</v>
      </c>
      <c r="H593" s="56">
        <v>0</v>
      </c>
      <c r="I593" s="56">
        <v>0</v>
      </c>
      <c r="J593" s="56">
        <v>0</v>
      </c>
      <c r="K593" s="56">
        <v>0</v>
      </c>
      <c r="L593" s="56">
        <v>0</v>
      </c>
      <c r="M593" s="56">
        <v>0</v>
      </c>
    </row>
    <row r="594" spans="1:13" s="9" customFormat="1" ht="15" hidden="1" x14ac:dyDescent="0.25">
      <c r="A594" s="70"/>
      <c r="B594" s="71"/>
      <c r="C594" s="16"/>
      <c r="D594" s="22">
        <v>814</v>
      </c>
      <c r="E594" s="56">
        <f t="shared" si="137"/>
        <v>0</v>
      </c>
      <c r="F594" s="56">
        <v>0</v>
      </c>
      <c r="G594" s="56">
        <v>0</v>
      </c>
      <c r="H594" s="56">
        <v>0</v>
      </c>
      <c r="I594" s="56">
        <v>0</v>
      </c>
      <c r="J594" s="56">
        <v>0</v>
      </c>
      <c r="K594" s="56">
        <v>0</v>
      </c>
      <c r="L594" s="56">
        <v>0</v>
      </c>
      <c r="M594" s="56">
        <v>0</v>
      </c>
    </row>
    <row r="595" spans="1:13" s="9" customFormat="1" ht="15" hidden="1" x14ac:dyDescent="0.25">
      <c r="A595" s="70"/>
      <c r="B595" s="71"/>
      <c r="C595" s="16"/>
      <c r="D595" s="22">
        <v>815</v>
      </c>
      <c r="E595" s="56">
        <f t="shared" si="137"/>
        <v>0</v>
      </c>
      <c r="F595" s="56">
        <v>0</v>
      </c>
      <c r="G595" s="56">
        <v>0</v>
      </c>
      <c r="H595" s="56">
        <v>0</v>
      </c>
      <c r="I595" s="56">
        <v>0</v>
      </c>
      <c r="J595" s="56">
        <v>0</v>
      </c>
      <c r="K595" s="56">
        <v>0</v>
      </c>
      <c r="L595" s="56">
        <v>0</v>
      </c>
      <c r="M595" s="56">
        <v>0</v>
      </c>
    </row>
    <row r="596" spans="1:13" s="9" customFormat="1" ht="15" hidden="1" x14ac:dyDescent="0.25">
      <c r="A596" s="70"/>
      <c r="B596" s="71"/>
      <c r="C596" s="16"/>
      <c r="D596" s="22">
        <v>816</v>
      </c>
      <c r="E596" s="56">
        <f t="shared" si="137"/>
        <v>0</v>
      </c>
      <c r="F596" s="56">
        <v>0</v>
      </c>
      <c r="G596" s="56">
        <v>0</v>
      </c>
      <c r="H596" s="56">
        <v>0</v>
      </c>
      <c r="I596" s="56">
        <v>0</v>
      </c>
      <c r="J596" s="56">
        <v>0</v>
      </c>
      <c r="K596" s="56">
        <v>0</v>
      </c>
      <c r="L596" s="56">
        <v>0</v>
      </c>
      <c r="M596" s="56">
        <v>0</v>
      </c>
    </row>
    <row r="597" spans="1:13" s="9" customFormat="1" ht="15" hidden="1" x14ac:dyDescent="0.25">
      <c r="A597" s="70"/>
      <c r="B597" s="71"/>
      <c r="C597" s="16"/>
      <c r="D597" s="22">
        <v>819</v>
      </c>
      <c r="E597" s="56">
        <f t="shared" si="137"/>
        <v>0</v>
      </c>
      <c r="F597" s="56">
        <v>0</v>
      </c>
      <c r="G597" s="56">
        <v>0</v>
      </c>
      <c r="H597" s="56">
        <v>0</v>
      </c>
      <c r="I597" s="56">
        <v>0</v>
      </c>
      <c r="J597" s="56">
        <v>0</v>
      </c>
      <c r="K597" s="56">
        <v>0</v>
      </c>
      <c r="L597" s="56">
        <v>0</v>
      </c>
      <c r="M597" s="56">
        <v>0</v>
      </c>
    </row>
    <row r="598" spans="1:13" s="9" customFormat="1" ht="15" hidden="1" x14ac:dyDescent="0.25">
      <c r="A598" s="70"/>
      <c r="B598" s="71"/>
      <c r="C598" s="16"/>
      <c r="D598" s="22">
        <v>826</v>
      </c>
      <c r="E598" s="56">
        <f t="shared" si="137"/>
        <v>0</v>
      </c>
      <c r="F598" s="56">
        <v>0</v>
      </c>
      <c r="G598" s="56">
        <v>0</v>
      </c>
      <c r="H598" s="56">
        <v>0</v>
      </c>
      <c r="I598" s="56">
        <v>0</v>
      </c>
      <c r="J598" s="56">
        <v>0</v>
      </c>
      <c r="K598" s="56">
        <v>0</v>
      </c>
      <c r="L598" s="56">
        <v>0</v>
      </c>
      <c r="M598" s="56">
        <v>0</v>
      </c>
    </row>
    <row r="599" spans="1:13" s="9" customFormat="1" ht="15" hidden="1" x14ac:dyDescent="0.25">
      <c r="A599" s="70"/>
      <c r="B599" s="71"/>
      <c r="C599" s="16"/>
      <c r="D599" s="22">
        <v>829</v>
      </c>
      <c r="E599" s="56">
        <f t="shared" si="137"/>
        <v>0</v>
      </c>
      <c r="F599" s="56">
        <v>0</v>
      </c>
      <c r="G599" s="56">
        <v>0</v>
      </c>
      <c r="H599" s="56">
        <v>0</v>
      </c>
      <c r="I599" s="56">
        <v>0</v>
      </c>
      <c r="J599" s="56">
        <v>0</v>
      </c>
      <c r="K599" s="56">
        <v>0</v>
      </c>
      <c r="L599" s="56">
        <v>0</v>
      </c>
      <c r="M599" s="56">
        <v>0</v>
      </c>
    </row>
    <row r="600" spans="1:13" s="9" customFormat="1" ht="15" hidden="1" x14ac:dyDescent="0.25">
      <c r="A600" s="70"/>
      <c r="B600" s="71"/>
      <c r="C600" s="16"/>
      <c r="D600" s="22">
        <v>832</v>
      </c>
      <c r="E600" s="56">
        <f t="shared" si="137"/>
        <v>0</v>
      </c>
      <c r="F600" s="56">
        <v>0</v>
      </c>
      <c r="G600" s="56">
        <v>0</v>
      </c>
      <c r="H600" s="56">
        <v>0</v>
      </c>
      <c r="I600" s="56">
        <v>0</v>
      </c>
      <c r="J600" s="56">
        <v>0</v>
      </c>
      <c r="K600" s="56">
        <v>0</v>
      </c>
      <c r="L600" s="56">
        <v>0</v>
      </c>
      <c r="M600" s="56">
        <v>0</v>
      </c>
    </row>
    <row r="601" spans="1:13" s="9" customFormat="1" ht="15" hidden="1" x14ac:dyDescent="0.25">
      <c r="A601" s="70"/>
      <c r="B601" s="71"/>
      <c r="C601" s="16"/>
      <c r="D601" s="22">
        <v>843</v>
      </c>
      <c r="E601" s="56">
        <f t="shared" si="137"/>
        <v>0</v>
      </c>
      <c r="F601" s="56">
        <v>0</v>
      </c>
      <c r="G601" s="56">
        <v>0</v>
      </c>
      <c r="H601" s="56">
        <v>0</v>
      </c>
      <c r="I601" s="56">
        <v>0</v>
      </c>
      <c r="J601" s="56">
        <v>0</v>
      </c>
      <c r="K601" s="56">
        <v>0</v>
      </c>
      <c r="L601" s="56">
        <v>0</v>
      </c>
      <c r="M601" s="56">
        <v>0</v>
      </c>
    </row>
    <row r="602" spans="1:13" s="9" customFormat="1" ht="15" hidden="1" x14ac:dyDescent="0.25">
      <c r="A602" s="70"/>
      <c r="B602" s="71"/>
      <c r="C602" s="16"/>
      <c r="D602" s="22">
        <v>847</v>
      </c>
      <c r="E602" s="56">
        <f t="shared" si="137"/>
        <v>0</v>
      </c>
      <c r="F602" s="56">
        <v>0</v>
      </c>
      <c r="G602" s="56">
        <v>0</v>
      </c>
      <c r="H602" s="56">
        <v>0</v>
      </c>
      <c r="I602" s="56">
        <v>0</v>
      </c>
      <c r="J602" s="56">
        <v>0</v>
      </c>
      <c r="K602" s="56">
        <v>0</v>
      </c>
      <c r="L602" s="56">
        <v>0</v>
      </c>
      <c r="M602" s="56">
        <v>0</v>
      </c>
    </row>
    <row r="603" spans="1:13" s="9" customFormat="1" ht="15" hidden="1" x14ac:dyDescent="0.25">
      <c r="A603" s="70"/>
      <c r="B603" s="71"/>
      <c r="C603" s="16"/>
      <c r="D603" s="22">
        <v>848</v>
      </c>
      <c r="E603" s="56">
        <f t="shared" si="137"/>
        <v>0</v>
      </c>
      <c r="F603" s="56">
        <v>0</v>
      </c>
      <c r="G603" s="56">
        <v>0</v>
      </c>
      <c r="H603" s="56">
        <v>0</v>
      </c>
      <c r="I603" s="56">
        <v>0</v>
      </c>
      <c r="J603" s="56">
        <v>0</v>
      </c>
      <c r="K603" s="56">
        <v>0</v>
      </c>
      <c r="L603" s="56">
        <v>0</v>
      </c>
      <c r="M603" s="56">
        <v>0</v>
      </c>
    </row>
    <row r="604" spans="1:13" s="9" customFormat="1" ht="15" hidden="1" x14ac:dyDescent="0.25">
      <c r="A604" s="70"/>
      <c r="B604" s="71"/>
      <c r="C604" s="16"/>
      <c r="D604" s="22">
        <v>857</v>
      </c>
      <c r="E604" s="56">
        <f t="shared" si="137"/>
        <v>0</v>
      </c>
      <c r="F604" s="56">
        <v>0</v>
      </c>
      <c r="G604" s="56">
        <v>0</v>
      </c>
      <c r="H604" s="56">
        <v>0</v>
      </c>
      <c r="I604" s="56">
        <v>0</v>
      </c>
      <c r="J604" s="56">
        <v>0</v>
      </c>
      <c r="K604" s="56">
        <v>0</v>
      </c>
      <c r="L604" s="56">
        <v>0</v>
      </c>
      <c r="M604" s="56">
        <v>0</v>
      </c>
    </row>
    <row r="605" spans="1:13" s="9" customFormat="1" ht="25.5" x14ac:dyDescent="0.25">
      <c r="A605" s="70"/>
      <c r="B605" s="71"/>
      <c r="C605" s="16" t="s">
        <v>101</v>
      </c>
      <c r="D605" s="22"/>
      <c r="E605" s="56">
        <f t="shared" si="137"/>
        <v>0</v>
      </c>
      <c r="F605" s="56">
        <v>0</v>
      </c>
      <c r="G605" s="56">
        <v>0</v>
      </c>
      <c r="H605" s="56">
        <v>0</v>
      </c>
      <c r="I605" s="56">
        <v>0</v>
      </c>
      <c r="J605" s="56">
        <v>0</v>
      </c>
      <c r="K605" s="56">
        <v>0</v>
      </c>
      <c r="L605" s="56">
        <v>0</v>
      </c>
      <c r="M605" s="56">
        <v>0</v>
      </c>
    </row>
    <row r="606" spans="1:13" s="9" customFormat="1" ht="25.5" x14ac:dyDescent="0.25">
      <c r="A606" s="70"/>
      <c r="B606" s="71"/>
      <c r="C606" s="16" t="s">
        <v>102</v>
      </c>
      <c r="D606" s="22"/>
      <c r="E606" s="56">
        <f t="shared" si="137"/>
        <v>0</v>
      </c>
      <c r="F606" s="56">
        <v>0</v>
      </c>
      <c r="G606" s="56">
        <v>0</v>
      </c>
      <c r="H606" s="56">
        <v>0</v>
      </c>
      <c r="I606" s="56">
        <v>0</v>
      </c>
      <c r="J606" s="56">
        <v>0</v>
      </c>
      <c r="K606" s="56">
        <v>0</v>
      </c>
      <c r="L606" s="56">
        <v>0</v>
      </c>
      <c r="M606" s="56">
        <v>0</v>
      </c>
    </row>
    <row r="607" spans="1:13" s="9" customFormat="1" ht="38.25" x14ac:dyDescent="0.25">
      <c r="A607" s="70"/>
      <c r="B607" s="71"/>
      <c r="C607" s="16" t="s">
        <v>103</v>
      </c>
      <c r="D607" s="22"/>
      <c r="E607" s="56">
        <f t="shared" si="137"/>
        <v>0</v>
      </c>
      <c r="F607" s="56">
        <v>0</v>
      </c>
      <c r="G607" s="56">
        <v>0</v>
      </c>
      <c r="H607" s="56">
        <v>0</v>
      </c>
      <c r="I607" s="56">
        <v>0</v>
      </c>
      <c r="J607" s="56">
        <v>0</v>
      </c>
      <c r="K607" s="56">
        <v>0</v>
      </c>
      <c r="L607" s="56">
        <v>0</v>
      </c>
      <c r="M607" s="56">
        <v>0</v>
      </c>
    </row>
    <row r="608" spans="1:13" s="9" customFormat="1" ht="15" x14ac:dyDescent="0.25">
      <c r="A608" s="70" t="s">
        <v>56</v>
      </c>
      <c r="B608" s="71" t="s">
        <v>165</v>
      </c>
      <c r="C608" s="16" t="s">
        <v>95</v>
      </c>
      <c r="D608" s="22"/>
      <c r="E608" s="56">
        <f>SUM(F608:M608)</f>
        <v>67768.222729999994</v>
      </c>
      <c r="F608" s="56">
        <f t="shared" ref="F608:M608" si="141">F609+F611</f>
        <v>0</v>
      </c>
      <c r="G608" s="56">
        <f t="shared" si="141"/>
        <v>0</v>
      </c>
      <c r="H608" s="56">
        <f t="shared" si="141"/>
        <v>31283.368859999999</v>
      </c>
      <c r="I608" s="56">
        <f t="shared" si="141"/>
        <v>36484.853869999999</v>
      </c>
      <c r="J608" s="56">
        <f t="shared" si="141"/>
        <v>0</v>
      </c>
      <c r="K608" s="56">
        <f t="shared" si="141"/>
        <v>0</v>
      </c>
      <c r="L608" s="56">
        <f t="shared" si="141"/>
        <v>0</v>
      </c>
      <c r="M608" s="56">
        <f t="shared" si="141"/>
        <v>0</v>
      </c>
    </row>
    <row r="609" spans="1:13" s="9" customFormat="1" ht="38.25" x14ac:dyDescent="0.25">
      <c r="A609" s="70"/>
      <c r="B609" s="71"/>
      <c r="C609" s="16" t="s">
        <v>97</v>
      </c>
      <c r="D609" s="22"/>
      <c r="E609" s="56">
        <f>E612</f>
        <v>67768.222729999994</v>
      </c>
      <c r="F609" s="56">
        <f t="shared" ref="F609:M609" si="142">F610+F612+F629+F630+F631</f>
        <v>0</v>
      </c>
      <c r="G609" s="56">
        <f t="shared" si="142"/>
        <v>0</v>
      </c>
      <c r="H609" s="56">
        <f t="shared" si="142"/>
        <v>31283.368859999999</v>
      </c>
      <c r="I609" s="56">
        <f t="shared" si="142"/>
        <v>36484.853869999999</v>
      </c>
      <c r="J609" s="56">
        <f t="shared" si="142"/>
        <v>0</v>
      </c>
      <c r="K609" s="56">
        <f t="shared" si="142"/>
        <v>0</v>
      </c>
      <c r="L609" s="56">
        <f t="shared" si="142"/>
        <v>0</v>
      </c>
      <c r="M609" s="56">
        <f t="shared" si="142"/>
        <v>0</v>
      </c>
    </row>
    <row r="610" spans="1:13" s="9" customFormat="1" ht="25.5" x14ac:dyDescent="0.25">
      <c r="A610" s="70"/>
      <c r="B610" s="71"/>
      <c r="C610" s="16" t="s">
        <v>98</v>
      </c>
      <c r="D610" s="22"/>
      <c r="E610" s="56">
        <f t="shared" ref="E610:E631" si="143">SUM(F610:L610)</f>
        <v>0</v>
      </c>
      <c r="F610" s="56">
        <v>0</v>
      </c>
      <c r="G610" s="56">
        <v>0</v>
      </c>
      <c r="H610" s="56">
        <v>0</v>
      </c>
      <c r="I610" s="56">
        <v>0</v>
      </c>
      <c r="J610" s="56">
        <v>0</v>
      </c>
      <c r="K610" s="56">
        <v>0</v>
      </c>
      <c r="L610" s="56">
        <v>0</v>
      </c>
      <c r="M610" s="56">
        <v>0</v>
      </c>
    </row>
    <row r="611" spans="1:13" s="9" customFormat="1" ht="51" x14ac:dyDescent="0.25">
      <c r="A611" s="70"/>
      <c r="B611" s="71"/>
      <c r="C611" s="16" t="s">
        <v>99</v>
      </c>
      <c r="D611" s="22"/>
      <c r="E611" s="56">
        <f t="shared" si="143"/>
        <v>0</v>
      </c>
      <c r="F611" s="56">
        <v>0</v>
      </c>
      <c r="G611" s="56">
        <v>0</v>
      </c>
      <c r="H611" s="56">
        <v>0</v>
      </c>
      <c r="I611" s="56">
        <v>0</v>
      </c>
      <c r="J611" s="56">
        <v>0</v>
      </c>
      <c r="K611" s="56">
        <v>0</v>
      </c>
      <c r="L611" s="56">
        <v>0</v>
      </c>
      <c r="M611" s="56">
        <v>0</v>
      </c>
    </row>
    <row r="612" spans="1:13" s="9" customFormat="1" ht="25.5" x14ac:dyDescent="0.25">
      <c r="A612" s="70"/>
      <c r="B612" s="71"/>
      <c r="C612" s="16" t="s">
        <v>100</v>
      </c>
      <c r="D612" s="17">
        <v>813</v>
      </c>
      <c r="E612" s="56">
        <f>SUM(F612:M612)</f>
        <v>67768.222729999994</v>
      </c>
      <c r="F612" s="56">
        <f>SUM(F613:F628)</f>
        <v>0</v>
      </c>
      <c r="G612" s="56">
        <f>G617</f>
        <v>0</v>
      </c>
      <c r="H612" s="56">
        <f t="shared" ref="H612:M612" si="144">SUM(H613:H628)</f>
        <v>31283.368859999999</v>
      </c>
      <c r="I612" s="56">
        <f t="shared" si="144"/>
        <v>36484.853869999999</v>
      </c>
      <c r="J612" s="56">
        <f t="shared" si="144"/>
        <v>0</v>
      </c>
      <c r="K612" s="56">
        <f t="shared" si="144"/>
        <v>0</v>
      </c>
      <c r="L612" s="56">
        <f t="shared" si="144"/>
        <v>0</v>
      </c>
      <c r="M612" s="56">
        <f t="shared" si="144"/>
        <v>0</v>
      </c>
    </row>
    <row r="613" spans="1:13" s="9" customFormat="1" ht="15" hidden="1" x14ac:dyDescent="0.25">
      <c r="A613" s="70"/>
      <c r="B613" s="71"/>
      <c r="C613" s="16"/>
      <c r="D613" s="22">
        <v>804</v>
      </c>
      <c r="E613" s="56">
        <f t="shared" si="143"/>
        <v>0</v>
      </c>
      <c r="F613" s="56">
        <v>0</v>
      </c>
      <c r="G613" s="56">
        <v>0</v>
      </c>
      <c r="H613" s="56">
        <v>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</row>
    <row r="614" spans="1:13" s="9" customFormat="1" ht="15" hidden="1" x14ac:dyDescent="0.25">
      <c r="A614" s="70"/>
      <c r="B614" s="71"/>
      <c r="C614" s="16"/>
      <c r="D614" s="22">
        <v>808</v>
      </c>
      <c r="E614" s="56">
        <f t="shared" si="143"/>
        <v>0</v>
      </c>
      <c r="F614" s="56">
        <v>0</v>
      </c>
      <c r="G614" s="56">
        <v>0</v>
      </c>
      <c r="H614" s="56">
        <v>0</v>
      </c>
      <c r="I614" s="56">
        <v>0</v>
      </c>
      <c r="J614" s="56">
        <v>0</v>
      </c>
      <c r="K614" s="56">
        <v>0</v>
      </c>
      <c r="L614" s="56">
        <v>0</v>
      </c>
      <c r="M614" s="56">
        <v>0</v>
      </c>
    </row>
    <row r="615" spans="1:13" s="9" customFormat="1" ht="15" hidden="1" x14ac:dyDescent="0.25">
      <c r="A615" s="70"/>
      <c r="B615" s="71"/>
      <c r="C615" s="16"/>
      <c r="D615" s="22">
        <v>810</v>
      </c>
      <c r="E615" s="56">
        <f t="shared" si="143"/>
        <v>0</v>
      </c>
      <c r="F615" s="56">
        <v>0</v>
      </c>
      <c r="G615" s="56">
        <v>0</v>
      </c>
      <c r="H615" s="56"/>
      <c r="I615" s="56">
        <v>0</v>
      </c>
      <c r="J615" s="56">
        <v>0</v>
      </c>
      <c r="K615" s="56">
        <v>0</v>
      </c>
      <c r="L615" s="56">
        <v>0</v>
      </c>
      <c r="M615" s="56">
        <v>0</v>
      </c>
    </row>
    <row r="616" spans="1:13" s="9" customFormat="1" ht="15" hidden="1" x14ac:dyDescent="0.25">
      <c r="A616" s="70"/>
      <c r="B616" s="71"/>
      <c r="C616" s="16"/>
      <c r="D616" s="22">
        <v>812</v>
      </c>
      <c r="E616" s="56">
        <f t="shared" si="143"/>
        <v>0</v>
      </c>
      <c r="F616" s="56"/>
      <c r="G616" s="56"/>
      <c r="H616" s="56"/>
      <c r="I616" s="56"/>
      <c r="J616" s="56"/>
      <c r="K616" s="56"/>
      <c r="L616" s="56"/>
      <c r="M616" s="56"/>
    </row>
    <row r="617" spans="1:13" s="9" customFormat="1" ht="15" hidden="1" x14ac:dyDescent="0.25">
      <c r="A617" s="70"/>
      <c r="B617" s="71"/>
      <c r="C617" s="16"/>
      <c r="D617" s="22">
        <v>813</v>
      </c>
      <c r="E617" s="56">
        <f t="shared" si="143"/>
        <v>67768.222729999994</v>
      </c>
      <c r="F617" s="56">
        <v>0</v>
      </c>
      <c r="G617" s="56">
        <v>0</v>
      </c>
      <c r="H617" s="56">
        <v>31283.368859999999</v>
      </c>
      <c r="I617" s="56">
        <v>36484.853869999999</v>
      </c>
      <c r="J617" s="56">
        <v>0</v>
      </c>
      <c r="K617" s="56">
        <v>0</v>
      </c>
      <c r="L617" s="56">
        <v>0</v>
      </c>
      <c r="M617" s="56">
        <v>0</v>
      </c>
    </row>
    <row r="618" spans="1:13" s="9" customFormat="1" ht="15" hidden="1" x14ac:dyDescent="0.25">
      <c r="A618" s="70"/>
      <c r="B618" s="71"/>
      <c r="C618" s="16"/>
      <c r="D618" s="22">
        <v>814</v>
      </c>
      <c r="E618" s="56">
        <f t="shared" si="143"/>
        <v>0</v>
      </c>
      <c r="F618" s="56">
        <v>0</v>
      </c>
      <c r="G618" s="56">
        <v>0</v>
      </c>
      <c r="H618" s="56"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0</v>
      </c>
    </row>
    <row r="619" spans="1:13" s="9" customFormat="1" ht="15" hidden="1" x14ac:dyDescent="0.25">
      <c r="A619" s="70"/>
      <c r="B619" s="71"/>
      <c r="C619" s="16"/>
      <c r="D619" s="22">
        <v>815</v>
      </c>
      <c r="E619" s="56">
        <f t="shared" si="143"/>
        <v>0</v>
      </c>
      <c r="F619" s="56">
        <v>0</v>
      </c>
      <c r="G619" s="56">
        <v>0</v>
      </c>
      <c r="H619" s="56">
        <v>0</v>
      </c>
      <c r="I619" s="56">
        <v>0</v>
      </c>
      <c r="J619" s="56">
        <v>0</v>
      </c>
      <c r="K619" s="56">
        <v>0</v>
      </c>
      <c r="L619" s="56">
        <v>0</v>
      </c>
      <c r="M619" s="56">
        <v>0</v>
      </c>
    </row>
    <row r="620" spans="1:13" s="9" customFormat="1" ht="15" hidden="1" x14ac:dyDescent="0.25">
      <c r="A620" s="70"/>
      <c r="B620" s="71"/>
      <c r="C620" s="16"/>
      <c r="D620" s="22">
        <v>816</v>
      </c>
      <c r="E620" s="56">
        <f t="shared" si="143"/>
        <v>0</v>
      </c>
      <c r="F620" s="56">
        <v>0</v>
      </c>
      <c r="G620" s="56">
        <v>0</v>
      </c>
      <c r="H620" s="56"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</row>
    <row r="621" spans="1:13" s="9" customFormat="1" ht="15" hidden="1" x14ac:dyDescent="0.25">
      <c r="A621" s="70"/>
      <c r="B621" s="71"/>
      <c r="C621" s="16"/>
      <c r="D621" s="22">
        <v>819</v>
      </c>
      <c r="E621" s="56">
        <f t="shared" si="143"/>
        <v>0</v>
      </c>
      <c r="F621" s="56">
        <v>0</v>
      </c>
      <c r="G621" s="56">
        <v>0</v>
      </c>
      <c r="H621" s="56">
        <v>0</v>
      </c>
      <c r="I621" s="56">
        <v>0</v>
      </c>
      <c r="J621" s="56">
        <v>0</v>
      </c>
      <c r="K621" s="56">
        <v>0</v>
      </c>
      <c r="L621" s="56">
        <v>0</v>
      </c>
      <c r="M621" s="56">
        <v>0</v>
      </c>
    </row>
    <row r="622" spans="1:13" s="9" customFormat="1" ht="15" hidden="1" x14ac:dyDescent="0.25">
      <c r="A622" s="70"/>
      <c r="B622" s="71"/>
      <c r="C622" s="16"/>
      <c r="D622" s="22">
        <v>826</v>
      </c>
      <c r="E622" s="56">
        <f t="shared" si="143"/>
        <v>0</v>
      </c>
      <c r="F622" s="56">
        <v>0</v>
      </c>
      <c r="G622" s="56">
        <v>0</v>
      </c>
      <c r="H622" s="56">
        <v>0</v>
      </c>
      <c r="I622" s="56">
        <v>0</v>
      </c>
      <c r="J622" s="56">
        <v>0</v>
      </c>
      <c r="K622" s="56">
        <v>0</v>
      </c>
      <c r="L622" s="56">
        <v>0</v>
      </c>
      <c r="M622" s="56">
        <v>0</v>
      </c>
    </row>
    <row r="623" spans="1:13" s="9" customFormat="1" ht="15" hidden="1" x14ac:dyDescent="0.25">
      <c r="A623" s="70"/>
      <c r="B623" s="71"/>
      <c r="C623" s="16"/>
      <c r="D623" s="22">
        <v>829</v>
      </c>
      <c r="E623" s="56">
        <f t="shared" si="143"/>
        <v>0</v>
      </c>
      <c r="F623" s="56">
        <v>0</v>
      </c>
      <c r="G623" s="56">
        <v>0</v>
      </c>
      <c r="H623" s="56">
        <v>0</v>
      </c>
      <c r="I623" s="56">
        <v>0</v>
      </c>
      <c r="J623" s="56">
        <v>0</v>
      </c>
      <c r="K623" s="56">
        <v>0</v>
      </c>
      <c r="L623" s="56">
        <v>0</v>
      </c>
      <c r="M623" s="56">
        <v>0</v>
      </c>
    </row>
    <row r="624" spans="1:13" s="9" customFormat="1" ht="15" hidden="1" x14ac:dyDescent="0.25">
      <c r="A624" s="70"/>
      <c r="B624" s="71"/>
      <c r="C624" s="16"/>
      <c r="D624" s="22">
        <v>832</v>
      </c>
      <c r="E624" s="56">
        <f t="shared" si="143"/>
        <v>0</v>
      </c>
      <c r="F624" s="56">
        <v>0</v>
      </c>
      <c r="G624" s="56">
        <v>0</v>
      </c>
      <c r="H624" s="56">
        <v>0</v>
      </c>
      <c r="I624" s="56">
        <v>0</v>
      </c>
      <c r="J624" s="56">
        <v>0</v>
      </c>
      <c r="K624" s="56">
        <v>0</v>
      </c>
      <c r="L624" s="56">
        <v>0</v>
      </c>
      <c r="M624" s="56">
        <v>0</v>
      </c>
    </row>
    <row r="625" spans="1:13" s="9" customFormat="1" ht="15" hidden="1" x14ac:dyDescent="0.25">
      <c r="A625" s="70"/>
      <c r="B625" s="71"/>
      <c r="C625" s="16"/>
      <c r="D625" s="22">
        <v>843</v>
      </c>
      <c r="E625" s="56">
        <f t="shared" si="143"/>
        <v>0</v>
      </c>
      <c r="F625" s="56">
        <v>0</v>
      </c>
      <c r="G625" s="56">
        <v>0</v>
      </c>
      <c r="H625" s="56">
        <v>0</v>
      </c>
      <c r="I625" s="56">
        <v>0</v>
      </c>
      <c r="J625" s="56">
        <v>0</v>
      </c>
      <c r="K625" s="56">
        <v>0</v>
      </c>
      <c r="L625" s="56">
        <v>0</v>
      </c>
      <c r="M625" s="56">
        <v>0</v>
      </c>
    </row>
    <row r="626" spans="1:13" s="9" customFormat="1" ht="15" hidden="1" x14ac:dyDescent="0.25">
      <c r="A626" s="70"/>
      <c r="B626" s="71"/>
      <c r="C626" s="16"/>
      <c r="D626" s="22">
        <v>847</v>
      </c>
      <c r="E626" s="56">
        <f t="shared" si="143"/>
        <v>0</v>
      </c>
      <c r="F626" s="56">
        <v>0</v>
      </c>
      <c r="G626" s="56">
        <v>0</v>
      </c>
      <c r="H626" s="56"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0</v>
      </c>
    </row>
    <row r="627" spans="1:13" s="9" customFormat="1" ht="15" hidden="1" x14ac:dyDescent="0.25">
      <c r="A627" s="70"/>
      <c r="B627" s="71"/>
      <c r="C627" s="16"/>
      <c r="D627" s="22">
        <v>848</v>
      </c>
      <c r="E627" s="56">
        <f t="shared" si="143"/>
        <v>0</v>
      </c>
      <c r="F627" s="56">
        <v>0</v>
      </c>
      <c r="G627" s="56">
        <v>0</v>
      </c>
      <c r="H627" s="56"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0</v>
      </c>
    </row>
    <row r="628" spans="1:13" s="9" customFormat="1" ht="15" hidden="1" x14ac:dyDescent="0.25">
      <c r="A628" s="70"/>
      <c r="B628" s="71"/>
      <c r="C628" s="16"/>
      <c r="D628" s="22">
        <v>857</v>
      </c>
      <c r="E628" s="56">
        <f t="shared" si="143"/>
        <v>0</v>
      </c>
      <c r="F628" s="56">
        <v>0</v>
      </c>
      <c r="G628" s="56">
        <v>0</v>
      </c>
      <c r="H628" s="56"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</row>
    <row r="629" spans="1:13" s="9" customFormat="1" ht="25.5" x14ac:dyDescent="0.25">
      <c r="A629" s="70"/>
      <c r="B629" s="71"/>
      <c r="C629" s="16" t="s">
        <v>101</v>
      </c>
      <c r="D629" s="22"/>
      <c r="E629" s="56">
        <f t="shared" si="143"/>
        <v>0</v>
      </c>
      <c r="F629" s="56">
        <v>0</v>
      </c>
      <c r="G629" s="56">
        <v>0</v>
      </c>
      <c r="H629" s="56"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</row>
    <row r="630" spans="1:13" s="9" customFormat="1" ht="25.5" x14ac:dyDescent="0.25">
      <c r="A630" s="70"/>
      <c r="B630" s="71"/>
      <c r="C630" s="16" t="s">
        <v>102</v>
      </c>
      <c r="D630" s="22"/>
      <c r="E630" s="56">
        <f t="shared" si="143"/>
        <v>0</v>
      </c>
      <c r="F630" s="56">
        <v>0</v>
      </c>
      <c r="G630" s="56">
        <v>0</v>
      </c>
      <c r="H630" s="56"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</row>
    <row r="631" spans="1:13" s="9" customFormat="1" ht="38.25" x14ac:dyDescent="0.25">
      <c r="A631" s="70"/>
      <c r="B631" s="71"/>
      <c r="C631" s="16" t="s">
        <v>103</v>
      </c>
      <c r="D631" s="22"/>
      <c r="E631" s="56">
        <f t="shared" si="143"/>
        <v>0</v>
      </c>
      <c r="F631" s="56">
        <v>0</v>
      </c>
      <c r="G631" s="56">
        <v>0</v>
      </c>
      <c r="H631" s="56"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0</v>
      </c>
    </row>
    <row r="632" spans="1:13" s="9" customFormat="1" ht="15" x14ac:dyDescent="0.25">
      <c r="A632" s="70" t="s">
        <v>57</v>
      </c>
      <c r="B632" s="71" t="s">
        <v>107</v>
      </c>
      <c r="C632" s="16" t="s">
        <v>95</v>
      </c>
      <c r="D632" s="22"/>
      <c r="E632" s="56">
        <f>SUM(F632:M632)</f>
        <v>1261629.2474100001</v>
      </c>
      <c r="F632" s="56">
        <f t="shared" ref="F632:M632" si="145">F633+F635</f>
        <v>92960</v>
      </c>
      <c r="G632" s="56">
        <f t="shared" si="145"/>
        <v>293884.30531999998</v>
      </c>
      <c r="H632" s="56">
        <f t="shared" si="145"/>
        <v>874784.94209000003</v>
      </c>
      <c r="I632" s="56">
        <f t="shared" si="145"/>
        <v>0</v>
      </c>
      <c r="J632" s="56">
        <f t="shared" si="145"/>
        <v>0</v>
      </c>
      <c r="K632" s="56">
        <f t="shared" si="145"/>
        <v>0</v>
      </c>
      <c r="L632" s="56">
        <f t="shared" si="145"/>
        <v>0</v>
      </c>
      <c r="M632" s="56">
        <f t="shared" si="145"/>
        <v>0</v>
      </c>
    </row>
    <row r="633" spans="1:13" s="9" customFormat="1" ht="38.25" x14ac:dyDescent="0.25">
      <c r="A633" s="70"/>
      <c r="B633" s="71"/>
      <c r="C633" s="16" t="s">
        <v>97</v>
      </c>
      <c r="D633" s="22"/>
      <c r="E633" s="56">
        <f>E636</f>
        <v>1261629.2474100001</v>
      </c>
      <c r="F633" s="56">
        <f t="shared" ref="F633:M633" si="146">F634+F636+F653+F654+F655</f>
        <v>92960</v>
      </c>
      <c r="G633" s="63">
        <f t="shared" si="146"/>
        <v>293884.30531999998</v>
      </c>
      <c r="H633" s="56">
        <f t="shared" si="146"/>
        <v>874784.94209000003</v>
      </c>
      <c r="I633" s="56">
        <f t="shared" si="146"/>
        <v>0</v>
      </c>
      <c r="J633" s="56">
        <f t="shared" si="146"/>
        <v>0</v>
      </c>
      <c r="K633" s="56">
        <f t="shared" si="146"/>
        <v>0</v>
      </c>
      <c r="L633" s="56">
        <f t="shared" si="146"/>
        <v>0</v>
      </c>
      <c r="M633" s="56">
        <f t="shared" si="146"/>
        <v>0</v>
      </c>
    </row>
    <row r="634" spans="1:13" s="9" customFormat="1" ht="25.5" x14ac:dyDescent="0.25">
      <c r="A634" s="70"/>
      <c r="B634" s="71"/>
      <c r="C634" s="16" t="s">
        <v>98</v>
      </c>
      <c r="D634" s="22"/>
      <c r="E634" s="56">
        <f t="shared" ref="E634:E655" si="147">SUM(F634:L634)</f>
        <v>0</v>
      </c>
      <c r="F634" s="56">
        <v>0</v>
      </c>
      <c r="G634" s="56">
        <v>0</v>
      </c>
      <c r="H634" s="56">
        <v>0</v>
      </c>
      <c r="I634" s="56">
        <v>0</v>
      </c>
      <c r="J634" s="56">
        <v>0</v>
      </c>
      <c r="K634" s="56">
        <v>0</v>
      </c>
      <c r="L634" s="56">
        <v>0</v>
      </c>
      <c r="M634" s="56">
        <v>0</v>
      </c>
    </row>
    <row r="635" spans="1:13" s="9" customFormat="1" ht="51.75" customHeight="1" x14ac:dyDescent="0.25">
      <c r="A635" s="70"/>
      <c r="B635" s="71"/>
      <c r="C635" s="16" t="s">
        <v>99</v>
      </c>
      <c r="D635" s="22"/>
      <c r="E635" s="56">
        <f t="shared" si="147"/>
        <v>0</v>
      </c>
      <c r="F635" s="56">
        <v>0</v>
      </c>
      <c r="G635" s="56">
        <v>0</v>
      </c>
      <c r="H635" s="56">
        <v>0</v>
      </c>
      <c r="I635" s="56">
        <v>0</v>
      </c>
      <c r="J635" s="56">
        <v>0</v>
      </c>
      <c r="K635" s="56">
        <v>0</v>
      </c>
      <c r="L635" s="56">
        <v>0</v>
      </c>
      <c r="M635" s="56">
        <v>0</v>
      </c>
    </row>
    <row r="636" spans="1:13" s="9" customFormat="1" ht="25.5" x14ac:dyDescent="0.25">
      <c r="A636" s="70"/>
      <c r="B636" s="71"/>
      <c r="C636" s="16" t="s">
        <v>100</v>
      </c>
      <c r="D636" s="17">
        <v>843</v>
      </c>
      <c r="E636" s="56">
        <f>SUM(F636:H636)</f>
        <v>1261629.2474100001</v>
      </c>
      <c r="F636" s="56">
        <v>92960</v>
      </c>
      <c r="G636" s="56">
        <v>293884.30531999998</v>
      </c>
      <c r="H636" s="56">
        <v>874784.94209000003</v>
      </c>
      <c r="I636" s="56">
        <f t="shared" ref="I636:M636" si="148">SUM(I637:I652)</f>
        <v>0</v>
      </c>
      <c r="J636" s="56">
        <f t="shared" si="148"/>
        <v>0</v>
      </c>
      <c r="K636" s="56">
        <f t="shared" si="148"/>
        <v>0</v>
      </c>
      <c r="L636" s="56">
        <f t="shared" si="148"/>
        <v>0</v>
      </c>
      <c r="M636" s="56">
        <f t="shared" si="148"/>
        <v>0</v>
      </c>
    </row>
    <row r="637" spans="1:13" s="9" customFormat="1" ht="15" hidden="1" x14ac:dyDescent="0.25">
      <c r="A637" s="70"/>
      <c r="B637" s="71"/>
      <c r="C637" s="16"/>
      <c r="D637" s="22">
        <v>804</v>
      </c>
      <c r="E637" s="56">
        <f t="shared" si="147"/>
        <v>0</v>
      </c>
      <c r="F637" s="56">
        <v>0</v>
      </c>
      <c r="G637" s="56">
        <v>0</v>
      </c>
      <c r="H637" s="56">
        <v>0</v>
      </c>
      <c r="I637" s="56">
        <v>0</v>
      </c>
      <c r="J637" s="56">
        <v>0</v>
      </c>
      <c r="K637" s="56">
        <v>0</v>
      </c>
      <c r="L637" s="56">
        <v>0</v>
      </c>
      <c r="M637" s="56">
        <v>0</v>
      </c>
    </row>
    <row r="638" spans="1:13" s="9" customFormat="1" ht="15" hidden="1" x14ac:dyDescent="0.25">
      <c r="A638" s="70"/>
      <c r="B638" s="71"/>
      <c r="C638" s="16"/>
      <c r="D638" s="22">
        <v>808</v>
      </c>
      <c r="E638" s="56">
        <f t="shared" si="147"/>
        <v>0</v>
      </c>
      <c r="F638" s="56">
        <v>0</v>
      </c>
      <c r="G638" s="56">
        <v>0</v>
      </c>
      <c r="H638" s="56">
        <v>0</v>
      </c>
      <c r="I638" s="56">
        <v>0</v>
      </c>
      <c r="J638" s="56">
        <v>0</v>
      </c>
      <c r="K638" s="56">
        <v>0</v>
      </c>
      <c r="L638" s="56">
        <v>0</v>
      </c>
      <c r="M638" s="56">
        <v>0</v>
      </c>
    </row>
    <row r="639" spans="1:13" s="9" customFormat="1" ht="15" hidden="1" x14ac:dyDescent="0.25">
      <c r="A639" s="70"/>
      <c r="B639" s="71"/>
      <c r="C639" s="16"/>
      <c r="D639" s="22">
        <v>810</v>
      </c>
      <c r="E639" s="56">
        <f t="shared" si="147"/>
        <v>0</v>
      </c>
      <c r="F639" s="56">
        <v>0</v>
      </c>
      <c r="G639" s="56">
        <v>0</v>
      </c>
      <c r="H639" s="60"/>
      <c r="I639" s="56">
        <v>0</v>
      </c>
      <c r="J639" s="56">
        <v>0</v>
      </c>
      <c r="K639" s="56">
        <v>0</v>
      </c>
      <c r="L639" s="56">
        <v>0</v>
      </c>
      <c r="M639" s="56">
        <v>0</v>
      </c>
    </row>
    <row r="640" spans="1:13" s="9" customFormat="1" ht="15" hidden="1" x14ac:dyDescent="0.25">
      <c r="A640" s="70"/>
      <c r="B640" s="71"/>
      <c r="C640" s="16"/>
      <c r="D640" s="22">
        <v>812</v>
      </c>
      <c r="E640" s="56">
        <f t="shared" si="147"/>
        <v>0</v>
      </c>
      <c r="F640" s="56"/>
      <c r="G640" s="56"/>
      <c r="H640" s="56"/>
      <c r="I640" s="56"/>
      <c r="J640" s="56"/>
      <c r="K640" s="56"/>
      <c r="L640" s="56"/>
      <c r="M640" s="56"/>
    </row>
    <row r="641" spans="1:13" s="9" customFormat="1" ht="15" hidden="1" x14ac:dyDescent="0.25">
      <c r="A641" s="70"/>
      <c r="B641" s="71"/>
      <c r="C641" s="16"/>
      <c r="D641" s="22">
        <v>813</v>
      </c>
      <c r="E641" s="56">
        <f t="shared" si="147"/>
        <v>0</v>
      </c>
      <c r="F641" s="56">
        <v>0</v>
      </c>
      <c r="G641" s="56">
        <v>0</v>
      </c>
      <c r="H641" s="56">
        <v>0</v>
      </c>
      <c r="I641" s="56">
        <v>0</v>
      </c>
      <c r="J641" s="56">
        <v>0</v>
      </c>
      <c r="K641" s="56">
        <v>0</v>
      </c>
      <c r="L641" s="56">
        <v>0</v>
      </c>
      <c r="M641" s="56">
        <v>0</v>
      </c>
    </row>
    <row r="642" spans="1:13" s="9" customFormat="1" ht="15" hidden="1" x14ac:dyDescent="0.25">
      <c r="A642" s="70"/>
      <c r="B642" s="71"/>
      <c r="C642" s="16"/>
      <c r="D642" s="22">
        <v>814</v>
      </c>
      <c r="E642" s="56">
        <f t="shared" si="147"/>
        <v>0</v>
      </c>
      <c r="F642" s="56">
        <v>0</v>
      </c>
      <c r="G642" s="56">
        <v>0</v>
      </c>
      <c r="H642" s="56">
        <v>0</v>
      </c>
      <c r="I642" s="56">
        <v>0</v>
      </c>
      <c r="J642" s="56">
        <v>0</v>
      </c>
      <c r="K642" s="56">
        <v>0</v>
      </c>
      <c r="L642" s="56">
        <v>0</v>
      </c>
      <c r="M642" s="56">
        <v>0</v>
      </c>
    </row>
    <row r="643" spans="1:13" s="9" customFormat="1" ht="15" hidden="1" x14ac:dyDescent="0.25">
      <c r="A643" s="70"/>
      <c r="B643" s="71"/>
      <c r="C643" s="16"/>
      <c r="D643" s="22">
        <v>815</v>
      </c>
      <c r="E643" s="56">
        <f t="shared" si="147"/>
        <v>0</v>
      </c>
      <c r="F643" s="56">
        <v>0</v>
      </c>
      <c r="G643" s="56">
        <v>0</v>
      </c>
      <c r="H643" s="56">
        <v>0</v>
      </c>
      <c r="I643" s="56">
        <v>0</v>
      </c>
      <c r="J643" s="56">
        <v>0</v>
      </c>
      <c r="K643" s="56">
        <v>0</v>
      </c>
      <c r="L643" s="56">
        <v>0</v>
      </c>
      <c r="M643" s="56">
        <v>0</v>
      </c>
    </row>
    <row r="644" spans="1:13" s="9" customFormat="1" ht="15" hidden="1" x14ac:dyDescent="0.25">
      <c r="A644" s="70"/>
      <c r="B644" s="71"/>
      <c r="C644" s="16"/>
      <c r="D644" s="22">
        <v>816</v>
      </c>
      <c r="E644" s="56">
        <f t="shared" si="147"/>
        <v>0</v>
      </c>
      <c r="F644" s="56">
        <v>0</v>
      </c>
      <c r="G644" s="56">
        <v>0</v>
      </c>
      <c r="H644" s="56">
        <v>0</v>
      </c>
      <c r="I644" s="56">
        <v>0</v>
      </c>
      <c r="J644" s="56">
        <v>0</v>
      </c>
      <c r="K644" s="56">
        <v>0</v>
      </c>
      <c r="L644" s="56">
        <v>0</v>
      </c>
      <c r="M644" s="56">
        <v>0</v>
      </c>
    </row>
    <row r="645" spans="1:13" s="9" customFormat="1" ht="15" hidden="1" x14ac:dyDescent="0.25">
      <c r="A645" s="70"/>
      <c r="B645" s="71"/>
      <c r="C645" s="16"/>
      <c r="D645" s="22">
        <v>819</v>
      </c>
      <c r="E645" s="56">
        <f t="shared" si="147"/>
        <v>0</v>
      </c>
      <c r="F645" s="56">
        <v>0</v>
      </c>
      <c r="G645" s="56">
        <v>0</v>
      </c>
      <c r="H645" s="56">
        <v>0</v>
      </c>
      <c r="I645" s="56">
        <v>0</v>
      </c>
      <c r="J645" s="56">
        <v>0</v>
      </c>
      <c r="K645" s="56">
        <v>0</v>
      </c>
      <c r="L645" s="56">
        <v>0</v>
      </c>
      <c r="M645" s="56">
        <v>0</v>
      </c>
    </row>
    <row r="646" spans="1:13" s="9" customFormat="1" ht="15" hidden="1" x14ac:dyDescent="0.25">
      <c r="A646" s="70"/>
      <c r="B646" s="71"/>
      <c r="C646" s="16"/>
      <c r="D646" s="22">
        <v>826</v>
      </c>
      <c r="E646" s="56">
        <f t="shared" si="147"/>
        <v>0</v>
      </c>
      <c r="F646" s="56">
        <v>0</v>
      </c>
      <c r="G646" s="56">
        <v>0</v>
      </c>
      <c r="H646" s="56">
        <v>0</v>
      </c>
      <c r="I646" s="56">
        <v>0</v>
      </c>
      <c r="J646" s="56">
        <v>0</v>
      </c>
      <c r="K646" s="56">
        <v>0</v>
      </c>
      <c r="L646" s="56">
        <v>0</v>
      </c>
      <c r="M646" s="56">
        <v>0</v>
      </c>
    </row>
    <row r="647" spans="1:13" s="9" customFormat="1" ht="15" hidden="1" x14ac:dyDescent="0.25">
      <c r="A647" s="70"/>
      <c r="B647" s="71"/>
      <c r="C647" s="16"/>
      <c r="D647" s="22">
        <v>829</v>
      </c>
      <c r="E647" s="56">
        <f t="shared" si="147"/>
        <v>0</v>
      </c>
      <c r="F647" s="56">
        <v>0</v>
      </c>
      <c r="G647" s="56">
        <v>0</v>
      </c>
      <c r="H647" s="56">
        <v>0</v>
      </c>
      <c r="I647" s="56">
        <v>0</v>
      </c>
      <c r="J647" s="56">
        <v>0</v>
      </c>
      <c r="K647" s="56">
        <v>0</v>
      </c>
      <c r="L647" s="56">
        <v>0</v>
      </c>
      <c r="M647" s="56">
        <v>0</v>
      </c>
    </row>
    <row r="648" spans="1:13" s="9" customFormat="1" ht="15" hidden="1" x14ac:dyDescent="0.25">
      <c r="A648" s="70"/>
      <c r="B648" s="71"/>
      <c r="C648" s="16"/>
      <c r="D648" s="22">
        <v>832</v>
      </c>
      <c r="E648" s="56">
        <f t="shared" si="147"/>
        <v>0</v>
      </c>
      <c r="F648" s="56">
        <v>0</v>
      </c>
      <c r="G648" s="56">
        <v>0</v>
      </c>
      <c r="H648" s="56">
        <v>0</v>
      </c>
      <c r="I648" s="56">
        <v>0</v>
      </c>
      <c r="J648" s="56">
        <v>0</v>
      </c>
      <c r="K648" s="56">
        <v>0</v>
      </c>
      <c r="L648" s="56">
        <v>0</v>
      </c>
      <c r="M648" s="56">
        <v>0</v>
      </c>
    </row>
    <row r="649" spans="1:13" s="9" customFormat="1" ht="15" hidden="1" x14ac:dyDescent="0.25">
      <c r="A649" s="70"/>
      <c r="B649" s="71"/>
      <c r="C649" s="16"/>
      <c r="D649" s="22">
        <v>843</v>
      </c>
      <c r="E649" s="56">
        <f t="shared" si="147"/>
        <v>1261629.2474100001</v>
      </c>
      <c r="F649" s="56">
        <v>92960</v>
      </c>
      <c r="G649" s="56">
        <v>293884.30531999998</v>
      </c>
      <c r="H649" s="56">
        <v>874784.94209000003</v>
      </c>
      <c r="I649" s="56">
        <v>0</v>
      </c>
      <c r="J649" s="56">
        <v>0</v>
      </c>
      <c r="K649" s="56">
        <f>J649*1.04</f>
        <v>0</v>
      </c>
      <c r="L649" s="56">
        <f>K649*1.04</f>
        <v>0</v>
      </c>
      <c r="M649" s="56">
        <f>L649*1.04</f>
        <v>0</v>
      </c>
    </row>
    <row r="650" spans="1:13" s="9" customFormat="1" ht="15" hidden="1" x14ac:dyDescent="0.25">
      <c r="A650" s="70"/>
      <c r="B650" s="71"/>
      <c r="C650" s="16"/>
      <c r="D650" s="22">
        <v>847</v>
      </c>
      <c r="E650" s="56">
        <f t="shared" si="147"/>
        <v>0</v>
      </c>
      <c r="F650" s="56">
        <v>0</v>
      </c>
      <c r="G650" s="56">
        <v>0</v>
      </c>
      <c r="H650" s="56">
        <v>0</v>
      </c>
      <c r="I650" s="56">
        <v>0</v>
      </c>
      <c r="J650" s="56">
        <v>0</v>
      </c>
      <c r="K650" s="56">
        <v>0</v>
      </c>
      <c r="L650" s="56">
        <v>0</v>
      </c>
      <c r="M650" s="56">
        <v>0</v>
      </c>
    </row>
    <row r="651" spans="1:13" s="9" customFormat="1" ht="15" hidden="1" x14ac:dyDescent="0.25">
      <c r="A651" s="70"/>
      <c r="B651" s="71"/>
      <c r="C651" s="16"/>
      <c r="D651" s="22">
        <v>848</v>
      </c>
      <c r="E651" s="56">
        <f t="shared" si="147"/>
        <v>0</v>
      </c>
      <c r="F651" s="56">
        <v>0</v>
      </c>
      <c r="G651" s="56">
        <v>0</v>
      </c>
      <c r="H651" s="56">
        <v>0</v>
      </c>
      <c r="I651" s="56">
        <v>0</v>
      </c>
      <c r="J651" s="56">
        <v>0</v>
      </c>
      <c r="K651" s="56">
        <v>0</v>
      </c>
      <c r="L651" s="56">
        <v>0</v>
      </c>
      <c r="M651" s="56">
        <v>0</v>
      </c>
    </row>
    <row r="652" spans="1:13" s="9" customFormat="1" ht="15" hidden="1" x14ac:dyDescent="0.25">
      <c r="A652" s="70"/>
      <c r="B652" s="71"/>
      <c r="C652" s="16"/>
      <c r="D652" s="22">
        <v>857</v>
      </c>
      <c r="E652" s="56">
        <f t="shared" si="147"/>
        <v>0</v>
      </c>
      <c r="F652" s="56">
        <v>0</v>
      </c>
      <c r="G652" s="56">
        <v>0</v>
      </c>
      <c r="H652" s="56">
        <v>0</v>
      </c>
      <c r="I652" s="56">
        <v>0</v>
      </c>
      <c r="J652" s="56">
        <v>0</v>
      </c>
      <c r="K652" s="56">
        <v>0</v>
      </c>
      <c r="L652" s="56">
        <v>0</v>
      </c>
      <c r="M652" s="56">
        <v>0</v>
      </c>
    </row>
    <row r="653" spans="1:13" s="9" customFormat="1" ht="25.5" x14ac:dyDescent="0.25">
      <c r="A653" s="70"/>
      <c r="B653" s="71"/>
      <c r="C653" s="16" t="s">
        <v>101</v>
      </c>
      <c r="D653" s="22"/>
      <c r="E653" s="56">
        <f t="shared" si="147"/>
        <v>0</v>
      </c>
      <c r="F653" s="56">
        <v>0</v>
      </c>
      <c r="G653" s="56">
        <v>0</v>
      </c>
      <c r="H653" s="56">
        <v>0</v>
      </c>
      <c r="I653" s="56">
        <v>0</v>
      </c>
      <c r="J653" s="56">
        <v>0</v>
      </c>
      <c r="K653" s="56">
        <v>0</v>
      </c>
      <c r="L653" s="56">
        <v>0</v>
      </c>
      <c r="M653" s="56">
        <v>0</v>
      </c>
    </row>
    <row r="654" spans="1:13" s="9" customFormat="1" ht="25.5" x14ac:dyDescent="0.25">
      <c r="A654" s="70"/>
      <c r="B654" s="71"/>
      <c r="C654" s="16" t="s">
        <v>102</v>
      </c>
      <c r="D654" s="22"/>
      <c r="E654" s="56">
        <f t="shared" si="147"/>
        <v>0</v>
      </c>
      <c r="F654" s="56">
        <v>0</v>
      </c>
      <c r="G654" s="56">
        <v>0</v>
      </c>
      <c r="H654" s="56">
        <v>0</v>
      </c>
      <c r="I654" s="56">
        <v>0</v>
      </c>
      <c r="J654" s="56">
        <v>0</v>
      </c>
      <c r="K654" s="56">
        <v>0</v>
      </c>
      <c r="L654" s="56">
        <v>0</v>
      </c>
      <c r="M654" s="56">
        <v>0</v>
      </c>
    </row>
    <row r="655" spans="1:13" s="9" customFormat="1" ht="38.25" x14ac:dyDescent="0.25">
      <c r="A655" s="70"/>
      <c r="B655" s="71"/>
      <c r="C655" s="16" t="s">
        <v>103</v>
      </c>
      <c r="D655" s="22"/>
      <c r="E655" s="56">
        <f t="shared" si="147"/>
        <v>0</v>
      </c>
      <c r="F655" s="56">
        <v>0</v>
      </c>
      <c r="G655" s="56">
        <v>0</v>
      </c>
      <c r="H655" s="56">
        <v>0</v>
      </c>
      <c r="I655" s="56">
        <v>0</v>
      </c>
      <c r="J655" s="56">
        <v>0</v>
      </c>
      <c r="K655" s="56">
        <v>0</v>
      </c>
      <c r="L655" s="56">
        <v>0</v>
      </c>
      <c r="M655" s="56">
        <v>0</v>
      </c>
    </row>
    <row r="656" spans="1:13" s="9" customFormat="1" ht="15" x14ac:dyDescent="0.25">
      <c r="A656" s="70" t="s">
        <v>58</v>
      </c>
      <c r="B656" s="71" t="s">
        <v>59</v>
      </c>
      <c r="C656" s="16" t="s">
        <v>95</v>
      </c>
      <c r="D656" s="22"/>
      <c r="E656" s="56">
        <f>SUM(F656:M656)</f>
        <v>596791.73662734695</v>
      </c>
      <c r="F656" s="56">
        <f t="shared" ref="F656:M656" si="149">F657+F659</f>
        <v>22212.824999999997</v>
      </c>
      <c r="G656" s="56">
        <f t="shared" si="149"/>
        <v>63327.122867346938</v>
      </c>
      <c r="H656" s="56">
        <f t="shared" si="149"/>
        <v>18872.345860000001</v>
      </c>
      <c r="I656" s="56">
        <f t="shared" si="149"/>
        <v>29623.276000000002</v>
      </c>
      <c r="J656" s="56">
        <f t="shared" si="149"/>
        <v>361541.60191000003</v>
      </c>
      <c r="K656" s="56">
        <f t="shared" si="149"/>
        <v>101214.56499</v>
      </c>
      <c r="L656" s="56">
        <f t="shared" si="149"/>
        <v>0</v>
      </c>
      <c r="M656" s="56">
        <f t="shared" si="149"/>
        <v>0</v>
      </c>
    </row>
    <row r="657" spans="1:13" s="9" customFormat="1" ht="38.25" x14ac:dyDescent="0.25">
      <c r="A657" s="70"/>
      <c r="B657" s="71"/>
      <c r="C657" s="16" t="s">
        <v>97</v>
      </c>
      <c r="D657" s="22"/>
      <c r="E657" s="56">
        <f>E660+E677</f>
        <v>596791.73662734695</v>
      </c>
      <c r="F657" s="56">
        <f t="shared" ref="F657:M657" si="150">F658+F660+F677+F678+F679</f>
        <v>22212.824999999997</v>
      </c>
      <c r="G657" s="56">
        <f t="shared" si="150"/>
        <v>63327.122867346938</v>
      </c>
      <c r="H657" s="56">
        <f t="shared" si="150"/>
        <v>18872.345860000001</v>
      </c>
      <c r="I657" s="56">
        <f t="shared" si="150"/>
        <v>29623.276000000002</v>
      </c>
      <c r="J657" s="56">
        <f t="shared" si="150"/>
        <v>361541.60191000003</v>
      </c>
      <c r="K657" s="56">
        <f t="shared" si="150"/>
        <v>101214.56499</v>
      </c>
      <c r="L657" s="56">
        <f t="shared" si="150"/>
        <v>0</v>
      </c>
      <c r="M657" s="56">
        <f t="shared" si="150"/>
        <v>0</v>
      </c>
    </row>
    <row r="658" spans="1:13" s="9" customFormat="1" ht="25.5" x14ac:dyDescent="0.25">
      <c r="A658" s="70"/>
      <c r="B658" s="71"/>
      <c r="C658" s="16" t="s">
        <v>98</v>
      </c>
      <c r="D658" s="22"/>
      <c r="E658" s="56">
        <f t="shared" ref="E658:E679" si="151">SUM(F658:L658)</f>
        <v>0</v>
      </c>
      <c r="F658" s="56">
        <v>0</v>
      </c>
      <c r="G658" s="56">
        <v>0</v>
      </c>
      <c r="H658" s="56">
        <v>0</v>
      </c>
      <c r="I658" s="56">
        <v>0</v>
      </c>
      <c r="J658" s="56">
        <v>0</v>
      </c>
      <c r="K658" s="56">
        <v>0</v>
      </c>
      <c r="L658" s="56">
        <v>0</v>
      </c>
      <c r="M658" s="56">
        <v>0</v>
      </c>
    </row>
    <row r="659" spans="1:13" s="9" customFormat="1" ht="51" x14ac:dyDescent="0.25">
      <c r="A659" s="70"/>
      <c r="B659" s="71"/>
      <c r="C659" s="16" t="s">
        <v>99</v>
      </c>
      <c r="D659" s="22"/>
      <c r="E659" s="56">
        <f t="shared" si="151"/>
        <v>0</v>
      </c>
      <c r="F659" s="56">
        <v>0</v>
      </c>
      <c r="G659" s="56">
        <v>0</v>
      </c>
      <c r="H659" s="56">
        <v>0</v>
      </c>
      <c r="I659" s="56">
        <v>0</v>
      </c>
      <c r="J659" s="56">
        <v>0</v>
      </c>
      <c r="K659" s="56">
        <v>0</v>
      </c>
      <c r="L659" s="56">
        <v>0</v>
      </c>
      <c r="M659" s="56">
        <v>0</v>
      </c>
    </row>
    <row r="660" spans="1:13" s="9" customFormat="1" ht="25.5" x14ac:dyDescent="0.25">
      <c r="A660" s="70"/>
      <c r="B660" s="71"/>
      <c r="C660" s="16" t="s">
        <v>100</v>
      </c>
      <c r="D660" s="17">
        <v>810</v>
      </c>
      <c r="E660" s="56">
        <f>SUM(F660:M660)</f>
        <v>594703.48417000007</v>
      </c>
      <c r="F660" s="56">
        <f t="shared" ref="F660:M660" si="152">SUM(F661:F676)</f>
        <v>21768.564999999999</v>
      </c>
      <c r="G660" s="56">
        <f t="shared" si="152"/>
        <v>62060.580410000002</v>
      </c>
      <c r="H660" s="56">
        <f>H663</f>
        <v>18494.895860000001</v>
      </c>
      <c r="I660" s="56">
        <f t="shared" si="152"/>
        <v>29623.276000000002</v>
      </c>
      <c r="J660" s="56">
        <v>361541.60191000003</v>
      </c>
      <c r="K660" s="56">
        <v>101214.56499</v>
      </c>
      <c r="L660" s="56">
        <f t="shared" si="152"/>
        <v>0</v>
      </c>
      <c r="M660" s="56">
        <f t="shared" si="152"/>
        <v>0</v>
      </c>
    </row>
    <row r="661" spans="1:13" s="9" customFormat="1" ht="15" hidden="1" x14ac:dyDescent="0.25">
      <c r="A661" s="70"/>
      <c r="B661" s="71"/>
      <c r="C661" s="16"/>
      <c r="D661" s="22">
        <v>804</v>
      </c>
      <c r="E661" s="56">
        <f t="shared" ref="E661:E677" si="153">SUM(F661:M661)</f>
        <v>0</v>
      </c>
      <c r="F661" s="56">
        <v>0</v>
      </c>
      <c r="G661" s="56">
        <v>0</v>
      </c>
      <c r="H661" s="56">
        <v>0</v>
      </c>
      <c r="I661" s="56">
        <v>0</v>
      </c>
      <c r="J661" s="56">
        <v>0</v>
      </c>
      <c r="K661" s="56">
        <v>0</v>
      </c>
      <c r="L661" s="56">
        <v>0</v>
      </c>
      <c r="M661" s="56">
        <v>0</v>
      </c>
    </row>
    <row r="662" spans="1:13" s="9" customFormat="1" ht="15" hidden="1" x14ac:dyDescent="0.25">
      <c r="A662" s="70"/>
      <c r="B662" s="71"/>
      <c r="C662" s="16"/>
      <c r="D662" s="22">
        <v>808</v>
      </c>
      <c r="E662" s="56">
        <f t="shared" si="153"/>
        <v>0</v>
      </c>
      <c r="F662" s="56">
        <v>0</v>
      </c>
      <c r="G662" s="56">
        <v>0</v>
      </c>
      <c r="H662" s="56">
        <v>0</v>
      </c>
      <c r="I662" s="56">
        <v>0</v>
      </c>
      <c r="J662" s="56">
        <v>0</v>
      </c>
      <c r="K662" s="56">
        <v>0</v>
      </c>
      <c r="L662" s="56">
        <v>0</v>
      </c>
      <c r="M662" s="56">
        <v>0</v>
      </c>
    </row>
    <row r="663" spans="1:13" s="9" customFormat="1" ht="15" hidden="1" x14ac:dyDescent="0.25">
      <c r="A663" s="70"/>
      <c r="B663" s="71"/>
      <c r="C663" s="16"/>
      <c r="D663" s="22">
        <v>810</v>
      </c>
      <c r="E663" s="56">
        <f t="shared" si="153"/>
        <v>369887.58027000003</v>
      </c>
      <c r="F663" s="56">
        <v>21768.564999999999</v>
      </c>
      <c r="G663" s="56">
        <v>62060.580410000002</v>
      </c>
      <c r="H663" s="56">
        <v>18494.895860000001</v>
      </c>
      <c r="I663" s="56">
        <v>29623.276000000002</v>
      </c>
      <c r="J663" s="56">
        <v>237940.26300000001</v>
      </c>
      <c r="K663" s="56">
        <v>0</v>
      </c>
      <c r="L663" s="56">
        <v>0</v>
      </c>
      <c r="M663" s="56">
        <v>0</v>
      </c>
    </row>
    <row r="664" spans="1:13" s="9" customFormat="1" ht="15" hidden="1" x14ac:dyDescent="0.25">
      <c r="A664" s="70"/>
      <c r="B664" s="71"/>
      <c r="C664" s="16"/>
      <c r="D664" s="22">
        <v>812</v>
      </c>
      <c r="E664" s="56">
        <f t="shared" si="153"/>
        <v>0</v>
      </c>
      <c r="F664" s="56"/>
      <c r="G664" s="56"/>
      <c r="H664" s="56"/>
      <c r="I664" s="56"/>
      <c r="J664" s="56"/>
      <c r="K664" s="56"/>
      <c r="L664" s="56"/>
      <c r="M664" s="56"/>
    </row>
    <row r="665" spans="1:13" s="9" customFormat="1" ht="15" hidden="1" x14ac:dyDescent="0.25">
      <c r="A665" s="70"/>
      <c r="B665" s="71"/>
      <c r="C665" s="16"/>
      <c r="D665" s="22">
        <v>813</v>
      </c>
      <c r="E665" s="56">
        <f t="shared" si="153"/>
        <v>0</v>
      </c>
      <c r="F665" s="56">
        <v>0</v>
      </c>
      <c r="G665" s="56">
        <v>0</v>
      </c>
      <c r="H665" s="56">
        <v>0</v>
      </c>
      <c r="I665" s="56">
        <v>0</v>
      </c>
      <c r="J665" s="56">
        <v>0</v>
      </c>
      <c r="K665" s="56">
        <v>0</v>
      </c>
      <c r="L665" s="56">
        <v>0</v>
      </c>
      <c r="M665" s="56">
        <v>0</v>
      </c>
    </row>
    <row r="666" spans="1:13" s="9" customFormat="1" ht="15" hidden="1" x14ac:dyDescent="0.25">
      <c r="A666" s="70"/>
      <c r="B666" s="71"/>
      <c r="C666" s="16"/>
      <c r="D666" s="22">
        <v>814</v>
      </c>
      <c r="E666" s="56">
        <f t="shared" si="153"/>
        <v>0</v>
      </c>
      <c r="F666" s="56">
        <v>0</v>
      </c>
      <c r="G666" s="56">
        <v>0</v>
      </c>
      <c r="H666" s="56">
        <v>0</v>
      </c>
      <c r="I666" s="56">
        <v>0</v>
      </c>
      <c r="J666" s="56">
        <v>0</v>
      </c>
      <c r="K666" s="56">
        <v>0</v>
      </c>
      <c r="L666" s="56">
        <v>0</v>
      </c>
      <c r="M666" s="56">
        <v>0</v>
      </c>
    </row>
    <row r="667" spans="1:13" s="9" customFormat="1" ht="15" hidden="1" x14ac:dyDescent="0.25">
      <c r="A667" s="70"/>
      <c r="B667" s="71"/>
      <c r="C667" s="16"/>
      <c r="D667" s="22">
        <v>815</v>
      </c>
      <c r="E667" s="56">
        <f t="shared" si="153"/>
        <v>0</v>
      </c>
      <c r="F667" s="56">
        <v>0</v>
      </c>
      <c r="G667" s="56">
        <v>0</v>
      </c>
      <c r="H667" s="56">
        <v>0</v>
      </c>
      <c r="I667" s="56">
        <v>0</v>
      </c>
      <c r="J667" s="56">
        <v>0</v>
      </c>
      <c r="K667" s="56">
        <v>0</v>
      </c>
      <c r="L667" s="56">
        <v>0</v>
      </c>
      <c r="M667" s="56">
        <v>0</v>
      </c>
    </row>
    <row r="668" spans="1:13" s="9" customFormat="1" ht="15" hidden="1" x14ac:dyDescent="0.25">
      <c r="A668" s="70"/>
      <c r="B668" s="71"/>
      <c r="C668" s="16"/>
      <c r="D668" s="22">
        <v>816</v>
      </c>
      <c r="E668" s="56">
        <f t="shared" si="153"/>
        <v>0</v>
      </c>
      <c r="F668" s="56">
        <v>0</v>
      </c>
      <c r="G668" s="56">
        <v>0</v>
      </c>
      <c r="H668" s="56">
        <v>0</v>
      </c>
      <c r="I668" s="56">
        <v>0</v>
      </c>
      <c r="J668" s="56">
        <v>0</v>
      </c>
      <c r="K668" s="56">
        <v>0</v>
      </c>
      <c r="L668" s="56">
        <v>0</v>
      </c>
      <c r="M668" s="56">
        <v>0</v>
      </c>
    </row>
    <row r="669" spans="1:13" s="9" customFormat="1" ht="15" hidden="1" x14ac:dyDescent="0.25">
      <c r="A669" s="70"/>
      <c r="B669" s="71"/>
      <c r="C669" s="16"/>
      <c r="D669" s="22">
        <v>819</v>
      </c>
      <c r="E669" s="56">
        <f t="shared" si="153"/>
        <v>0</v>
      </c>
      <c r="F669" s="56">
        <v>0</v>
      </c>
      <c r="G669" s="56">
        <v>0</v>
      </c>
      <c r="H669" s="56">
        <v>0</v>
      </c>
      <c r="I669" s="56">
        <v>0</v>
      </c>
      <c r="J669" s="56">
        <v>0</v>
      </c>
      <c r="K669" s="56">
        <v>0</v>
      </c>
      <c r="L669" s="56">
        <v>0</v>
      </c>
      <c r="M669" s="56">
        <v>0</v>
      </c>
    </row>
    <row r="670" spans="1:13" s="9" customFormat="1" ht="15" hidden="1" x14ac:dyDescent="0.25">
      <c r="A670" s="70"/>
      <c r="B670" s="71"/>
      <c r="C670" s="16"/>
      <c r="D670" s="22">
        <v>826</v>
      </c>
      <c r="E670" s="56">
        <f t="shared" si="153"/>
        <v>0</v>
      </c>
      <c r="F670" s="56">
        <v>0</v>
      </c>
      <c r="G670" s="56">
        <v>0</v>
      </c>
      <c r="H670" s="56">
        <v>0</v>
      </c>
      <c r="I670" s="56">
        <v>0</v>
      </c>
      <c r="J670" s="56">
        <v>0</v>
      </c>
      <c r="K670" s="56">
        <v>0</v>
      </c>
      <c r="L670" s="56">
        <v>0</v>
      </c>
      <c r="M670" s="56">
        <v>0</v>
      </c>
    </row>
    <row r="671" spans="1:13" s="9" customFormat="1" ht="15" hidden="1" x14ac:dyDescent="0.25">
      <c r="A671" s="70"/>
      <c r="B671" s="71"/>
      <c r="C671" s="16"/>
      <c r="D671" s="22">
        <v>829</v>
      </c>
      <c r="E671" s="56">
        <f t="shared" si="153"/>
        <v>0</v>
      </c>
      <c r="F671" s="56">
        <v>0</v>
      </c>
      <c r="G671" s="56">
        <v>0</v>
      </c>
      <c r="H671" s="56">
        <v>0</v>
      </c>
      <c r="I671" s="56">
        <v>0</v>
      </c>
      <c r="J671" s="56">
        <v>0</v>
      </c>
      <c r="K671" s="56">
        <v>0</v>
      </c>
      <c r="L671" s="56">
        <v>0</v>
      </c>
      <c r="M671" s="56">
        <v>0</v>
      </c>
    </row>
    <row r="672" spans="1:13" s="9" customFormat="1" ht="15" hidden="1" x14ac:dyDescent="0.25">
      <c r="A672" s="70"/>
      <c r="B672" s="71"/>
      <c r="C672" s="16"/>
      <c r="D672" s="22">
        <v>832</v>
      </c>
      <c r="E672" s="56">
        <f t="shared" si="153"/>
        <v>0</v>
      </c>
      <c r="F672" s="56">
        <v>0</v>
      </c>
      <c r="G672" s="56">
        <v>0</v>
      </c>
      <c r="H672" s="56">
        <v>0</v>
      </c>
      <c r="I672" s="56">
        <v>0</v>
      </c>
      <c r="J672" s="56">
        <v>0</v>
      </c>
      <c r="K672" s="56">
        <v>0</v>
      </c>
      <c r="L672" s="56">
        <v>0</v>
      </c>
      <c r="M672" s="56">
        <v>0</v>
      </c>
    </row>
    <row r="673" spans="1:15" s="9" customFormat="1" ht="15" hidden="1" x14ac:dyDescent="0.25">
      <c r="A673" s="70"/>
      <c r="B673" s="71"/>
      <c r="C673" s="16"/>
      <c r="D673" s="22">
        <v>843</v>
      </c>
      <c r="E673" s="56">
        <f t="shared" si="153"/>
        <v>0</v>
      </c>
      <c r="F673" s="56">
        <v>0</v>
      </c>
      <c r="G673" s="56">
        <v>0</v>
      </c>
      <c r="H673" s="56">
        <v>0</v>
      </c>
      <c r="I673" s="56">
        <f>H673*1.04</f>
        <v>0</v>
      </c>
      <c r="J673" s="56">
        <f>I673*1.04</f>
        <v>0</v>
      </c>
      <c r="K673" s="56">
        <f>J673*1.04</f>
        <v>0</v>
      </c>
      <c r="L673" s="56">
        <f>K673*1.04</f>
        <v>0</v>
      </c>
      <c r="M673" s="56">
        <f>L673*1.04</f>
        <v>0</v>
      </c>
    </row>
    <row r="674" spans="1:15" s="9" customFormat="1" ht="15" hidden="1" x14ac:dyDescent="0.25">
      <c r="A674" s="70"/>
      <c r="B674" s="71"/>
      <c r="C674" s="16"/>
      <c r="D674" s="22">
        <v>847</v>
      </c>
      <c r="E674" s="56">
        <f t="shared" si="153"/>
        <v>0</v>
      </c>
      <c r="F674" s="56">
        <v>0</v>
      </c>
      <c r="G674" s="56">
        <v>0</v>
      </c>
      <c r="H674" s="56">
        <v>0</v>
      </c>
      <c r="I674" s="56">
        <v>0</v>
      </c>
      <c r="J674" s="56">
        <v>0</v>
      </c>
      <c r="K674" s="56">
        <v>0</v>
      </c>
      <c r="L674" s="56">
        <v>0</v>
      </c>
      <c r="M674" s="56">
        <v>0</v>
      </c>
    </row>
    <row r="675" spans="1:15" s="9" customFormat="1" ht="15" hidden="1" x14ac:dyDescent="0.25">
      <c r="A675" s="70"/>
      <c r="B675" s="71"/>
      <c r="C675" s="16"/>
      <c r="D675" s="22">
        <v>848</v>
      </c>
      <c r="E675" s="56">
        <f t="shared" si="153"/>
        <v>0</v>
      </c>
      <c r="F675" s="56">
        <v>0</v>
      </c>
      <c r="G675" s="56">
        <v>0</v>
      </c>
      <c r="H675" s="56">
        <v>0</v>
      </c>
      <c r="I675" s="56">
        <v>0</v>
      </c>
      <c r="J675" s="56">
        <v>0</v>
      </c>
      <c r="K675" s="56">
        <v>0</v>
      </c>
      <c r="L675" s="56">
        <v>0</v>
      </c>
      <c r="M675" s="56">
        <v>0</v>
      </c>
    </row>
    <row r="676" spans="1:15" s="9" customFormat="1" ht="15" hidden="1" x14ac:dyDescent="0.25">
      <c r="A676" s="70"/>
      <c r="B676" s="71"/>
      <c r="C676" s="16"/>
      <c r="D676" s="22">
        <v>857</v>
      </c>
      <c r="E676" s="56">
        <f t="shared" si="153"/>
        <v>0</v>
      </c>
      <c r="F676" s="56">
        <v>0</v>
      </c>
      <c r="G676" s="56">
        <v>0</v>
      </c>
      <c r="H676" s="56">
        <v>0</v>
      </c>
      <c r="I676" s="56">
        <v>0</v>
      </c>
      <c r="J676" s="56">
        <v>0</v>
      </c>
      <c r="K676" s="56">
        <v>0</v>
      </c>
      <c r="L676" s="56">
        <v>0</v>
      </c>
      <c r="M676" s="56">
        <v>0</v>
      </c>
    </row>
    <row r="677" spans="1:15" s="9" customFormat="1" ht="25.5" x14ac:dyDescent="0.25">
      <c r="A677" s="70"/>
      <c r="B677" s="71"/>
      <c r="C677" s="16" t="s">
        <v>101</v>
      </c>
      <c r="D677" s="22"/>
      <c r="E677" s="56">
        <f t="shared" si="153"/>
        <v>2088.2524573469386</v>
      </c>
      <c r="F677" s="56">
        <f>ROUND(F663*2/98,2)</f>
        <v>444.26</v>
      </c>
      <c r="G677" s="56">
        <f>G660/98*2</f>
        <v>1266.5424573469388</v>
      </c>
      <c r="H677" s="56">
        <f>ROUND(H660*2/98,2)</f>
        <v>377.45</v>
      </c>
      <c r="I677" s="56">
        <v>0</v>
      </c>
      <c r="J677" s="56">
        <v>0</v>
      </c>
      <c r="K677" s="56">
        <v>0</v>
      </c>
      <c r="L677" s="56">
        <v>0</v>
      </c>
      <c r="M677" s="56">
        <v>0</v>
      </c>
    </row>
    <row r="678" spans="1:15" s="9" customFormat="1" ht="25.5" x14ac:dyDescent="0.25">
      <c r="A678" s="70"/>
      <c r="B678" s="71"/>
      <c r="C678" s="16" t="s">
        <v>102</v>
      </c>
      <c r="D678" s="22"/>
      <c r="E678" s="56">
        <f t="shared" si="151"/>
        <v>0</v>
      </c>
      <c r="F678" s="56">
        <v>0</v>
      </c>
      <c r="G678" s="56">
        <v>0</v>
      </c>
      <c r="H678" s="56">
        <v>0</v>
      </c>
      <c r="I678" s="56">
        <v>0</v>
      </c>
      <c r="J678" s="56">
        <v>0</v>
      </c>
      <c r="K678" s="56">
        <v>0</v>
      </c>
      <c r="L678" s="56">
        <v>0</v>
      </c>
      <c r="M678" s="56">
        <v>0</v>
      </c>
    </row>
    <row r="679" spans="1:15" s="9" customFormat="1" ht="38.25" x14ac:dyDescent="0.25">
      <c r="A679" s="70"/>
      <c r="B679" s="71"/>
      <c r="C679" s="16" t="s">
        <v>103</v>
      </c>
      <c r="D679" s="22"/>
      <c r="E679" s="56">
        <f t="shared" si="151"/>
        <v>0</v>
      </c>
      <c r="F679" s="56">
        <v>0</v>
      </c>
      <c r="G679" s="56">
        <v>0</v>
      </c>
      <c r="H679" s="56">
        <v>0</v>
      </c>
      <c r="I679" s="56">
        <v>0</v>
      </c>
      <c r="J679" s="56">
        <v>0</v>
      </c>
      <c r="K679" s="56">
        <v>0</v>
      </c>
      <c r="L679" s="56">
        <v>0</v>
      </c>
      <c r="M679" s="56">
        <v>0</v>
      </c>
    </row>
    <row r="680" spans="1:15" s="46" customFormat="1" ht="18.75" hidden="1" x14ac:dyDescent="0.3">
      <c r="A680" s="53">
        <v>1</v>
      </c>
      <c r="B680" s="54">
        <v>2</v>
      </c>
      <c r="C680" s="54">
        <v>3</v>
      </c>
      <c r="D680" s="54">
        <v>4</v>
      </c>
      <c r="E680" s="58">
        <v>5</v>
      </c>
      <c r="F680" s="58">
        <v>6</v>
      </c>
      <c r="G680" s="58">
        <v>7</v>
      </c>
      <c r="H680" s="58">
        <v>8</v>
      </c>
      <c r="I680" s="58">
        <v>9</v>
      </c>
      <c r="J680" s="58" t="s">
        <v>93</v>
      </c>
      <c r="K680" s="58">
        <v>11</v>
      </c>
      <c r="L680" s="58" t="s">
        <v>94</v>
      </c>
      <c r="M680" s="58" t="s">
        <v>121</v>
      </c>
      <c r="N680" s="44"/>
      <c r="O680" s="45"/>
    </row>
    <row r="681" spans="1:15" s="9" customFormat="1" ht="15" x14ac:dyDescent="0.25">
      <c r="A681" s="70" t="s">
        <v>60</v>
      </c>
      <c r="B681" s="71" t="s">
        <v>115</v>
      </c>
      <c r="C681" s="16" t="s">
        <v>95</v>
      </c>
      <c r="D681" s="22"/>
      <c r="E681" s="56">
        <f>SUM(F681:L681)</f>
        <v>914502.6</v>
      </c>
      <c r="F681" s="56">
        <f t="shared" ref="F681:M681" si="154">F682+F684</f>
        <v>0</v>
      </c>
      <c r="G681" s="56">
        <f t="shared" si="154"/>
        <v>914502.6</v>
      </c>
      <c r="H681" s="56">
        <f t="shared" si="154"/>
        <v>0</v>
      </c>
      <c r="I681" s="56">
        <f t="shared" si="154"/>
        <v>0</v>
      </c>
      <c r="J681" s="56">
        <f t="shared" si="154"/>
        <v>0</v>
      </c>
      <c r="K681" s="56">
        <f t="shared" si="154"/>
        <v>0</v>
      </c>
      <c r="L681" s="56">
        <f t="shared" si="154"/>
        <v>0</v>
      </c>
      <c r="M681" s="56">
        <f t="shared" si="154"/>
        <v>0</v>
      </c>
    </row>
    <row r="682" spans="1:15" s="9" customFormat="1" ht="38.25" x14ac:dyDescent="0.25">
      <c r="A682" s="70"/>
      <c r="B682" s="71"/>
      <c r="C682" s="16" t="s">
        <v>97</v>
      </c>
      <c r="D682" s="22"/>
      <c r="E682" s="56">
        <f>SUM(F682:L682)</f>
        <v>914502.6</v>
      </c>
      <c r="F682" s="56">
        <f t="shared" ref="F682:M682" si="155">F683+F685+F702+F703+F704</f>
        <v>0</v>
      </c>
      <c r="G682" s="56">
        <f t="shared" si="155"/>
        <v>914502.6</v>
      </c>
      <c r="H682" s="56">
        <f t="shared" si="155"/>
        <v>0</v>
      </c>
      <c r="I682" s="56">
        <f t="shared" si="155"/>
        <v>0</v>
      </c>
      <c r="J682" s="56">
        <f t="shared" si="155"/>
        <v>0</v>
      </c>
      <c r="K682" s="56">
        <f t="shared" si="155"/>
        <v>0</v>
      </c>
      <c r="L682" s="56">
        <f t="shared" si="155"/>
        <v>0</v>
      </c>
      <c r="M682" s="56">
        <f t="shared" si="155"/>
        <v>0</v>
      </c>
    </row>
    <row r="683" spans="1:15" s="9" customFormat="1" ht="25.5" x14ac:dyDescent="0.25">
      <c r="A683" s="70"/>
      <c r="B683" s="71"/>
      <c r="C683" s="16" t="s">
        <v>98</v>
      </c>
      <c r="D683" s="22"/>
      <c r="E683" s="56">
        <f t="shared" ref="E683:E704" si="156">SUM(F683:L683)</f>
        <v>0</v>
      </c>
      <c r="F683" s="56">
        <v>0</v>
      </c>
      <c r="G683" s="56">
        <v>0</v>
      </c>
      <c r="H683" s="56">
        <v>0</v>
      </c>
      <c r="I683" s="56">
        <v>0</v>
      </c>
      <c r="J683" s="56">
        <v>0</v>
      </c>
      <c r="K683" s="56">
        <v>0</v>
      </c>
      <c r="L683" s="56">
        <v>0</v>
      </c>
      <c r="M683" s="56">
        <v>0</v>
      </c>
    </row>
    <row r="684" spans="1:15" s="9" customFormat="1" ht="51" x14ac:dyDescent="0.25">
      <c r="A684" s="70"/>
      <c r="B684" s="71"/>
      <c r="C684" s="16" t="s">
        <v>99</v>
      </c>
      <c r="D684" s="22"/>
      <c r="E684" s="56">
        <f t="shared" si="156"/>
        <v>0</v>
      </c>
      <c r="F684" s="56">
        <v>0</v>
      </c>
      <c r="G684" s="56">
        <v>0</v>
      </c>
      <c r="H684" s="56">
        <v>0</v>
      </c>
      <c r="I684" s="56">
        <v>0</v>
      </c>
      <c r="J684" s="56">
        <v>0</v>
      </c>
      <c r="K684" s="56">
        <v>0</v>
      </c>
      <c r="L684" s="56">
        <v>0</v>
      </c>
      <c r="M684" s="56">
        <v>0</v>
      </c>
    </row>
    <row r="685" spans="1:15" s="9" customFormat="1" ht="25.5" x14ac:dyDescent="0.25">
      <c r="A685" s="70"/>
      <c r="B685" s="71"/>
      <c r="C685" s="16" t="s">
        <v>100</v>
      </c>
      <c r="D685" s="17">
        <v>810</v>
      </c>
      <c r="E685" s="56">
        <f t="shared" si="156"/>
        <v>914502.6</v>
      </c>
      <c r="F685" s="56">
        <f t="shared" ref="F685:M685" si="157">SUM(F686:F701)</f>
        <v>0</v>
      </c>
      <c r="G685" s="56">
        <f t="shared" si="157"/>
        <v>914502.6</v>
      </c>
      <c r="H685" s="56">
        <f t="shared" si="157"/>
        <v>0</v>
      </c>
      <c r="I685" s="56">
        <f t="shared" si="157"/>
        <v>0</v>
      </c>
      <c r="J685" s="56">
        <v>0</v>
      </c>
      <c r="K685" s="56">
        <f t="shared" si="157"/>
        <v>0</v>
      </c>
      <c r="L685" s="56">
        <f t="shared" si="157"/>
        <v>0</v>
      </c>
      <c r="M685" s="56">
        <f t="shared" si="157"/>
        <v>0</v>
      </c>
    </row>
    <row r="686" spans="1:15" s="9" customFormat="1" ht="15" hidden="1" x14ac:dyDescent="0.25">
      <c r="A686" s="70"/>
      <c r="B686" s="71"/>
      <c r="C686" s="16"/>
      <c r="D686" s="22">
        <v>804</v>
      </c>
      <c r="E686" s="56">
        <f t="shared" si="156"/>
        <v>0</v>
      </c>
      <c r="F686" s="56">
        <v>0</v>
      </c>
      <c r="G686" s="56">
        <v>0</v>
      </c>
      <c r="H686" s="56">
        <v>0</v>
      </c>
      <c r="I686" s="56">
        <v>0</v>
      </c>
      <c r="J686" s="56">
        <v>0</v>
      </c>
      <c r="K686" s="56">
        <v>0</v>
      </c>
      <c r="L686" s="56">
        <v>0</v>
      </c>
      <c r="M686" s="56">
        <v>0</v>
      </c>
    </row>
    <row r="687" spans="1:15" s="9" customFormat="1" ht="15" hidden="1" x14ac:dyDescent="0.25">
      <c r="A687" s="70"/>
      <c r="B687" s="71"/>
      <c r="C687" s="16"/>
      <c r="D687" s="22">
        <v>808</v>
      </c>
      <c r="E687" s="56">
        <f t="shared" si="156"/>
        <v>0</v>
      </c>
      <c r="F687" s="56">
        <v>0</v>
      </c>
      <c r="G687" s="56">
        <v>0</v>
      </c>
      <c r="H687" s="56">
        <v>0</v>
      </c>
      <c r="I687" s="56">
        <v>0</v>
      </c>
      <c r="J687" s="56">
        <v>0</v>
      </c>
      <c r="K687" s="56">
        <v>0</v>
      </c>
      <c r="L687" s="56">
        <v>0</v>
      </c>
      <c r="M687" s="56">
        <v>0</v>
      </c>
    </row>
    <row r="688" spans="1:15" s="9" customFormat="1" ht="15" hidden="1" x14ac:dyDescent="0.25">
      <c r="A688" s="70"/>
      <c r="B688" s="71"/>
      <c r="C688" s="16"/>
      <c r="D688" s="22">
        <v>810</v>
      </c>
      <c r="E688" s="56">
        <f t="shared" si="156"/>
        <v>2214502.6</v>
      </c>
      <c r="F688" s="56">
        <v>0</v>
      </c>
      <c r="G688" s="56">
        <v>914502.6</v>
      </c>
      <c r="H688" s="56">
        <v>0</v>
      </c>
      <c r="I688" s="56">
        <v>0</v>
      </c>
      <c r="J688" s="56">
        <v>1300000</v>
      </c>
      <c r="K688" s="56">
        <v>0</v>
      </c>
      <c r="L688" s="56">
        <v>0</v>
      </c>
      <c r="M688" s="56">
        <v>0</v>
      </c>
    </row>
    <row r="689" spans="1:13" s="9" customFormat="1" ht="15" hidden="1" x14ac:dyDescent="0.25">
      <c r="A689" s="70"/>
      <c r="B689" s="71"/>
      <c r="C689" s="16"/>
      <c r="D689" s="22">
        <v>812</v>
      </c>
      <c r="E689" s="56">
        <f t="shared" si="156"/>
        <v>0</v>
      </c>
      <c r="F689" s="56"/>
      <c r="G689" s="56"/>
      <c r="H689" s="56"/>
      <c r="I689" s="56"/>
      <c r="J689" s="56"/>
      <c r="K689" s="56"/>
      <c r="L689" s="56"/>
      <c r="M689" s="56"/>
    </row>
    <row r="690" spans="1:13" s="9" customFormat="1" ht="15" hidden="1" x14ac:dyDescent="0.25">
      <c r="A690" s="70"/>
      <c r="B690" s="71"/>
      <c r="C690" s="16"/>
      <c r="D690" s="22">
        <v>813</v>
      </c>
      <c r="E690" s="56">
        <f t="shared" si="156"/>
        <v>0</v>
      </c>
      <c r="F690" s="56">
        <v>0</v>
      </c>
      <c r="G690" s="56">
        <v>0</v>
      </c>
      <c r="H690" s="56">
        <v>0</v>
      </c>
      <c r="I690" s="56">
        <v>0</v>
      </c>
      <c r="J690" s="56">
        <v>0</v>
      </c>
      <c r="K690" s="56">
        <v>0</v>
      </c>
      <c r="L690" s="56">
        <v>0</v>
      </c>
      <c r="M690" s="56">
        <v>0</v>
      </c>
    </row>
    <row r="691" spans="1:13" s="9" customFormat="1" ht="15" hidden="1" x14ac:dyDescent="0.25">
      <c r="A691" s="70"/>
      <c r="B691" s="71"/>
      <c r="C691" s="16"/>
      <c r="D691" s="22">
        <v>814</v>
      </c>
      <c r="E691" s="56">
        <f t="shared" si="156"/>
        <v>0</v>
      </c>
      <c r="F691" s="56">
        <v>0</v>
      </c>
      <c r="G691" s="56">
        <v>0</v>
      </c>
      <c r="H691" s="56">
        <v>0</v>
      </c>
      <c r="I691" s="56">
        <v>0</v>
      </c>
      <c r="J691" s="56">
        <v>0</v>
      </c>
      <c r="K691" s="56">
        <v>0</v>
      </c>
      <c r="L691" s="56">
        <v>0</v>
      </c>
      <c r="M691" s="56">
        <v>0</v>
      </c>
    </row>
    <row r="692" spans="1:13" s="9" customFormat="1" ht="15" hidden="1" x14ac:dyDescent="0.25">
      <c r="A692" s="70"/>
      <c r="B692" s="71"/>
      <c r="C692" s="16"/>
      <c r="D692" s="22">
        <v>815</v>
      </c>
      <c r="E692" s="56">
        <f t="shared" si="156"/>
        <v>0</v>
      </c>
      <c r="F692" s="56">
        <v>0</v>
      </c>
      <c r="G692" s="56">
        <v>0</v>
      </c>
      <c r="H692" s="56">
        <v>0</v>
      </c>
      <c r="I692" s="56">
        <v>0</v>
      </c>
      <c r="J692" s="56">
        <v>0</v>
      </c>
      <c r="K692" s="56">
        <v>0</v>
      </c>
      <c r="L692" s="56">
        <v>0</v>
      </c>
      <c r="M692" s="56">
        <v>0</v>
      </c>
    </row>
    <row r="693" spans="1:13" s="9" customFormat="1" ht="15" hidden="1" x14ac:dyDescent="0.25">
      <c r="A693" s="70"/>
      <c r="B693" s="71"/>
      <c r="C693" s="16"/>
      <c r="D693" s="22">
        <v>816</v>
      </c>
      <c r="E693" s="56">
        <f t="shared" si="156"/>
        <v>0</v>
      </c>
      <c r="F693" s="56">
        <v>0</v>
      </c>
      <c r="G693" s="56">
        <v>0</v>
      </c>
      <c r="H693" s="56">
        <v>0</v>
      </c>
      <c r="I693" s="56">
        <v>0</v>
      </c>
      <c r="J693" s="56">
        <v>0</v>
      </c>
      <c r="K693" s="56">
        <v>0</v>
      </c>
      <c r="L693" s="56">
        <v>0</v>
      </c>
      <c r="M693" s="56">
        <v>0</v>
      </c>
    </row>
    <row r="694" spans="1:13" s="9" customFormat="1" ht="15" hidden="1" x14ac:dyDescent="0.25">
      <c r="A694" s="70"/>
      <c r="B694" s="71"/>
      <c r="C694" s="16"/>
      <c r="D694" s="22">
        <v>819</v>
      </c>
      <c r="E694" s="56">
        <f t="shared" si="156"/>
        <v>0</v>
      </c>
      <c r="F694" s="56">
        <v>0</v>
      </c>
      <c r="G694" s="56">
        <v>0</v>
      </c>
      <c r="H694" s="56">
        <v>0</v>
      </c>
      <c r="I694" s="56">
        <v>0</v>
      </c>
      <c r="J694" s="56">
        <v>0</v>
      </c>
      <c r="K694" s="56">
        <v>0</v>
      </c>
      <c r="L694" s="56">
        <v>0</v>
      </c>
      <c r="M694" s="56">
        <v>0</v>
      </c>
    </row>
    <row r="695" spans="1:13" s="9" customFormat="1" ht="15" hidden="1" x14ac:dyDescent="0.25">
      <c r="A695" s="70"/>
      <c r="B695" s="71"/>
      <c r="C695" s="16"/>
      <c r="D695" s="22">
        <v>826</v>
      </c>
      <c r="E695" s="56">
        <f t="shared" si="156"/>
        <v>0</v>
      </c>
      <c r="F695" s="56">
        <v>0</v>
      </c>
      <c r="G695" s="56">
        <v>0</v>
      </c>
      <c r="H695" s="56">
        <v>0</v>
      </c>
      <c r="I695" s="56">
        <v>0</v>
      </c>
      <c r="J695" s="56">
        <v>0</v>
      </c>
      <c r="K695" s="56">
        <v>0</v>
      </c>
      <c r="L695" s="56">
        <v>0</v>
      </c>
      <c r="M695" s="56">
        <v>0</v>
      </c>
    </row>
    <row r="696" spans="1:13" s="9" customFormat="1" ht="15" hidden="1" x14ac:dyDescent="0.25">
      <c r="A696" s="70"/>
      <c r="B696" s="71"/>
      <c r="C696" s="16"/>
      <c r="D696" s="22">
        <v>829</v>
      </c>
      <c r="E696" s="56">
        <f t="shared" si="156"/>
        <v>0</v>
      </c>
      <c r="F696" s="56">
        <v>0</v>
      </c>
      <c r="G696" s="56">
        <v>0</v>
      </c>
      <c r="H696" s="56">
        <v>0</v>
      </c>
      <c r="I696" s="56">
        <v>0</v>
      </c>
      <c r="J696" s="56">
        <v>0</v>
      </c>
      <c r="K696" s="56">
        <v>0</v>
      </c>
      <c r="L696" s="56">
        <v>0</v>
      </c>
      <c r="M696" s="56">
        <v>0</v>
      </c>
    </row>
    <row r="697" spans="1:13" s="9" customFormat="1" ht="15" hidden="1" x14ac:dyDescent="0.25">
      <c r="A697" s="70"/>
      <c r="B697" s="71"/>
      <c r="C697" s="16"/>
      <c r="D697" s="22">
        <v>832</v>
      </c>
      <c r="E697" s="56">
        <f t="shared" si="156"/>
        <v>0</v>
      </c>
      <c r="F697" s="56">
        <v>0</v>
      </c>
      <c r="G697" s="56">
        <v>0</v>
      </c>
      <c r="H697" s="56">
        <v>0</v>
      </c>
      <c r="I697" s="56">
        <v>0</v>
      </c>
      <c r="J697" s="56">
        <v>0</v>
      </c>
      <c r="K697" s="56">
        <v>0</v>
      </c>
      <c r="L697" s="56">
        <v>0</v>
      </c>
      <c r="M697" s="56">
        <v>0</v>
      </c>
    </row>
    <row r="698" spans="1:13" s="9" customFormat="1" ht="15" hidden="1" x14ac:dyDescent="0.25">
      <c r="A698" s="70"/>
      <c r="B698" s="71"/>
      <c r="C698" s="16"/>
      <c r="D698" s="22">
        <v>843</v>
      </c>
      <c r="E698" s="56">
        <f t="shared" si="156"/>
        <v>0</v>
      </c>
      <c r="F698" s="56">
        <v>0</v>
      </c>
      <c r="G698" s="56">
        <v>0</v>
      </c>
      <c r="H698" s="56">
        <v>0</v>
      </c>
      <c r="I698" s="56">
        <f>H698*1.04</f>
        <v>0</v>
      </c>
      <c r="J698" s="56">
        <f>I698*1.04</f>
        <v>0</v>
      </c>
      <c r="K698" s="56">
        <f>J698*1.04</f>
        <v>0</v>
      </c>
      <c r="L698" s="56">
        <f>K698*1.04</f>
        <v>0</v>
      </c>
      <c r="M698" s="56">
        <f>L698*1.04</f>
        <v>0</v>
      </c>
    </row>
    <row r="699" spans="1:13" s="9" customFormat="1" ht="15" hidden="1" x14ac:dyDescent="0.25">
      <c r="A699" s="70"/>
      <c r="B699" s="71"/>
      <c r="C699" s="16"/>
      <c r="D699" s="22">
        <v>847</v>
      </c>
      <c r="E699" s="56">
        <f t="shared" si="156"/>
        <v>0</v>
      </c>
      <c r="F699" s="56">
        <v>0</v>
      </c>
      <c r="G699" s="56">
        <v>0</v>
      </c>
      <c r="H699" s="56">
        <v>0</v>
      </c>
      <c r="I699" s="56">
        <v>0</v>
      </c>
      <c r="J699" s="56">
        <v>0</v>
      </c>
      <c r="K699" s="56">
        <v>0</v>
      </c>
      <c r="L699" s="56">
        <v>0</v>
      </c>
      <c r="M699" s="56">
        <v>0</v>
      </c>
    </row>
    <row r="700" spans="1:13" s="9" customFormat="1" ht="15" hidden="1" x14ac:dyDescent="0.25">
      <c r="A700" s="70"/>
      <c r="B700" s="71"/>
      <c r="C700" s="16"/>
      <c r="D700" s="22">
        <v>848</v>
      </c>
      <c r="E700" s="56">
        <f t="shared" si="156"/>
        <v>0</v>
      </c>
      <c r="F700" s="56">
        <v>0</v>
      </c>
      <c r="G700" s="56">
        <v>0</v>
      </c>
      <c r="H700" s="56">
        <v>0</v>
      </c>
      <c r="I700" s="56">
        <v>0</v>
      </c>
      <c r="J700" s="56">
        <v>0</v>
      </c>
      <c r="K700" s="56">
        <v>0</v>
      </c>
      <c r="L700" s="56">
        <v>0</v>
      </c>
      <c r="M700" s="56">
        <v>0</v>
      </c>
    </row>
    <row r="701" spans="1:13" s="9" customFormat="1" ht="15" hidden="1" x14ac:dyDescent="0.25">
      <c r="A701" s="70"/>
      <c r="B701" s="71"/>
      <c r="C701" s="16"/>
      <c r="D701" s="22">
        <v>857</v>
      </c>
      <c r="E701" s="56">
        <f t="shared" si="156"/>
        <v>0</v>
      </c>
      <c r="F701" s="56">
        <v>0</v>
      </c>
      <c r="G701" s="56">
        <v>0</v>
      </c>
      <c r="H701" s="56">
        <v>0</v>
      </c>
      <c r="I701" s="56">
        <v>0</v>
      </c>
      <c r="J701" s="56">
        <v>0</v>
      </c>
      <c r="K701" s="56">
        <v>0</v>
      </c>
      <c r="L701" s="56">
        <v>0</v>
      </c>
      <c r="M701" s="56">
        <v>0</v>
      </c>
    </row>
    <row r="702" spans="1:13" s="9" customFormat="1" ht="25.5" x14ac:dyDescent="0.25">
      <c r="A702" s="70"/>
      <c r="B702" s="71"/>
      <c r="C702" s="16" t="s">
        <v>101</v>
      </c>
      <c r="D702" s="22"/>
      <c r="E702" s="56">
        <f t="shared" si="156"/>
        <v>0</v>
      </c>
      <c r="F702" s="56">
        <v>0</v>
      </c>
      <c r="G702" s="56">
        <v>0</v>
      </c>
      <c r="H702" s="56">
        <v>0</v>
      </c>
      <c r="I702" s="56">
        <v>0</v>
      </c>
      <c r="J702" s="56">
        <v>0</v>
      </c>
      <c r="K702" s="56">
        <v>0</v>
      </c>
      <c r="L702" s="56">
        <v>0</v>
      </c>
      <c r="M702" s="56">
        <v>0</v>
      </c>
    </row>
    <row r="703" spans="1:13" s="9" customFormat="1" ht="25.5" x14ac:dyDescent="0.25">
      <c r="A703" s="70"/>
      <c r="B703" s="71"/>
      <c r="C703" s="16" t="s">
        <v>102</v>
      </c>
      <c r="D703" s="22"/>
      <c r="E703" s="56">
        <f t="shared" si="156"/>
        <v>0</v>
      </c>
      <c r="F703" s="56">
        <v>0</v>
      </c>
      <c r="G703" s="56">
        <v>0</v>
      </c>
      <c r="H703" s="56">
        <v>0</v>
      </c>
      <c r="I703" s="56">
        <v>0</v>
      </c>
      <c r="J703" s="56">
        <v>0</v>
      </c>
      <c r="K703" s="56">
        <v>0</v>
      </c>
      <c r="L703" s="56">
        <v>0</v>
      </c>
      <c r="M703" s="56">
        <v>0</v>
      </c>
    </row>
    <row r="704" spans="1:13" s="9" customFormat="1" ht="38.25" x14ac:dyDescent="0.25">
      <c r="A704" s="70"/>
      <c r="B704" s="71"/>
      <c r="C704" s="16" t="s">
        <v>103</v>
      </c>
      <c r="D704" s="22"/>
      <c r="E704" s="56">
        <f t="shared" si="156"/>
        <v>0</v>
      </c>
      <c r="F704" s="56">
        <v>0</v>
      </c>
      <c r="G704" s="56">
        <v>0</v>
      </c>
      <c r="H704" s="56">
        <v>0</v>
      </c>
      <c r="I704" s="56">
        <v>0</v>
      </c>
      <c r="J704" s="56">
        <v>0</v>
      </c>
      <c r="K704" s="56">
        <v>0</v>
      </c>
      <c r="L704" s="56">
        <v>0</v>
      </c>
      <c r="M704" s="56">
        <v>0</v>
      </c>
    </row>
    <row r="705" spans="1:13" s="9" customFormat="1" ht="15" x14ac:dyDescent="0.25">
      <c r="A705" s="70" t="s">
        <v>148</v>
      </c>
      <c r="B705" s="74" t="s">
        <v>61</v>
      </c>
      <c r="C705" s="16" t="s">
        <v>95</v>
      </c>
      <c r="D705" s="22"/>
      <c r="E705" s="56">
        <f>SUM(F705:L705)</f>
        <v>0</v>
      </c>
      <c r="F705" s="56">
        <f t="shared" ref="F705:M706" si="158">F706+F708+F802+F803+F804</f>
        <v>0</v>
      </c>
      <c r="G705" s="56">
        <f t="shared" si="158"/>
        <v>0</v>
      </c>
      <c r="H705" s="56">
        <f t="shared" si="158"/>
        <v>0</v>
      </c>
      <c r="I705" s="56">
        <f t="shared" si="158"/>
        <v>0</v>
      </c>
      <c r="J705" s="56">
        <f t="shared" si="158"/>
        <v>0</v>
      </c>
      <c r="K705" s="56">
        <f t="shared" si="158"/>
        <v>0</v>
      </c>
      <c r="L705" s="56">
        <f t="shared" si="158"/>
        <v>0</v>
      </c>
      <c r="M705" s="56">
        <f t="shared" si="158"/>
        <v>0</v>
      </c>
    </row>
    <row r="706" spans="1:13" s="9" customFormat="1" ht="38.25" x14ac:dyDescent="0.25">
      <c r="A706" s="70"/>
      <c r="B706" s="74"/>
      <c r="C706" s="16" t="s">
        <v>97</v>
      </c>
      <c r="D706" s="22"/>
      <c r="E706" s="56">
        <f>SUM(F706:L706)</f>
        <v>0</v>
      </c>
      <c r="F706" s="56">
        <f t="shared" si="158"/>
        <v>0</v>
      </c>
      <c r="G706" s="56">
        <f t="shared" si="158"/>
        <v>0</v>
      </c>
      <c r="H706" s="56">
        <f t="shared" si="158"/>
        <v>0</v>
      </c>
      <c r="I706" s="56">
        <f t="shared" si="158"/>
        <v>0</v>
      </c>
      <c r="J706" s="56">
        <f t="shared" si="158"/>
        <v>0</v>
      </c>
      <c r="K706" s="56">
        <f t="shared" si="158"/>
        <v>0</v>
      </c>
      <c r="L706" s="56">
        <f t="shared" si="158"/>
        <v>0</v>
      </c>
      <c r="M706" s="56">
        <f t="shared" si="158"/>
        <v>0</v>
      </c>
    </row>
    <row r="707" spans="1:13" s="9" customFormat="1" ht="25.5" x14ac:dyDescent="0.25">
      <c r="A707" s="70"/>
      <c r="B707" s="74"/>
      <c r="C707" s="16" t="s">
        <v>98</v>
      </c>
      <c r="D707" s="22"/>
      <c r="E707" s="56"/>
      <c r="F707" s="56"/>
      <c r="G707" s="56"/>
      <c r="H707" s="56"/>
      <c r="I707" s="56"/>
      <c r="J707" s="56"/>
      <c r="K707" s="56"/>
      <c r="L707" s="56"/>
      <c r="M707" s="56"/>
    </row>
    <row r="708" spans="1:13" s="9" customFormat="1" ht="51" x14ac:dyDescent="0.25">
      <c r="A708" s="70"/>
      <c r="B708" s="74"/>
      <c r="C708" s="16" t="s">
        <v>99</v>
      </c>
      <c r="D708" s="22"/>
      <c r="E708" s="56">
        <f t="shared" ref="E708:E720" si="159">SUM(F708:L708)</f>
        <v>0</v>
      </c>
      <c r="F708" s="56">
        <v>0</v>
      </c>
      <c r="G708" s="56">
        <v>0</v>
      </c>
      <c r="H708" s="56">
        <v>0</v>
      </c>
      <c r="I708" s="56">
        <v>0</v>
      </c>
      <c r="J708" s="56">
        <v>0</v>
      </c>
      <c r="K708" s="56">
        <v>0</v>
      </c>
      <c r="L708" s="56">
        <v>0</v>
      </c>
      <c r="M708" s="56">
        <v>0</v>
      </c>
    </row>
    <row r="709" spans="1:13" s="9" customFormat="1" ht="25.5" x14ac:dyDescent="0.25">
      <c r="A709" s="70"/>
      <c r="B709" s="74"/>
      <c r="C709" s="16" t="s">
        <v>100</v>
      </c>
      <c r="D709" s="22">
        <v>810</v>
      </c>
      <c r="E709" s="56">
        <f>SUM(F709:L709)</f>
        <v>0</v>
      </c>
      <c r="F709" s="56">
        <v>0</v>
      </c>
      <c r="G709" s="56">
        <v>0</v>
      </c>
      <c r="H709" s="56"/>
      <c r="I709" s="56"/>
      <c r="J709" s="56"/>
      <c r="K709" s="56">
        <v>0</v>
      </c>
      <c r="L709" s="56">
        <v>0</v>
      </c>
      <c r="M709" s="56">
        <v>0</v>
      </c>
    </row>
    <row r="710" spans="1:13" s="9" customFormat="1" ht="25.5" x14ac:dyDescent="0.25">
      <c r="A710" s="70"/>
      <c r="B710" s="74"/>
      <c r="C710" s="16" t="s">
        <v>101</v>
      </c>
      <c r="D710" s="22"/>
      <c r="E710" s="56">
        <f t="shared" si="159"/>
        <v>0</v>
      </c>
      <c r="F710" s="56">
        <v>0</v>
      </c>
      <c r="G710" s="56">
        <v>0</v>
      </c>
      <c r="H710" s="56">
        <v>0</v>
      </c>
      <c r="I710" s="56">
        <v>0</v>
      </c>
      <c r="J710" s="56">
        <v>0</v>
      </c>
      <c r="K710" s="56">
        <v>0</v>
      </c>
      <c r="L710" s="56">
        <v>0</v>
      </c>
      <c r="M710" s="56">
        <v>0</v>
      </c>
    </row>
    <row r="711" spans="1:13" s="9" customFormat="1" ht="25.5" x14ac:dyDescent="0.25">
      <c r="A711" s="70"/>
      <c r="B711" s="74"/>
      <c r="C711" s="16" t="s">
        <v>102</v>
      </c>
      <c r="D711" s="22"/>
      <c r="E711" s="56">
        <f t="shared" si="159"/>
        <v>0</v>
      </c>
      <c r="F711" s="56">
        <v>0</v>
      </c>
      <c r="G711" s="56">
        <v>0</v>
      </c>
      <c r="H711" s="56">
        <v>0</v>
      </c>
      <c r="I711" s="56">
        <v>0</v>
      </c>
      <c r="J711" s="56">
        <v>0</v>
      </c>
      <c r="K711" s="56">
        <v>0</v>
      </c>
      <c r="L711" s="56">
        <v>0</v>
      </c>
      <c r="M711" s="56">
        <v>0</v>
      </c>
    </row>
    <row r="712" spans="1:13" s="9" customFormat="1" ht="38.25" x14ac:dyDescent="0.25">
      <c r="A712" s="70"/>
      <c r="B712" s="74"/>
      <c r="C712" s="16" t="s">
        <v>103</v>
      </c>
      <c r="D712" s="22"/>
      <c r="E712" s="56">
        <f t="shared" si="159"/>
        <v>0</v>
      </c>
      <c r="F712" s="56">
        <v>0</v>
      </c>
      <c r="G712" s="56">
        <v>0</v>
      </c>
      <c r="H712" s="56">
        <v>0</v>
      </c>
      <c r="I712" s="56">
        <v>0</v>
      </c>
      <c r="J712" s="56">
        <v>0</v>
      </c>
      <c r="K712" s="56">
        <v>0</v>
      </c>
      <c r="L712" s="56">
        <v>0</v>
      </c>
      <c r="M712" s="56">
        <v>0</v>
      </c>
    </row>
    <row r="713" spans="1:13" s="9" customFormat="1" ht="15.75" customHeight="1" x14ac:dyDescent="0.25">
      <c r="A713" s="70" t="s">
        <v>149</v>
      </c>
      <c r="B713" s="74" t="s">
        <v>113</v>
      </c>
      <c r="C713" s="16" t="s">
        <v>95</v>
      </c>
      <c r="D713" s="22"/>
      <c r="E713" s="56">
        <f>SUM(F713:M713)</f>
        <v>99864.861680000002</v>
      </c>
      <c r="F713" s="56">
        <f>F714+F716+F810+F811+F812</f>
        <v>0</v>
      </c>
      <c r="G713" s="56">
        <f>G714+G716+G810+G811+G812</f>
        <v>0</v>
      </c>
      <c r="H713" s="56">
        <f>H714+H716</f>
        <v>11841.84607</v>
      </c>
      <c r="I713" s="56">
        <f>I714+I716+I810+I811+I812</f>
        <v>20994.055520000002</v>
      </c>
      <c r="J713" s="56">
        <f>J714+J716+J810+J811+J812</f>
        <v>20775.70321</v>
      </c>
      <c r="K713" s="56">
        <f>K714+K716+K810+K811+K812</f>
        <v>19590.256880000001</v>
      </c>
      <c r="L713" s="56">
        <f>L714+L716+L810+L811+L812</f>
        <v>13001</v>
      </c>
      <c r="M713" s="56">
        <f>M714+M716+M810+M811+M812</f>
        <v>13662</v>
      </c>
    </row>
    <row r="714" spans="1:13" s="9" customFormat="1" ht="38.25" x14ac:dyDescent="0.25">
      <c r="A714" s="70"/>
      <c r="B714" s="74"/>
      <c r="C714" s="16" t="s">
        <v>97</v>
      </c>
      <c r="D714" s="22"/>
      <c r="E714" s="56">
        <f>E717</f>
        <v>99864.861680000002</v>
      </c>
      <c r="F714" s="56"/>
      <c r="G714" s="56"/>
      <c r="H714" s="56">
        <f>H715+H717+H803+H804+H805</f>
        <v>11841.84607</v>
      </c>
      <c r="I714" s="56">
        <f>I717</f>
        <v>20994.055520000002</v>
      </c>
      <c r="J714" s="56">
        <f>J717</f>
        <v>20775.70321</v>
      </c>
      <c r="K714" s="56">
        <f>K717</f>
        <v>19590.256880000001</v>
      </c>
      <c r="L714" s="56">
        <f>L717</f>
        <v>13001</v>
      </c>
      <c r="M714" s="56">
        <f>M717</f>
        <v>13662</v>
      </c>
    </row>
    <row r="715" spans="1:13" s="9" customFormat="1" ht="25.5" x14ac:dyDescent="0.25">
      <c r="A715" s="70"/>
      <c r="B715" s="74"/>
      <c r="C715" s="16" t="s">
        <v>98</v>
      </c>
      <c r="D715" s="22"/>
      <c r="E715" s="56"/>
      <c r="F715" s="56">
        <v>0</v>
      </c>
      <c r="G715" s="56">
        <v>0</v>
      </c>
      <c r="H715" s="56">
        <v>0</v>
      </c>
      <c r="I715" s="56">
        <v>0</v>
      </c>
      <c r="J715" s="56">
        <v>0</v>
      </c>
      <c r="K715" s="56">
        <v>0</v>
      </c>
      <c r="L715" s="56">
        <v>0</v>
      </c>
      <c r="M715" s="56">
        <v>0</v>
      </c>
    </row>
    <row r="716" spans="1:13" s="9" customFormat="1" ht="51" x14ac:dyDescent="0.25">
      <c r="A716" s="70"/>
      <c r="B716" s="74"/>
      <c r="C716" s="16" t="s">
        <v>99</v>
      </c>
      <c r="D716" s="22"/>
      <c r="E716" s="56">
        <f t="shared" si="159"/>
        <v>0</v>
      </c>
      <c r="F716" s="56">
        <v>0</v>
      </c>
      <c r="G716" s="56">
        <v>0</v>
      </c>
      <c r="H716" s="56">
        <v>0</v>
      </c>
      <c r="I716" s="56">
        <v>0</v>
      </c>
      <c r="J716" s="56">
        <v>0</v>
      </c>
      <c r="K716" s="56">
        <v>0</v>
      </c>
      <c r="L716" s="56">
        <v>0</v>
      </c>
      <c r="M716" s="56">
        <v>0</v>
      </c>
    </row>
    <row r="717" spans="1:13" s="9" customFormat="1" ht="25.5" x14ac:dyDescent="0.25">
      <c r="A717" s="70"/>
      <c r="B717" s="74"/>
      <c r="C717" s="16" t="s">
        <v>100</v>
      </c>
      <c r="D717" s="22">
        <v>810</v>
      </c>
      <c r="E717" s="56">
        <f>SUM(F717:M717)</f>
        <v>99864.861680000002</v>
      </c>
      <c r="F717" s="56">
        <v>0</v>
      </c>
      <c r="G717" s="56">
        <v>0</v>
      </c>
      <c r="H717" s="56">
        <v>11841.84607</v>
      </c>
      <c r="I717" s="56">
        <v>20994.055520000002</v>
      </c>
      <c r="J717" s="56">
        <v>20775.70321</v>
      </c>
      <c r="K717" s="56">
        <v>19590.256880000001</v>
      </c>
      <c r="L717" s="56">
        <v>13001</v>
      </c>
      <c r="M717" s="56">
        <v>13662</v>
      </c>
    </row>
    <row r="718" spans="1:13" s="9" customFormat="1" ht="25.5" x14ac:dyDescent="0.25">
      <c r="A718" s="70"/>
      <c r="B718" s="74"/>
      <c r="C718" s="16" t="s">
        <v>101</v>
      </c>
      <c r="D718" s="22"/>
      <c r="E718" s="56">
        <f t="shared" si="159"/>
        <v>0</v>
      </c>
      <c r="F718" s="56">
        <v>0</v>
      </c>
      <c r="G718" s="56">
        <v>0</v>
      </c>
      <c r="H718" s="56">
        <v>0</v>
      </c>
      <c r="I718" s="56">
        <v>0</v>
      </c>
      <c r="J718" s="56">
        <v>0</v>
      </c>
      <c r="K718" s="56">
        <v>0</v>
      </c>
      <c r="L718" s="56">
        <v>0</v>
      </c>
      <c r="M718" s="56">
        <v>0</v>
      </c>
    </row>
    <row r="719" spans="1:13" s="9" customFormat="1" ht="25.5" x14ac:dyDescent="0.25">
      <c r="A719" s="70"/>
      <c r="B719" s="74"/>
      <c r="C719" s="16" t="s">
        <v>102</v>
      </c>
      <c r="D719" s="22"/>
      <c r="E719" s="56">
        <f t="shared" si="159"/>
        <v>0</v>
      </c>
      <c r="F719" s="56">
        <v>0</v>
      </c>
      <c r="G719" s="56">
        <v>0</v>
      </c>
      <c r="H719" s="56">
        <v>0</v>
      </c>
      <c r="I719" s="56">
        <v>0</v>
      </c>
      <c r="J719" s="56">
        <v>0</v>
      </c>
      <c r="K719" s="56">
        <v>0</v>
      </c>
      <c r="L719" s="56">
        <v>0</v>
      </c>
      <c r="M719" s="56">
        <v>0</v>
      </c>
    </row>
    <row r="720" spans="1:13" s="9" customFormat="1" ht="38.25" x14ac:dyDescent="0.25">
      <c r="A720" s="70"/>
      <c r="B720" s="74"/>
      <c r="C720" s="16" t="s">
        <v>103</v>
      </c>
      <c r="D720" s="22"/>
      <c r="E720" s="56">
        <f t="shared" si="159"/>
        <v>0</v>
      </c>
      <c r="F720" s="56"/>
      <c r="G720" s="56"/>
      <c r="H720" s="56"/>
      <c r="I720" s="56"/>
      <c r="J720" s="56"/>
      <c r="K720" s="56"/>
      <c r="L720" s="56"/>
      <c r="M720" s="56"/>
    </row>
    <row r="721" spans="1:15" s="9" customFormat="1" ht="15.75" customHeight="1" x14ac:dyDescent="0.25">
      <c r="A721" s="70" t="s">
        <v>150</v>
      </c>
      <c r="B721" s="74" t="s">
        <v>116</v>
      </c>
      <c r="C721" s="16" t="s">
        <v>95</v>
      </c>
      <c r="D721" s="22"/>
      <c r="E721" s="56">
        <f>SUM(F721:L721)</f>
        <v>0</v>
      </c>
      <c r="F721" s="56">
        <v>0</v>
      </c>
      <c r="G721" s="56">
        <f>G722+G724+G810+G811+G812</f>
        <v>0</v>
      </c>
      <c r="H721" s="56">
        <f>H722+H724</f>
        <v>0</v>
      </c>
      <c r="I721" s="56">
        <f>I722+I724+I810+I811+I812</f>
        <v>0</v>
      </c>
      <c r="J721" s="56">
        <f>J722+J724+J810+J811+J812</f>
        <v>0</v>
      </c>
      <c r="K721" s="56">
        <f>K722+K724+K810+K811+K812</f>
        <v>0</v>
      </c>
      <c r="L721" s="56">
        <f>L722+L724+L810+L811+L812</f>
        <v>0</v>
      </c>
      <c r="M721" s="56">
        <f>M722+M724+M810+M811+M812</f>
        <v>0</v>
      </c>
    </row>
    <row r="722" spans="1:15" s="9" customFormat="1" ht="38.25" x14ac:dyDescent="0.25">
      <c r="A722" s="70"/>
      <c r="B722" s="74"/>
      <c r="C722" s="16" t="s">
        <v>97</v>
      </c>
      <c r="D722" s="22"/>
      <c r="E722" s="56">
        <f>SUM(F722:L722)</f>
        <v>0</v>
      </c>
      <c r="F722" s="56"/>
      <c r="G722" s="56"/>
      <c r="H722" s="56"/>
      <c r="I722" s="56">
        <f>I725</f>
        <v>0</v>
      </c>
      <c r="J722" s="56"/>
      <c r="K722" s="56"/>
      <c r="L722" s="56"/>
      <c r="M722" s="56"/>
    </row>
    <row r="723" spans="1:15" s="9" customFormat="1" ht="25.5" x14ac:dyDescent="0.25">
      <c r="A723" s="70"/>
      <c r="B723" s="74"/>
      <c r="C723" s="16" t="s">
        <v>98</v>
      </c>
      <c r="D723" s="22"/>
      <c r="E723" s="56"/>
      <c r="F723" s="56">
        <v>0</v>
      </c>
      <c r="G723" s="56">
        <v>0</v>
      </c>
      <c r="H723" s="56">
        <v>0</v>
      </c>
      <c r="I723" s="56">
        <v>0</v>
      </c>
      <c r="J723" s="56">
        <v>0</v>
      </c>
      <c r="K723" s="56">
        <v>0</v>
      </c>
      <c r="L723" s="56">
        <v>0</v>
      </c>
      <c r="M723" s="56">
        <v>0</v>
      </c>
    </row>
    <row r="724" spans="1:15" s="9" customFormat="1" ht="51" x14ac:dyDescent="0.25">
      <c r="A724" s="70"/>
      <c r="B724" s="74"/>
      <c r="C724" s="16" t="s">
        <v>99</v>
      </c>
      <c r="D724" s="22"/>
      <c r="E724" s="56">
        <f t="shared" ref="E724:E728" si="160">SUM(F724:L724)</f>
        <v>0</v>
      </c>
      <c r="F724" s="56">
        <v>0</v>
      </c>
      <c r="G724" s="56">
        <v>0</v>
      </c>
      <c r="H724" s="56">
        <v>0</v>
      </c>
      <c r="I724" s="56">
        <v>0</v>
      </c>
      <c r="J724" s="56">
        <v>0</v>
      </c>
      <c r="K724" s="56">
        <v>0</v>
      </c>
      <c r="L724" s="56">
        <v>0</v>
      </c>
      <c r="M724" s="56">
        <v>0</v>
      </c>
    </row>
    <row r="725" spans="1:15" s="9" customFormat="1" ht="25.5" x14ac:dyDescent="0.25">
      <c r="A725" s="70"/>
      <c r="B725" s="74"/>
      <c r="C725" s="16" t="s">
        <v>100</v>
      </c>
      <c r="D725" s="22">
        <v>810</v>
      </c>
      <c r="E725" s="56">
        <f t="shared" si="160"/>
        <v>0</v>
      </c>
      <c r="F725" s="56">
        <v>0</v>
      </c>
      <c r="G725" s="56">
        <v>0</v>
      </c>
      <c r="H725" s="56">
        <v>0</v>
      </c>
      <c r="I725" s="56">
        <v>0</v>
      </c>
      <c r="J725" s="56">
        <v>0</v>
      </c>
      <c r="K725" s="56">
        <v>0</v>
      </c>
      <c r="L725" s="56">
        <v>0</v>
      </c>
      <c r="M725" s="56">
        <v>0</v>
      </c>
    </row>
    <row r="726" spans="1:15" s="9" customFormat="1" ht="25.5" x14ac:dyDescent="0.25">
      <c r="A726" s="70"/>
      <c r="B726" s="74"/>
      <c r="C726" s="16" t="s">
        <v>101</v>
      </c>
      <c r="D726" s="22"/>
      <c r="E726" s="56">
        <f t="shared" si="160"/>
        <v>0</v>
      </c>
      <c r="F726" s="56">
        <v>0</v>
      </c>
      <c r="G726" s="56">
        <v>0</v>
      </c>
      <c r="H726" s="56">
        <v>0</v>
      </c>
      <c r="I726" s="56">
        <v>0</v>
      </c>
      <c r="J726" s="56">
        <v>0</v>
      </c>
      <c r="K726" s="56">
        <v>0</v>
      </c>
      <c r="L726" s="56">
        <v>0</v>
      </c>
      <c r="M726" s="56">
        <v>0</v>
      </c>
    </row>
    <row r="727" spans="1:15" s="9" customFormat="1" ht="25.5" x14ac:dyDescent="0.25">
      <c r="A727" s="70"/>
      <c r="B727" s="74"/>
      <c r="C727" s="16" t="s">
        <v>102</v>
      </c>
      <c r="D727" s="22"/>
      <c r="E727" s="56">
        <f t="shared" si="160"/>
        <v>0</v>
      </c>
      <c r="F727" s="56">
        <v>0</v>
      </c>
      <c r="G727" s="56">
        <v>0</v>
      </c>
      <c r="H727" s="56">
        <v>0</v>
      </c>
      <c r="I727" s="56">
        <v>0</v>
      </c>
      <c r="J727" s="56">
        <v>0</v>
      </c>
      <c r="K727" s="56">
        <v>0</v>
      </c>
      <c r="L727" s="56">
        <v>0</v>
      </c>
      <c r="M727" s="56">
        <v>0</v>
      </c>
    </row>
    <row r="728" spans="1:15" s="9" customFormat="1" ht="38.25" x14ac:dyDescent="0.25">
      <c r="A728" s="70"/>
      <c r="B728" s="74"/>
      <c r="C728" s="16" t="s">
        <v>103</v>
      </c>
      <c r="D728" s="22"/>
      <c r="E728" s="56">
        <f t="shared" si="160"/>
        <v>0</v>
      </c>
      <c r="F728" s="56"/>
      <c r="G728" s="56"/>
      <c r="H728" s="56"/>
      <c r="I728" s="56"/>
      <c r="J728" s="56"/>
      <c r="K728" s="56"/>
      <c r="L728" s="56"/>
      <c r="M728" s="56"/>
    </row>
    <row r="729" spans="1:15" s="46" customFormat="1" ht="18.75" hidden="1" x14ac:dyDescent="0.3">
      <c r="A729" s="53">
        <v>1</v>
      </c>
      <c r="B729" s="54">
        <v>2</v>
      </c>
      <c r="C729" s="54">
        <v>3</v>
      </c>
      <c r="D729" s="54">
        <v>4</v>
      </c>
      <c r="E729" s="58">
        <v>5</v>
      </c>
      <c r="F729" s="58">
        <v>6</v>
      </c>
      <c r="G729" s="58">
        <v>7</v>
      </c>
      <c r="H729" s="58">
        <v>8</v>
      </c>
      <c r="I729" s="58">
        <v>9</v>
      </c>
      <c r="J729" s="58" t="s">
        <v>93</v>
      </c>
      <c r="K729" s="58">
        <v>11</v>
      </c>
      <c r="L729" s="58" t="s">
        <v>94</v>
      </c>
      <c r="M729" s="58" t="s">
        <v>121</v>
      </c>
      <c r="N729" s="44"/>
      <c r="O729" s="45"/>
    </row>
    <row r="730" spans="1:15" s="9" customFormat="1" ht="15.75" customHeight="1" x14ac:dyDescent="0.25">
      <c r="A730" s="70" t="s">
        <v>151</v>
      </c>
      <c r="B730" s="74" t="s">
        <v>127</v>
      </c>
      <c r="C730" s="16" t="s">
        <v>95</v>
      </c>
      <c r="D730" s="22"/>
      <c r="E730" s="56">
        <f>SUM(F730:M730)</f>
        <v>793797.07055000006</v>
      </c>
      <c r="F730" s="56">
        <v>0</v>
      </c>
      <c r="G730" s="56">
        <f>G731+G733+G818+G819+G821</f>
        <v>0</v>
      </c>
      <c r="H730" s="56">
        <f>H731+H733</f>
        <v>0</v>
      </c>
      <c r="I730" s="56">
        <f>I731</f>
        <v>233111</v>
      </c>
      <c r="J730" s="56">
        <f t="shared" ref="J730:M730" si="161">J731</f>
        <v>216894.41469000001</v>
      </c>
      <c r="K730" s="56">
        <f t="shared" si="161"/>
        <v>201445.84586</v>
      </c>
      <c r="L730" s="56">
        <f t="shared" si="161"/>
        <v>75639.05</v>
      </c>
      <c r="M730" s="56">
        <f t="shared" si="161"/>
        <v>66706.759999999995</v>
      </c>
    </row>
    <row r="731" spans="1:15" s="9" customFormat="1" ht="38.25" x14ac:dyDescent="0.25">
      <c r="A731" s="70"/>
      <c r="B731" s="74"/>
      <c r="C731" s="16" t="s">
        <v>97</v>
      </c>
      <c r="D731" s="22"/>
      <c r="E731" s="56">
        <f>E734</f>
        <v>793797.07055000006</v>
      </c>
      <c r="F731" s="56"/>
      <c r="G731" s="56"/>
      <c r="H731" s="56"/>
      <c r="I731" s="56">
        <f>I734</f>
        <v>233111</v>
      </c>
      <c r="J731" s="56">
        <f>J734</f>
        <v>216894.41469000001</v>
      </c>
      <c r="K731" s="56">
        <f>K734</f>
        <v>201445.84586</v>
      </c>
      <c r="L731" s="56">
        <f>L734</f>
        <v>75639.05</v>
      </c>
      <c r="M731" s="56">
        <f>M734</f>
        <v>66706.759999999995</v>
      </c>
    </row>
    <row r="732" spans="1:15" s="9" customFormat="1" ht="25.5" x14ac:dyDescent="0.25">
      <c r="A732" s="70"/>
      <c r="B732" s="74"/>
      <c r="C732" s="16" t="s">
        <v>98</v>
      </c>
      <c r="D732" s="22"/>
      <c r="E732" s="56"/>
      <c r="F732" s="56">
        <v>0</v>
      </c>
      <c r="G732" s="56">
        <v>0</v>
      </c>
      <c r="H732" s="56">
        <v>0</v>
      </c>
      <c r="I732" s="56">
        <v>0</v>
      </c>
      <c r="J732" s="56">
        <v>0</v>
      </c>
      <c r="K732" s="56">
        <v>0</v>
      </c>
      <c r="L732" s="56">
        <v>0</v>
      </c>
      <c r="M732" s="56">
        <v>0</v>
      </c>
    </row>
    <row r="733" spans="1:15" s="9" customFormat="1" ht="51" x14ac:dyDescent="0.25">
      <c r="A733" s="70"/>
      <c r="B733" s="74"/>
      <c r="C733" s="16" t="s">
        <v>99</v>
      </c>
      <c r="D733" s="22"/>
      <c r="E733" s="56">
        <f t="shared" ref="E733:E737" si="162">SUM(F733:L733)</f>
        <v>0</v>
      </c>
      <c r="F733" s="56">
        <v>0</v>
      </c>
      <c r="G733" s="56">
        <v>0</v>
      </c>
      <c r="H733" s="56">
        <v>0</v>
      </c>
      <c r="I733" s="56">
        <v>0</v>
      </c>
      <c r="J733" s="56">
        <v>0</v>
      </c>
      <c r="K733" s="56">
        <v>0</v>
      </c>
      <c r="L733" s="56">
        <v>0</v>
      </c>
      <c r="M733" s="56">
        <v>0</v>
      </c>
    </row>
    <row r="734" spans="1:15" s="9" customFormat="1" ht="25.5" x14ac:dyDescent="0.25">
      <c r="A734" s="70"/>
      <c r="B734" s="74"/>
      <c r="C734" s="16" t="s">
        <v>100</v>
      </c>
      <c r="D734" s="22">
        <v>810</v>
      </c>
      <c r="E734" s="56">
        <f>SUM(F734:M734)</f>
        <v>793797.07055000006</v>
      </c>
      <c r="F734" s="56">
        <v>0</v>
      </c>
      <c r="G734" s="56">
        <v>0</v>
      </c>
      <c r="H734" s="56">
        <v>0</v>
      </c>
      <c r="I734" s="56">
        <v>233111</v>
      </c>
      <c r="J734" s="56">
        <v>216894.41469000001</v>
      </c>
      <c r="K734" s="56">
        <v>201445.84586</v>
      </c>
      <c r="L734" s="56">
        <v>75639.05</v>
      </c>
      <c r="M734" s="56">
        <v>66706.759999999995</v>
      </c>
    </row>
    <row r="735" spans="1:15" s="9" customFormat="1" ht="25.5" x14ac:dyDescent="0.25">
      <c r="A735" s="70"/>
      <c r="B735" s="74"/>
      <c r="C735" s="16" t="s">
        <v>101</v>
      </c>
      <c r="D735" s="22"/>
      <c r="E735" s="56">
        <f t="shared" si="162"/>
        <v>0</v>
      </c>
      <c r="F735" s="56">
        <v>0</v>
      </c>
      <c r="G735" s="56">
        <v>0</v>
      </c>
      <c r="H735" s="56">
        <v>0</v>
      </c>
      <c r="I735" s="56">
        <v>0</v>
      </c>
      <c r="J735" s="56">
        <v>0</v>
      </c>
      <c r="K735" s="56">
        <v>0</v>
      </c>
      <c r="L735" s="56">
        <v>0</v>
      </c>
      <c r="M735" s="56">
        <v>0</v>
      </c>
    </row>
    <row r="736" spans="1:15" s="9" customFormat="1" ht="25.5" x14ac:dyDescent="0.25">
      <c r="A736" s="70"/>
      <c r="B736" s="74"/>
      <c r="C736" s="16" t="s">
        <v>102</v>
      </c>
      <c r="D736" s="22"/>
      <c r="E736" s="56">
        <f t="shared" si="162"/>
        <v>0</v>
      </c>
      <c r="F736" s="56">
        <v>0</v>
      </c>
      <c r="G736" s="56">
        <v>0</v>
      </c>
      <c r="H736" s="56">
        <v>0</v>
      </c>
      <c r="I736" s="56">
        <v>0</v>
      </c>
      <c r="J736" s="56">
        <v>0</v>
      </c>
      <c r="K736" s="56">
        <v>0</v>
      </c>
      <c r="L736" s="56">
        <v>0</v>
      </c>
      <c r="M736" s="56">
        <v>0</v>
      </c>
    </row>
    <row r="737" spans="1:13" s="9" customFormat="1" ht="38.25" x14ac:dyDescent="0.25">
      <c r="A737" s="70"/>
      <c r="B737" s="74"/>
      <c r="C737" s="16" t="s">
        <v>103</v>
      </c>
      <c r="D737" s="22"/>
      <c r="E737" s="56">
        <f t="shared" si="162"/>
        <v>0</v>
      </c>
      <c r="F737" s="56"/>
      <c r="G737" s="56"/>
      <c r="H737" s="56"/>
      <c r="I737" s="56"/>
      <c r="J737" s="56"/>
      <c r="K737" s="56"/>
      <c r="L737" s="56"/>
      <c r="M737" s="56"/>
    </row>
    <row r="738" spans="1:13" s="9" customFormat="1" ht="15.75" customHeight="1" x14ac:dyDescent="0.25">
      <c r="A738" s="70" t="s">
        <v>152</v>
      </c>
      <c r="B738" s="74" t="s">
        <v>128</v>
      </c>
      <c r="C738" s="16" t="s">
        <v>95</v>
      </c>
      <c r="D738" s="22"/>
      <c r="E738" s="56">
        <f>SUM(F738:M738)</f>
        <v>17534.589480000002</v>
      </c>
      <c r="F738" s="56">
        <v>0</v>
      </c>
      <c r="G738" s="56">
        <f>G739+G741+G827+G828+G829</f>
        <v>0</v>
      </c>
      <c r="H738" s="56">
        <f>H739+H741</f>
        <v>0</v>
      </c>
      <c r="I738" s="56">
        <f>I739+I741+I827+I828+I829</f>
        <v>0</v>
      </c>
      <c r="J738" s="56">
        <f>J739+J741+J827+J828+J829</f>
        <v>0</v>
      </c>
      <c r="K738" s="56">
        <f>K739+K741+K827+K828+K829</f>
        <v>3548.5894800000001</v>
      </c>
      <c r="L738" s="56">
        <f>L739+L741+L827+L828+L829</f>
        <v>6993</v>
      </c>
      <c r="M738" s="56">
        <f>M739+M741+M827+M828+M829</f>
        <v>6993</v>
      </c>
    </row>
    <row r="739" spans="1:13" s="9" customFormat="1" ht="38.25" x14ac:dyDescent="0.25">
      <c r="A739" s="70"/>
      <c r="B739" s="74"/>
      <c r="C739" s="16" t="s">
        <v>97</v>
      </c>
      <c r="D739" s="22"/>
      <c r="E739" s="56">
        <f>E742</f>
        <v>17534.589480000002</v>
      </c>
      <c r="F739" s="56"/>
      <c r="G739" s="56"/>
      <c r="H739" s="56"/>
      <c r="I739" s="56">
        <f>I742</f>
        <v>0</v>
      </c>
      <c r="J739" s="56">
        <f>J742</f>
        <v>0</v>
      </c>
      <c r="K739" s="56">
        <f>K742</f>
        <v>3548.5894800000001</v>
      </c>
      <c r="L739" s="56">
        <f>L742</f>
        <v>6993</v>
      </c>
      <c r="M739" s="56">
        <f>M742</f>
        <v>6993</v>
      </c>
    </row>
    <row r="740" spans="1:13" s="9" customFormat="1" ht="25.5" x14ac:dyDescent="0.25">
      <c r="A740" s="70"/>
      <c r="B740" s="74"/>
      <c r="C740" s="16" t="s">
        <v>98</v>
      </c>
      <c r="D740" s="22"/>
      <c r="E740" s="56"/>
      <c r="F740" s="56">
        <v>0</v>
      </c>
      <c r="G740" s="56">
        <v>0</v>
      </c>
      <c r="H740" s="56">
        <v>0</v>
      </c>
      <c r="I740" s="56">
        <v>0</v>
      </c>
      <c r="J740" s="56">
        <v>0</v>
      </c>
      <c r="K740" s="56">
        <v>0</v>
      </c>
      <c r="L740" s="56">
        <v>0</v>
      </c>
      <c r="M740" s="56">
        <v>0</v>
      </c>
    </row>
    <row r="741" spans="1:13" s="9" customFormat="1" ht="51" x14ac:dyDescent="0.25">
      <c r="A741" s="70"/>
      <c r="B741" s="74"/>
      <c r="C741" s="16" t="s">
        <v>99</v>
      </c>
      <c r="D741" s="22"/>
      <c r="E741" s="56">
        <f t="shared" ref="E741:E745" si="163">SUM(F741:L741)</f>
        <v>0</v>
      </c>
      <c r="F741" s="56">
        <v>0</v>
      </c>
      <c r="G741" s="56">
        <v>0</v>
      </c>
      <c r="H741" s="56">
        <v>0</v>
      </c>
      <c r="I741" s="56">
        <v>0</v>
      </c>
      <c r="J741" s="56">
        <v>0</v>
      </c>
      <c r="K741" s="56">
        <v>0</v>
      </c>
      <c r="L741" s="56">
        <v>0</v>
      </c>
      <c r="M741" s="56">
        <v>0</v>
      </c>
    </row>
    <row r="742" spans="1:13" s="9" customFormat="1" ht="25.5" x14ac:dyDescent="0.25">
      <c r="A742" s="70"/>
      <c r="B742" s="74"/>
      <c r="C742" s="16" t="s">
        <v>100</v>
      </c>
      <c r="D742" s="22">
        <v>810</v>
      </c>
      <c r="E742" s="56">
        <f>SUM(F742:M742)</f>
        <v>17534.589480000002</v>
      </c>
      <c r="F742" s="56">
        <v>0</v>
      </c>
      <c r="G742" s="56">
        <v>0</v>
      </c>
      <c r="H742" s="56">
        <v>0</v>
      </c>
      <c r="I742" s="56">
        <v>0</v>
      </c>
      <c r="J742" s="56">
        <v>0</v>
      </c>
      <c r="K742" s="56">
        <v>3548.5894800000001</v>
      </c>
      <c r="L742" s="56">
        <v>6993</v>
      </c>
      <c r="M742" s="56">
        <v>6993</v>
      </c>
    </row>
    <row r="743" spans="1:13" s="9" customFormat="1" ht="25.5" x14ac:dyDescent="0.25">
      <c r="A743" s="70"/>
      <c r="B743" s="74"/>
      <c r="C743" s="16" t="s">
        <v>101</v>
      </c>
      <c r="D743" s="22"/>
      <c r="E743" s="56">
        <f t="shared" si="163"/>
        <v>0</v>
      </c>
      <c r="F743" s="56">
        <v>0</v>
      </c>
      <c r="G743" s="56">
        <v>0</v>
      </c>
      <c r="H743" s="56">
        <v>0</v>
      </c>
      <c r="I743" s="56">
        <v>0</v>
      </c>
      <c r="J743" s="56">
        <v>0</v>
      </c>
      <c r="K743" s="56">
        <v>0</v>
      </c>
      <c r="L743" s="56">
        <v>0</v>
      </c>
      <c r="M743" s="56">
        <v>0</v>
      </c>
    </row>
    <row r="744" spans="1:13" s="9" customFormat="1" ht="25.5" x14ac:dyDescent="0.25">
      <c r="A744" s="70"/>
      <c r="B744" s="74"/>
      <c r="C744" s="16" t="s">
        <v>102</v>
      </c>
      <c r="D744" s="22"/>
      <c r="E744" s="56">
        <f t="shared" si="163"/>
        <v>0</v>
      </c>
      <c r="F744" s="56">
        <v>0</v>
      </c>
      <c r="G744" s="56">
        <v>0</v>
      </c>
      <c r="H744" s="56">
        <v>0</v>
      </c>
      <c r="I744" s="56">
        <v>0</v>
      </c>
      <c r="J744" s="56">
        <v>0</v>
      </c>
      <c r="K744" s="56">
        <v>0</v>
      </c>
      <c r="L744" s="56">
        <v>0</v>
      </c>
      <c r="M744" s="56">
        <v>0</v>
      </c>
    </row>
    <row r="745" spans="1:13" s="9" customFormat="1" ht="38.25" x14ac:dyDescent="0.25">
      <c r="A745" s="70"/>
      <c r="B745" s="74"/>
      <c r="C745" s="16" t="s">
        <v>103</v>
      </c>
      <c r="D745" s="22"/>
      <c r="E745" s="56">
        <f t="shared" si="163"/>
        <v>0</v>
      </c>
      <c r="F745" s="56"/>
      <c r="G745" s="56"/>
      <c r="H745" s="56"/>
      <c r="I745" s="56"/>
      <c r="J745" s="56"/>
      <c r="K745" s="56"/>
      <c r="L745" s="56"/>
      <c r="M745" s="56"/>
    </row>
    <row r="746" spans="1:13" s="9" customFormat="1" ht="15.75" customHeight="1" x14ac:dyDescent="0.25">
      <c r="A746" s="70" t="s">
        <v>153</v>
      </c>
      <c r="B746" s="74" t="s">
        <v>163</v>
      </c>
      <c r="C746" s="16" t="s">
        <v>95</v>
      </c>
      <c r="D746" s="22"/>
      <c r="E746" s="56">
        <f>SUM(F746:M746)</f>
        <v>19059.900000000001</v>
      </c>
      <c r="F746" s="56">
        <v>0</v>
      </c>
      <c r="G746" s="56">
        <f>G747+G749+G835+G836+G837</f>
        <v>0</v>
      </c>
      <c r="H746" s="56">
        <f>H747+H749</f>
        <v>0</v>
      </c>
      <c r="I746" s="56">
        <f>I747+I749+I835+I836+I837</f>
        <v>0</v>
      </c>
      <c r="J746" s="56">
        <f>J747+J749+J835+J836+J837</f>
        <v>0</v>
      </c>
      <c r="K746" s="56">
        <f>K747</f>
        <v>5292.5</v>
      </c>
      <c r="L746" s="56">
        <f t="shared" ref="L746:M746" si="164">L747</f>
        <v>6132.5</v>
      </c>
      <c r="M746" s="56">
        <f t="shared" si="164"/>
        <v>7634.9</v>
      </c>
    </row>
    <row r="747" spans="1:13" s="9" customFormat="1" ht="38.25" x14ac:dyDescent="0.25">
      <c r="A747" s="70"/>
      <c r="B747" s="74"/>
      <c r="C747" s="16" t="s">
        <v>97</v>
      </c>
      <c r="D747" s="22"/>
      <c r="E747" s="56">
        <f>E750+E748</f>
        <v>19059.900000000001</v>
      </c>
      <c r="F747" s="56"/>
      <c r="G747" s="56"/>
      <c r="H747" s="56"/>
      <c r="I747" s="56">
        <f>I750</f>
        <v>0</v>
      </c>
      <c r="J747" s="56">
        <f>J750</f>
        <v>0</v>
      </c>
      <c r="K747" s="56">
        <f>K748+K750</f>
        <v>5292.5</v>
      </c>
      <c r="L747" s="56">
        <f t="shared" ref="L747:M747" si="165">L748+L750</f>
        <v>6132.5</v>
      </c>
      <c r="M747" s="56">
        <f t="shared" si="165"/>
        <v>7634.9</v>
      </c>
    </row>
    <row r="748" spans="1:13" s="9" customFormat="1" ht="25.5" x14ac:dyDescent="0.25">
      <c r="A748" s="70"/>
      <c r="B748" s="74"/>
      <c r="C748" s="16" t="s">
        <v>98</v>
      </c>
      <c r="D748" s="22">
        <v>810</v>
      </c>
      <c r="E748" s="56">
        <f t="shared" ref="E748:E749" si="166">SUM(F748:M748)</f>
        <v>4299.8999999999996</v>
      </c>
      <c r="F748" s="56">
        <v>0</v>
      </c>
      <c r="G748" s="56">
        <v>0</v>
      </c>
      <c r="H748" s="56">
        <v>0</v>
      </c>
      <c r="I748" s="56">
        <v>0</v>
      </c>
      <c r="J748" s="56">
        <v>0</v>
      </c>
      <c r="K748" s="56">
        <v>1332.5</v>
      </c>
      <c r="L748" s="56">
        <v>1332.5</v>
      </c>
      <c r="M748" s="56">
        <v>1634.9</v>
      </c>
    </row>
    <row r="749" spans="1:13" s="9" customFormat="1" ht="51" x14ac:dyDescent="0.25">
      <c r="A749" s="70"/>
      <c r="B749" s="74"/>
      <c r="C749" s="16" t="s">
        <v>99</v>
      </c>
      <c r="D749" s="22"/>
      <c r="E749" s="56">
        <f t="shared" si="166"/>
        <v>0</v>
      </c>
      <c r="F749" s="56">
        <v>0</v>
      </c>
      <c r="G749" s="56">
        <v>0</v>
      </c>
      <c r="H749" s="56">
        <v>0</v>
      </c>
      <c r="I749" s="56">
        <v>0</v>
      </c>
      <c r="J749" s="56">
        <v>0</v>
      </c>
      <c r="K749" s="56">
        <v>0</v>
      </c>
      <c r="L749" s="56">
        <v>0</v>
      </c>
      <c r="M749" s="56">
        <v>0</v>
      </c>
    </row>
    <row r="750" spans="1:13" s="9" customFormat="1" ht="25.5" x14ac:dyDescent="0.25">
      <c r="A750" s="70"/>
      <c r="B750" s="74"/>
      <c r="C750" s="16" t="s">
        <v>100</v>
      </c>
      <c r="D750" s="22">
        <v>810</v>
      </c>
      <c r="E750" s="56">
        <f>SUM(F750:M750)</f>
        <v>14760</v>
      </c>
      <c r="F750" s="56">
        <v>0</v>
      </c>
      <c r="G750" s="56">
        <v>0</v>
      </c>
      <c r="H750" s="56">
        <v>0</v>
      </c>
      <c r="I750" s="56">
        <v>0</v>
      </c>
      <c r="J750" s="56">
        <v>0</v>
      </c>
      <c r="K750" s="56">
        <v>3960</v>
      </c>
      <c r="L750" s="56">
        <v>4800</v>
      </c>
      <c r="M750" s="56">
        <v>6000</v>
      </c>
    </row>
    <row r="751" spans="1:13" s="9" customFormat="1" ht="25.5" x14ac:dyDescent="0.25">
      <c r="A751" s="70"/>
      <c r="B751" s="74"/>
      <c r="C751" s="16" t="s">
        <v>101</v>
      </c>
      <c r="D751" s="22"/>
      <c r="E751" s="56">
        <f t="shared" ref="E751:E755" si="167">SUM(F751:L751)</f>
        <v>0</v>
      </c>
      <c r="F751" s="56">
        <v>0</v>
      </c>
      <c r="G751" s="56">
        <v>0</v>
      </c>
      <c r="H751" s="56">
        <v>0</v>
      </c>
      <c r="I751" s="56">
        <v>0</v>
      </c>
      <c r="J751" s="56">
        <v>0</v>
      </c>
      <c r="K751" s="56">
        <v>0</v>
      </c>
      <c r="L751" s="56">
        <v>0</v>
      </c>
      <c r="M751" s="56">
        <v>0</v>
      </c>
    </row>
    <row r="752" spans="1:13" s="9" customFormat="1" ht="25.5" x14ac:dyDescent="0.25">
      <c r="A752" s="70"/>
      <c r="B752" s="74"/>
      <c r="C752" s="16" t="s">
        <v>102</v>
      </c>
      <c r="D752" s="22"/>
      <c r="E752" s="56">
        <f t="shared" si="167"/>
        <v>0</v>
      </c>
      <c r="F752" s="56">
        <v>0</v>
      </c>
      <c r="G752" s="56">
        <v>0</v>
      </c>
      <c r="H752" s="56">
        <v>0</v>
      </c>
      <c r="I752" s="56">
        <v>0</v>
      </c>
      <c r="J752" s="56">
        <v>0</v>
      </c>
      <c r="K752" s="56">
        <v>0</v>
      </c>
      <c r="L752" s="56">
        <v>0</v>
      </c>
      <c r="M752" s="56">
        <v>0</v>
      </c>
    </row>
    <row r="753" spans="1:15" s="9" customFormat="1" ht="38.25" x14ac:dyDescent="0.25">
      <c r="A753" s="70"/>
      <c r="B753" s="74"/>
      <c r="C753" s="16" t="s">
        <v>103</v>
      </c>
      <c r="D753" s="22"/>
      <c r="E753" s="56">
        <f t="shared" si="167"/>
        <v>0</v>
      </c>
      <c r="F753" s="56"/>
      <c r="G753" s="56"/>
      <c r="H753" s="56"/>
      <c r="I753" s="56"/>
      <c r="J753" s="56"/>
      <c r="K753" s="56"/>
      <c r="L753" s="56"/>
      <c r="M753" s="56"/>
    </row>
    <row r="754" spans="1:15" s="9" customFormat="1" ht="15.75" customHeight="1" x14ac:dyDescent="0.25">
      <c r="A754" s="70" t="s">
        <v>154</v>
      </c>
      <c r="B754" s="74" t="s">
        <v>129</v>
      </c>
      <c r="C754" s="16" t="s">
        <v>95</v>
      </c>
      <c r="D754" s="22"/>
      <c r="E754" s="56">
        <f t="shared" si="167"/>
        <v>1300000</v>
      </c>
      <c r="F754" s="56">
        <v>0</v>
      </c>
      <c r="G754" s="56">
        <f t="shared" ref="G754:I754" si="168">G755</f>
        <v>0</v>
      </c>
      <c r="H754" s="56">
        <f t="shared" si="168"/>
        <v>0</v>
      </c>
      <c r="I754" s="56">
        <f t="shared" si="168"/>
        <v>0</v>
      </c>
      <c r="J754" s="56">
        <f>J755</f>
        <v>1300000</v>
      </c>
      <c r="K754" s="56">
        <f>K755</f>
        <v>0</v>
      </c>
      <c r="L754" s="56">
        <f>L755</f>
        <v>0</v>
      </c>
      <c r="M754" s="56">
        <f>M755</f>
        <v>0</v>
      </c>
    </row>
    <row r="755" spans="1:15" s="9" customFormat="1" ht="38.25" x14ac:dyDescent="0.25">
      <c r="A755" s="70"/>
      <c r="B755" s="74"/>
      <c r="C755" s="16" t="s">
        <v>97</v>
      </c>
      <c r="D755" s="22"/>
      <c r="E755" s="56">
        <f t="shared" si="167"/>
        <v>1300000</v>
      </c>
      <c r="F755" s="56"/>
      <c r="G755" s="56">
        <f t="shared" ref="G755:I755" si="169">G758</f>
        <v>0</v>
      </c>
      <c r="H755" s="56">
        <f t="shared" si="169"/>
        <v>0</v>
      </c>
      <c r="I755" s="56">
        <f t="shared" si="169"/>
        <v>0</v>
      </c>
      <c r="J755" s="56">
        <f>J758</f>
        <v>1300000</v>
      </c>
      <c r="K755" s="56">
        <f>K758</f>
        <v>0</v>
      </c>
      <c r="L755" s="56">
        <f>L758</f>
        <v>0</v>
      </c>
      <c r="M755" s="56">
        <f>M758</f>
        <v>0</v>
      </c>
    </row>
    <row r="756" spans="1:15" s="9" customFormat="1" ht="25.5" x14ac:dyDescent="0.25">
      <c r="A756" s="70"/>
      <c r="B756" s="74"/>
      <c r="C756" s="16" t="s">
        <v>98</v>
      </c>
      <c r="D756" s="22"/>
      <c r="E756" s="56"/>
      <c r="F756" s="56">
        <v>0</v>
      </c>
      <c r="G756" s="56">
        <v>0</v>
      </c>
      <c r="H756" s="56">
        <v>0</v>
      </c>
      <c r="I756" s="56">
        <v>0</v>
      </c>
      <c r="J756" s="56">
        <v>0</v>
      </c>
      <c r="K756" s="56">
        <v>0</v>
      </c>
      <c r="L756" s="56">
        <v>0</v>
      </c>
      <c r="M756" s="56">
        <v>0</v>
      </c>
    </row>
    <row r="757" spans="1:15" s="9" customFormat="1" ht="51" x14ac:dyDescent="0.25">
      <c r="A757" s="70"/>
      <c r="B757" s="74"/>
      <c r="C757" s="16" t="s">
        <v>99</v>
      </c>
      <c r="D757" s="22"/>
      <c r="E757" s="56">
        <f t="shared" ref="E757:E761" si="170">SUM(F757:L757)</f>
        <v>0</v>
      </c>
      <c r="F757" s="56">
        <v>0</v>
      </c>
      <c r="G757" s="56">
        <v>0</v>
      </c>
      <c r="H757" s="56">
        <v>0</v>
      </c>
      <c r="I757" s="56">
        <v>0</v>
      </c>
      <c r="J757" s="56">
        <v>0</v>
      </c>
      <c r="K757" s="56">
        <v>0</v>
      </c>
      <c r="L757" s="56">
        <v>0</v>
      </c>
      <c r="M757" s="56">
        <v>0</v>
      </c>
    </row>
    <row r="758" spans="1:15" s="9" customFormat="1" ht="25.5" x14ac:dyDescent="0.25">
      <c r="A758" s="70"/>
      <c r="B758" s="74"/>
      <c r="C758" s="16" t="s">
        <v>100</v>
      </c>
      <c r="D758" s="22">
        <v>810</v>
      </c>
      <c r="E758" s="56">
        <f t="shared" si="170"/>
        <v>1300000</v>
      </c>
      <c r="F758" s="56">
        <v>0</v>
      </c>
      <c r="G758" s="56">
        <v>0</v>
      </c>
      <c r="H758" s="56">
        <v>0</v>
      </c>
      <c r="I758" s="56">
        <v>0</v>
      </c>
      <c r="J758" s="56">
        <v>1300000</v>
      </c>
      <c r="K758" s="56">
        <v>0</v>
      </c>
      <c r="L758" s="56">
        <v>0</v>
      </c>
      <c r="M758" s="56">
        <v>0</v>
      </c>
    </row>
    <row r="759" spans="1:15" s="9" customFormat="1" ht="25.5" x14ac:dyDescent="0.25">
      <c r="A759" s="70"/>
      <c r="B759" s="74"/>
      <c r="C759" s="16" t="s">
        <v>101</v>
      </c>
      <c r="D759" s="22"/>
      <c r="E759" s="56">
        <f t="shared" si="170"/>
        <v>0</v>
      </c>
      <c r="F759" s="56">
        <v>0</v>
      </c>
      <c r="G759" s="56">
        <v>0</v>
      </c>
      <c r="H759" s="56">
        <v>0</v>
      </c>
      <c r="I759" s="56">
        <v>0</v>
      </c>
      <c r="J759" s="56">
        <v>0</v>
      </c>
      <c r="K759" s="56">
        <v>0</v>
      </c>
      <c r="L759" s="56">
        <v>0</v>
      </c>
      <c r="M759" s="56">
        <v>0</v>
      </c>
    </row>
    <row r="760" spans="1:15" s="9" customFormat="1" ht="25.5" x14ac:dyDescent="0.25">
      <c r="A760" s="70"/>
      <c r="B760" s="74"/>
      <c r="C760" s="16" t="s">
        <v>102</v>
      </c>
      <c r="D760" s="22"/>
      <c r="E760" s="56">
        <f t="shared" si="170"/>
        <v>0</v>
      </c>
      <c r="F760" s="56">
        <v>0</v>
      </c>
      <c r="G760" s="56">
        <v>0</v>
      </c>
      <c r="H760" s="56">
        <v>0</v>
      </c>
      <c r="I760" s="56">
        <v>0</v>
      </c>
      <c r="J760" s="56">
        <v>0</v>
      </c>
      <c r="K760" s="56">
        <v>0</v>
      </c>
      <c r="L760" s="56">
        <v>0</v>
      </c>
      <c r="M760" s="56">
        <v>0</v>
      </c>
    </row>
    <row r="761" spans="1:15" s="9" customFormat="1" ht="38.25" x14ac:dyDescent="0.25">
      <c r="A761" s="70"/>
      <c r="B761" s="74"/>
      <c r="C761" s="16" t="s">
        <v>103</v>
      </c>
      <c r="D761" s="22"/>
      <c r="E761" s="56">
        <f t="shared" si="170"/>
        <v>0</v>
      </c>
      <c r="F761" s="56"/>
      <c r="G761" s="56"/>
      <c r="H761" s="56"/>
      <c r="I761" s="56"/>
      <c r="J761" s="56"/>
      <c r="K761" s="56"/>
      <c r="L761" s="56"/>
      <c r="M761" s="56"/>
    </row>
    <row r="762" spans="1:15" s="46" customFormat="1" ht="18.75" hidden="1" x14ac:dyDescent="0.3">
      <c r="A762" s="53">
        <v>1</v>
      </c>
      <c r="B762" s="54">
        <v>2</v>
      </c>
      <c r="C762" s="54">
        <v>3</v>
      </c>
      <c r="D762" s="54">
        <v>4</v>
      </c>
      <c r="E762" s="58">
        <v>5</v>
      </c>
      <c r="F762" s="58">
        <v>6</v>
      </c>
      <c r="G762" s="58">
        <v>7</v>
      </c>
      <c r="H762" s="58">
        <v>8</v>
      </c>
      <c r="I762" s="58">
        <v>9</v>
      </c>
      <c r="J762" s="58" t="s">
        <v>93</v>
      </c>
      <c r="K762" s="58">
        <v>11</v>
      </c>
      <c r="L762" s="58" t="s">
        <v>94</v>
      </c>
      <c r="M762" s="58" t="s">
        <v>121</v>
      </c>
      <c r="N762" s="44"/>
      <c r="O762" s="45"/>
    </row>
    <row r="763" spans="1:15" s="9" customFormat="1" ht="15.75" customHeight="1" x14ac:dyDescent="0.25">
      <c r="A763" s="70" t="s">
        <v>155</v>
      </c>
      <c r="B763" s="72" t="s">
        <v>130</v>
      </c>
      <c r="C763" s="16" t="s">
        <v>95</v>
      </c>
      <c r="D763" s="22"/>
      <c r="E763" s="56">
        <f>SUM(F763:M763)</f>
        <v>23823027.084239997</v>
      </c>
      <c r="F763" s="56">
        <v>0</v>
      </c>
      <c r="G763" s="56">
        <f>G764+G766+G851+G852+G853</f>
        <v>0</v>
      </c>
      <c r="H763" s="56">
        <f>H764+H766</f>
        <v>0</v>
      </c>
      <c r="I763" s="56">
        <f>I764+I766+I851+I852+I853</f>
        <v>0</v>
      </c>
      <c r="J763" s="56">
        <f>J764</f>
        <v>5877658.2461799998</v>
      </c>
      <c r="K763" s="56">
        <f t="shared" ref="K763:M763" si="171">K764</f>
        <v>14903500.768059999</v>
      </c>
      <c r="L763" s="56">
        <f t="shared" si="171"/>
        <v>1455502.53</v>
      </c>
      <c r="M763" s="56">
        <f t="shared" si="171"/>
        <v>1586365.54</v>
      </c>
    </row>
    <row r="764" spans="1:15" s="9" customFormat="1" ht="38.25" x14ac:dyDescent="0.25">
      <c r="A764" s="70"/>
      <c r="B764" s="72"/>
      <c r="C764" s="16" t="s">
        <v>97</v>
      </c>
      <c r="D764" s="22"/>
      <c r="E764" s="56">
        <f>E767+E771</f>
        <v>23823027.084240001</v>
      </c>
      <c r="F764" s="56"/>
      <c r="G764" s="56"/>
      <c r="H764" s="56"/>
      <c r="I764" s="56">
        <f>I767</f>
        <v>0</v>
      </c>
      <c r="J764" s="56">
        <f>J767+J771</f>
        <v>5877658.2461799998</v>
      </c>
      <c r="K764" s="56">
        <f>K767+K771</f>
        <v>14903500.768059999</v>
      </c>
      <c r="L764" s="56">
        <f>L767+L771</f>
        <v>1455502.53</v>
      </c>
      <c r="M764" s="56">
        <f>M767+M771</f>
        <v>1586365.54</v>
      </c>
    </row>
    <row r="765" spans="1:15" s="9" customFormat="1" ht="25.5" x14ac:dyDescent="0.25">
      <c r="A765" s="70"/>
      <c r="B765" s="72"/>
      <c r="C765" s="16" t="s">
        <v>98</v>
      </c>
      <c r="D765" s="22"/>
      <c r="E765" s="56"/>
      <c r="F765" s="56">
        <v>0</v>
      </c>
      <c r="G765" s="56">
        <v>0</v>
      </c>
      <c r="H765" s="56">
        <v>0</v>
      </c>
      <c r="I765" s="56">
        <v>0</v>
      </c>
      <c r="J765" s="56">
        <v>0</v>
      </c>
      <c r="K765" s="56">
        <v>0</v>
      </c>
      <c r="L765" s="56">
        <v>0</v>
      </c>
      <c r="M765" s="56">
        <v>0</v>
      </c>
    </row>
    <row r="766" spans="1:15" s="9" customFormat="1" ht="51" x14ac:dyDescent="0.25">
      <c r="A766" s="70"/>
      <c r="B766" s="72"/>
      <c r="C766" s="16" t="s">
        <v>99</v>
      </c>
      <c r="D766" s="22"/>
      <c r="E766" s="56">
        <f t="shared" ref="E766:E770" si="172">SUM(F766:L766)</f>
        <v>0</v>
      </c>
      <c r="F766" s="56">
        <v>0</v>
      </c>
      <c r="G766" s="56">
        <v>0</v>
      </c>
      <c r="H766" s="56">
        <v>0</v>
      </c>
      <c r="I766" s="56">
        <v>0</v>
      </c>
      <c r="J766" s="56">
        <v>0</v>
      </c>
      <c r="K766" s="56">
        <v>0</v>
      </c>
      <c r="L766" s="56">
        <v>0</v>
      </c>
      <c r="M766" s="56">
        <v>0</v>
      </c>
    </row>
    <row r="767" spans="1:15" s="9" customFormat="1" ht="25.5" x14ac:dyDescent="0.25">
      <c r="A767" s="70"/>
      <c r="B767" s="72"/>
      <c r="C767" s="16" t="s">
        <v>100</v>
      </c>
      <c r="D767" s="22">
        <v>810</v>
      </c>
      <c r="E767" s="56">
        <f>SUM(F767:M767)</f>
        <v>9344660.1057000011</v>
      </c>
      <c r="F767" s="56">
        <v>0</v>
      </c>
      <c r="G767" s="56">
        <v>0</v>
      </c>
      <c r="H767" s="56">
        <v>0</v>
      </c>
      <c r="I767" s="56">
        <v>0</v>
      </c>
      <c r="J767" s="56">
        <v>1388986.8654100001</v>
      </c>
      <c r="K767" s="56">
        <v>4913805.1702899998</v>
      </c>
      <c r="L767" s="56">
        <v>1455502.53</v>
      </c>
      <c r="M767" s="56">
        <v>1586365.54</v>
      </c>
    </row>
    <row r="768" spans="1:15" s="9" customFormat="1" ht="25.5" x14ac:dyDescent="0.25">
      <c r="A768" s="70"/>
      <c r="B768" s="72"/>
      <c r="C768" s="16" t="s">
        <v>101</v>
      </c>
      <c r="D768" s="22"/>
      <c r="E768" s="56">
        <f t="shared" si="172"/>
        <v>0</v>
      </c>
      <c r="F768" s="56">
        <v>0</v>
      </c>
      <c r="G768" s="56">
        <v>0</v>
      </c>
      <c r="H768" s="56">
        <v>0</v>
      </c>
      <c r="I768" s="56">
        <v>0</v>
      </c>
      <c r="J768" s="56">
        <v>0</v>
      </c>
      <c r="K768" s="56">
        <v>0</v>
      </c>
      <c r="L768" s="56">
        <v>0</v>
      </c>
      <c r="M768" s="56">
        <v>0</v>
      </c>
    </row>
    <row r="769" spans="1:13" s="9" customFormat="1" ht="25.5" x14ac:dyDescent="0.25">
      <c r="A769" s="70"/>
      <c r="B769" s="72"/>
      <c r="C769" s="16" t="s">
        <v>102</v>
      </c>
      <c r="D769" s="22"/>
      <c r="E769" s="56">
        <f t="shared" si="172"/>
        <v>0</v>
      </c>
      <c r="F769" s="56">
        <v>0</v>
      </c>
      <c r="G769" s="56">
        <v>0</v>
      </c>
      <c r="H769" s="56">
        <v>0</v>
      </c>
      <c r="I769" s="56">
        <v>0</v>
      </c>
      <c r="J769" s="56">
        <v>0</v>
      </c>
      <c r="K769" s="56">
        <v>0</v>
      </c>
      <c r="L769" s="56">
        <v>0</v>
      </c>
      <c r="M769" s="56">
        <v>0</v>
      </c>
    </row>
    <row r="770" spans="1:13" s="9" customFormat="1" ht="38.25" x14ac:dyDescent="0.25">
      <c r="A770" s="70"/>
      <c r="B770" s="72"/>
      <c r="C770" s="16" t="s">
        <v>103</v>
      </c>
      <c r="D770" s="22"/>
      <c r="E770" s="56">
        <f t="shared" si="172"/>
        <v>0</v>
      </c>
      <c r="F770" s="56"/>
      <c r="G770" s="56"/>
      <c r="H770" s="56"/>
      <c r="I770" s="56"/>
      <c r="J770" s="56"/>
      <c r="K770" s="56"/>
      <c r="L770" s="56"/>
      <c r="M770" s="56"/>
    </row>
    <row r="771" spans="1:13" s="9" customFormat="1" ht="51" x14ac:dyDescent="0.25">
      <c r="A771" s="70"/>
      <c r="B771" s="72"/>
      <c r="C771" s="16" t="s">
        <v>123</v>
      </c>
      <c r="D771" s="22">
        <v>810</v>
      </c>
      <c r="E771" s="56">
        <f>SUM(F771:M771)</f>
        <v>14478366.97854</v>
      </c>
      <c r="F771" s="56"/>
      <c r="G771" s="56"/>
      <c r="H771" s="56"/>
      <c r="I771" s="56"/>
      <c r="J771" s="56">
        <v>4488671.3807699997</v>
      </c>
      <c r="K771" s="56">
        <v>9989695.5977699999</v>
      </c>
      <c r="L771" s="56"/>
      <c r="M771" s="56"/>
    </row>
    <row r="772" spans="1:13" s="9" customFormat="1" ht="15" x14ac:dyDescent="0.25">
      <c r="A772" s="70" t="s">
        <v>157</v>
      </c>
      <c r="B772" s="72" t="s">
        <v>158</v>
      </c>
      <c r="C772" s="38" t="s">
        <v>95</v>
      </c>
      <c r="D772" s="22"/>
      <c r="E772" s="56">
        <v>0</v>
      </c>
      <c r="F772" s="56">
        <v>0</v>
      </c>
      <c r="G772" s="56">
        <v>0</v>
      </c>
      <c r="H772" s="56">
        <v>0</v>
      </c>
      <c r="I772" s="56">
        <v>0</v>
      </c>
      <c r="J772" s="56">
        <v>0</v>
      </c>
      <c r="K772" s="56">
        <v>0</v>
      </c>
      <c r="L772" s="56">
        <v>0</v>
      </c>
      <c r="M772" s="56">
        <v>0</v>
      </c>
    </row>
    <row r="773" spans="1:13" s="9" customFormat="1" ht="38.25" x14ac:dyDescent="0.25">
      <c r="A773" s="70"/>
      <c r="B773" s="72"/>
      <c r="C773" s="38" t="s">
        <v>97</v>
      </c>
      <c r="D773" s="22"/>
      <c r="E773" s="56">
        <v>0</v>
      </c>
      <c r="F773" s="56">
        <v>0</v>
      </c>
      <c r="G773" s="56">
        <v>0</v>
      </c>
      <c r="H773" s="56">
        <v>0</v>
      </c>
      <c r="I773" s="56">
        <v>0</v>
      </c>
      <c r="J773" s="56">
        <v>0</v>
      </c>
      <c r="K773" s="56">
        <v>0</v>
      </c>
      <c r="L773" s="56">
        <v>0</v>
      </c>
      <c r="M773" s="56">
        <v>0</v>
      </c>
    </row>
    <row r="774" spans="1:13" s="9" customFormat="1" ht="25.5" x14ac:dyDescent="0.25">
      <c r="A774" s="70"/>
      <c r="B774" s="72"/>
      <c r="C774" s="38" t="s">
        <v>98</v>
      </c>
      <c r="D774" s="22"/>
      <c r="E774" s="56">
        <v>0</v>
      </c>
      <c r="F774" s="56">
        <v>0</v>
      </c>
      <c r="G774" s="56">
        <v>0</v>
      </c>
      <c r="H774" s="56">
        <v>0</v>
      </c>
      <c r="I774" s="56">
        <v>0</v>
      </c>
      <c r="J774" s="56">
        <v>0</v>
      </c>
      <c r="K774" s="56">
        <v>0</v>
      </c>
      <c r="L774" s="56">
        <v>0</v>
      </c>
      <c r="M774" s="56">
        <v>0</v>
      </c>
    </row>
    <row r="775" spans="1:13" s="9" customFormat="1" ht="51" x14ac:dyDescent="0.25">
      <c r="A775" s="70"/>
      <c r="B775" s="72"/>
      <c r="C775" s="38" t="s">
        <v>99</v>
      </c>
      <c r="D775" s="22"/>
      <c r="E775" s="56">
        <v>0</v>
      </c>
      <c r="F775" s="56">
        <v>0</v>
      </c>
      <c r="G775" s="56">
        <v>0</v>
      </c>
      <c r="H775" s="56">
        <v>0</v>
      </c>
      <c r="I775" s="56">
        <v>0</v>
      </c>
      <c r="J775" s="56">
        <v>0</v>
      </c>
      <c r="K775" s="56">
        <v>0</v>
      </c>
      <c r="L775" s="56">
        <v>0</v>
      </c>
      <c r="M775" s="56">
        <v>0</v>
      </c>
    </row>
    <row r="776" spans="1:13" s="9" customFormat="1" ht="25.5" x14ac:dyDescent="0.25">
      <c r="A776" s="70"/>
      <c r="B776" s="72"/>
      <c r="C776" s="38" t="s">
        <v>100</v>
      </c>
      <c r="D776" s="22">
        <v>810</v>
      </c>
      <c r="E776" s="56">
        <v>0</v>
      </c>
      <c r="F776" s="56">
        <v>0</v>
      </c>
      <c r="G776" s="56">
        <v>0</v>
      </c>
      <c r="H776" s="56">
        <v>0</v>
      </c>
      <c r="I776" s="56">
        <v>0</v>
      </c>
      <c r="J776" s="56">
        <v>0</v>
      </c>
      <c r="K776" s="56">
        <v>3375</v>
      </c>
      <c r="L776" s="56">
        <v>0</v>
      </c>
      <c r="M776" s="56">
        <v>0</v>
      </c>
    </row>
    <row r="777" spans="1:13" s="9" customFormat="1" ht="25.5" x14ac:dyDescent="0.25">
      <c r="A777" s="70"/>
      <c r="B777" s="72"/>
      <c r="C777" s="38" t="s">
        <v>101</v>
      </c>
      <c r="D777" s="22"/>
      <c r="E777" s="56">
        <v>0</v>
      </c>
      <c r="F777" s="56">
        <v>0</v>
      </c>
      <c r="G777" s="56">
        <v>0</v>
      </c>
      <c r="H777" s="56">
        <v>0</v>
      </c>
      <c r="I777" s="56">
        <v>0</v>
      </c>
      <c r="J777" s="56">
        <v>0</v>
      </c>
      <c r="K777" s="56">
        <v>0</v>
      </c>
      <c r="L777" s="56">
        <v>0</v>
      </c>
      <c r="M777" s="56">
        <v>0</v>
      </c>
    </row>
    <row r="778" spans="1:13" s="9" customFormat="1" ht="25.5" x14ac:dyDescent="0.25">
      <c r="A778" s="70"/>
      <c r="B778" s="72"/>
      <c r="C778" s="38" t="s">
        <v>102</v>
      </c>
      <c r="D778" s="22"/>
      <c r="E778" s="56">
        <v>0</v>
      </c>
      <c r="F778" s="56">
        <v>0</v>
      </c>
      <c r="G778" s="56">
        <v>0</v>
      </c>
      <c r="H778" s="56">
        <v>0</v>
      </c>
      <c r="I778" s="56">
        <v>0</v>
      </c>
      <c r="J778" s="56">
        <v>0</v>
      </c>
      <c r="K778" s="56">
        <v>0</v>
      </c>
      <c r="L778" s="56">
        <v>0</v>
      </c>
      <c r="M778" s="56">
        <v>0</v>
      </c>
    </row>
    <row r="779" spans="1:13" s="9" customFormat="1" ht="38.25" x14ac:dyDescent="0.25">
      <c r="A779" s="70"/>
      <c r="B779" s="72"/>
      <c r="C779" s="38" t="s">
        <v>103</v>
      </c>
      <c r="D779" s="22"/>
      <c r="E779" s="56">
        <v>0</v>
      </c>
      <c r="F779" s="56">
        <v>0</v>
      </c>
      <c r="G779" s="56">
        <v>0</v>
      </c>
      <c r="H779" s="56">
        <v>0</v>
      </c>
      <c r="I779" s="56">
        <v>0</v>
      </c>
      <c r="J779" s="56">
        <v>0</v>
      </c>
      <c r="K779" s="56">
        <v>0</v>
      </c>
      <c r="L779" s="56">
        <v>0</v>
      </c>
      <c r="M779" s="56">
        <v>0</v>
      </c>
    </row>
    <row r="780" spans="1:13" s="9" customFormat="1" ht="51" x14ac:dyDescent="0.25">
      <c r="A780" s="70"/>
      <c r="B780" s="72"/>
      <c r="C780" s="38" t="s">
        <v>123</v>
      </c>
      <c r="D780" s="22"/>
      <c r="E780" s="56">
        <v>0</v>
      </c>
      <c r="F780" s="56">
        <v>0</v>
      </c>
      <c r="G780" s="56">
        <v>0</v>
      </c>
      <c r="H780" s="56">
        <v>0</v>
      </c>
      <c r="I780" s="56">
        <v>0</v>
      </c>
      <c r="J780" s="56">
        <v>0</v>
      </c>
      <c r="K780" s="56">
        <v>0</v>
      </c>
      <c r="L780" s="56">
        <v>0</v>
      </c>
      <c r="M780" s="56">
        <v>0</v>
      </c>
    </row>
    <row r="781" spans="1:13" s="9" customFormat="1" ht="15" x14ac:dyDescent="0.25">
      <c r="A781" s="70" t="s">
        <v>156</v>
      </c>
      <c r="B781" s="72" t="s">
        <v>164</v>
      </c>
      <c r="C781" s="38" t="s">
        <v>95</v>
      </c>
      <c r="D781" s="22"/>
      <c r="E781" s="56">
        <v>0</v>
      </c>
      <c r="F781" s="56">
        <v>0</v>
      </c>
      <c r="G781" s="56">
        <v>0</v>
      </c>
      <c r="H781" s="56">
        <v>0</v>
      </c>
      <c r="I781" s="56">
        <v>0</v>
      </c>
      <c r="J781" s="56">
        <v>0</v>
      </c>
      <c r="K781" s="56">
        <v>0</v>
      </c>
      <c r="L781" s="56">
        <v>0</v>
      </c>
      <c r="M781" s="56">
        <v>0</v>
      </c>
    </row>
    <row r="782" spans="1:13" s="9" customFormat="1" ht="38.25" x14ac:dyDescent="0.25">
      <c r="A782" s="70"/>
      <c r="B782" s="72"/>
      <c r="C782" s="38" t="s">
        <v>97</v>
      </c>
      <c r="D782" s="22"/>
      <c r="E782" s="56">
        <v>0</v>
      </c>
      <c r="F782" s="56">
        <v>0</v>
      </c>
      <c r="G782" s="56">
        <v>0</v>
      </c>
      <c r="H782" s="56">
        <v>0</v>
      </c>
      <c r="I782" s="56">
        <v>0</v>
      </c>
      <c r="J782" s="56">
        <v>0</v>
      </c>
      <c r="K782" s="56">
        <v>0</v>
      </c>
      <c r="L782" s="56">
        <v>0</v>
      </c>
      <c r="M782" s="56">
        <v>0</v>
      </c>
    </row>
    <row r="783" spans="1:13" s="9" customFormat="1" ht="25.5" x14ac:dyDescent="0.25">
      <c r="A783" s="70"/>
      <c r="B783" s="72"/>
      <c r="C783" s="38" t="s">
        <v>98</v>
      </c>
      <c r="D783" s="22"/>
      <c r="E783" s="56">
        <v>0</v>
      </c>
      <c r="F783" s="56">
        <v>0</v>
      </c>
      <c r="G783" s="56">
        <v>0</v>
      </c>
      <c r="H783" s="56">
        <v>0</v>
      </c>
      <c r="I783" s="56">
        <v>0</v>
      </c>
      <c r="J783" s="56">
        <v>0</v>
      </c>
      <c r="K783" s="56">
        <v>0</v>
      </c>
      <c r="L783" s="56">
        <v>0</v>
      </c>
      <c r="M783" s="56">
        <v>0</v>
      </c>
    </row>
    <row r="784" spans="1:13" s="9" customFormat="1" ht="51" x14ac:dyDescent="0.25">
      <c r="A784" s="70"/>
      <c r="B784" s="72"/>
      <c r="C784" s="38" t="s">
        <v>99</v>
      </c>
      <c r="D784" s="22"/>
      <c r="E784" s="56">
        <v>0</v>
      </c>
      <c r="F784" s="56">
        <v>0</v>
      </c>
      <c r="G784" s="56">
        <v>0</v>
      </c>
      <c r="H784" s="56">
        <v>0</v>
      </c>
      <c r="I784" s="56">
        <v>0</v>
      </c>
      <c r="J784" s="56">
        <v>0</v>
      </c>
      <c r="K784" s="56">
        <v>0</v>
      </c>
      <c r="L784" s="56">
        <v>0</v>
      </c>
      <c r="M784" s="56">
        <v>0</v>
      </c>
    </row>
    <row r="785" spans="1:16" s="9" customFormat="1" ht="25.5" x14ac:dyDescent="0.25">
      <c r="A785" s="70"/>
      <c r="B785" s="72"/>
      <c r="C785" s="38" t="s">
        <v>100</v>
      </c>
      <c r="D785" s="22">
        <v>815</v>
      </c>
      <c r="E785" s="56">
        <v>0</v>
      </c>
      <c r="F785" s="56">
        <v>0</v>
      </c>
      <c r="G785" s="56">
        <v>0</v>
      </c>
      <c r="H785" s="56">
        <v>0</v>
      </c>
      <c r="I785" s="56">
        <v>0</v>
      </c>
      <c r="J785" s="56">
        <v>0</v>
      </c>
      <c r="K785" s="56">
        <v>0</v>
      </c>
      <c r="L785" s="56">
        <v>0</v>
      </c>
      <c r="M785" s="56">
        <v>0</v>
      </c>
    </row>
    <row r="786" spans="1:16" s="9" customFormat="1" ht="25.5" x14ac:dyDescent="0.25">
      <c r="A786" s="70"/>
      <c r="B786" s="72"/>
      <c r="C786" s="38" t="s">
        <v>101</v>
      </c>
      <c r="D786" s="22"/>
      <c r="E786" s="56">
        <v>0</v>
      </c>
      <c r="F786" s="56">
        <v>0</v>
      </c>
      <c r="G786" s="56">
        <v>0</v>
      </c>
      <c r="H786" s="56">
        <v>0</v>
      </c>
      <c r="I786" s="56">
        <v>0</v>
      </c>
      <c r="J786" s="56">
        <v>0</v>
      </c>
      <c r="K786" s="56">
        <v>0</v>
      </c>
      <c r="L786" s="56">
        <v>0</v>
      </c>
      <c r="M786" s="56">
        <v>0</v>
      </c>
    </row>
    <row r="787" spans="1:16" s="9" customFormat="1" ht="25.5" x14ac:dyDescent="0.25">
      <c r="A787" s="70"/>
      <c r="B787" s="72"/>
      <c r="C787" s="38" t="s">
        <v>102</v>
      </c>
      <c r="D787" s="22"/>
      <c r="E787" s="56">
        <v>0</v>
      </c>
      <c r="F787" s="56">
        <v>0</v>
      </c>
      <c r="G787" s="56">
        <v>0</v>
      </c>
      <c r="H787" s="56">
        <v>0</v>
      </c>
      <c r="I787" s="56">
        <v>0</v>
      </c>
      <c r="J787" s="56">
        <v>0</v>
      </c>
      <c r="K787" s="56">
        <v>0</v>
      </c>
      <c r="L787" s="56">
        <v>0</v>
      </c>
      <c r="M787" s="56">
        <v>0</v>
      </c>
    </row>
    <row r="788" spans="1:16" s="9" customFormat="1" ht="38.25" x14ac:dyDescent="0.25">
      <c r="A788" s="70"/>
      <c r="B788" s="72"/>
      <c r="C788" s="38" t="s">
        <v>103</v>
      </c>
      <c r="D788" s="22"/>
      <c r="E788" s="56">
        <v>0</v>
      </c>
      <c r="F788" s="56">
        <v>0</v>
      </c>
      <c r="G788" s="56">
        <v>0</v>
      </c>
      <c r="H788" s="56">
        <v>0</v>
      </c>
      <c r="I788" s="56">
        <v>0</v>
      </c>
      <c r="J788" s="56">
        <v>0</v>
      </c>
      <c r="K788" s="56">
        <v>0</v>
      </c>
      <c r="L788" s="56">
        <v>0</v>
      </c>
      <c r="M788" s="56">
        <v>0</v>
      </c>
    </row>
    <row r="789" spans="1:16" s="9" customFormat="1" ht="51" x14ac:dyDescent="0.25">
      <c r="A789" s="70"/>
      <c r="B789" s="72"/>
      <c r="C789" s="38" t="s">
        <v>123</v>
      </c>
      <c r="D789" s="22"/>
      <c r="E789" s="56">
        <v>0</v>
      </c>
      <c r="F789" s="56">
        <v>0</v>
      </c>
      <c r="G789" s="56">
        <v>0</v>
      </c>
      <c r="H789" s="56">
        <v>0</v>
      </c>
      <c r="I789" s="56">
        <v>0</v>
      </c>
      <c r="J789" s="56">
        <v>0</v>
      </c>
      <c r="K789" s="56">
        <v>0</v>
      </c>
      <c r="L789" s="56">
        <v>0</v>
      </c>
      <c r="M789" s="56">
        <v>0</v>
      </c>
    </row>
    <row r="790" spans="1:16" s="9" customFormat="1" ht="15" customHeight="1" x14ac:dyDescent="0.25">
      <c r="A790" s="70" t="s">
        <v>3</v>
      </c>
      <c r="B790" s="72" t="s">
        <v>131</v>
      </c>
      <c r="C790" s="16" t="s">
        <v>95</v>
      </c>
      <c r="D790" s="24"/>
      <c r="E790" s="56">
        <f>SUM(F790:M790)</f>
        <v>13910291.982755559</v>
      </c>
      <c r="F790" s="56">
        <f t="shared" ref="F790:M790" si="173">F791+F795</f>
        <v>1123789.1784599999</v>
      </c>
      <c r="G790" s="56">
        <f t="shared" si="173"/>
        <v>1282628.5963156112</v>
      </c>
      <c r="H790" s="56">
        <f>H791+H795</f>
        <v>1772324.6348628059</v>
      </c>
      <c r="I790" s="56">
        <f>I791+I795</f>
        <v>2099619.8274399997</v>
      </c>
      <c r="J790" s="56">
        <f t="shared" si="173"/>
        <v>2184756.7769659185</v>
      </c>
      <c r="K790" s="56">
        <f t="shared" si="173"/>
        <v>3085358.5677506123</v>
      </c>
      <c r="L790" s="56">
        <f t="shared" si="173"/>
        <v>1345542.8009606123</v>
      </c>
      <c r="M790" s="56">
        <f t="shared" si="173"/>
        <v>1016271.6</v>
      </c>
    </row>
    <row r="791" spans="1:16" s="9" customFormat="1" ht="38.25" x14ac:dyDescent="0.25">
      <c r="A791" s="70"/>
      <c r="B791" s="72"/>
      <c r="C791" s="16" t="s">
        <v>97</v>
      </c>
      <c r="D791" s="24"/>
      <c r="E791" s="56">
        <f>E792+E796+E813+E815+E816</f>
        <v>13910291.98275556</v>
      </c>
      <c r="F791" s="56">
        <f>F792+F796+F813+F814+F815+F816</f>
        <v>1123789.1784599999</v>
      </c>
      <c r="G791" s="56">
        <f t="shared" ref="G791:M791" si="174">G792+G796+G813+G814+G815+G816</f>
        <v>1282628.5963156112</v>
      </c>
      <c r="H791" s="56">
        <f>H792+H796+H813+H814+H815+H816</f>
        <v>1772324.6348628059</v>
      </c>
      <c r="I791" s="56">
        <f>I792+I796+I813+I814+I815+I816</f>
        <v>2099619.8274399997</v>
      </c>
      <c r="J791" s="56">
        <f t="shared" si="174"/>
        <v>2184756.7769659185</v>
      </c>
      <c r="K791" s="56">
        <f t="shared" si="174"/>
        <v>3085358.5677506123</v>
      </c>
      <c r="L791" s="56">
        <f t="shared" si="174"/>
        <v>1345542.8009606123</v>
      </c>
      <c r="M791" s="56">
        <f t="shared" si="174"/>
        <v>1016271.6</v>
      </c>
      <c r="N791" s="68"/>
    </row>
    <row r="792" spans="1:16" s="9" customFormat="1" ht="38.25" x14ac:dyDescent="0.25">
      <c r="A792" s="70"/>
      <c r="B792" s="72"/>
      <c r="C792" s="16" t="s">
        <v>108</v>
      </c>
      <c r="D792" s="24"/>
      <c r="E792" s="56">
        <f>SUM(F792:M792)</f>
        <v>3938263.5417300002</v>
      </c>
      <c r="F792" s="56">
        <f>F794+0</f>
        <v>265911.90000000002</v>
      </c>
      <c r="G792" s="56">
        <f t="shared" ref="G792:M792" si="175">G793+G794</f>
        <v>541674.69999999995</v>
      </c>
      <c r="H792" s="56">
        <f>H793+H794</f>
        <v>548871.95094000001</v>
      </c>
      <c r="I792" s="56">
        <f t="shared" si="175"/>
        <v>597385.46779000002</v>
      </c>
      <c r="J792" s="56">
        <f t="shared" si="175"/>
        <v>745659.29299999995</v>
      </c>
      <c r="K792" s="56">
        <f>K793+K794</f>
        <v>1182890.73</v>
      </c>
      <c r="L792" s="56">
        <f t="shared" si="175"/>
        <v>55869.5</v>
      </c>
      <c r="M792" s="56">
        <f t="shared" si="175"/>
        <v>0</v>
      </c>
      <c r="N792" s="21">
        <f>K792+K796+K816</f>
        <v>3080398.0577500002</v>
      </c>
      <c r="O792" s="21">
        <f t="shared" ref="O792:P792" si="176">L792+L796+L816</f>
        <v>1342220.05761</v>
      </c>
      <c r="P792" s="21">
        <f t="shared" si="176"/>
        <v>1013071.6</v>
      </c>
    </row>
    <row r="793" spans="1:16" s="9" customFormat="1" ht="15" x14ac:dyDescent="0.25">
      <c r="A793" s="70"/>
      <c r="B793" s="72"/>
      <c r="C793" s="16"/>
      <c r="D793" s="24">
        <v>810</v>
      </c>
      <c r="E793" s="56">
        <f t="shared" ref="E793:E816" si="177">SUM(F793:M793)</f>
        <v>1619739.4117300001</v>
      </c>
      <c r="F793" s="56" t="s">
        <v>1</v>
      </c>
      <c r="G793" s="56">
        <f>G1041</f>
        <v>9924.6</v>
      </c>
      <c r="H793" s="56">
        <f>H819+H894+H943+H967+H991+H1016+H1041</f>
        <v>113251.05094</v>
      </c>
      <c r="I793" s="56">
        <f>I1041</f>
        <v>32062.16779</v>
      </c>
      <c r="J793" s="56">
        <f>J1041+J869</f>
        <v>745659.29299999995</v>
      </c>
      <c r="K793" s="56">
        <f>K869+K1042</f>
        <v>718842.3</v>
      </c>
      <c r="L793" s="56">
        <f t="shared" ref="L793:M793" si="178">L869+L1042</f>
        <v>0</v>
      </c>
      <c r="M793" s="56">
        <f t="shared" si="178"/>
        <v>0</v>
      </c>
      <c r="N793" s="21">
        <v>3080398.0577500002</v>
      </c>
      <c r="O793" s="69">
        <v>1342220.05761</v>
      </c>
      <c r="P793" s="9">
        <v>1013071.6</v>
      </c>
    </row>
    <row r="794" spans="1:16" s="9" customFormat="1" ht="15" x14ac:dyDescent="0.25">
      <c r="A794" s="70"/>
      <c r="B794" s="72"/>
      <c r="C794" s="16"/>
      <c r="D794" s="24">
        <v>812</v>
      </c>
      <c r="E794" s="56">
        <f t="shared" si="177"/>
        <v>2318524.13</v>
      </c>
      <c r="F794" s="56">
        <f>F819+F844+F894+F919+F943+F967+F991+F1016+F870</f>
        <v>265911.90000000002</v>
      </c>
      <c r="G794" s="56">
        <f>G819+G844+G894+G919+G943+G967+G991+G1016+G870</f>
        <v>531750.1</v>
      </c>
      <c r="H794" s="56">
        <f>H844+H870</f>
        <v>435620.9</v>
      </c>
      <c r="I794" s="56">
        <f>I819+I844+I894+I919+I943+I967+I991+I1016+I870</f>
        <v>565323.30000000005</v>
      </c>
      <c r="J794" s="56">
        <v>0</v>
      </c>
      <c r="K794" s="56">
        <f>K1043+K870</f>
        <v>464048.43</v>
      </c>
      <c r="L794" s="56">
        <f t="shared" ref="L794:M794" si="179">L1043</f>
        <v>55869.5</v>
      </c>
      <c r="M794" s="56">
        <f t="shared" si="179"/>
        <v>0</v>
      </c>
      <c r="N794" s="21">
        <f>N792-N793</f>
        <v>0</v>
      </c>
      <c r="O794" s="21">
        <f t="shared" ref="O794:P794" si="180">O792-O793</f>
        <v>0</v>
      </c>
      <c r="P794" s="21">
        <f t="shared" si="180"/>
        <v>0</v>
      </c>
    </row>
    <row r="795" spans="1:16" s="9" customFormat="1" ht="51" x14ac:dyDescent="0.25">
      <c r="A795" s="70"/>
      <c r="B795" s="72"/>
      <c r="C795" s="16" t="s">
        <v>99</v>
      </c>
      <c r="D795" s="24"/>
      <c r="E795" s="56">
        <f t="shared" si="177"/>
        <v>0</v>
      </c>
      <c r="F795" s="56">
        <f t="shared" ref="F795:M795" si="181">F821+F845+F895+F920+F944+F968+F992+F1017+F871</f>
        <v>0</v>
      </c>
      <c r="G795" s="56">
        <f t="shared" si="181"/>
        <v>0</v>
      </c>
      <c r="H795" s="56">
        <f t="shared" si="181"/>
        <v>0</v>
      </c>
      <c r="I795" s="56">
        <f t="shared" si="181"/>
        <v>0</v>
      </c>
      <c r="J795" s="56">
        <f t="shared" si="181"/>
        <v>0</v>
      </c>
      <c r="K795" s="56">
        <f t="shared" si="181"/>
        <v>0</v>
      </c>
      <c r="L795" s="56">
        <f t="shared" si="181"/>
        <v>0</v>
      </c>
      <c r="M795" s="56">
        <f t="shared" si="181"/>
        <v>0</v>
      </c>
      <c r="N795" s="68"/>
    </row>
    <row r="796" spans="1:16" s="9" customFormat="1" ht="38.25" x14ac:dyDescent="0.25">
      <c r="A796" s="70"/>
      <c r="B796" s="72"/>
      <c r="C796" s="16" t="s">
        <v>104</v>
      </c>
      <c r="D796" s="24"/>
      <c r="E796" s="56">
        <f t="shared" si="177"/>
        <v>9448120.6881799996</v>
      </c>
      <c r="F796" s="56">
        <f>SUM(F799:F809)</f>
        <v>852999.24845999992</v>
      </c>
      <c r="G796" s="56">
        <f t="shared" ref="G796:M796" si="182">SUM(G799:G809)</f>
        <v>738776.78869000007</v>
      </c>
      <c r="H796" s="56">
        <f>SUM(H799:H809)</f>
        <v>1142210.87944</v>
      </c>
      <c r="I796" s="56">
        <f>SUM(I799:I809)</f>
        <v>1321969.27932</v>
      </c>
      <c r="J796" s="56">
        <f>SUM(J799:J809)</f>
        <v>1220236.6861700001</v>
      </c>
      <c r="K796" s="56">
        <f>SUM(K799:K809)</f>
        <v>1872505.6484899998</v>
      </c>
      <c r="L796" s="56">
        <f t="shared" si="182"/>
        <v>1286350.55761</v>
      </c>
      <c r="M796" s="56">
        <f t="shared" si="182"/>
        <v>1013071.6</v>
      </c>
      <c r="N796" s="68"/>
    </row>
    <row r="797" spans="1:16" s="9" customFormat="1" ht="15" hidden="1" customHeight="1" x14ac:dyDescent="0.25">
      <c r="A797" s="70"/>
      <c r="B797" s="72"/>
      <c r="C797" s="22"/>
      <c r="D797" s="22">
        <v>804</v>
      </c>
      <c r="E797" s="56">
        <f t="shared" si="177"/>
        <v>0</v>
      </c>
      <c r="F797" s="56">
        <f t="shared" ref="F797:I798" si="183">F823+F847+F897+F922+F946+F970+F994+F1019+F873</f>
        <v>0</v>
      </c>
      <c r="G797" s="56">
        <f t="shared" si="183"/>
        <v>0</v>
      </c>
      <c r="H797" s="56">
        <f t="shared" si="183"/>
        <v>0</v>
      </c>
      <c r="I797" s="56">
        <f t="shared" si="183"/>
        <v>0</v>
      </c>
      <c r="J797" s="60"/>
      <c r="K797" s="60"/>
      <c r="L797" s="60"/>
      <c r="M797" s="60"/>
    </row>
    <row r="798" spans="1:16" s="9" customFormat="1" ht="15" hidden="1" customHeight="1" x14ac:dyDescent="0.25">
      <c r="A798" s="70"/>
      <c r="B798" s="72"/>
      <c r="C798" s="22"/>
      <c r="D798" s="22">
        <v>808</v>
      </c>
      <c r="E798" s="56">
        <f t="shared" si="177"/>
        <v>0</v>
      </c>
      <c r="F798" s="56">
        <f t="shared" si="183"/>
        <v>0</v>
      </c>
      <c r="G798" s="56">
        <f t="shared" si="183"/>
        <v>0</v>
      </c>
      <c r="H798" s="56">
        <f t="shared" si="183"/>
        <v>0</v>
      </c>
      <c r="I798" s="56">
        <f t="shared" si="183"/>
        <v>0</v>
      </c>
      <c r="J798" s="60"/>
      <c r="K798" s="60"/>
      <c r="L798" s="60"/>
      <c r="M798" s="60"/>
    </row>
    <row r="799" spans="1:16" s="9" customFormat="1" ht="15" x14ac:dyDescent="0.25">
      <c r="A799" s="70"/>
      <c r="B799" s="72"/>
      <c r="C799" s="22"/>
      <c r="D799" s="22">
        <v>810</v>
      </c>
      <c r="E799" s="56">
        <f t="shared" si="177"/>
        <v>8138063.60133</v>
      </c>
      <c r="F799" s="56">
        <f>F825+F849+F899+F924+F948+F972+F996+F1021+F1048+F875+F1069</f>
        <v>797724.02746000001</v>
      </c>
      <c r="G799" s="56">
        <f>G825+G849+G899+G924+G948+G972+G996+G1021+G1048+G875+G1069</f>
        <v>666293.58269000007</v>
      </c>
      <c r="H799" s="56">
        <f>H822+H849+H875+H896+H921+H945+H969+H1045+H1018+H1078</f>
        <v>1014417.86144</v>
      </c>
      <c r="I799" s="56">
        <f>I822+I849+I875+I896+I921+I945+I969+I1045+I1018+I1078</f>
        <v>836746.85606999998</v>
      </c>
      <c r="J799" s="56">
        <f>J822+J849+J875+J896+J921+J945+J969+J1045+J1018+J1078</f>
        <v>1215296.9275700001</v>
      </c>
      <c r="K799" s="56">
        <f>K822+K849+K875+K896+K921+K945+K969+K1048+K1018+K1086</f>
        <v>1366367.2384899999</v>
      </c>
      <c r="L799" s="56">
        <f t="shared" ref="L799:M799" si="184">L822+L849+L875+L896+L921+L945+L969+L1048+L1018+L1086</f>
        <v>1228145.50761</v>
      </c>
      <c r="M799" s="56">
        <f t="shared" si="184"/>
        <v>1013071.6</v>
      </c>
    </row>
    <row r="800" spans="1:16" s="9" customFormat="1" ht="15" x14ac:dyDescent="0.25">
      <c r="A800" s="70"/>
      <c r="B800" s="72"/>
      <c r="C800" s="22"/>
      <c r="D800" s="22">
        <v>812</v>
      </c>
      <c r="E800" s="56">
        <f t="shared" si="177"/>
        <v>798725.50484999991</v>
      </c>
      <c r="F800" s="56">
        <f t="shared" ref="F800:J808" si="185">F826+F850+F900+F925+F949+F973+F997+F1022+F876</f>
        <v>46399.480999999971</v>
      </c>
      <c r="G800" s="56">
        <f t="shared" si="185"/>
        <v>48582.573999999993</v>
      </c>
      <c r="H800" s="56">
        <f t="shared" si="185"/>
        <v>43749.258000000002</v>
      </c>
      <c r="I800" s="56">
        <f t="shared" si="185"/>
        <v>90710.973249999995</v>
      </c>
      <c r="J800" s="56">
        <f t="shared" si="185"/>
        <v>4939.758600000001</v>
      </c>
      <c r="K800" s="56">
        <f>K826+K850+K900+K925+K949+K973+K997+K1022+K876+K1049</f>
        <v>506138.41</v>
      </c>
      <c r="L800" s="56">
        <f t="shared" ref="L800:M800" si="186">L826+L850+L900+L925+L949+L973+L997+L1022+L876+L1049</f>
        <v>58205.05</v>
      </c>
      <c r="M800" s="56">
        <f t="shared" si="186"/>
        <v>0</v>
      </c>
    </row>
    <row r="801" spans="1:13" s="9" customFormat="1" ht="15" hidden="1" customHeight="1" x14ac:dyDescent="0.25">
      <c r="A801" s="70"/>
      <c r="B801" s="72"/>
      <c r="C801" s="22"/>
      <c r="D801" s="22">
        <v>813</v>
      </c>
      <c r="E801" s="56">
        <f t="shared" si="177"/>
        <v>0</v>
      </c>
      <c r="F801" s="56">
        <f t="shared" si="185"/>
        <v>0</v>
      </c>
      <c r="G801" s="56">
        <f t="shared" si="185"/>
        <v>0</v>
      </c>
      <c r="H801" s="56">
        <f t="shared" si="185"/>
        <v>0</v>
      </c>
      <c r="I801" s="56">
        <f t="shared" si="185"/>
        <v>0</v>
      </c>
      <c r="J801" s="60"/>
      <c r="K801" s="60"/>
      <c r="L801" s="60"/>
      <c r="M801" s="60"/>
    </row>
    <row r="802" spans="1:13" s="9" customFormat="1" ht="15" hidden="1" customHeight="1" x14ac:dyDescent="0.25">
      <c r="A802" s="70"/>
      <c r="B802" s="72"/>
      <c r="C802" s="22"/>
      <c r="D802" s="22">
        <v>814</v>
      </c>
      <c r="E802" s="56">
        <f t="shared" si="177"/>
        <v>0</v>
      </c>
      <c r="F802" s="56">
        <f t="shared" si="185"/>
        <v>0</v>
      </c>
      <c r="G802" s="56">
        <f t="shared" si="185"/>
        <v>0</v>
      </c>
      <c r="H802" s="56">
        <f t="shared" si="185"/>
        <v>0</v>
      </c>
      <c r="I802" s="56">
        <f t="shared" si="185"/>
        <v>0</v>
      </c>
      <c r="J802" s="60"/>
      <c r="K802" s="60"/>
      <c r="L802" s="60"/>
      <c r="M802" s="60"/>
    </row>
    <row r="803" spans="1:13" s="9" customFormat="1" ht="15" hidden="1" customHeight="1" x14ac:dyDescent="0.25">
      <c r="A803" s="70"/>
      <c r="B803" s="72"/>
      <c r="C803" s="22"/>
      <c r="D803" s="22">
        <v>815</v>
      </c>
      <c r="E803" s="56">
        <f t="shared" si="177"/>
        <v>0</v>
      </c>
      <c r="F803" s="56">
        <f t="shared" si="185"/>
        <v>0</v>
      </c>
      <c r="G803" s="56">
        <f t="shared" si="185"/>
        <v>0</v>
      </c>
      <c r="H803" s="56">
        <f t="shared" si="185"/>
        <v>0</v>
      </c>
      <c r="I803" s="56">
        <f t="shared" si="185"/>
        <v>0</v>
      </c>
      <c r="J803" s="60"/>
      <c r="K803" s="60"/>
      <c r="L803" s="60"/>
      <c r="M803" s="60"/>
    </row>
    <row r="804" spans="1:13" s="9" customFormat="1" ht="15" hidden="1" customHeight="1" x14ac:dyDescent="0.25">
      <c r="A804" s="70"/>
      <c r="B804" s="72"/>
      <c r="C804" s="22"/>
      <c r="D804" s="22">
        <v>816</v>
      </c>
      <c r="E804" s="56">
        <f t="shared" si="177"/>
        <v>0</v>
      </c>
      <c r="F804" s="56">
        <f t="shared" si="185"/>
        <v>0</v>
      </c>
      <c r="G804" s="56">
        <f t="shared" si="185"/>
        <v>0</v>
      </c>
      <c r="H804" s="56">
        <f t="shared" si="185"/>
        <v>0</v>
      </c>
      <c r="I804" s="56">
        <f t="shared" si="185"/>
        <v>0</v>
      </c>
      <c r="J804" s="60"/>
      <c r="K804" s="60"/>
      <c r="L804" s="60"/>
      <c r="M804" s="60"/>
    </row>
    <row r="805" spans="1:13" s="9" customFormat="1" ht="15" hidden="1" customHeight="1" x14ac:dyDescent="0.25">
      <c r="A805" s="70"/>
      <c r="B805" s="72"/>
      <c r="C805" s="22"/>
      <c r="D805" s="22">
        <v>819</v>
      </c>
      <c r="E805" s="56">
        <f t="shared" si="177"/>
        <v>0</v>
      </c>
      <c r="F805" s="56">
        <f t="shared" si="185"/>
        <v>0</v>
      </c>
      <c r="G805" s="56">
        <f t="shared" si="185"/>
        <v>0</v>
      </c>
      <c r="H805" s="56">
        <f t="shared" si="185"/>
        <v>0</v>
      </c>
      <c r="I805" s="56">
        <f t="shared" si="185"/>
        <v>0</v>
      </c>
      <c r="J805" s="60"/>
      <c r="K805" s="60"/>
      <c r="L805" s="60"/>
      <c r="M805" s="60"/>
    </row>
    <row r="806" spans="1:13" s="9" customFormat="1" ht="15" hidden="1" customHeight="1" x14ac:dyDescent="0.25">
      <c r="A806" s="70"/>
      <c r="B806" s="72"/>
      <c r="C806" s="22"/>
      <c r="D806" s="22">
        <v>826</v>
      </c>
      <c r="E806" s="56">
        <f t="shared" si="177"/>
        <v>0</v>
      </c>
      <c r="F806" s="56">
        <f t="shared" si="185"/>
        <v>0</v>
      </c>
      <c r="G806" s="56">
        <f t="shared" si="185"/>
        <v>0</v>
      </c>
      <c r="H806" s="56">
        <f t="shared" si="185"/>
        <v>0</v>
      </c>
      <c r="I806" s="56">
        <f t="shared" si="185"/>
        <v>0</v>
      </c>
      <c r="J806" s="60"/>
      <c r="K806" s="60"/>
      <c r="L806" s="60"/>
      <c r="M806" s="60"/>
    </row>
    <row r="807" spans="1:13" s="9" customFormat="1" ht="15" hidden="1" customHeight="1" x14ac:dyDescent="0.25">
      <c r="A807" s="70"/>
      <c r="B807" s="72"/>
      <c r="C807" s="22"/>
      <c r="D807" s="22">
        <v>829</v>
      </c>
      <c r="E807" s="56">
        <f t="shared" si="177"/>
        <v>0</v>
      </c>
      <c r="F807" s="56">
        <f t="shared" si="185"/>
        <v>0</v>
      </c>
      <c r="G807" s="56">
        <f t="shared" si="185"/>
        <v>0</v>
      </c>
      <c r="H807" s="56">
        <f t="shared" si="185"/>
        <v>0</v>
      </c>
      <c r="I807" s="56">
        <f t="shared" si="185"/>
        <v>0</v>
      </c>
      <c r="J807" s="60"/>
      <c r="K807" s="60"/>
      <c r="L807" s="60"/>
      <c r="M807" s="60"/>
    </row>
    <row r="808" spans="1:13" s="9" customFormat="1" ht="15" hidden="1" customHeight="1" x14ac:dyDescent="0.25">
      <c r="A808" s="70"/>
      <c r="B808" s="72"/>
      <c r="C808" s="22"/>
      <c r="D808" s="22">
        <v>832</v>
      </c>
      <c r="E808" s="56">
        <f t="shared" si="177"/>
        <v>0</v>
      </c>
      <c r="F808" s="56">
        <f t="shared" si="185"/>
        <v>0</v>
      </c>
      <c r="G808" s="56">
        <f t="shared" si="185"/>
        <v>0</v>
      </c>
      <c r="H808" s="56">
        <f t="shared" si="185"/>
        <v>0</v>
      </c>
      <c r="I808" s="56">
        <f t="shared" si="185"/>
        <v>0</v>
      </c>
      <c r="J808" s="60"/>
      <c r="K808" s="60"/>
      <c r="L808" s="60"/>
      <c r="M808" s="60"/>
    </row>
    <row r="809" spans="1:13" s="9" customFormat="1" ht="15" hidden="1" x14ac:dyDescent="0.25">
      <c r="A809" s="70"/>
      <c r="B809" s="72"/>
      <c r="C809" s="22"/>
      <c r="D809" s="22">
        <v>843</v>
      </c>
      <c r="E809" s="56">
        <f t="shared" si="177"/>
        <v>511331.58199999999</v>
      </c>
      <c r="F809" s="56">
        <f>F993</f>
        <v>8875.74</v>
      </c>
      <c r="G809" s="56">
        <f>G993</f>
        <v>23900.632000000001</v>
      </c>
      <c r="H809" s="56">
        <f>H835+H859+H909+H934+H958+H982+H1006+H1031+H885</f>
        <v>84043.76</v>
      </c>
      <c r="I809" s="56">
        <f>I835+I859+I909+I934+I958+I982+I1006+I1031+I885+I993</f>
        <v>394511.45</v>
      </c>
      <c r="J809" s="56">
        <f>J835+J859+J909+J934+J958+J982+J1006+J1031+J885+J993</f>
        <v>0</v>
      </c>
      <c r="K809" s="56">
        <f>K835+K859+K909+K934+K958+K982+K1006+K1031+K885+K993</f>
        <v>0</v>
      </c>
      <c r="L809" s="56">
        <f>L835+L859+L909+L934+L958+L982+L1006+L1031+L885</f>
        <v>0</v>
      </c>
      <c r="M809" s="56">
        <f>M835+M859+M909+M934+M958+M982+M1006+M1031+M885</f>
        <v>0</v>
      </c>
    </row>
    <row r="810" spans="1:13" s="9" customFormat="1" ht="15" hidden="1" customHeight="1" x14ac:dyDescent="0.25">
      <c r="A810" s="70"/>
      <c r="B810" s="72"/>
      <c r="C810" s="22"/>
      <c r="D810" s="22">
        <v>847</v>
      </c>
      <c r="E810" s="56">
        <f t="shared" si="177"/>
        <v>0</v>
      </c>
      <c r="F810" s="56">
        <f t="shared" ref="F810:G812" si="187">F836+F860+F910+F935+F959+F983+F1007+F1032+F886</f>
        <v>0</v>
      </c>
      <c r="G810" s="56">
        <f t="shared" si="187"/>
        <v>0</v>
      </c>
      <c r="H810" s="56">
        <f>H836+H860+H910+H935+H959+H983+H1007+H1032+H886</f>
        <v>0</v>
      </c>
      <c r="I810" s="56">
        <f>I836+I860+I910+I935+I959+I983+I1007+I1032+I886</f>
        <v>0</v>
      </c>
      <c r="J810" s="60"/>
      <c r="K810" s="60"/>
      <c r="L810" s="60"/>
      <c r="M810" s="60"/>
    </row>
    <row r="811" spans="1:13" s="9" customFormat="1" ht="15" hidden="1" customHeight="1" x14ac:dyDescent="0.25">
      <c r="A811" s="70"/>
      <c r="B811" s="72"/>
      <c r="C811" s="22"/>
      <c r="D811" s="22">
        <v>848</v>
      </c>
      <c r="E811" s="56">
        <f t="shared" si="177"/>
        <v>0</v>
      </c>
      <c r="F811" s="56">
        <f t="shared" si="187"/>
        <v>0</v>
      </c>
      <c r="G811" s="56">
        <f t="shared" si="187"/>
        <v>0</v>
      </c>
      <c r="H811" s="56">
        <f>H837+H861+H911+H936+H960+H984+H1008+H1033+H887</f>
        <v>0</v>
      </c>
      <c r="I811" s="56">
        <f>I837+I861+I911+I936+I960+I984+I1008+I1033+I887</f>
        <v>0</v>
      </c>
      <c r="J811" s="60"/>
      <c r="K811" s="60"/>
      <c r="L811" s="60"/>
      <c r="M811" s="60"/>
    </row>
    <row r="812" spans="1:13" s="9" customFormat="1" ht="15" hidden="1" customHeight="1" x14ac:dyDescent="0.25">
      <c r="A812" s="70"/>
      <c r="B812" s="72"/>
      <c r="C812" s="22"/>
      <c r="D812" s="22">
        <v>857</v>
      </c>
      <c r="E812" s="56">
        <f t="shared" si="177"/>
        <v>0</v>
      </c>
      <c r="F812" s="56">
        <f t="shared" si="187"/>
        <v>0</v>
      </c>
      <c r="G812" s="56">
        <f t="shared" si="187"/>
        <v>0</v>
      </c>
      <c r="H812" s="56">
        <f>H838+H862+H912+H937+H961+H985+H1009+H1034+H888</f>
        <v>0</v>
      </c>
      <c r="I812" s="56">
        <f>I838+I862+I912+I937+I961+I985+I1009+I1034+I888</f>
        <v>0</v>
      </c>
      <c r="J812" s="60"/>
      <c r="K812" s="60"/>
      <c r="L812" s="60"/>
      <c r="M812" s="60"/>
    </row>
    <row r="813" spans="1:13" s="9" customFormat="1" ht="25.5" x14ac:dyDescent="0.25">
      <c r="A813" s="70"/>
      <c r="B813" s="72"/>
      <c r="C813" s="16" t="s">
        <v>101</v>
      </c>
      <c r="D813" s="24"/>
      <c r="E813" s="56">
        <f t="shared" si="177"/>
        <v>125030.2319955597</v>
      </c>
      <c r="F813" s="56">
        <f>F839+F863+F913+F938+F962+F986+F1010+F1035+F889</f>
        <v>4878.03</v>
      </c>
      <c r="G813" s="56">
        <f t="shared" ref="G813:M813" si="188">G839+G863+G913+G938+G962+G986+G1010+G1035+G889+G1062</f>
        <v>2177.1076256112228</v>
      </c>
      <c r="H813" s="56">
        <f t="shared" si="188"/>
        <v>17026.83034280561</v>
      </c>
      <c r="I813" s="56">
        <f t="shared" si="188"/>
        <v>86031.217730000004</v>
      </c>
      <c r="J813" s="56">
        <f t="shared" si="188"/>
        <v>3433.7929459183679</v>
      </c>
      <c r="K813" s="56">
        <f t="shared" si="188"/>
        <v>4960.5100006122484</v>
      </c>
      <c r="L813" s="56">
        <f>L839+L863+L913+L938+L962+L986+L1010+L1035+L889+L1062</f>
        <v>3322.7433506122452</v>
      </c>
      <c r="M813" s="56">
        <f t="shared" si="188"/>
        <v>3200</v>
      </c>
    </row>
    <row r="814" spans="1:13" s="9" customFormat="1" ht="25.5" x14ac:dyDescent="0.25">
      <c r="A814" s="70"/>
      <c r="B814" s="72"/>
      <c r="C814" s="16" t="s">
        <v>102</v>
      </c>
      <c r="D814" s="24"/>
      <c r="E814" s="56">
        <f t="shared" si="177"/>
        <v>0</v>
      </c>
      <c r="F814" s="56">
        <f>F840+F864+F914+F939+F963+F987+F1011+F1036+F890</f>
        <v>0</v>
      </c>
      <c r="G814" s="56">
        <f t="shared" ref="G814:I815" si="189">G840+G864+G914+G939+G963+G987+G1011+G1036+G890</f>
        <v>0</v>
      </c>
      <c r="H814" s="56">
        <f t="shared" si="189"/>
        <v>0</v>
      </c>
      <c r="I814" s="56">
        <f t="shared" si="189"/>
        <v>0</v>
      </c>
      <c r="J814" s="60"/>
      <c r="K814" s="60"/>
      <c r="L814" s="60"/>
      <c r="M814" s="60"/>
    </row>
    <row r="815" spans="1:13" s="9" customFormat="1" ht="38.25" x14ac:dyDescent="0.25">
      <c r="A815" s="70"/>
      <c r="B815" s="72"/>
      <c r="C815" s="16" t="s">
        <v>103</v>
      </c>
      <c r="D815" s="24"/>
      <c r="E815" s="56">
        <f t="shared" si="177"/>
        <v>103875.84158999991</v>
      </c>
      <c r="F815" s="56">
        <f>F841+F865+F915+F940+F964+F988+F1012+F1037+F891</f>
        <v>0</v>
      </c>
      <c r="G815" s="56">
        <f t="shared" si="189"/>
        <v>0</v>
      </c>
      <c r="H815" s="56">
        <f t="shared" si="189"/>
        <v>16822.78514</v>
      </c>
      <c r="I815" s="56">
        <f t="shared" si="189"/>
        <v>51626.051599999999</v>
      </c>
      <c r="J815" s="56">
        <f>J841+J865+J915+J940+J964+J988+J1012+J1037+J891</f>
        <v>35427.004849999903</v>
      </c>
      <c r="K815" s="60"/>
      <c r="L815" s="60"/>
      <c r="M815" s="60"/>
    </row>
    <row r="816" spans="1:13" s="9" customFormat="1" ht="25.5" x14ac:dyDescent="0.25">
      <c r="A816" s="70"/>
      <c r="B816" s="72"/>
      <c r="C816" s="16" t="s">
        <v>161</v>
      </c>
      <c r="D816" s="24">
        <v>810</v>
      </c>
      <c r="E816" s="56">
        <f t="shared" si="177"/>
        <v>295001.67926</v>
      </c>
      <c r="F816" s="56">
        <f>F1038</f>
        <v>0</v>
      </c>
      <c r="G816" s="56">
        <f t="shared" ref="G816:M816" si="190">G1038</f>
        <v>0</v>
      </c>
      <c r="H816" s="56">
        <f t="shared" si="190"/>
        <v>47392.188999999998</v>
      </c>
      <c r="I816" s="56">
        <f t="shared" si="190"/>
        <v>42607.811000000002</v>
      </c>
      <c r="J816" s="56">
        <f t="shared" si="190"/>
        <v>180000</v>
      </c>
      <c r="K816" s="56">
        <f>K1038</f>
        <v>25001.679260000001</v>
      </c>
      <c r="L816" s="56">
        <f t="shared" si="190"/>
        <v>0</v>
      </c>
      <c r="M816" s="56">
        <f t="shared" si="190"/>
        <v>0</v>
      </c>
    </row>
    <row r="817" spans="1:15" s="9" customFormat="1" ht="15" customHeight="1" x14ac:dyDescent="0.25">
      <c r="A817" s="70" t="s">
        <v>16</v>
      </c>
      <c r="B817" s="72" t="s">
        <v>62</v>
      </c>
      <c r="C817" s="16" t="s">
        <v>95</v>
      </c>
      <c r="D817" s="22"/>
      <c r="E817" s="56">
        <f>SUM(F817:M817)</f>
        <v>23168.090390000001</v>
      </c>
      <c r="F817" s="56">
        <f t="shared" ref="F817:M817" si="191">F818+F821</f>
        <v>15472.646540000002</v>
      </c>
      <c r="G817" s="56">
        <f t="shared" si="191"/>
        <v>0</v>
      </c>
      <c r="H817" s="56">
        <f t="shared" si="191"/>
        <v>2199.12212</v>
      </c>
      <c r="I817" s="56">
        <f t="shared" si="191"/>
        <v>5496.3217300000006</v>
      </c>
      <c r="J817" s="56">
        <f t="shared" si="191"/>
        <v>0</v>
      </c>
      <c r="K817" s="56">
        <f t="shared" si="191"/>
        <v>0</v>
      </c>
      <c r="L817" s="56">
        <f t="shared" si="191"/>
        <v>0</v>
      </c>
      <c r="M817" s="56">
        <f t="shared" si="191"/>
        <v>0</v>
      </c>
    </row>
    <row r="818" spans="1:15" s="9" customFormat="1" ht="38.25" x14ac:dyDescent="0.25">
      <c r="A818" s="70"/>
      <c r="B818" s="72"/>
      <c r="C818" s="16" t="s">
        <v>97</v>
      </c>
      <c r="D818" s="22"/>
      <c r="E818" s="56">
        <f>E822+E839</f>
        <v>23168.090390000001</v>
      </c>
      <c r="F818" s="56">
        <f t="shared" ref="F818:M818" si="192">F819+F822+F839+F840+F841</f>
        <v>15472.646540000002</v>
      </c>
      <c r="G818" s="56">
        <f t="shared" si="192"/>
        <v>0</v>
      </c>
      <c r="H818" s="56">
        <f t="shared" si="192"/>
        <v>2199.12212</v>
      </c>
      <c r="I818" s="56">
        <f t="shared" si="192"/>
        <v>5496.3217300000006</v>
      </c>
      <c r="J818" s="56">
        <f t="shared" si="192"/>
        <v>0</v>
      </c>
      <c r="K818" s="56">
        <f t="shared" si="192"/>
        <v>0</v>
      </c>
      <c r="L818" s="56">
        <f t="shared" si="192"/>
        <v>0</v>
      </c>
      <c r="M818" s="56">
        <f t="shared" si="192"/>
        <v>0</v>
      </c>
    </row>
    <row r="819" spans="1:15" s="9" customFormat="1" ht="25.5" x14ac:dyDescent="0.25">
      <c r="A819" s="70"/>
      <c r="B819" s="72"/>
      <c r="C819" s="16" t="s">
        <v>98</v>
      </c>
      <c r="D819" s="22"/>
      <c r="E819" s="56">
        <f t="shared" ref="E819:E841" si="193">SUM(F819:L819)</f>
        <v>0</v>
      </c>
      <c r="F819" s="56">
        <v>0</v>
      </c>
      <c r="G819" s="56">
        <v>0</v>
      </c>
      <c r="H819" s="56">
        <v>0</v>
      </c>
      <c r="I819" s="56">
        <v>0</v>
      </c>
      <c r="J819" s="56">
        <v>0</v>
      </c>
      <c r="K819" s="56">
        <v>0</v>
      </c>
      <c r="L819" s="56">
        <v>0</v>
      </c>
      <c r="M819" s="56">
        <v>0</v>
      </c>
    </row>
    <row r="820" spans="1:15" s="46" customFormat="1" ht="18.75" hidden="1" x14ac:dyDescent="0.3">
      <c r="A820" s="66" t="s">
        <v>126</v>
      </c>
      <c r="B820" s="67">
        <v>2</v>
      </c>
      <c r="C820" s="54">
        <v>3</v>
      </c>
      <c r="D820" s="54">
        <v>4</v>
      </c>
      <c r="E820" s="58">
        <v>5</v>
      </c>
      <c r="F820" s="58">
        <v>6</v>
      </c>
      <c r="G820" s="58">
        <v>7</v>
      </c>
      <c r="H820" s="58">
        <v>8</v>
      </c>
      <c r="I820" s="58">
        <v>9</v>
      </c>
      <c r="J820" s="58" t="s">
        <v>93</v>
      </c>
      <c r="K820" s="58">
        <v>11</v>
      </c>
      <c r="L820" s="58" t="s">
        <v>94</v>
      </c>
      <c r="M820" s="58" t="s">
        <v>121</v>
      </c>
      <c r="N820" s="44"/>
      <c r="O820" s="45"/>
    </row>
    <row r="821" spans="1:15" s="9" customFormat="1" ht="51" x14ac:dyDescent="0.25">
      <c r="A821" s="70"/>
      <c r="B821" s="72"/>
      <c r="C821" s="16" t="s">
        <v>99</v>
      </c>
      <c r="D821" s="22"/>
      <c r="E821" s="56">
        <f t="shared" si="193"/>
        <v>0</v>
      </c>
      <c r="F821" s="56">
        <v>0</v>
      </c>
      <c r="G821" s="56">
        <v>0</v>
      </c>
      <c r="H821" s="56">
        <v>0</v>
      </c>
      <c r="I821" s="56">
        <v>0</v>
      </c>
      <c r="J821" s="56">
        <v>0</v>
      </c>
      <c r="K821" s="56">
        <v>0</v>
      </c>
      <c r="L821" s="56">
        <v>0</v>
      </c>
      <c r="M821" s="56">
        <v>0</v>
      </c>
    </row>
    <row r="822" spans="1:15" s="9" customFormat="1" ht="25.5" x14ac:dyDescent="0.25">
      <c r="A822" s="70"/>
      <c r="B822" s="72"/>
      <c r="C822" s="16" t="s">
        <v>100</v>
      </c>
      <c r="D822" s="17">
        <v>810</v>
      </c>
      <c r="E822" s="56">
        <f>SUM(F822:M822)</f>
        <v>22704.730390000001</v>
      </c>
      <c r="F822" s="56">
        <f t="shared" ref="F822:M822" si="194">SUM(F823:F838)</f>
        <v>15163.196540000001</v>
      </c>
      <c r="G822" s="56">
        <f t="shared" si="194"/>
        <v>0</v>
      </c>
      <c r="H822" s="56">
        <f t="shared" si="194"/>
        <v>2155.14212</v>
      </c>
      <c r="I822" s="56">
        <v>5386.3917300000003</v>
      </c>
      <c r="J822" s="56"/>
      <c r="K822" s="56"/>
      <c r="L822" s="56">
        <f t="shared" si="194"/>
        <v>0</v>
      </c>
      <c r="M822" s="56">
        <f t="shared" si="194"/>
        <v>0</v>
      </c>
    </row>
    <row r="823" spans="1:15" s="9" customFormat="1" ht="15" hidden="1" customHeight="1" x14ac:dyDescent="0.25">
      <c r="A823" s="70"/>
      <c r="B823" s="72"/>
      <c r="C823" s="16"/>
      <c r="D823" s="22">
        <v>804</v>
      </c>
      <c r="E823" s="56">
        <f t="shared" ref="E823:E838" si="195">SUM(F823:M823)</f>
        <v>0</v>
      </c>
      <c r="F823" s="56"/>
      <c r="G823" s="56"/>
      <c r="H823" s="56"/>
      <c r="I823" s="56"/>
      <c r="J823" s="56"/>
      <c r="K823" s="56"/>
      <c r="L823" s="56"/>
      <c r="M823" s="56"/>
    </row>
    <row r="824" spans="1:15" s="9" customFormat="1" ht="15" hidden="1" customHeight="1" x14ac:dyDescent="0.25">
      <c r="A824" s="70"/>
      <c r="B824" s="72"/>
      <c r="C824" s="16"/>
      <c r="D824" s="22">
        <v>808</v>
      </c>
      <c r="E824" s="56">
        <f t="shared" si="195"/>
        <v>0</v>
      </c>
      <c r="F824" s="56"/>
      <c r="G824" s="56"/>
      <c r="H824" s="56"/>
      <c r="I824" s="56"/>
      <c r="J824" s="56"/>
      <c r="K824" s="56"/>
      <c r="L824" s="56"/>
      <c r="M824" s="56"/>
    </row>
    <row r="825" spans="1:15" s="9" customFormat="1" ht="15" hidden="1" customHeight="1" x14ac:dyDescent="0.25">
      <c r="A825" s="70"/>
      <c r="B825" s="72"/>
      <c r="C825" s="16"/>
      <c r="D825" s="22">
        <v>810</v>
      </c>
      <c r="E825" s="56">
        <f t="shared" si="195"/>
        <v>22704.730390000001</v>
      </c>
      <c r="F825" s="56">
        <v>15163.196540000001</v>
      </c>
      <c r="G825" s="56">
        <v>0</v>
      </c>
      <c r="H825" s="56">
        <v>2155.14212</v>
      </c>
      <c r="I825" s="56">
        <v>5386.3917300000003</v>
      </c>
      <c r="J825" s="56"/>
      <c r="K825" s="56"/>
      <c r="L825" s="56">
        <v>0</v>
      </c>
      <c r="M825" s="56">
        <v>0</v>
      </c>
    </row>
    <row r="826" spans="1:15" s="9" customFormat="1" ht="15" hidden="1" customHeight="1" x14ac:dyDescent="0.25">
      <c r="A826" s="70"/>
      <c r="B826" s="72"/>
      <c r="C826" s="16"/>
      <c r="D826" s="22">
        <v>812</v>
      </c>
      <c r="E826" s="56">
        <f t="shared" si="195"/>
        <v>0</v>
      </c>
      <c r="F826" s="56"/>
      <c r="G826" s="56"/>
      <c r="H826" s="56"/>
      <c r="I826" s="56"/>
      <c r="J826" s="56"/>
      <c r="K826" s="56"/>
      <c r="L826" s="56"/>
      <c r="M826" s="56"/>
    </row>
    <row r="827" spans="1:15" s="9" customFormat="1" ht="15" hidden="1" customHeight="1" x14ac:dyDescent="0.25">
      <c r="A827" s="70"/>
      <c r="B827" s="72"/>
      <c r="C827" s="16"/>
      <c r="D827" s="22">
        <v>813</v>
      </c>
      <c r="E827" s="56">
        <f t="shared" si="195"/>
        <v>0</v>
      </c>
      <c r="F827" s="56"/>
      <c r="G827" s="56"/>
      <c r="H827" s="56"/>
      <c r="I827" s="56"/>
      <c r="J827" s="56"/>
      <c r="K827" s="56"/>
      <c r="L827" s="56"/>
      <c r="M827" s="56"/>
    </row>
    <row r="828" spans="1:15" s="9" customFormat="1" ht="15" hidden="1" customHeight="1" x14ac:dyDescent="0.25">
      <c r="A828" s="70"/>
      <c r="B828" s="72"/>
      <c r="C828" s="16"/>
      <c r="D828" s="22">
        <v>814</v>
      </c>
      <c r="E828" s="56">
        <f t="shared" si="195"/>
        <v>0</v>
      </c>
      <c r="F828" s="56"/>
      <c r="G828" s="56"/>
      <c r="H828" s="56"/>
      <c r="I828" s="56"/>
      <c r="J828" s="56"/>
      <c r="K828" s="56"/>
      <c r="L828" s="56"/>
      <c r="M828" s="56"/>
    </row>
    <row r="829" spans="1:15" s="9" customFormat="1" ht="15" hidden="1" customHeight="1" x14ac:dyDescent="0.25">
      <c r="A829" s="70"/>
      <c r="B829" s="72"/>
      <c r="C829" s="16"/>
      <c r="D829" s="22">
        <v>815</v>
      </c>
      <c r="E829" s="56">
        <f t="shared" si="195"/>
        <v>0</v>
      </c>
      <c r="F829" s="56"/>
      <c r="G829" s="56"/>
      <c r="H829" s="56"/>
      <c r="I829" s="56"/>
      <c r="J829" s="56"/>
      <c r="K829" s="56"/>
      <c r="L829" s="56"/>
      <c r="M829" s="56"/>
    </row>
    <row r="830" spans="1:15" s="9" customFormat="1" ht="15" hidden="1" customHeight="1" x14ac:dyDescent="0.25">
      <c r="A830" s="70"/>
      <c r="B830" s="72"/>
      <c r="C830" s="16"/>
      <c r="D830" s="22">
        <v>816</v>
      </c>
      <c r="E830" s="56">
        <f t="shared" si="195"/>
        <v>0</v>
      </c>
      <c r="F830" s="56"/>
      <c r="G830" s="56"/>
      <c r="H830" s="56"/>
      <c r="I830" s="56"/>
      <c r="J830" s="56"/>
      <c r="K830" s="56"/>
      <c r="L830" s="56"/>
      <c r="M830" s="56"/>
    </row>
    <row r="831" spans="1:15" s="9" customFormat="1" ht="15" hidden="1" customHeight="1" x14ac:dyDescent="0.25">
      <c r="A831" s="70"/>
      <c r="B831" s="72"/>
      <c r="C831" s="16"/>
      <c r="D831" s="22">
        <v>819</v>
      </c>
      <c r="E831" s="56">
        <f t="shared" si="195"/>
        <v>0</v>
      </c>
      <c r="F831" s="56"/>
      <c r="G831" s="56"/>
      <c r="H831" s="56"/>
      <c r="I831" s="56"/>
      <c r="J831" s="56"/>
      <c r="K831" s="56"/>
      <c r="L831" s="56"/>
      <c r="M831" s="56"/>
    </row>
    <row r="832" spans="1:15" s="9" customFormat="1" ht="15" hidden="1" customHeight="1" x14ac:dyDescent="0.25">
      <c r="A832" s="70"/>
      <c r="B832" s="72"/>
      <c r="C832" s="16"/>
      <c r="D832" s="22">
        <v>826</v>
      </c>
      <c r="E832" s="56">
        <f t="shared" si="195"/>
        <v>0</v>
      </c>
      <c r="F832" s="56"/>
      <c r="G832" s="56"/>
      <c r="H832" s="56"/>
      <c r="I832" s="56"/>
      <c r="J832" s="56"/>
      <c r="K832" s="56"/>
      <c r="L832" s="56"/>
      <c r="M832" s="56"/>
    </row>
    <row r="833" spans="1:13" s="9" customFormat="1" ht="15" hidden="1" customHeight="1" x14ac:dyDescent="0.25">
      <c r="A833" s="70"/>
      <c r="B833" s="72"/>
      <c r="C833" s="16"/>
      <c r="D833" s="22">
        <v>829</v>
      </c>
      <c r="E833" s="56">
        <f t="shared" si="195"/>
        <v>0</v>
      </c>
      <c r="F833" s="56"/>
      <c r="G833" s="56"/>
      <c r="H833" s="56"/>
      <c r="I833" s="56"/>
      <c r="J833" s="56"/>
      <c r="K833" s="56"/>
      <c r="L833" s="56"/>
      <c r="M833" s="56"/>
    </row>
    <row r="834" spans="1:13" s="9" customFormat="1" ht="15" hidden="1" customHeight="1" x14ac:dyDescent="0.25">
      <c r="A834" s="70"/>
      <c r="B834" s="72"/>
      <c r="C834" s="16"/>
      <c r="D834" s="22">
        <v>832</v>
      </c>
      <c r="E834" s="56">
        <f t="shared" si="195"/>
        <v>0</v>
      </c>
      <c r="F834" s="56"/>
      <c r="G834" s="56"/>
      <c r="H834" s="56"/>
      <c r="I834" s="56"/>
      <c r="J834" s="56"/>
      <c r="K834" s="56"/>
      <c r="L834" s="56"/>
      <c r="M834" s="56"/>
    </row>
    <row r="835" spans="1:13" s="9" customFormat="1" ht="15" hidden="1" customHeight="1" x14ac:dyDescent="0.25">
      <c r="A835" s="70"/>
      <c r="B835" s="72"/>
      <c r="C835" s="16"/>
      <c r="D835" s="22">
        <v>843</v>
      </c>
      <c r="E835" s="56">
        <f t="shared" si="195"/>
        <v>0</v>
      </c>
      <c r="F835" s="56"/>
      <c r="G835" s="56"/>
      <c r="H835" s="56"/>
      <c r="I835" s="56"/>
      <c r="J835" s="56"/>
      <c r="K835" s="56"/>
      <c r="L835" s="56"/>
      <c r="M835" s="56"/>
    </row>
    <row r="836" spans="1:13" s="9" customFormat="1" ht="15" hidden="1" customHeight="1" x14ac:dyDescent="0.25">
      <c r="A836" s="70"/>
      <c r="B836" s="72"/>
      <c r="C836" s="16"/>
      <c r="D836" s="22">
        <v>847</v>
      </c>
      <c r="E836" s="56">
        <f t="shared" si="195"/>
        <v>0</v>
      </c>
      <c r="F836" s="56"/>
      <c r="G836" s="56"/>
      <c r="H836" s="56"/>
      <c r="I836" s="56"/>
      <c r="J836" s="56"/>
      <c r="K836" s="56"/>
      <c r="L836" s="56"/>
      <c r="M836" s="56"/>
    </row>
    <row r="837" spans="1:13" s="9" customFormat="1" ht="15" hidden="1" customHeight="1" x14ac:dyDescent="0.25">
      <c r="A837" s="70"/>
      <c r="B837" s="72"/>
      <c r="C837" s="16"/>
      <c r="D837" s="22">
        <v>848</v>
      </c>
      <c r="E837" s="56">
        <f t="shared" si="195"/>
        <v>0</v>
      </c>
      <c r="F837" s="56"/>
      <c r="G837" s="56"/>
      <c r="H837" s="56"/>
      <c r="I837" s="56"/>
      <c r="J837" s="56"/>
      <c r="K837" s="56"/>
      <c r="L837" s="56"/>
      <c r="M837" s="56"/>
    </row>
    <row r="838" spans="1:13" s="9" customFormat="1" ht="15" hidden="1" customHeight="1" x14ac:dyDescent="0.25">
      <c r="A838" s="70"/>
      <c r="B838" s="72"/>
      <c r="C838" s="16"/>
      <c r="D838" s="22">
        <v>857</v>
      </c>
      <c r="E838" s="56">
        <f t="shared" si="195"/>
        <v>0</v>
      </c>
      <c r="F838" s="56"/>
      <c r="G838" s="56"/>
      <c r="H838" s="56"/>
      <c r="I838" s="56"/>
      <c r="J838" s="56"/>
      <c r="K838" s="56"/>
      <c r="L838" s="56"/>
      <c r="M838" s="56"/>
    </row>
    <row r="839" spans="1:13" s="9" customFormat="1" ht="25.5" x14ac:dyDescent="0.25">
      <c r="A839" s="70"/>
      <c r="B839" s="72"/>
      <c r="C839" s="16" t="s">
        <v>101</v>
      </c>
      <c r="D839" s="22"/>
      <c r="E839" s="56">
        <f>SUM(F839:M839)</f>
        <v>463.36</v>
      </c>
      <c r="F839" s="56">
        <f t="shared" ref="F839:M839" si="196">ROUND(F825*2/98,2)</f>
        <v>309.45</v>
      </c>
      <c r="G839" s="56">
        <f t="shared" si="196"/>
        <v>0</v>
      </c>
      <c r="H839" s="56">
        <f t="shared" si="196"/>
        <v>43.98</v>
      </c>
      <c r="I839" s="56">
        <v>109.93</v>
      </c>
      <c r="J839" s="56"/>
      <c r="K839" s="56"/>
      <c r="L839" s="56">
        <f t="shared" si="196"/>
        <v>0</v>
      </c>
      <c r="M839" s="56">
        <f t="shared" si="196"/>
        <v>0</v>
      </c>
    </row>
    <row r="840" spans="1:13" s="9" customFormat="1" ht="25.5" x14ac:dyDescent="0.25">
      <c r="A840" s="70"/>
      <c r="B840" s="72"/>
      <c r="C840" s="16" t="s">
        <v>102</v>
      </c>
      <c r="D840" s="22"/>
      <c r="E840" s="56">
        <f t="shared" si="193"/>
        <v>0</v>
      </c>
      <c r="F840" s="56">
        <v>0</v>
      </c>
      <c r="G840" s="56">
        <v>0</v>
      </c>
      <c r="H840" s="56">
        <v>0</v>
      </c>
      <c r="I840" s="56">
        <v>0</v>
      </c>
      <c r="J840" s="56">
        <v>0</v>
      </c>
      <c r="K840" s="56">
        <v>0</v>
      </c>
      <c r="L840" s="56">
        <v>0</v>
      </c>
      <c r="M840" s="56">
        <v>0</v>
      </c>
    </row>
    <row r="841" spans="1:13" s="9" customFormat="1" ht="38.25" x14ac:dyDescent="0.25">
      <c r="A841" s="70"/>
      <c r="B841" s="72"/>
      <c r="C841" s="16" t="s">
        <v>103</v>
      </c>
      <c r="D841" s="22"/>
      <c r="E841" s="56">
        <f t="shared" si="193"/>
        <v>0</v>
      </c>
      <c r="F841" s="56">
        <v>0</v>
      </c>
      <c r="G841" s="56">
        <v>0</v>
      </c>
      <c r="H841" s="56">
        <v>0</v>
      </c>
      <c r="I841" s="56">
        <v>0</v>
      </c>
      <c r="J841" s="56">
        <v>0</v>
      </c>
      <c r="K841" s="56">
        <v>0</v>
      </c>
      <c r="L841" s="56">
        <v>0</v>
      </c>
      <c r="M841" s="56">
        <v>0</v>
      </c>
    </row>
    <row r="842" spans="1:13" s="9" customFormat="1" ht="15" x14ac:dyDescent="0.25">
      <c r="A842" s="70" t="s">
        <v>17</v>
      </c>
      <c r="B842" s="71" t="s">
        <v>109</v>
      </c>
      <c r="C842" s="16" t="s">
        <v>95</v>
      </c>
      <c r="D842" s="24"/>
      <c r="E842" s="56">
        <f>SUM(F842:M842)</f>
        <v>1803522.14068</v>
      </c>
      <c r="F842" s="56">
        <f t="shared" ref="F842:M842" si="197">F843+F845</f>
        <v>414609.00377999997</v>
      </c>
      <c r="G842" s="56">
        <f t="shared" si="197"/>
        <v>328222.05207999999</v>
      </c>
      <c r="H842" s="56">
        <f t="shared" si="197"/>
        <v>295950.41189999995</v>
      </c>
      <c r="I842" s="56">
        <f t="shared" si="197"/>
        <v>290556.85382000002</v>
      </c>
      <c r="J842" s="56">
        <f t="shared" si="197"/>
        <v>210869.97010000001</v>
      </c>
      <c r="K842" s="56">
        <f t="shared" si="197"/>
        <v>229692.81949999998</v>
      </c>
      <c r="L842" s="56">
        <f t="shared" si="197"/>
        <v>33621.029499999997</v>
      </c>
      <c r="M842" s="56">
        <f t="shared" si="197"/>
        <v>0</v>
      </c>
    </row>
    <row r="843" spans="1:13" s="9" customFormat="1" ht="38.25" x14ac:dyDescent="0.25">
      <c r="A843" s="70"/>
      <c r="B843" s="71"/>
      <c r="C843" s="16" t="s">
        <v>97</v>
      </c>
      <c r="D843" s="24"/>
      <c r="E843" s="56">
        <f>E844+E846+E863</f>
        <v>1803522.14068</v>
      </c>
      <c r="F843" s="56">
        <f t="shared" ref="F843:M843" si="198">F844+F846+F863+F864+F865</f>
        <v>414609.00377999997</v>
      </c>
      <c r="G843" s="56">
        <f t="shared" si="198"/>
        <v>328222.05207999999</v>
      </c>
      <c r="H843" s="56">
        <f t="shared" si="198"/>
        <v>295950.41189999995</v>
      </c>
      <c r="I843" s="56">
        <f>I844+I846+I863+I864+I865</f>
        <v>290556.85382000002</v>
      </c>
      <c r="J843" s="56">
        <f t="shared" si="198"/>
        <v>210869.97010000001</v>
      </c>
      <c r="K843" s="56">
        <f t="shared" si="198"/>
        <v>229692.81949999998</v>
      </c>
      <c r="L843" s="56">
        <f t="shared" si="198"/>
        <v>33621.029499999997</v>
      </c>
      <c r="M843" s="56">
        <f t="shared" si="198"/>
        <v>0</v>
      </c>
    </row>
    <row r="844" spans="1:13" s="9" customFormat="1" ht="25.5" x14ac:dyDescent="0.25">
      <c r="A844" s="70"/>
      <c r="B844" s="71"/>
      <c r="C844" s="16" t="s">
        <v>98</v>
      </c>
      <c r="D844" s="25">
        <v>812</v>
      </c>
      <c r="E844" s="56">
        <f>SUM(F844:M844)</f>
        <v>878165.70000000007</v>
      </c>
      <c r="F844" s="56">
        <v>265911.90000000002</v>
      </c>
      <c r="G844" s="56">
        <v>227355.4</v>
      </c>
      <c r="H844" s="64">
        <v>217232</v>
      </c>
      <c r="I844" s="64">
        <v>167666.4</v>
      </c>
      <c r="J844" s="56">
        <v>0</v>
      </c>
      <c r="K844" s="56">
        <f>J844*1.04</f>
        <v>0</v>
      </c>
      <c r="L844" s="56">
        <f>K844*1.04</f>
        <v>0</v>
      </c>
      <c r="M844" s="56">
        <f>L844*1.04</f>
        <v>0</v>
      </c>
    </row>
    <row r="845" spans="1:13" s="9" customFormat="1" ht="51" x14ac:dyDescent="0.25">
      <c r="A845" s="70"/>
      <c r="B845" s="71"/>
      <c r="C845" s="16" t="s">
        <v>99</v>
      </c>
      <c r="D845" s="24"/>
      <c r="E845" s="56">
        <f t="shared" ref="E845:E865" si="199">SUM(F845:L845)</f>
        <v>0</v>
      </c>
      <c r="F845" s="56">
        <v>0</v>
      </c>
      <c r="G845" s="56">
        <v>0</v>
      </c>
      <c r="H845" s="56">
        <v>0</v>
      </c>
      <c r="I845" s="56"/>
      <c r="J845" s="60"/>
      <c r="K845" s="60"/>
      <c r="L845" s="60"/>
      <c r="M845" s="60"/>
    </row>
    <row r="846" spans="1:13" s="9" customFormat="1" ht="25.5" x14ac:dyDescent="0.25">
      <c r="A846" s="70"/>
      <c r="B846" s="71"/>
      <c r="C846" s="16" t="s">
        <v>106</v>
      </c>
      <c r="D846" s="24"/>
      <c r="E846" s="56">
        <f>SUM(F846:M848)</f>
        <v>917402.64603999991</v>
      </c>
      <c r="F846" s="56">
        <f t="shared" ref="F846:M846" si="200">SUM(F847:F862)</f>
        <v>146651.15377999996</v>
      </c>
      <c r="G846" s="56">
        <f t="shared" si="200"/>
        <v>99159.01208</v>
      </c>
      <c r="H846" s="56">
        <f>SUM(H847:H862)</f>
        <v>77763.941900000005</v>
      </c>
      <c r="I846" s="56">
        <f>SUM(I847:I862)</f>
        <v>121672.76381999999</v>
      </c>
      <c r="J846" s="56">
        <f>SUM(J847:J862)</f>
        <v>210065.36587000001</v>
      </c>
      <c r="K846" s="56">
        <f>SUM(K847:K862)</f>
        <v>229141.79908999999</v>
      </c>
      <c r="L846" s="56">
        <f t="shared" si="200"/>
        <v>32948.609499999999</v>
      </c>
      <c r="M846" s="56">
        <f t="shared" si="200"/>
        <v>0</v>
      </c>
    </row>
    <row r="847" spans="1:13" s="9" customFormat="1" ht="15" hidden="1" x14ac:dyDescent="0.25">
      <c r="A847" s="70"/>
      <c r="B847" s="71"/>
      <c r="C847" s="16"/>
      <c r="D847" s="22">
        <v>804</v>
      </c>
      <c r="E847" s="56">
        <f t="shared" si="199"/>
        <v>0</v>
      </c>
      <c r="F847" s="56"/>
      <c r="G847" s="56"/>
      <c r="H847" s="56"/>
      <c r="I847" s="56"/>
      <c r="J847" s="60"/>
      <c r="K847" s="60"/>
      <c r="L847" s="60"/>
      <c r="M847" s="60"/>
    </row>
    <row r="848" spans="1:13" s="9" customFormat="1" ht="15" hidden="1" x14ac:dyDescent="0.25">
      <c r="A848" s="70"/>
      <c r="B848" s="71"/>
      <c r="C848" s="16"/>
      <c r="D848" s="22">
        <v>808</v>
      </c>
      <c r="E848" s="56">
        <f t="shared" si="199"/>
        <v>0</v>
      </c>
      <c r="F848" s="56"/>
      <c r="G848" s="56"/>
      <c r="H848" s="56"/>
      <c r="I848" s="56"/>
      <c r="J848" s="60"/>
      <c r="K848" s="60"/>
      <c r="L848" s="60"/>
      <c r="M848" s="60"/>
    </row>
    <row r="849" spans="1:13" s="9" customFormat="1" ht="15" x14ac:dyDescent="0.25">
      <c r="A849" s="70"/>
      <c r="B849" s="71"/>
      <c r="C849" s="16"/>
      <c r="D849" s="22">
        <v>810</v>
      </c>
      <c r="E849" s="56">
        <f>SUM(F849:M849)</f>
        <v>745577.43544000003</v>
      </c>
      <c r="F849" s="56">
        <v>100251.67277999999</v>
      </c>
      <c r="G849" s="56">
        <v>83674.212079999998</v>
      </c>
      <c r="H849" s="56">
        <v>46768.836900000002</v>
      </c>
      <c r="I849" s="56">
        <v>59666.697820000001</v>
      </c>
      <c r="J849" s="56">
        <v>205125.60727000001</v>
      </c>
      <c r="K849" s="56">
        <v>217141.79908999999</v>
      </c>
      <c r="L849" s="56">
        <v>32948.609499999999</v>
      </c>
      <c r="M849" s="56">
        <v>0</v>
      </c>
    </row>
    <row r="850" spans="1:13" s="9" customFormat="1" ht="15" x14ac:dyDescent="0.25">
      <c r="A850" s="70"/>
      <c r="B850" s="71"/>
      <c r="C850" s="16"/>
      <c r="D850" s="24">
        <v>812</v>
      </c>
      <c r="E850" s="56">
        <f>SUM(F850:M850)</f>
        <v>171825.21059999996</v>
      </c>
      <c r="F850" s="56">
        <v>46399.480999999971</v>
      </c>
      <c r="G850" s="56">
        <v>15484.8</v>
      </c>
      <c r="H850" s="56">
        <v>30995.105</v>
      </c>
      <c r="I850" s="56">
        <v>62006.065999999999</v>
      </c>
      <c r="J850" s="56">
        <v>4939.758600000001</v>
      </c>
      <c r="K850" s="56">
        <v>12000</v>
      </c>
      <c r="L850" s="56">
        <v>0</v>
      </c>
      <c r="M850" s="56">
        <v>0</v>
      </c>
    </row>
    <row r="851" spans="1:13" s="9" customFormat="1" ht="15" hidden="1" x14ac:dyDescent="0.25">
      <c r="A851" s="70"/>
      <c r="B851" s="71"/>
      <c r="C851" s="16"/>
      <c r="D851" s="22">
        <v>813</v>
      </c>
      <c r="E851" s="56">
        <f t="shared" ref="E851:E862" si="201">SUM(F851:M851)</f>
        <v>0</v>
      </c>
      <c r="F851" s="56"/>
      <c r="G851" s="56"/>
      <c r="H851" s="56"/>
      <c r="I851" s="56"/>
      <c r="J851" s="60"/>
      <c r="K851" s="60"/>
      <c r="L851" s="60"/>
      <c r="M851" s="60"/>
    </row>
    <row r="852" spans="1:13" s="9" customFormat="1" ht="15" hidden="1" x14ac:dyDescent="0.25">
      <c r="A852" s="70"/>
      <c r="B852" s="71"/>
      <c r="C852" s="16"/>
      <c r="D852" s="22">
        <v>814</v>
      </c>
      <c r="E852" s="56">
        <f t="shared" si="201"/>
        <v>0</v>
      </c>
      <c r="F852" s="56"/>
      <c r="G852" s="56"/>
      <c r="H852" s="56"/>
      <c r="I852" s="56"/>
      <c r="J852" s="60"/>
      <c r="K852" s="60"/>
      <c r="L852" s="60"/>
      <c r="M852" s="60"/>
    </row>
    <row r="853" spans="1:13" s="9" customFormat="1" ht="15" hidden="1" x14ac:dyDescent="0.25">
      <c r="A853" s="70"/>
      <c r="B853" s="71"/>
      <c r="C853" s="16"/>
      <c r="D853" s="22">
        <v>815</v>
      </c>
      <c r="E853" s="56">
        <f t="shared" si="201"/>
        <v>0</v>
      </c>
      <c r="F853" s="56"/>
      <c r="G853" s="56"/>
      <c r="H853" s="56"/>
      <c r="I853" s="56"/>
      <c r="J853" s="60"/>
      <c r="K853" s="60"/>
      <c r="L853" s="60"/>
      <c r="M853" s="60"/>
    </row>
    <row r="854" spans="1:13" s="9" customFormat="1" ht="15" hidden="1" x14ac:dyDescent="0.25">
      <c r="A854" s="70"/>
      <c r="B854" s="71"/>
      <c r="C854" s="16"/>
      <c r="D854" s="22">
        <v>816</v>
      </c>
      <c r="E854" s="56">
        <f t="shared" si="201"/>
        <v>0</v>
      </c>
      <c r="F854" s="56"/>
      <c r="G854" s="56"/>
      <c r="H854" s="56"/>
      <c r="I854" s="56"/>
      <c r="J854" s="60"/>
      <c r="K854" s="60"/>
      <c r="L854" s="60"/>
      <c r="M854" s="60"/>
    </row>
    <row r="855" spans="1:13" s="9" customFormat="1" ht="15" hidden="1" x14ac:dyDescent="0.25">
      <c r="A855" s="70"/>
      <c r="B855" s="71"/>
      <c r="C855" s="16"/>
      <c r="D855" s="22">
        <v>819</v>
      </c>
      <c r="E855" s="56">
        <f t="shared" si="201"/>
        <v>0</v>
      </c>
      <c r="F855" s="56"/>
      <c r="G855" s="56"/>
      <c r="H855" s="56"/>
      <c r="I855" s="56"/>
      <c r="J855" s="60"/>
      <c r="K855" s="60"/>
      <c r="L855" s="60"/>
      <c r="M855" s="60"/>
    </row>
    <row r="856" spans="1:13" s="9" customFormat="1" ht="15" hidden="1" x14ac:dyDescent="0.25">
      <c r="A856" s="70"/>
      <c r="B856" s="71"/>
      <c r="C856" s="16"/>
      <c r="D856" s="22">
        <v>826</v>
      </c>
      <c r="E856" s="56">
        <f t="shared" si="201"/>
        <v>0</v>
      </c>
      <c r="F856" s="56"/>
      <c r="G856" s="56"/>
      <c r="H856" s="56"/>
      <c r="I856" s="56"/>
      <c r="J856" s="60"/>
      <c r="K856" s="60"/>
      <c r="L856" s="60"/>
      <c r="M856" s="60"/>
    </row>
    <row r="857" spans="1:13" s="9" customFormat="1" ht="15" hidden="1" x14ac:dyDescent="0.25">
      <c r="A857" s="70"/>
      <c r="B857" s="71"/>
      <c r="C857" s="16"/>
      <c r="D857" s="22">
        <v>829</v>
      </c>
      <c r="E857" s="56">
        <f t="shared" si="201"/>
        <v>0</v>
      </c>
      <c r="F857" s="56"/>
      <c r="G857" s="56"/>
      <c r="H857" s="56"/>
      <c r="I857" s="56"/>
      <c r="J857" s="60"/>
      <c r="K857" s="60"/>
      <c r="L857" s="60"/>
      <c r="M857" s="60"/>
    </row>
    <row r="858" spans="1:13" s="9" customFormat="1" ht="15" hidden="1" x14ac:dyDescent="0.25">
      <c r="A858" s="70"/>
      <c r="B858" s="71"/>
      <c r="C858" s="16"/>
      <c r="D858" s="22">
        <v>832</v>
      </c>
      <c r="E858" s="56">
        <f t="shared" si="201"/>
        <v>0</v>
      </c>
      <c r="F858" s="56"/>
      <c r="G858" s="56"/>
      <c r="H858" s="56"/>
      <c r="I858" s="56"/>
      <c r="J858" s="60"/>
      <c r="K858" s="60"/>
      <c r="L858" s="60"/>
      <c r="M858" s="60"/>
    </row>
    <row r="859" spans="1:13" s="9" customFormat="1" ht="15" hidden="1" x14ac:dyDescent="0.25">
      <c r="A859" s="70"/>
      <c r="B859" s="71"/>
      <c r="C859" s="16"/>
      <c r="D859" s="22">
        <v>843</v>
      </c>
      <c r="E859" s="56">
        <f t="shared" si="201"/>
        <v>0</v>
      </c>
      <c r="F859" s="56"/>
      <c r="G859" s="56"/>
      <c r="H859" s="56"/>
      <c r="I859" s="56"/>
      <c r="J859" s="60"/>
      <c r="K859" s="60"/>
      <c r="L859" s="60"/>
      <c r="M859" s="60"/>
    </row>
    <row r="860" spans="1:13" s="9" customFormat="1" ht="15" hidden="1" x14ac:dyDescent="0.25">
      <c r="A860" s="70"/>
      <c r="B860" s="71"/>
      <c r="C860" s="16"/>
      <c r="D860" s="22">
        <v>847</v>
      </c>
      <c r="E860" s="56">
        <f t="shared" si="201"/>
        <v>0</v>
      </c>
      <c r="F860" s="56"/>
      <c r="G860" s="56"/>
      <c r="H860" s="56"/>
      <c r="I860" s="56"/>
      <c r="J860" s="60"/>
      <c r="K860" s="60"/>
      <c r="L860" s="60"/>
      <c r="M860" s="60"/>
    </row>
    <row r="861" spans="1:13" s="9" customFormat="1" ht="15" hidden="1" x14ac:dyDescent="0.25">
      <c r="A861" s="70"/>
      <c r="B861" s="71"/>
      <c r="C861" s="16"/>
      <c r="D861" s="22">
        <v>848</v>
      </c>
      <c r="E861" s="56">
        <f t="shared" si="201"/>
        <v>0</v>
      </c>
      <c r="F861" s="56"/>
      <c r="G861" s="56"/>
      <c r="H861" s="56"/>
      <c r="I861" s="56"/>
      <c r="J861" s="60"/>
      <c r="K861" s="60"/>
      <c r="L861" s="60"/>
      <c r="M861" s="60"/>
    </row>
    <row r="862" spans="1:13" s="9" customFormat="1" ht="15" hidden="1" x14ac:dyDescent="0.25">
      <c r="A862" s="70"/>
      <c r="B862" s="71"/>
      <c r="C862" s="16"/>
      <c r="D862" s="22">
        <v>857</v>
      </c>
      <c r="E862" s="56">
        <f t="shared" si="201"/>
        <v>0</v>
      </c>
      <c r="F862" s="56"/>
      <c r="G862" s="56"/>
      <c r="H862" s="56"/>
      <c r="I862" s="56"/>
      <c r="J862" s="60"/>
      <c r="K862" s="60"/>
      <c r="L862" s="60"/>
      <c r="M862" s="60"/>
    </row>
    <row r="863" spans="1:13" s="9" customFormat="1" ht="25.5" x14ac:dyDescent="0.25">
      <c r="A863" s="70"/>
      <c r="B863" s="71"/>
      <c r="C863" s="16" t="s">
        <v>101</v>
      </c>
      <c r="D863" s="24"/>
      <c r="E863" s="56">
        <f>SUM(F863:M863)</f>
        <v>7953.7946400000001</v>
      </c>
      <c r="F863" s="56">
        <f t="shared" ref="F863:M863" si="202">ROUND(F849*2/98,2)</f>
        <v>2045.95</v>
      </c>
      <c r="G863" s="56">
        <f t="shared" si="202"/>
        <v>1707.64</v>
      </c>
      <c r="H863" s="56">
        <f>ROUND(H849*2/98,2)</f>
        <v>954.47</v>
      </c>
      <c r="I863" s="56">
        <f t="shared" si="202"/>
        <v>1217.69</v>
      </c>
      <c r="J863" s="56">
        <v>804.60423000000014</v>
      </c>
      <c r="K863" s="56">
        <f>551.02041</f>
        <v>551.02040999999997</v>
      </c>
      <c r="L863" s="56">
        <f t="shared" si="202"/>
        <v>672.42</v>
      </c>
      <c r="M863" s="56">
        <f t="shared" si="202"/>
        <v>0</v>
      </c>
    </row>
    <row r="864" spans="1:13" s="9" customFormat="1" ht="25.5" x14ac:dyDescent="0.25">
      <c r="A864" s="70"/>
      <c r="B864" s="71"/>
      <c r="C864" s="16" t="s">
        <v>102</v>
      </c>
      <c r="D864" s="24"/>
      <c r="E864" s="56">
        <f t="shared" si="199"/>
        <v>0</v>
      </c>
      <c r="F864" s="56">
        <v>0</v>
      </c>
      <c r="G864" s="56">
        <v>0</v>
      </c>
      <c r="H864" s="56">
        <v>0</v>
      </c>
      <c r="I864" s="56">
        <v>0</v>
      </c>
      <c r="J864" s="56">
        <v>0</v>
      </c>
      <c r="K864" s="56">
        <v>0</v>
      </c>
      <c r="L864" s="56">
        <v>0</v>
      </c>
      <c r="M864" s="56">
        <v>0</v>
      </c>
    </row>
    <row r="865" spans="1:14" s="9" customFormat="1" ht="38.25" x14ac:dyDescent="0.25">
      <c r="A865" s="70"/>
      <c r="B865" s="71"/>
      <c r="C865" s="16" t="s">
        <v>103</v>
      </c>
      <c r="D865" s="24"/>
      <c r="E865" s="56">
        <f t="shared" si="199"/>
        <v>0</v>
      </c>
      <c r="F865" s="56">
        <v>0</v>
      </c>
      <c r="G865" s="56">
        <v>0</v>
      </c>
      <c r="H865" s="56">
        <v>0</v>
      </c>
      <c r="I865" s="56">
        <v>0</v>
      </c>
      <c r="J865" s="56">
        <v>0</v>
      </c>
      <c r="K865" s="56">
        <v>0</v>
      </c>
      <c r="L865" s="56">
        <v>0</v>
      </c>
      <c r="M865" s="56">
        <v>0</v>
      </c>
    </row>
    <row r="866" spans="1:14" s="9" customFormat="1" ht="15" x14ac:dyDescent="0.25">
      <c r="A866" s="70" t="s">
        <v>18</v>
      </c>
      <c r="B866" s="71" t="s">
        <v>63</v>
      </c>
      <c r="C866" s="16" t="s">
        <v>95</v>
      </c>
      <c r="D866" s="22"/>
      <c r="E866" s="56">
        <f>SUM(F866:M866)</f>
        <v>4227424.7583538778</v>
      </c>
      <c r="F866" s="56">
        <f t="shared" ref="F866:M866" si="203">F867+F871</f>
        <v>123696.30499999999</v>
      </c>
      <c r="G866" s="56">
        <f t="shared" si="203"/>
        <v>338423.06699999998</v>
      </c>
      <c r="H866" s="56">
        <f t="shared" si="203"/>
        <v>237611.10404999997</v>
      </c>
      <c r="I866" s="56">
        <f t="shared" si="203"/>
        <v>426361.80725000001</v>
      </c>
      <c r="J866" s="56">
        <f t="shared" si="203"/>
        <v>753609.30200000003</v>
      </c>
      <c r="K866" s="56">
        <f t="shared" si="203"/>
        <v>1738887.5515932653</v>
      </c>
      <c r="L866" s="56">
        <f t="shared" si="203"/>
        <v>448835.62146061222</v>
      </c>
      <c r="M866" s="56">
        <f t="shared" si="203"/>
        <v>160000</v>
      </c>
    </row>
    <row r="867" spans="1:14" s="9" customFormat="1" ht="38.25" x14ac:dyDescent="0.25">
      <c r="A867" s="70"/>
      <c r="B867" s="71"/>
      <c r="C867" s="16" t="s">
        <v>97</v>
      </c>
      <c r="D867" s="22"/>
      <c r="E867" s="56">
        <f>E868+E872+E889</f>
        <v>4227424.7583538769</v>
      </c>
      <c r="F867" s="56">
        <f>F868+F871+F872+F889</f>
        <v>123696.30499999999</v>
      </c>
      <c r="G867" s="56">
        <f t="shared" ref="G867:K867" si="204">G868+G871+G872+G889</f>
        <v>338423.06699999998</v>
      </c>
      <c r="H867" s="56">
        <f t="shared" si="204"/>
        <v>237611.10404999997</v>
      </c>
      <c r="I867" s="56">
        <f t="shared" si="204"/>
        <v>426361.80725000001</v>
      </c>
      <c r="J867" s="56">
        <f t="shared" si="204"/>
        <v>753609.30200000003</v>
      </c>
      <c r="K867" s="56">
        <f t="shared" si="204"/>
        <v>1738887.5515932653</v>
      </c>
      <c r="L867" s="56">
        <f>L870+L872+L889+L890+L891</f>
        <v>448835.62146061222</v>
      </c>
      <c r="M867" s="56">
        <f>M870+M872+M889+M890+M891</f>
        <v>160000</v>
      </c>
    </row>
    <row r="868" spans="1:14" s="9" customFormat="1" ht="38.25" x14ac:dyDescent="0.25">
      <c r="A868" s="70"/>
      <c r="B868" s="71"/>
      <c r="C868" s="16" t="s">
        <v>108</v>
      </c>
      <c r="D868" s="22"/>
      <c r="E868" s="56">
        <f>E869+E870</f>
        <v>2693993.6229999997</v>
      </c>
      <c r="F868" s="56">
        <f t="shared" ref="F868:M868" si="205">F869+F870</f>
        <v>0</v>
      </c>
      <c r="G868" s="56">
        <f t="shared" si="205"/>
        <v>304394.7</v>
      </c>
      <c r="H868" s="56">
        <f t="shared" si="205"/>
        <v>218388.9</v>
      </c>
      <c r="I868" s="56">
        <f t="shared" si="205"/>
        <v>397656.9</v>
      </c>
      <c r="J868" s="56">
        <f t="shared" si="205"/>
        <v>674570.19299999997</v>
      </c>
      <c r="K868" s="56">
        <f>K869+K870</f>
        <v>1098982.93</v>
      </c>
      <c r="L868" s="56">
        <f t="shared" si="205"/>
        <v>0</v>
      </c>
      <c r="M868" s="56">
        <f t="shared" si="205"/>
        <v>0</v>
      </c>
      <c r="N868" s="68">
        <f>K868+K872</f>
        <v>1737467.1434299999</v>
      </c>
    </row>
    <row r="869" spans="1:14" s="9" customFormat="1" ht="15" x14ac:dyDescent="0.25">
      <c r="A869" s="70"/>
      <c r="B869" s="71"/>
      <c r="C869" s="16"/>
      <c r="D869" s="22">
        <v>810</v>
      </c>
      <c r="E869" s="56">
        <f>SUM(F869:M869)</f>
        <v>1377318.693</v>
      </c>
      <c r="F869" s="56">
        <v>0</v>
      </c>
      <c r="G869" s="56"/>
      <c r="H869" s="56"/>
      <c r="I869" s="56"/>
      <c r="J869" s="56">
        <v>674570.19299999997</v>
      </c>
      <c r="K869" s="56">
        <v>702748.5</v>
      </c>
      <c r="L869" s="56">
        <v>0</v>
      </c>
      <c r="M869" s="56">
        <v>0</v>
      </c>
      <c r="N869" s="68">
        <f>N868-[1]Приложение!$G$3406</f>
        <v>158264.5124100002</v>
      </c>
    </row>
    <row r="870" spans="1:14" s="9" customFormat="1" ht="15" x14ac:dyDescent="0.25">
      <c r="A870" s="70"/>
      <c r="B870" s="71"/>
      <c r="C870" s="16"/>
      <c r="D870" s="22">
        <v>812</v>
      </c>
      <c r="E870" s="56">
        <f t="shared" ref="E870:E891" si="206">SUM(F870:M870)</f>
        <v>1316674.93</v>
      </c>
      <c r="F870" s="56">
        <v>0</v>
      </c>
      <c r="G870" s="56">
        <v>304394.7</v>
      </c>
      <c r="H870" s="56">
        <v>218388.9</v>
      </c>
      <c r="I870" s="56">
        <v>397656.9</v>
      </c>
      <c r="J870" s="56">
        <v>0</v>
      </c>
      <c r="K870" s="56">
        <v>396234.43</v>
      </c>
      <c r="L870" s="56">
        <v>0</v>
      </c>
      <c r="M870" s="56">
        <v>0</v>
      </c>
    </row>
    <row r="871" spans="1:14" s="9" customFormat="1" ht="51" x14ac:dyDescent="0.25">
      <c r="A871" s="70"/>
      <c r="B871" s="71"/>
      <c r="C871" s="16" t="s">
        <v>99</v>
      </c>
      <c r="D871" s="22"/>
      <c r="E871" s="56">
        <f t="shared" si="206"/>
        <v>0</v>
      </c>
      <c r="F871" s="56">
        <v>0</v>
      </c>
      <c r="G871" s="56">
        <v>0</v>
      </c>
      <c r="H871" s="56">
        <v>0</v>
      </c>
      <c r="I871" s="56">
        <v>0</v>
      </c>
      <c r="J871" s="56">
        <v>0</v>
      </c>
      <c r="K871" s="56">
        <v>0</v>
      </c>
      <c r="L871" s="56">
        <v>0</v>
      </c>
      <c r="M871" s="56">
        <v>0</v>
      </c>
    </row>
    <row r="872" spans="1:14" s="9" customFormat="1" ht="25.5" x14ac:dyDescent="0.25">
      <c r="A872" s="70"/>
      <c r="B872" s="71"/>
      <c r="C872" s="16" t="s">
        <v>100</v>
      </c>
      <c r="D872" s="17"/>
      <c r="E872" s="56">
        <f t="shared" si="206"/>
        <v>1521957.7238400001</v>
      </c>
      <c r="F872" s="56">
        <f t="shared" ref="F872:M872" si="207">SUM(F873:F888)</f>
        <v>121222.375</v>
      </c>
      <c r="G872" s="56">
        <f t="shared" si="207"/>
        <v>34009.756999999998</v>
      </c>
      <c r="H872" s="56">
        <f t="shared" si="207"/>
        <v>19092.84405</v>
      </c>
      <c r="I872" s="56">
        <f>SUM(I873:I888)</f>
        <v>28704.90725</v>
      </c>
      <c r="J872" s="56">
        <f t="shared" si="207"/>
        <v>77458.328999999998</v>
      </c>
      <c r="K872" s="56">
        <f>SUM(K873:K888)</f>
        <v>638484.21343</v>
      </c>
      <c r="L872" s="56">
        <f t="shared" si="207"/>
        <v>446185.29810999997</v>
      </c>
      <c r="M872" s="56">
        <f t="shared" si="207"/>
        <v>156800</v>
      </c>
    </row>
    <row r="873" spans="1:14" s="9" customFormat="1" ht="16.5" hidden="1" customHeight="1" x14ac:dyDescent="0.25">
      <c r="A873" s="70"/>
      <c r="B873" s="71"/>
      <c r="C873" s="16"/>
      <c r="D873" s="22">
        <v>804</v>
      </c>
      <c r="E873" s="56">
        <f t="shared" si="206"/>
        <v>0</v>
      </c>
      <c r="F873" s="56">
        <v>0</v>
      </c>
      <c r="G873" s="56"/>
      <c r="H873" s="56"/>
      <c r="I873" s="56"/>
      <c r="J873" s="56"/>
      <c r="K873" s="56"/>
      <c r="L873" s="56"/>
      <c r="M873" s="56"/>
    </row>
    <row r="874" spans="1:14" s="9" customFormat="1" ht="15" hidden="1" x14ac:dyDescent="0.25">
      <c r="A874" s="70"/>
      <c r="B874" s="71"/>
      <c r="C874" s="16"/>
      <c r="D874" s="22">
        <v>808</v>
      </c>
      <c r="E874" s="56">
        <f t="shared" si="206"/>
        <v>0</v>
      </c>
      <c r="F874" s="56"/>
      <c r="G874" s="56"/>
      <c r="H874" s="56"/>
      <c r="I874" s="56"/>
      <c r="J874" s="56"/>
      <c r="K874" s="56"/>
      <c r="L874" s="56"/>
      <c r="M874" s="56"/>
    </row>
    <row r="875" spans="1:14" s="9" customFormat="1" ht="15" x14ac:dyDescent="0.25">
      <c r="A875" s="70"/>
      <c r="B875" s="71"/>
      <c r="C875" s="16"/>
      <c r="D875" s="17">
        <v>810</v>
      </c>
      <c r="E875" s="56">
        <f t="shared" si="206"/>
        <v>1037028.0395899999</v>
      </c>
      <c r="F875" s="56">
        <v>121222.375</v>
      </c>
      <c r="G875" s="56">
        <v>911.98299999999995</v>
      </c>
      <c r="H875" s="56">
        <v>6338.6910500000004</v>
      </c>
      <c r="I875" s="56">
        <v>0</v>
      </c>
      <c r="J875" s="56">
        <v>77458.328999999998</v>
      </c>
      <c r="K875" s="56">
        <v>228111.36343</v>
      </c>
      <c r="L875" s="56">
        <v>446185.29810999997</v>
      </c>
      <c r="M875" s="56">
        <v>156800</v>
      </c>
    </row>
    <row r="876" spans="1:14" s="9" customFormat="1" ht="15" x14ac:dyDescent="0.25">
      <c r="A876" s="70"/>
      <c r="B876" s="71"/>
      <c r="C876" s="16"/>
      <c r="D876" s="17">
        <v>812</v>
      </c>
      <c r="E876" s="56">
        <f t="shared" si="206"/>
        <v>484929.68424999999</v>
      </c>
      <c r="F876" s="56">
        <f>ROUND(F860*2/98,2)</f>
        <v>0</v>
      </c>
      <c r="G876" s="56">
        <v>33097.773999999998</v>
      </c>
      <c r="H876" s="56">
        <v>12754.153</v>
      </c>
      <c r="I876" s="56">
        <v>28704.90725</v>
      </c>
      <c r="J876" s="56">
        <v>0</v>
      </c>
      <c r="K876" s="56">
        <v>410372.85</v>
      </c>
      <c r="L876" s="56"/>
      <c r="M876" s="56"/>
    </row>
    <row r="877" spans="1:14" s="9" customFormat="1" ht="15" hidden="1" x14ac:dyDescent="0.25">
      <c r="A877" s="70"/>
      <c r="B877" s="71"/>
      <c r="C877" s="16"/>
      <c r="D877" s="22">
        <v>813</v>
      </c>
      <c r="E877" s="56">
        <f t="shared" si="206"/>
        <v>0</v>
      </c>
      <c r="F877" s="56"/>
      <c r="G877" s="56"/>
      <c r="H877" s="56"/>
      <c r="I877" s="56"/>
      <c r="J877" s="56"/>
      <c r="K877" s="56"/>
      <c r="L877" s="56"/>
      <c r="M877" s="56"/>
    </row>
    <row r="878" spans="1:14" s="9" customFormat="1" ht="15" hidden="1" x14ac:dyDescent="0.25">
      <c r="A878" s="70"/>
      <c r="B878" s="71"/>
      <c r="C878" s="16"/>
      <c r="D878" s="22">
        <v>814</v>
      </c>
      <c r="E878" s="56">
        <f t="shared" si="206"/>
        <v>0</v>
      </c>
      <c r="F878" s="56"/>
      <c r="G878" s="56"/>
      <c r="H878" s="56"/>
      <c r="I878" s="56"/>
      <c r="J878" s="56"/>
      <c r="K878" s="56"/>
      <c r="L878" s="56"/>
      <c r="M878" s="56"/>
    </row>
    <row r="879" spans="1:14" s="9" customFormat="1" ht="15" hidden="1" x14ac:dyDescent="0.25">
      <c r="A879" s="70"/>
      <c r="B879" s="71"/>
      <c r="C879" s="16"/>
      <c r="D879" s="22">
        <v>815</v>
      </c>
      <c r="E879" s="56">
        <f t="shared" si="206"/>
        <v>0</v>
      </c>
      <c r="F879" s="56"/>
      <c r="G879" s="56"/>
      <c r="H879" s="56"/>
      <c r="I879" s="56"/>
      <c r="J879" s="56"/>
      <c r="K879" s="56"/>
      <c r="L879" s="56"/>
      <c r="M879" s="56"/>
    </row>
    <row r="880" spans="1:14" s="9" customFormat="1" ht="15" hidden="1" x14ac:dyDescent="0.25">
      <c r="A880" s="70"/>
      <c r="B880" s="71"/>
      <c r="C880" s="16"/>
      <c r="D880" s="22">
        <v>816</v>
      </c>
      <c r="E880" s="56">
        <f t="shared" si="206"/>
        <v>0</v>
      </c>
      <c r="F880" s="56"/>
      <c r="G880" s="56"/>
      <c r="H880" s="56"/>
      <c r="I880" s="56"/>
      <c r="J880" s="56"/>
      <c r="K880" s="56"/>
      <c r="L880" s="56"/>
      <c r="M880" s="56"/>
    </row>
    <row r="881" spans="1:13" s="9" customFormat="1" ht="15" hidden="1" x14ac:dyDescent="0.25">
      <c r="A881" s="70"/>
      <c r="B881" s="71"/>
      <c r="C881" s="16"/>
      <c r="D881" s="22">
        <v>819</v>
      </c>
      <c r="E881" s="56">
        <f t="shared" si="206"/>
        <v>0</v>
      </c>
      <c r="F881" s="56"/>
      <c r="G881" s="56"/>
      <c r="H881" s="56"/>
      <c r="I881" s="56"/>
      <c r="J881" s="56"/>
      <c r="K881" s="56"/>
      <c r="L881" s="56"/>
      <c r="M881" s="56"/>
    </row>
    <row r="882" spans="1:13" s="9" customFormat="1" ht="15" hidden="1" x14ac:dyDescent="0.25">
      <c r="A882" s="70"/>
      <c r="B882" s="71"/>
      <c r="C882" s="16"/>
      <c r="D882" s="22">
        <v>826</v>
      </c>
      <c r="E882" s="56">
        <f t="shared" si="206"/>
        <v>0</v>
      </c>
      <c r="F882" s="56"/>
      <c r="G882" s="56"/>
      <c r="H882" s="56"/>
      <c r="I882" s="56"/>
      <c r="J882" s="56"/>
      <c r="K882" s="56"/>
      <c r="L882" s="56"/>
      <c r="M882" s="56"/>
    </row>
    <row r="883" spans="1:13" s="9" customFormat="1" ht="15" hidden="1" x14ac:dyDescent="0.25">
      <c r="A883" s="70"/>
      <c r="B883" s="71"/>
      <c r="C883" s="16"/>
      <c r="D883" s="22">
        <v>829</v>
      </c>
      <c r="E883" s="56">
        <f t="shared" si="206"/>
        <v>0</v>
      </c>
      <c r="F883" s="56"/>
      <c r="G883" s="56"/>
      <c r="H883" s="56"/>
      <c r="I883" s="56"/>
      <c r="J883" s="56"/>
      <c r="K883" s="56"/>
      <c r="L883" s="56"/>
      <c r="M883" s="56"/>
    </row>
    <row r="884" spans="1:13" s="9" customFormat="1" ht="15" hidden="1" x14ac:dyDescent="0.25">
      <c r="A884" s="70"/>
      <c r="B884" s="71"/>
      <c r="C884" s="16"/>
      <c r="D884" s="22">
        <v>832</v>
      </c>
      <c r="E884" s="56">
        <f t="shared" si="206"/>
        <v>0</v>
      </c>
      <c r="F884" s="56"/>
      <c r="G884" s="56"/>
      <c r="H884" s="56"/>
      <c r="I884" s="56"/>
      <c r="J884" s="56"/>
      <c r="K884" s="56"/>
      <c r="L884" s="56"/>
      <c r="M884" s="56"/>
    </row>
    <row r="885" spans="1:13" s="9" customFormat="1" ht="15" hidden="1" x14ac:dyDescent="0.25">
      <c r="A885" s="70"/>
      <c r="B885" s="71"/>
      <c r="C885" s="16"/>
      <c r="D885" s="22">
        <v>843</v>
      </c>
      <c r="E885" s="56">
        <f t="shared" si="206"/>
        <v>0</v>
      </c>
      <c r="F885" s="56"/>
      <c r="G885" s="56"/>
      <c r="H885" s="56"/>
      <c r="I885" s="56"/>
      <c r="J885" s="56"/>
      <c r="K885" s="56"/>
      <c r="L885" s="56"/>
      <c r="M885" s="56"/>
    </row>
    <row r="886" spans="1:13" s="9" customFormat="1" ht="15" hidden="1" x14ac:dyDescent="0.25">
      <c r="A886" s="70"/>
      <c r="B886" s="71"/>
      <c r="C886" s="16"/>
      <c r="D886" s="22">
        <v>847</v>
      </c>
      <c r="E886" s="56">
        <f t="shared" si="206"/>
        <v>0</v>
      </c>
      <c r="F886" s="56"/>
      <c r="G886" s="56"/>
      <c r="H886" s="56"/>
      <c r="I886" s="56"/>
      <c r="J886" s="56"/>
      <c r="K886" s="56"/>
      <c r="L886" s="56"/>
      <c r="M886" s="56"/>
    </row>
    <row r="887" spans="1:13" s="9" customFormat="1" ht="15" hidden="1" x14ac:dyDescent="0.25">
      <c r="A887" s="70"/>
      <c r="B887" s="71"/>
      <c r="C887" s="16"/>
      <c r="D887" s="22">
        <v>848</v>
      </c>
      <c r="E887" s="56">
        <f t="shared" si="206"/>
        <v>0</v>
      </c>
      <c r="F887" s="56"/>
      <c r="G887" s="56"/>
      <c r="H887" s="56"/>
      <c r="I887" s="56"/>
      <c r="J887" s="56"/>
      <c r="K887" s="56"/>
      <c r="L887" s="56"/>
      <c r="M887" s="56"/>
    </row>
    <row r="888" spans="1:13" s="9" customFormat="1" ht="15" hidden="1" x14ac:dyDescent="0.25">
      <c r="A888" s="70"/>
      <c r="B888" s="71"/>
      <c r="C888" s="16"/>
      <c r="D888" s="22">
        <v>857</v>
      </c>
      <c r="E888" s="56">
        <f t="shared" si="206"/>
        <v>0</v>
      </c>
      <c r="F888" s="56"/>
      <c r="G888" s="56"/>
      <c r="H888" s="56"/>
      <c r="I888" s="56"/>
      <c r="J888" s="56"/>
      <c r="K888" s="56"/>
      <c r="L888" s="56"/>
      <c r="M888" s="56"/>
    </row>
    <row r="889" spans="1:13" s="9" customFormat="1" ht="25.5" x14ac:dyDescent="0.25">
      <c r="A889" s="70"/>
      <c r="B889" s="71"/>
      <c r="C889" s="16" t="s">
        <v>101</v>
      </c>
      <c r="D889" s="22"/>
      <c r="E889" s="56">
        <f t="shared" si="206"/>
        <v>11473.411513877556</v>
      </c>
      <c r="F889" s="56">
        <f>ROUND(F875*2/98,2)</f>
        <v>2473.9299999999998</v>
      </c>
      <c r="G889" s="56">
        <f t="shared" ref="G889:J889" si="208">ROUND(G875*2/98,2)</f>
        <v>18.61</v>
      </c>
      <c r="H889" s="56">
        <f t="shared" si="208"/>
        <v>129.36000000000001</v>
      </c>
      <c r="I889" s="56">
        <f t="shared" si="208"/>
        <v>0</v>
      </c>
      <c r="J889" s="56">
        <f t="shared" si="208"/>
        <v>1580.78</v>
      </c>
      <c r="K889" s="56">
        <f>1020.40816326531+400</f>
        <v>1420.4081632653101</v>
      </c>
      <c r="L889" s="56">
        <v>2650.3233506122451</v>
      </c>
      <c r="M889" s="56">
        <f t="shared" ref="M889" si="209">ROUND(M875*2/98,2)</f>
        <v>3200</v>
      </c>
    </row>
    <row r="890" spans="1:13" s="9" customFormat="1" ht="25.5" x14ac:dyDescent="0.25">
      <c r="A890" s="70"/>
      <c r="B890" s="71"/>
      <c r="C890" s="16" t="s">
        <v>102</v>
      </c>
      <c r="D890" s="22"/>
      <c r="E890" s="56">
        <f t="shared" si="206"/>
        <v>0</v>
      </c>
      <c r="F890" s="56">
        <v>0</v>
      </c>
      <c r="G890" s="56">
        <v>0</v>
      </c>
      <c r="H890" s="56">
        <v>0</v>
      </c>
      <c r="I890" s="56">
        <v>0</v>
      </c>
      <c r="J890" s="56">
        <v>0</v>
      </c>
      <c r="K890" s="56">
        <v>0</v>
      </c>
      <c r="L890" s="56">
        <v>0</v>
      </c>
      <c r="M890" s="56">
        <v>0</v>
      </c>
    </row>
    <row r="891" spans="1:13" s="9" customFormat="1" ht="38.25" x14ac:dyDescent="0.25">
      <c r="A891" s="70"/>
      <c r="B891" s="71"/>
      <c r="C891" s="16" t="s">
        <v>103</v>
      </c>
      <c r="D891" s="22"/>
      <c r="E891" s="56">
        <f t="shared" si="206"/>
        <v>0</v>
      </c>
      <c r="F891" s="56">
        <v>0</v>
      </c>
      <c r="G891" s="56">
        <v>0</v>
      </c>
      <c r="H891" s="56">
        <v>0</v>
      </c>
      <c r="I891" s="56">
        <v>0</v>
      </c>
      <c r="J891" s="56">
        <v>0</v>
      </c>
      <c r="K891" s="56">
        <v>0</v>
      </c>
      <c r="L891" s="56">
        <v>0</v>
      </c>
      <c r="M891" s="56">
        <v>0</v>
      </c>
    </row>
    <row r="892" spans="1:13" s="9" customFormat="1" ht="15" x14ac:dyDescent="0.25">
      <c r="A892" s="70" t="s">
        <v>19</v>
      </c>
      <c r="B892" s="71" t="s">
        <v>64</v>
      </c>
      <c r="C892" s="16" t="s">
        <v>95</v>
      </c>
      <c r="D892" s="22"/>
      <c r="E892" s="56">
        <f>SUM(F892:M892)</f>
        <v>461293.71778000001</v>
      </c>
      <c r="F892" s="56">
        <f t="shared" ref="F892:M892" si="210">F893+F895</f>
        <v>3947.8773200000001</v>
      </c>
      <c r="G892" s="56">
        <f t="shared" si="210"/>
        <v>0</v>
      </c>
      <c r="H892" s="56">
        <f t="shared" si="210"/>
        <v>236680.26293</v>
      </c>
      <c r="I892" s="56">
        <f t="shared" si="210"/>
        <v>150173.09471999999</v>
      </c>
      <c r="J892" s="56">
        <f t="shared" si="210"/>
        <v>57267.920100000003</v>
      </c>
      <c r="K892" s="56">
        <f t="shared" si="210"/>
        <v>13224.56271</v>
      </c>
      <c r="L892" s="56">
        <f t="shared" si="210"/>
        <v>0</v>
      </c>
      <c r="M892" s="56">
        <f t="shared" si="210"/>
        <v>0</v>
      </c>
    </row>
    <row r="893" spans="1:13" s="9" customFormat="1" ht="38.25" x14ac:dyDescent="0.25">
      <c r="A893" s="70"/>
      <c r="B893" s="71"/>
      <c r="C893" s="16" t="s">
        <v>97</v>
      </c>
      <c r="D893" s="22"/>
      <c r="E893" s="56">
        <f>E896</f>
        <v>461293.71778000001</v>
      </c>
      <c r="F893" s="56">
        <f t="shared" ref="F893:M893" si="211">F894+F896+F913+F914+F915</f>
        <v>3947.8773200000001</v>
      </c>
      <c r="G893" s="56">
        <f t="shared" si="211"/>
        <v>0</v>
      </c>
      <c r="H893" s="56">
        <f>H894+H896+H913+H914+H915</f>
        <v>236680.26293</v>
      </c>
      <c r="I893" s="56">
        <f t="shared" si="211"/>
        <v>150173.09471999999</v>
      </c>
      <c r="J893" s="56">
        <f t="shared" si="211"/>
        <v>57267.920100000003</v>
      </c>
      <c r="K893" s="56">
        <f t="shared" si="211"/>
        <v>13224.56271</v>
      </c>
      <c r="L893" s="56">
        <f t="shared" si="211"/>
        <v>0</v>
      </c>
      <c r="M893" s="56">
        <f t="shared" si="211"/>
        <v>0</v>
      </c>
    </row>
    <row r="894" spans="1:13" s="9" customFormat="1" ht="25.5" x14ac:dyDescent="0.25">
      <c r="A894" s="70"/>
      <c r="B894" s="71"/>
      <c r="C894" s="16" t="s">
        <v>98</v>
      </c>
      <c r="D894" s="22">
        <v>810</v>
      </c>
      <c r="E894" s="56">
        <f t="shared" ref="E894:E915" si="212">SUM(F894:L894)</f>
        <v>0</v>
      </c>
      <c r="F894" s="56">
        <v>0</v>
      </c>
      <c r="G894" s="56">
        <v>0</v>
      </c>
      <c r="H894" s="56"/>
      <c r="I894" s="56">
        <v>0</v>
      </c>
      <c r="J894" s="56">
        <v>0</v>
      </c>
      <c r="K894" s="56">
        <v>0</v>
      </c>
      <c r="L894" s="56">
        <v>0</v>
      </c>
      <c r="M894" s="56">
        <v>0</v>
      </c>
    </row>
    <row r="895" spans="1:13" s="9" customFormat="1" ht="51" x14ac:dyDescent="0.25">
      <c r="A895" s="70"/>
      <c r="B895" s="71"/>
      <c r="C895" s="16" t="s">
        <v>99</v>
      </c>
      <c r="D895" s="22"/>
      <c r="E895" s="56">
        <f t="shared" si="212"/>
        <v>0</v>
      </c>
      <c r="F895" s="56">
        <v>0</v>
      </c>
      <c r="G895" s="56">
        <v>0</v>
      </c>
      <c r="H895" s="56">
        <v>0</v>
      </c>
      <c r="I895" s="56">
        <v>0</v>
      </c>
      <c r="J895" s="56">
        <v>0</v>
      </c>
      <c r="K895" s="56">
        <v>0</v>
      </c>
      <c r="L895" s="56">
        <v>0</v>
      </c>
      <c r="M895" s="56">
        <v>0</v>
      </c>
    </row>
    <row r="896" spans="1:13" s="9" customFormat="1" ht="25.5" x14ac:dyDescent="0.25">
      <c r="A896" s="70"/>
      <c r="B896" s="71"/>
      <c r="C896" s="16" t="s">
        <v>100</v>
      </c>
      <c r="D896" s="17">
        <v>810</v>
      </c>
      <c r="E896" s="56">
        <f>SUM(F896:M896)</f>
        <v>461293.71778000001</v>
      </c>
      <c r="F896" s="56">
        <f t="shared" ref="F896:G896" si="213">SUM(F897:F912)</f>
        <v>3947.8773200000001</v>
      </c>
      <c r="G896" s="56">
        <f t="shared" si="213"/>
        <v>0</v>
      </c>
      <c r="H896" s="56">
        <f>H899</f>
        <v>236680.26293</v>
      </c>
      <c r="I896" s="56">
        <v>150173.09471999999</v>
      </c>
      <c r="J896" s="56">
        <v>57267.920100000003</v>
      </c>
      <c r="K896" s="56">
        <v>13224.56271</v>
      </c>
      <c r="L896" s="56">
        <f>L899</f>
        <v>0</v>
      </c>
      <c r="M896" s="56">
        <f>M899</f>
        <v>0</v>
      </c>
    </row>
    <row r="897" spans="1:13" s="9" customFormat="1" ht="15" hidden="1" x14ac:dyDescent="0.25">
      <c r="A897" s="70"/>
      <c r="B897" s="71"/>
      <c r="C897" s="16"/>
      <c r="D897" s="22">
        <v>804</v>
      </c>
      <c r="E897" s="56">
        <f t="shared" si="212"/>
        <v>0</v>
      </c>
      <c r="F897" s="56"/>
      <c r="G897" s="56"/>
      <c r="H897" s="56"/>
      <c r="I897" s="56"/>
      <c r="J897" s="56"/>
      <c r="K897" s="56"/>
      <c r="L897" s="56"/>
      <c r="M897" s="56"/>
    </row>
    <row r="898" spans="1:13" s="9" customFormat="1" ht="15" hidden="1" x14ac:dyDescent="0.25">
      <c r="A898" s="70"/>
      <c r="B898" s="71"/>
      <c r="C898" s="16"/>
      <c r="D898" s="22">
        <v>808</v>
      </c>
      <c r="E898" s="56">
        <f t="shared" si="212"/>
        <v>0</v>
      </c>
      <c r="F898" s="56"/>
      <c r="G898" s="56"/>
      <c r="H898" s="56"/>
      <c r="I898" s="56"/>
      <c r="J898" s="56"/>
      <c r="K898" s="56"/>
      <c r="L898" s="56"/>
      <c r="M898" s="56"/>
    </row>
    <row r="899" spans="1:13" s="9" customFormat="1" ht="15" hidden="1" x14ac:dyDescent="0.25">
      <c r="A899" s="70"/>
      <c r="B899" s="71"/>
      <c r="C899" s="16"/>
      <c r="D899" s="22">
        <v>810</v>
      </c>
      <c r="E899" s="56">
        <f t="shared" si="212"/>
        <v>422320.59797</v>
      </c>
      <c r="F899" s="56">
        <v>3947.8773200000001</v>
      </c>
      <c r="G899" s="56">
        <v>0</v>
      </c>
      <c r="H899" s="56">
        <v>236680.26293</v>
      </c>
      <c r="I899" s="56">
        <v>150173.09471999999</v>
      </c>
      <c r="J899" s="56">
        <v>31519.363000000001</v>
      </c>
      <c r="K899" s="56">
        <v>0</v>
      </c>
      <c r="L899" s="56">
        <v>0</v>
      </c>
      <c r="M899" s="56">
        <v>0</v>
      </c>
    </row>
    <row r="900" spans="1:13" s="9" customFormat="1" ht="15" hidden="1" x14ac:dyDescent="0.25">
      <c r="A900" s="70"/>
      <c r="B900" s="71"/>
      <c r="C900" s="16"/>
      <c r="D900" s="24">
        <v>812</v>
      </c>
      <c r="E900" s="56">
        <f t="shared" si="212"/>
        <v>0</v>
      </c>
      <c r="F900" s="56"/>
      <c r="G900" s="56"/>
      <c r="H900" s="56"/>
      <c r="I900" s="56"/>
      <c r="J900" s="56"/>
      <c r="K900" s="56"/>
      <c r="L900" s="56"/>
      <c r="M900" s="56"/>
    </row>
    <row r="901" spans="1:13" s="9" customFormat="1" ht="15" hidden="1" x14ac:dyDescent="0.25">
      <c r="A901" s="70"/>
      <c r="B901" s="71"/>
      <c r="C901" s="16"/>
      <c r="D901" s="22">
        <v>813</v>
      </c>
      <c r="E901" s="56">
        <f t="shared" si="212"/>
        <v>0</v>
      </c>
      <c r="F901" s="56"/>
      <c r="G901" s="56"/>
      <c r="H901" s="56"/>
      <c r="I901" s="56"/>
      <c r="J901" s="56"/>
      <c r="K901" s="56"/>
      <c r="L901" s="56"/>
      <c r="M901" s="56"/>
    </row>
    <row r="902" spans="1:13" s="9" customFormat="1" ht="15" hidden="1" x14ac:dyDescent="0.25">
      <c r="A902" s="70"/>
      <c r="B902" s="71"/>
      <c r="C902" s="16"/>
      <c r="D902" s="22">
        <v>814</v>
      </c>
      <c r="E902" s="56">
        <f t="shared" si="212"/>
        <v>0</v>
      </c>
      <c r="F902" s="56"/>
      <c r="G902" s="56"/>
      <c r="H902" s="56"/>
      <c r="I902" s="56"/>
      <c r="J902" s="56"/>
      <c r="K902" s="56"/>
      <c r="L902" s="56"/>
      <c r="M902" s="56"/>
    </row>
    <row r="903" spans="1:13" s="9" customFormat="1" ht="15" hidden="1" x14ac:dyDescent="0.25">
      <c r="A903" s="70"/>
      <c r="B903" s="71"/>
      <c r="C903" s="16"/>
      <c r="D903" s="22">
        <v>815</v>
      </c>
      <c r="E903" s="56">
        <f t="shared" si="212"/>
        <v>0</v>
      </c>
      <c r="F903" s="56"/>
      <c r="G903" s="56"/>
      <c r="H903" s="56"/>
      <c r="I903" s="56"/>
      <c r="J903" s="56"/>
      <c r="K903" s="56"/>
      <c r="L903" s="56"/>
      <c r="M903" s="56"/>
    </row>
    <row r="904" spans="1:13" s="9" customFormat="1" ht="15" hidden="1" x14ac:dyDescent="0.25">
      <c r="A904" s="70"/>
      <c r="B904" s="71"/>
      <c r="C904" s="16"/>
      <c r="D904" s="22">
        <v>816</v>
      </c>
      <c r="E904" s="56">
        <f t="shared" si="212"/>
        <v>0</v>
      </c>
      <c r="F904" s="56"/>
      <c r="G904" s="56"/>
      <c r="H904" s="56"/>
      <c r="I904" s="56"/>
      <c r="J904" s="56"/>
      <c r="K904" s="56"/>
      <c r="L904" s="56"/>
      <c r="M904" s="56"/>
    </row>
    <row r="905" spans="1:13" s="9" customFormat="1" ht="15" hidden="1" x14ac:dyDescent="0.25">
      <c r="A905" s="70"/>
      <c r="B905" s="71"/>
      <c r="C905" s="16"/>
      <c r="D905" s="22">
        <v>819</v>
      </c>
      <c r="E905" s="56">
        <f t="shared" si="212"/>
        <v>0</v>
      </c>
      <c r="F905" s="56"/>
      <c r="G905" s="56"/>
      <c r="H905" s="56"/>
      <c r="I905" s="56"/>
      <c r="J905" s="56"/>
      <c r="K905" s="56"/>
      <c r="L905" s="56"/>
      <c r="M905" s="56"/>
    </row>
    <row r="906" spans="1:13" s="9" customFormat="1" ht="15" hidden="1" x14ac:dyDescent="0.25">
      <c r="A906" s="70"/>
      <c r="B906" s="71"/>
      <c r="C906" s="16"/>
      <c r="D906" s="22">
        <v>826</v>
      </c>
      <c r="E906" s="56">
        <f t="shared" si="212"/>
        <v>0</v>
      </c>
      <c r="F906" s="56"/>
      <c r="G906" s="56"/>
      <c r="H906" s="56"/>
      <c r="I906" s="56"/>
      <c r="J906" s="56"/>
      <c r="K906" s="56"/>
      <c r="L906" s="56"/>
      <c r="M906" s="56"/>
    </row>
    <row r="907" spans="1:13" s="9" customFormat="1" ht="15" hidden="1" x14ac:dyDescent="0.25">
      <c r="A907" s="70"/>
      <c r="B907" s="71"/>
      <c r="C907" s="16"/>
      <c r="D907" s="22">
        <v>829</v>
      </c>
      <c r="E907" s="56">
        <f t="shared" si="212"/>
        <v>0</v>
      </c>
      <c r="F907" s="56"/>
      <c r="G907" s="56"/>
      <c r="H907" s="56"/>
      <c r="I907" s="56"/>
      <c r="J907" s="56"/>
      <c r="K907" s="56"/>
      <c r="L907" s="56"/>
      <c r="M907" s="56"/>
    </row>
    <row r="908" spans="1:13" s="9" customFormat="1" ht="15" hidden="1" x14ac:dyDescent="0.25">
      <c r="A908" s="70"/>
      <c r="B908" s="71"/>
      <c r="C908" s="16"/>
      <c r="D908" s="22">
        <v>832</v>
      </c>
      <c r="E908" s="56">
        <f t="shared" si="212"/>
        <v>0</v>
      </c>
      <c r="F908" s="56"/>
      <c r="G908" s="56"/>
      <c r="H908" s="56"/>
      <c r="I908" s="56"/>
      <c r="J908" s="56"/>
      <c r="K908" s="56"/>
      <c r="L908" s="56"/>
      <c r="M908" s="56"/>
    </row>
    <row r="909" spans="1:13" s="9" customFormat="1" ht="15" hidden="1" x14ac:dyDescent="0.25">
      <c r="A909" s="70"/>
      <c r="B909" s="71"/>
      <c r="C909" s="16"/>
      <c r="D909" s="22">
        <v>843</v>
      </c>
      <c r="E909" s="56">
        <f t="shared" si="212"/>
        <v>0</v>
      </c>
      <c r="F909" s="56"/>
      <c r="G909" s="56"/>
      <c r="H909" s="56"/>
      <c r="I909" s="56"/>
      <c r="J909" s="56"/>
      <c r="K909" s="56"/>
      <c r="L909" s="56"/>
      <c r="M909" s="56"/>
    </row>
    <row r="910" spans="1:13" s="9" customFormat="1" ht="15" hidden="1" x14ac:dyDescent="0.25">
      <c r="A910" s="70"/>
      <c r="B910" s="71"/>
      <c r="C910" s="16"/>
      <c r="D910" s="22">
        <v>847</v>
      </c>
      <c r="E910" s="56">
        <f t="shared" si="212"/>
        <v>0</v>
      </c>
      <c r="F910" s="56"/>
      <c r="G910" s="56"/>
      <c r="H910" s="56"/>
      <c r="I910" s="56"/>
      <c r="J910" s="56"/>
      <c r="K910" s="56"/>
      <c r="L910" s="56"/>
      <c r="M910" s="56"/>
    </row>
    <row r="911" spans="1:13" s="9" customFormat="1" ht="15" hidden="1" x14ac:dyDescent="0.25">
      <c r="A911" s="70"/>
      <c r="B911" s="71"/>
      <c r="C911" s="16"/>
      <c r="D911" s="22">
        <v>848</v>
      </c>
      <c r="E911" s="56">
        <f t="shared" si="212"/>
        <v>0</v>
      </c>
      <c r="F911" s="56"/>
      <c r="G911" s="56"/>
      <c r="H911" s="56"/>
      <c r="I911" s="56"/>
      <c r="J911" s="56"/>
      <c r="K911" s="56"/>
      <c r="L911" s="56"/>
      <c r="M911" s="56"/>
    </row>
    <row r="912" spans="1:13" s="9" customFormat="1" ht="15" hidden="1" x14ac:dyDescent="0.25">
      <c r="A912" s="70"/>
      <c r="B912" s="71"/>
      <c r="C912" s="16"/>
      <c r="D912" s="22">
        <v>857</v>
      </c>
      <c r="E912" s="56">
        <f t="shared" si="212"/>
        <v>0</v>
      </c>
      <c r="F912" s="56"/>
      <c r="G912" s="56"/>
      <c r="H912" s="56"/>
      <c r="I912" s="56"/>
      <c r="J912" s="56"/>
      <c r="K912" s="56"/>
      <c r="L912" s="56"/>
      <c r="M912" s="56"/>
    </row>
    <row r="913" spans="1:15" s="9" customFormat="1" ht="25.5" x14ac:dyDescent="0.25">
      <c r="A913" s="70"/>
      <c r="B913" s="71"/>
      <c r="C913" s="16" t="s">
        <v>101</v>
      </c>
      <c r="D913" s="22"/>
      <c r="E913" s="56">
        <f t="shared" si="212"/>
        <v>0</v>
      </c>
      <c r="F913" s="56">
        <v>0</v>
      </c>
      <c r="G913" s="56">
        <v>0</v>
      </c>
      <c r="H913" s="56">
        <v>0</v>
      </c>
      <c r="I913" s="56">
        <v>0</v>
      </c>
      <c r="J913" s="56">
        <v>0</v>
      </c>
      <c r="K913" s="56">
        <v>0</v>
      </c>
      <c r="L913" s="56">
        <v>0</v>
      </c>
      <c r="M913" s="56">
        <v>0</v>
      </c>
    </row>
    <row r="914" spans="1:15" s="9" customFormat="1" ht="25.5" x14ac:dyDescent="0.25">
      <c r="A914" s="70"/>
      <c r="B914" s="71"/>
      <c r="C914" s="16" t="s">
        <v>102</v>
      </c>
      <c r="D914" s="22"/>
      <c r="E914" s="56">
        <f t="shared" si="212"/>
        <v>0</v>
      </c>
      <c r="F914" s="56">
        <v>0</v>
      </c>
      <c r="G914" s="56">
        <v>0</v>
      </c>
      <c r="H914" s="56">
        <v>0</v>
      </c>
      <c r="I914" s="56">
        <v>0</v>
      </c>
      <c r="J914" s="56">
        <v>0</v>
      </c>
      <c r="K914" s="56">
        <v>0</v>
      </c>
      <c r="L914" s="56">
        <v>0</v>
      </c>
      <c r="M914" s="56">
        <v>0</v>
      </c>
    </row>
    <row r="915" spans="1:15" s="9" customFormat="1" ht="22.5" customHeight="1" x14ac:dyDescent="0.25">
      <c r="A915" s="70"/>
      <c r="B915" s="71"/>
      <c r="C915" s="16" t="s">
        <v>103</v>
      </c>
      <c r="D915" s="22"/>
      <c r="E915" s="56">
        <f t="shared" si="212"/>
        <v>0</v>
      </c>
      <c r="F915" s="56">
        <v>0</v>
      </c>
      <c r="G915" s="56">
        <v>0</v>
      </c>
      <c r="H915" s="56">
        <v>0</v>
      </c>
      <c r="I915" s="56">
        <v>0</v>
      </c>
      <c r="J915" s="56">
        <v>0</v>
      </c>
      <c r="K915" s="56">
        <v>0</v>
      </c>
      <c r="L915" s="56">
        <v>0</v>
      </c>
      <c r="M915" s="56">
        <v>0</v>
      </c>
    </row>
    <row r="916" spans="1:15" s="46" customFormat="1" ht="18.75" hidden="1" x14ac:dyDescent="0.3">
      <c r="A916" s="53">
        <v>1</v>
      </c>
      <c r="B916" s="54">
        <v>2</v>
      </c>
      <c r="C916" s="54">
        <v>3</v>
      </c>
      <c r="D916" s="54">
        <v>4</v>
      </c>
      <c r="E916" s="58">
        <v>5</v>
      </c>
      <c r="F916" s="58">
        <v>6</v>
      </c>
      <c r="G916" s="58">
        <v>7</v>
      </c>
      <c r="H916" s="58">
        <v>8</v>
      </c>
      <c r="I916" s="58">
        <v>9</v>
      </c>
      <c r="J916" s="58" t="s">
        <v>93</v>
      </c>
      <c r="K916" s="58">
        <v>11</v>
      </c>
      <c r="L916" s="58" t="s">
        <v>94</v>
      </c>
      <c r="M916" s="58" t="s">
        <v>121</v>
      </c>
      <c r="N916" s="44"/>
      <c r="O916" s="45"/>
    </row>
    <row r="917" spans="1:15" s="9" customFormat="1" ht="15" x14ac:dyDescent="0.25">
      <c r="A917" s="70" t="s">
        <v>20</v>
      </c>
      <c r="B917" s="71" t="s">
        <v>65</v>
      </c>
      <c r="C917" s="16" t="s">
        <v>95</v>
      </c>
      <c r="D917" s="22"/>
      <c r="E917" s="56">
        <f>SUM(F917:L917)</f>
        <v>0</v>
      </c>
      <c r="F917" s="56">
        <f t="shared" ref="F917:M917" si="214">F918+F920</f>
        <v>0</v>
      </c>
      <c r="G917" s="56">
        <f t="shared" si="214"/>
        <v>0</v>
      </c>
      <c r="H917" s="56">
        <f t="shared" si="214"/>
        <v>0</v>
      </c>
      <c r="I917" s="56">
        <f t="shared" si="214"/>
        <v>0</v>
      </c>
      <c r="J917" s="56">
        <f t="shared" si="214"/>
        <v>0</v>
      </c>
      <c r="K917" s="56">
        <f t="shared" si="214"/>
        <v>0</v>
      </c>
      <c r="L917" s="56">
        <f t="shared" si="214"/>
        <v>0</v>
      </c>
      <c r="M917" s="56">
        <f t="shared" si="214"/>
        <v>0</v>
      </c>
    </row>
    <row r="918" spans="1:15" s="9" customFormat="1" ht="38.25" x14ac:dyDescent="0.25">
      <c r="A918" s="70"/>
      <c r="B918" s="71"/>
      <c r="C918" s="16" t="s">
        <v>97</v>
      </c>
      <c r="D918" s="22"/>
      <c r="E918" s="56">
        <f>SUM(F918:L918)</f>
        <v>0</v>
      </c>
      <c r="F918" s="56">
        <f t="shared" ref="F918:M918" si="215">F919+F921+F938+F939+F940</f>
        <v>0</v>
      </c>
      <c r="G918" s="56">
        <f t="shared" si="215"/>
        <v>0</v>
      </c>
      <c r="H918" s="56">
        <f t="shared" si="215"/>
        <v>0</v>
      </c>
      <c r="I918" s="56">
        <f t="shared" si="215"/>
        <v>0</v>
      </c>
      <c r="J918" s="56">
        <f t="shared" si="215"/>
        <v>0</v>
      </c>
      <c r="K918" s="56">
        <f t="shared" si="215"/>
        <v>0</v>
      </c>
      <c r="L918" s="56">
        <f t="shared" si="215"/>
        <v>0</v>
      </c>
      <c r="M918" s="56">
        <f t="shared" si="215"/>
        <v>0</v>
      </c>
    </row>
    <row r="919" spans="1:15" s="9" customFormat="1" ht="25.5" x14ac:dyDescent="0.25">
      <c r="A919" s="70"/>
      <c r="B919" s="71"/>
      <c r="C919" s="16" t="s">
        <v>98</v>
      </c>
      <c r="D919" s="22"/>
      <c r="E919" s="56">
        <f t="shared" ref="E919:E940" si="216">SUM(F919:L919)</f>
        <v>0</v>
      </c>
      <c r="F919" s="56">
        <v>0</v>
      </c>
      <c r="G919" s="56">
        <v>0</v>
      </c>
      <c r="H919" s="56">
        <v>0</v>
      </c>
      <c r="I919" s="56">
        <v>0</v>
      </c>
      <c r="J919" s="56">
        <v>0</v>
      </c>
      <c r="K919" s="56">
        <v>0</v>
      </c>
      <c r="L919" s="56">
        <v>0</v>
      </c>
      <c r="M919" s="56">
        <v>0</v>
      </c>
    </row>
    <row r="920" spans="1:15" s="9" customFormat="1" ht="51" x14ac:dyDescent="0.25">
      <c r="A920" s="70"/>
      <c r="B920" s="71"/>
      <c r="C920" s="16" t="s">
        <v>99</v>
      </c>
      <c r="D920" s="22"/>
      <c r="E920" s="56">
        <f t="shared" si="216"/>
        <v>0</v>
      </c>
      <c r="F920" s="56">
        <v>0</v>
      </c>
      <c r="G920" s="56">
        <v>0</v>
      </c>
      <c r="H920" s="56">
        <v>0</v>
      </c>
      <c r="I920" s="56">
        <v>0</v>
      </c>
      <c r="J920" s="56">
        <v>0</v>
      </c>
      <c r="K920" s="56">
        <v>0</v>
      </c>
      <c r="L920" s="56">
        <v>0</v>
      </c>
      <c r="M920" s="56">
        <v>0</v>
      </c>
    </row>
    <row r="921" spans="1:15" s="9" customFormat="1" ht="25.5" x14ac:dyDescent="0.25">
      <c r="A921" s="70"/>
      <c r="B921" s="71"/>
      <c r="C921" s="16" t="s">
        <v>100</v>
      </c>
      <c r="D921" s="17">
        <v>810</v>
      </c>
      <c r="E921" s="56">
        <f t="shared" si="216"/>
        <v>0</v>
      </c>
      <c r="F921" s="56">
        <f t="shared" ref="F921:M921" si="217">SUM(F922:F937)</f>
        <v>0</v>
      </c>
      <c r="G921" s="56">
        <f t="shared" si="217"/>
        <v>0</v>
      </c>
      <c r="H921" s="56">
        <f t="shared" si="217"/>
        <v>0</v>
      </c>
      <c r="I921" s="56">
        <f t="shared" si="217"/>
        <v>0</v>
      </c>
      <c r="J921" s="56">
        <f t="shared" si="217"/>
        <v>0</v>
      </c>
      <c r="K921" s="56">
        <f t="shared" si="217"/>
        <v>0</v>
      </c>
      <c r="L921" s="56">
        <f t="shared" si="217"/>
        <v>0</v>
      </c>
      <c r="M921" s="56">
        <f t="shared" si="217"/>
        <v>0</v>
      </c>
    </row>
    <row r="922" spans="1:15" s="9" customFormat="1" ht="15" hidden="1" x14ac:dyDescent="0.25">
      <c r="A922" s="70"/>
      <c r="B922" s="71"/>
      <c r="C922" s="16"/>
      <c r="D922" s="22">
        <v>804</v>
      </c>
      <c r="E922" s="56">
        <f t="shared" si="216"/>
        <v>0</v>
      </c>
      <c r="F922" s="56"/>
      <c r="G922" s="56"/>
      <c r="H922" s="56"/>
      <c r="I922" s="56"/>
      <c r="J922" s="56"/>
      <c r="K922" s="56"/>
      <c r="L922" s="56"/>
      <c r="M922" s="56"/>
    </row>
    <row r="923" spans="1:15" s="9" customFormat="1" ht="15" hidden="1" x14ac:dyDescent="0.25">
      <c r="A923" s="70"/>
      <c r="B923" s="71"/>
      <c r="C923" s="16"/>
      <c r="D923" s="22">
        <v>808</v>
      </c>
      <c r="E923" s="56">
        <f t="shared" si="216"/>
        <v>0</v>
      </c>
      <c r="F923" s="56"/>
      <c r="G923" s="56"/>
      <c r="H923" s="56"/>
      <c r="I923" s="56"/>
      <c r="J923" s="56"/>
      <c r="K923" s="56"/>
      <c r="L923" s="56"/>
      <c r="M923" s="56"/>
    </row>
    <row r="924" spans="1:15" s="9" customFormat="1" ht="15" hidden="1" x14ac:dyDescent="0.25">
      <c r="A924" s="70"/>
      <c r="B924" s="71"/>
      <c r="C924" s="16"/>
      <c r="D924" s="22">
        <v>810</v>
      </c>
      <c r="E924" s="56">
        <f t="shared" si="216"/>
        <v>0</v>
      </c>
      <c r="F924" s="56"/>
      <c r="G924" s="56"/>
      <c r="H924" s="56"/>
      <c r="I924" s="56"/>
      <c r="J924" s="56"/>
      <c r="K924" s="56"/>
      <c r="L924" s="56"/>
      <c r="M924" s="56"/>
    </row>
    <row r="925" spans="1:15" s="9" customFormat="1" ht="15" hidden="1" x14ac:dyDescent="0.25">
      <c r="A925" s="70"/>
      <c r="B925" s="71"/>
      <c r="C925" s="16"/>
      <c r="D925" s="24">
        <v>812</v>
      </c>
      <c r="E925" s="56">
        <f t="shared" si="216"/>
        <v>0</v>
      </c>
      <c r="F925" s="56"/>
      <c r="G925" s="56"/>
      <c r="H925" s="56"/>
      <c r="I925" s="56"/>
      <c r="J925" s="56"/>
      <c r="K925" s="56"/>
      <c r="L925" s="56"/>
      <c r="M925" s="56"/>
    </row>
    <row r="926" spans="1:15" s="9" customFormat="1" ht="15" hidden="1" x14ac:dyDescent="0.25">
      <c r="A926" s="70"/>
      <c r="B926" s="71"/>
      <c r="C926" s="16"/>
      <c r="D926" s="22">
        <v>813</v>
      </c>
      <c r="E926" s="56">
        <f t="shared" si="216"/>
        <v>0</v>
      </c>
      <c r="F926" s="56"/>
      <c r="G926" s="56"/>
      <c r="H926" s="56"/>
      <c r="I926" s="56"/>
      <c r="J926" s="56"/>
      <c r="K926" s="56"/>
      <c r="L926" s="56"/>
      <c r="M926" s="56"/>
    </row>
    <row r="927" spans="1:15" s="9" customFormat="1" ht="15" hidden="1" x14ac:dyDescent="0.25">
      <c r="A927" s="70"/>
      <c r="B927" s="71"/>
      <c r="C927" s="16"/>
      <c r="D927" s="22">
        <v>814</v>
      </c>
      <c r="E927" s="56">
        <f t="shared" si="216"/>
        <v>0</v>
      </c>
      <c r="F927" s="56"/>
      <c r="G927" s="56"/>
      <c r="H927" s="56"/>
      <c r="I927" s="56"/>
      <c r="J927" s="56"/>
      <c r="K927" s="56"/>
      <c r="L927" s="56"/>
      <c r="M927" s="56"/>
    </row>
    <row r="928" spans="1:15" s="9" customFormat="1" ht="15" hidden="1" x14ac:dyDescent="0.25">
      <c r="A928" s="70"/>
      <c r="B928" s="71"/>
      <c r="C928" s="16"/>
      <c r="D928" s="22">
        <v>815</v>
      </c>
      <c r="E928" s="56">
        <f t="shared" si="216"/>
        <v>0</v>
      </c>
      <c r="F928" s="56"/>
      <c r="G928" s="56"/>
      <c r="H928" s="56"/>
      <c r="I928" s="56"/>
      <c r="J928" s="56"/>
      <c r="K928" s="56"/>
      <c r="L928" s="56"/>
      <c r="M928" s="56"/>
    </row>
    <row r="929" spans="1:13" s="9" customFormat="1" ht="15" hidden="1" x14ac:dyDescent="0.25">
      <c r="A929" s="70"/>
      <c r="B929" s="71"/>
      <c r="C929" s="16"/>
      <c r="D929" s="22">
        <v>816</v>
      </c>
      <c r="E929" s="56">
        <f t="shared" si="216"/>
        <v>0</v>
      </c>
      <c r="F929" s="56"/>
      <c r="G929" s="56"/>
      <c r="H929" s="56"/>
      <c r="I929" s="56"/>
      <c r="J929" s="56"/>
      <c r="K929" s="56"/>
      <c r="L929" s="56"/>
      <c r="M929" s="56"/>
    </row>
    <row r="930" spans="1:13" s="9" customFormat="1" ht="15" hidden="1" x14ac:dyDescent="0.25">
      <c r="A930" s="70"/>
      <c r="B930" s="71"/>
      <c r="C930" s="16"/>
      <c r="D930" s="22">
        <v>819</v>
      </c>
      <c r="E930" s="56">
        <f t="shared" si="216"/>
        <v>0</v>
      </c>
      <c r="F930" s="56"/>
      <c r="G930" s="56"/>
      <c r="H930" s="56"/>
      <c r="I930" s="56"/>
      <c r="J930" s="56"/>
      <c r="K930" s="56"/>
      <c r="L930" s="56"/>
      <c r="M930" s="56"/>
    </row>
    <row r="931" spans="1:13" s="9" customFormat="1" ht="15" hidden="1" x14ac:dyDescent="0.25">
      <c r="A931" s="70"/>
      <c r="B931" s="71"/>
      <c r="C931" s="16"/>
      <c r="D931" s="22">
        <v>826</v>
      </c>
      <c r="E931" s="56">
        <f t="shared" si="216"/>
        <v>0</v>
      </c>
      <c r="F931" s="56"/>
      <c r="G931" s="56"/>
      <c r="H931" s="56"/>
      <c r="I931" s="56"/>
      <c r="J931" s="56"/>
      <c r="K931" s="56"/>
      <c r="L931" s="56"/>
      <c r="M931" s="56"/>
    </row>
    <row r="932" spans="1:13" s="9" customFormat="1" ht="15" hidden="1" x14ac:dyDescent="0.25">
      <c r="A932" s="70"/>
      <c r="B932" s="71"/>
      <c r="C932" s="16"/>
      <c r="D932" s="22">
        <v>829</v>
      </c>
      <c r="E932" s="56">
        <f t="shared" si="216"/>
        <v>0</v>
      </c>
      <c r="F932" s="56"/>
      <c r="G932" s="56"/>
      <c r="H932" s="56"/>
      <c r="I932" s="56"/>
      <c r="J932" s="56"/>
      <c r="K932" s="56"/>
      <c r="L932" s="56"/>
      <c r="M932" s="56"/>
    </row>
    <row r="933" spans="1:13" s="9" customFormat="1" ht="15" hidden="1" x14ac:dyDescent="0.25">
      <c r="A933" s="70"/>
      <c r="B933" s="71"/>
      <c r="C933" s="16"/>
      <c r="D933" s="22">
        <v>832</v>
      </c>
      <c r="E933" s="56">
        <f t="shared" si="216"/>
        <v>0</v>
      </c>
      <c r="F933" s="56"/>
      <c r="G933" s="56"/>
      <c r="H933" s="56"/>
      <c r="I933" s="56"/>
      <c r="J933" s="56"/>
      <c r="K933" s="56"/>
      <c r="L933" s="56"/>
      <c r="M933" s="56"/>
    </row>
    <row r="934" spans="1:13" s="9" customFormat="1" ht="15" hidden="1" x14ac:dyDescent="0.25">
      <c r="A934" s="70"/>
      <c r="B934" s="71"/>
      <c r="C934" s="16"/>
      <c r="D934" s="22">
        <v>843</v>
      </c>
      <c r="E934" s="56">
        <f t="shared" si="216"/>
        <v>0</v>
      </c>
      <c r="F934" s="56"/>
      <c r="G934" s="56"/>
      <c r="H934" s="56"/>
      <c r="I934" s="56"/>
      <c r="J934" s="56"/>
      <c r="K934" s="56"/>
      <c r="L934" s="56"/>
      <c r="M934" s="56"/>
    </row>
    <row r="935" spans="1:13" s="9" customFormat="1" ht="15" hidden="1" x14ac:dyDescent="0.25">
      <c r="A935" s="70"/>
      <c r="B935" s="71"/>
      <c r="C935" s="16"/>
      <c r="D935" s="22">
        <v>847</v>
      </c>
      <c r="E935" s="56">
        <f t="shared" si="216"/>
        <v>0</v>
      </c>
      <c r="F935" s="56"/>
      <c r="G935" s="56"/>
      <c r="H935" s="56"/>
      <c r="I935" s="56"/>
      <c r="J935" s="56"/>
      <c r="K935" s="56"/>
      <c r="L935" s="56"/>
      <c r="M935" s="56"/>
    </row>
    <row r="936" spans="1:13" s="9" customFormat="1" ht="15" hidden="1" x14ac:dyDescent="0.25">
      <c r="A936" s="70"/>
      <c r="B936" s="71"/>
      <c r="C936" s="16"/>
      <c r="D936" s="22">
        <v>848</v>
      </c>
      <c r="E936" s="56">
        <f t="shared" si="216"/>
        <v>0</v>
      </c>
      <c r="F936" s="56"/>
      <c r="G936" s="56"/>
      <c r="H936" s="56"/>
      <c r="I936" s="56"/>
      <c r="J936" s="56"/>
      <c r="K936" s="56"/>
      <c r="L936" s="56"/>
      <c r="M936" s="56"/>
    </row>
    <row r="937" spans="1:13" s="9" customFormat="1" ht="15" hidden="1" x14ac:dyDescent="0.25">
      <c r="A937" s="70"/>
      <c r="B937" s="71"/>
      <c r="C937" s="16"/>
      <c r="D937" s="22">
        <v>857</v>
      </c>
      <c r="E937" s="56">
        <f t="shared" si="216"/>
        <v>0</v>
      </c>
      <c r="F937" s="56"/>
      <c r="G937" s="56"/>
      <c r="H937" s="56"/>
      <c r="I937" s="56"/>
      <c r="J937" s="56"/>
      <c r="K937" s="56"/>
      <c r="L937" s="56"/>
      <c r="M937" s="56"/>
    </row>
    <row r="938" spans="1:13" s="9" customFormat="1" ht="25.5" x14ac:dyDescent="0.25">
      <c r="A938" s="70"/>
      <c r="B938" s="71"/>
      <c r="C938" s="16" t="s">
        <v>101</v>
      </c>
      <c r="D938" s="22"/>
      <c r="E938" s="56">
        <f t="shared" si="216"/>
        <v>0</v>
      </c>
      <c r="F938" s="56">
        <v>0</v>
      </c>
      <c r="G938" s="56">
        <v>0</v>
      </c>
      <c r="H938" s="56">
        <f t="shared" ref="H938:M938" si="218">H921*2/98</f>
        <v>0</v>
      </c>
      <c r="I938" s="56">
        <f t="shared" si="218"/>
        <v>0</v>
      </c>
      <c r="J938" s="56">
        <f t="shared" si="218"/>
        <v>0</v>
      </c>
      <c r="K938" s="56">
        <f t="shared" si="218"/>
        <v>0</v>
      </c>
      <c r="L938" s="56">
        <f t="shared" si="218"/>
        <v>0</v>
      </c>
      <c r="M938" s="56">
        <f t="shared" si="218"/>
        <v>0</v>
      </c>
    </row>
    <row r="939" spans="1:13" s="9" customFormat="1" ht="25.5" x14ac:dyDescent="0.25">
      <c r="A939" s="70"/>
      <c r="B939" s="71"/>
      <c r="C939" s="16" t="s">
        <v>102</v>
      </c>
      <c r="D939" s="22"/>
      <c r="E939" s="56">
        <f t="shared" si="216"/>
        <v>0</v>
      </c>
      <c r="F939" s="56">
        <v>0</v>
      </c>
      <c r="G939" s="56">
        <v>0</v>
      </c>
      <c r="H939" s="56">
        <v>0</v>
      </c>
      <c r="I939" s="56">
        <v>0</v>
      </c>
      <c r="J939" s="56">
        <v>0</v>
      </c>
      <c r="K939" s="56">
        <v>0</v>
      </c>
      <c r="L939" s="56">
        <v>0</v>
      </c>
      <c r="M939" s="56">
        <v>0</v>
      </c>
    </row>
    <row r="940" spans="1:13" s="9" customFormat="1" ht="38.25" x14ac:dyDescent="0.25">
      <c r="A940" s="70"/>
      <c r="B940" s="71"/>
      <c r="C940" s="16" t="s">
        <v>103</v>
      </c>
      <c r="D940" s="22"/>
      <c r="E940" s="56">
        <f t="shared" si="216"/>
        <v>0</v>
      </c>
      <c r="F940" s="56">
        <v>0</v>
      </c>
      <c r="G940" s="56">
        <v>0</v>
      </c>
      <c r="H940" s="56">
        <v>0</v>
      </c>
      <c r="I940" s="56">
        <v>0</v>
      </c>
      <c r="J940" s="56">
        <v>0</v>
      </c>
      <c r="K940" s="56">
        <v>0</v>
      </c>
      <c r="L940" s="56">
        <v>0</v>
      </c>
      <c r="M940" s="56">
        <v>0</v>
      </c>
    </row>
    <row r="941" spans="1:13" s="9" customFormat="1" ht="15" x14ac:dyDescent="0.25">
      <c r="A941" s="70" t="s">
        <v>21</v>
      </c>
      <c r="B941" s="71" t="s">
        <v>119</v>
      </c>
      <c r="C941" s="16" t="s">
        <v>95</v>
      </c>
      <c r="D941" s="22"/>
      <c r="E941" s="56">
        <f>SUM(F941:M941)</f>
        <v>3969174.1365900002</v>
      </c>
      <c r="F941" s="56">
        <f t="shared" ref="F941:M941" si="219">F942+F944</f>
        <v>460617.98017</v>
      </c>
      <c r="G941" s="56">
        <f t="shared" si="219"/>
        <v>475787.66103000002</v>
      </c>
      <c r="H941" s="56">
        <f t="shared" si="219"/>
        <v>365049.12418000004</v>
      </c>
      <c r="I941" s="56">
        <f t="shared" si="219"/>
        <v>276211.05134000001</v>
      </c>
      <c r="J941" s="56">
        <f t="shared" si="219"/>
        <v>605123.91668999998</v>
      </c>
      <c r="K941" s="56">
        <f t="shared" si="219"/>
        <v>617753.20317999995</v>
      </c>
      <c r="L941" s="56">
        <f t="shared" si="219"/>
        <v>530685.6</v>
      </c>
      <c r="M941" s="56">
        <f t="shared" si="219"/>
        <v>637945.59999999998</v>
      </c>
    </row>
    <row r="942" spans="1:13" s="9" customFormat="1" ht="38.25" x14ac:dyDescent="0.25">
      <c r="A942" s="70"/>
      <c r="B942" s="71"/>
      <c r="C942" s="16" t="s">
        <v>97</v>
      </c>
      <c r="D942" s="22"/>
      <c r="E942" s="56">
        <f>E943+E945</f>
        <v>3969174.1365900007</v>
      </c>
      <c r="F942" s="56">
        <f t="shared" ref="F942:M942" si="220">F943+F945+F962+F963+F964</f>
        <v>460617.98017</v>
      </c>
      <c r="G942" s="56">
        <f t="shared" si="220"/>
        <v>475787.66103000002</v>
      </c>
      <c r="H942" s="56">
        <f>H943+H945+H962+H963+H964</f>
        <v>365049.12418000004</v>
      </c>
      <c r="I942" s="56">
        <f t="shared" si="220"/>
        <v>276211.05134000001</v>
      </c>
      <c r="J942" s="56">
        <f t="shared" si="220"/>
        <v>605123.91668999998</v>
      </c>
      <c r="K942" s="56">
        <f t="shared" si="220"/>
        <v>617753.20317999995</v>
      </c>
      <c r="L942" s="56">
        <f t="shared" si="220"/>
        <v>530685.6</v>
      </c>
      <c r="M942" s="56">
        <f t="shared" si="220"/>
        <v>637945.59999999998</v>
      </c>
    </row>
    <row r="943" spans="1:13" s="9" customFormat="1" ht="25.5" x14ac:dyDescent="0.25">
      <c r="A943" s="70"/>
      <c r="B943" s="71"/>
      <c r="C943" s="16" t="s">
        <v>98</v>
      </c>
      <c r="D943" s="22"/>
      <c r="E943" s="56">
        <f>SUM(F943:M943)</f>
        <v>104371.22</v>
      </c>
      <c r="F943" s="56">
        <v>0</v>
      </c>
      <c r="G943" s="56">
        <v>0</v>
      </c>
      <c r="H943" s="56">
        <v>104371.22</v>
      </c>
      <c r="I943" s="56">
        <v>0</v>
      </c>
      <c r="J943" s="56">
        <v>0</v>
      </c>
      <c r="K943" s="56">
        <v>0</v>
      </c>
      <c r="L943" s="56">
        <v>0</v>
      </c>
      <c r="M943" s="56">
        <v>0</v>
      </c>
    </row>
    <row r="944" spans="1:13" s="9" customFormat="1" ht="51" x14ac:dyDescent="0.25">
      <c r="A944" s="70"/>
      <c r="B944" s="71"/>
      <c r="C944" s="16" t="s">
        <v>99</v>
      </c>
      <c r="D944" s="22"/>
      <c r="E944" s="56">
        <f t="shared" ref="E944:E964" si="221">SUM(F944:L944)</f>
        <v>0</v>
      </c>
      <c r="F944" s="56">
        <v>0</v>
      </c>
      <c r="G944" s="56">
        <v>0</v>
      </c>
      <c r="H944" s="56">
        <v>0</v>
      </c>
      <c r="I944" s="56">
        <v>0</v>
      </c>
      <c r="J944" s="56">
        <v>0</v>
      </c>
      <c r="K944" s="56">
        <v>0</v>
      </c>
      <c r="L944" s="56">
        <v>0</v>
      </c>
      <c r="M944" s="56">
        <v>0</v>
      </c>
    </row>
    <row r="945" spans="1:14" s="9" customFormat="1" ht="25.5" x14ac:dyDescent="0.25">
      <c r="A945" s="70"/>
      <c r="B945" s="71"/>
      <c r="C945" s="16" t="s">
        <v>100</v>
      </c>
      <c r="D945" s="17">
        <v>810</v>
      </c>
      <c r="E945" s="56">
        <f>SUM(F945:M945)</f>
        <v>3864802.9165900005</v>
      </c>
      <c r="F945" s="56">
        <f>SUM(F946:F961)</f>
        <v>460617.98017</v>
      </c>
      <c r="G945" s="56">
        <f>SUM(G946:G961)</f>
        <v>475787.66103000002</v>
      </c>
      <c r="H945" s="56">
        <f>H948</f>
        <v>260677.90418000001</v>
      </c>
      <c r="I945" s="56">
        <v>276211.05134000001</v>
      </c>
      <c r="J945" s="56">
        <v>605123.91668999998</v>
      </c>
      <c r="K945" s="56">
        <v>617753.20317999995</v>
      </c>
      <c r="L945" s="56">
        <v>530685.6</v>
      </c>
      <c r="M945" s="56">
        <v>637945.59999999998</v>
      </c>
      <c r="N945" s="68"/>
    </row>
    <row r="946" spans="1:14" s="9" customFormat="1" ht="15" hidden="1" x14ac:dyDescent="0.25">
      <c r="A946" s="70"/>
      <c r="B946" s="71"/>
      <c r="C946" s="16"/>
      <c r="D946" s="22">
        <v>804</v>
      </c>
      <c r="E946" s="56">
        <f t="shared" si="221"/>
        <v>0</v>
      </c>
      <c r="F946" s="56"/>
      <c r="G946" s="56"/>
      <c r="H946" s="56"/>
      <c r="I946" s="56"/>
      <c r="J946" s="60"/>
      <c r="K946" s="60"/>
      <c r="L946" s="60"/>
      <c r="M946" s="60"/>
    </row>
    <row r="947" spans="1:14" s="9" customFormat="1" ht="15" hidden="1" x14ac:dyDescent="0.25">
      <c r="A947" s="70"/>
      <c r="B947" s="71"/>
      <c r="C947" s="16"/>
      <c r="D947" s="22">
        <v>808</v>
      </c>
      <c r="E947" s="56">
        <f t="shared" si="221"/>
        <v>0</v>
      </c>
      <c r="F947" s="56"/>
      <c r="G947" s="56"/>
      <c r="H947" s="56"/>
      <c r="I947" s="56"/>
      <c r="J947" s="60"/>
      <c r="K947" s="60"/>
      <c r="L947" s="60"/>
      <c r="M947" s="60"/>
    </row>
    <row r="948" spans="1:14" s="9" customFormat="1" ht="15" hidden="1" x14ac:dyDescent="0.25">
      <c r="A948" s="70"/>
      <c r="B948" s="71"/>
      <c r="C948" s="16"/>
      <c r="D948" s="22">
        <v>810</v>
      </c>
      <c r="E948" s="56">
        <f t="shared" si="221"/>
        <v>2405047.68218</v>
      </c>
      <c r="F948" s="56">
        <v>460617.98017</v>
      </c>
      <c r="G948" s="56">
        <v>475787.66103000002</v>
      </c>
      <c r="H948" s="56">
        <v>260677.90418000001</v>
      </c>
      <c r="I948" s="56">
        <v>276211.05134000001</v>
      </c>
      <c r="J948" s="56">
        <v>717760.78546000004</v>
      </c>
      <c r="K948" s="56">
        <v>101144.3</v>
      </c>
      <c r="L948" s="56">
        <v>112848</v>
      </c>
      <c r="M948" s="56">
        <v>112848</v>
      </c>
    </row>
    <row r="949" spans="1:14" s="9" customFormat="1" ht="15" hidden="1" x14ac:dyDescent="0.25">
      <c r="A949" s="70"/>
      <c r="B949" s="71"/>
      <c r="C949" s="16"/>
      <c r="D949" s="24">
        <v>812</v>
      </c>
      <c r="E949" s="56">
        <f t="shared" si="221"/>
        <v>0</v>
      </c>
      <c r="F949" s="56"/>
      <c r="G949" s="56"/>
      <c r="H949" s="56"/>
      <c r="I949" s="56"/>
      <c r="J949" s="60"/>
      <c r="K949" s="60"/>
      <c r="L949" s="60"/>
      <c r="M949" s="60"/>
    </row>
    <row r="950" spans="1:14" s="9" customFormat="1" ht="15" hidden="1" x14ac:dyDescent="0.25">
      <c r="A950" s="70"/>
      <c r="B950" s="71"/>
      <c r="C950" s="16"/>
      <c r="D950" s="22">
        <v>813</v>
      </c>
      <c r="E950" s="56">
        <f t="shared" si="221"/>
        <v>0</v>
      </c>
      <c r="F950" s="56"/>
      <c r="G950" s="56"/>
      <c r="H950" s="56"/>
      <c r="I950" s="56"/>
      <c r="J950" s="60"/>
      <c r="K950" s="60"/>
      <c r="L950" s="60"/>
      <c r="M950" s="60"/>
    </row>
    <row r="951" spans="1:14" s="9" customFormat="1" ht="15" hidden="1" x14ac:dyDescent="0.25">
      <c r="A951" s="70"/>
      <c r="B951" s="71"/>
      <c r="C951" s="16"/>
      <c r="D951" s="22">
        <v>814</v>
      </c>
      <c r="E951" s="56">
        <f t="shared" si="221"/>
        <v>0</v>
      </c>
      <c r="F951" s="56"/>
      <c r="G951" s="56"/>
      <c r="H951" s="56"/>
      <c r="I951" s="56"/>
      <c r="J951" s="60"/>
      <c r="K951" s="60"/>
      <c r="L951" s="60"/>
      <c r="M951" s="60"/>
    </row>
    <row r="952" spans="1:14" s="9" customFormat="1" ht="15" hidden="1" x14ac:dyDescent="0.25">
      <c r="A952" s="70"/>
      <c r="B952" s="71"/>
      <c r="C952" s="16"/>
      <c r="D952" s="22">
        <v>815</v>
      </c>
      <c r="E952" s="56">
        <f t="shared" si="221"/>
        <v>0</v>
      </c>
      <c r="F952" s="56"/>
      <c r="G952" s="56"/>
      <c r="H952" s="56"/>
      <c r="I952" s="56"/>
      <c r="J952" s="60"/>
      <c r="K952" s="60"/>
      <c r="L952" s="60"/>
      <c r="M952" s="60"/>
    </row>
    <row r="953" spans="1:14" s="9" customFormat="1" ht="15" hidden="1" x14ac:dyDescent="0.25">
      <c r="A953" s="70"/>
      <c r="B953" s="71"/>
      <c r="C953" s="16"/>
      <c r="D953" s="22">
        <v>816</v>
      </c>
      <c r="E953" s="56">
        <f t="shared" si="221"/>
        <v>0</v>
      </c>
      <c r="F953" s="56"/>
      <c r="G953" s="56"/>
      <c r="H953" s="56"/>
      <c r="I953" s="56"/>
      <c r="J953" s="60"/>
      <c r="K953" s="60"/>
      <c r="L953" s="60"/>
      <c r="M953" s="60"/>
    </row>
    <row r="954" spans="1:14" s="9" customFormat="1" ht="15" hidden="1" x14ac:dyDescent="0.25">
      <c r="A954" s="70"/>
      <c r="B954" s="71"/>
      <c r="C954" s="16"/>
      <c r="D954" s="22">
        <v>819</v>
      </c>
      <c r="E954" s="56">
        <f t="shared" si="221"/>
        <v>0</v>
      </c>
      <c r="F954" s="56"/>
      <c r="G954" s="56"/>
      <c r="H954" s="56"/>
      <c r="I954" s="56"/>
      <c r="J954" s="60"/>
      <c r="K954" s="60"/>
      <c r="L954" s="60"/>
      <c r="M954" s="60"/>
    </row>
    <row r="955" spans="1:14" s="9" customFormat="1" ht="15" hidden="1" x14ac:dyDescent="0.25">
      <c r="A955" s="70"/>
      <c r="B955" s="71"/>
      <c r="C955" s="16"/>
      <c r="D955" s="22">
        <v>826</v>
      </c>
      <c r="E955" s="56">
        <f t="shared" si="221"/>
        <v>0</v>
      </c>
      <c r="F955" s="56"/>
      <c r="G955" s="56"/>
      <c r="H955" s="56"/>
      <c r="I955" s="56"/>
      <c r="J955" s="60"/>
      <c r="K955" s="60"/>
      <c r="L955" s="60"/>
      <c r="M955" s="60"/>
    </row>
    <row r="956" spans="1:14" s="9" customFormat="1" ht="15" hidden="1" x14ac:dyDescent="0.25">
      <c r="A956" s="70"/>
      <c r="B956" s="71"/>
      <c r="C956" s="16"/>
      <c r="D956" s="22">
        <v>829</v>
      </c>
      <c r="E956" s="56">
        <f t="shared" si="221"/>
        <v>0</v>
      </c>
      <c r="F956" s="56"/>
      <c r="G956" s="56"/>
      <c r="H956" s="56"/>
      <c r="I956" s="56"/>
      <c r="J956" s="60"/>
      <c r="K956" s="60"/>
      <c r="L956" s="60"/>
      <c r="M956" s="60"/>
    </row>
    <row r="957" spans="1:14" s="9" customFormat="1" ht="15" hidden="1" x14ac:dyDescent="0.25">
      <c r="A957" s="70"/>
      <c r="B957" s="71"/>
      <c r="C957" s="16"/>
      <c r="D957" s="22">
        <v>832</v>
      </c>
      <c r="E957" s="56">
        <f t="shared" si="221"/>
        <v>0</v>
      </c>
      <c r="F957" s="56"/>
      <c r="G957" s="56"/>
      <c r="H957" s="56"/>
      <c r="I957" s="56"/>
      <c r="J957" s="60"/>
      <c r="K957" s="60"/>
      <c r="L957" s="60"/>
      <c r="M957" s="60"/>
    </row>
    <row r="958" spans="1:14" s="9" customFormat="1" ht="15" hidden="1" x14ac:dyDescent="0.25">
      <c r="A958" s="70"/>
      <c r="B958" s="71"/>
      <c r="C958" s="16"/>
      <c r="D958" s="22">
        <v>843</v>
      </c>
      <c r="E958" s="56">
        <f t="shared" si="221"/>
        <v>0</v>
      </c>
      <c r="F958" s="56"/>
      <c r="G958" s="56"/>
      <c r="H958" s="56"/>
      <c r="I958" s="56"/>
      <c r="J958" s="60"/>
      <c r="K958" s="60"/>
      <c r="L958" s="60"/>
      <c r="M958" s="60"/>
    </row>
    <row r="959" spans="1:14" s="9" customFormat="1" ht="15" hidden="1" x14ac:dyDescent="0.25">
      <c r="A959" s="70"/>
      <c r="B959" s="71"/>
      <c r="C959" s="16"/>
      <c r="D959" s="22">
        <v>847</v>
      </c>
      <c r="E959" s="56">
        <f t="shared" si="221"/>
        <v>0</v>
      </c>
      <c r="F959" s="56"/>
      <c r="G959" s="56"/>
      <c r="H959" s="56"/>
      <c r="I959" s="56"/>
      <c r="J959" s="60"/>
      <c r="K959" s="60"/>
      <c r="L959" s="60"/>
      <c r="M959" s="60"/>
    </row>
    <row r="960" spans="1:14" s="9" customFormat="1" ht="15" hidden="1" x14ac:dyDescent="0.25">
      <c r="A960" s="70"/>
      <c r="B960" s="71"/>
      <c r="C960" s="16"/>
      <c r="D960" s="22">
        <v>848</v>
      </c>
      <c r="E960" s="56">
        <f t="shared" si="221"/>
        <v>0</v>
      </c>
      <c r="F960" s="56"/>
      <c r="G960" s="56"/>
      <c r="H960" s="56"/>
      <c r="I960" s="56"/>
      <c r="J960" s="60"/>
      <c r="K960" s="60"/>
      <c r="L960" s="60"/>
      <c r="M960" s="60"/>
    </row>
    <row r="961" spans="1:13" s="9" customFormat="1" ht="15" hidden="1" x14ac:dyDescent="0.25">
      <c r="A961" s="70"/>
      <c r="B961" s="71"/>
      <c r="C961" s="16"/>
      <c r="D961" s="22">
        <v>857</v>
      </c>
      <c r="E961" s="56">
        <f t="shared" si="221"/>
        <v>0</v>
      </c>
      <c r="F961" s="56"/>
      <c r="G961" s="56"/>
      <c r="H961" s="56"/>
      <c r="I961" s="56"/>
      <c r="J961" s="60"/>
      <c r="K961" s="60"/>
      <c r="L961" s="60"/>
      <c r="M961" s="60"/>
    </row>
    <row r="962" spans="1:13" s="9" customFormat="1" ht="25.5" x14ac:dyDescent="0.25">
      <c r="A962" s="70"/>
      <c r="B962" s="71"/>
      <c r="C962" s="16" t="s">
        <v>101</v>
      </c>
      <c r="D962" s="22"/>
      <c r="E962" s="56">
        <f t="shared" si="221"/>
        <v>0</v>
      </c>
      <c r="F962" s="56">
        <v>0</v>
      </c>
      <c r="G962" s="56">
        <v>0</v>
      </c>
      <c r="H962" s="56">
        <v>0</v>
      </c>
      <c r="I962" s="56">
        <v>0</v>
      </c>
      <c r="J962" s="56">
        <v>0</v>
      </c>
      <c r="K962" s="56">
        <v>0</v>
      </c>
      <c r="L962" s="56">
        <v>0</v>
      </c>
      <c r="M962" s="56">
        <v>0</v>
      </c>
    </row>
    <row r="963" spans="1:13" s="9" customFormat="1" ht="25.5" x14ac:dyDescent="0.25">
      <c r="A963" s="70"/>
      <c r="B963" s="71"/>
      <c r="C963" s="16" t="s">
        <v>102</v>
      </c>
      <c r="D963" s="22"/>
      <c r="E963" s="56">
        <f t="shared" si="221"/>
        <v>0</v>
      </c>
      <c r="F963" s="56">
        <v>0</v>
      </c>
      <c r="G963" s="56">
        <v>0</v>
      </c>
      <c r="H963" s="56">
        <v>0</v>
      </c>
      <c r="I963" s="56">
        <v>0</v>
      </c>
      <c r="J963" s="56">
        <v>0</v>
      </c>
      <c r="K963" s="56">
        <v>0</v>
      </c>
      <c r="L963" s="56">
        <v>0</v>
      </c>
      <c r="M963" s="56">
        <v>0</v>
      </c>
    </row>
    <row r="964" spans="1:13" s="9" customFormat="1" ht="38.25" x14ac:dyDescent="0.25">
      <c r="A964" s="70"/>
      <c r="B964" s="71"/>
      <c r="C964" s="16" t="s">
        <v>103</v>
      </c>
      <c r="D964" s="22"/>
      <c r="E964" s="56">
        <f t="shared" si="221"/>
        <v>0</v>
      </c>
      <c r="F964" s="56">
        <v>0</v>
      </c>
      <c r="G964" s="56">
        <v>0</v>
      </c>
      <c r="H964" s="56">
        <v>0</v>
      </c>
      <c r="I964" s="56">
        <v>0</v>
      </c>
      <c r="J964" s="56">
        <v>0</v>
      </c>
      <c r="K964" s="56">
        <v>0</v>
      </c>
      <c r="L964" s="56">
        <v>0</v>
      </c>
      <c r="M964" s="56">
        <v>0</v>
      </c>
    </row>
    <row r="965" spans="1:13" s="9" customFormat="1" ht="15" x14ac:dyDescent="0.25">
      <c r="A965" s="70" t="s">
        <v>22</v>
      </c>
      <c r="B965" s="71" t="s">
        <v>111</v>
      </c>
      <c r="C965" s="16" t="s">
        <v>95</v>
      </c>
      <c r="D965" s="22"/>
      <c r="E965" s="56">
        <f>SUM(F965:M965)</f>
        <v>1339328.0863600001</v>
      </c>
      <c r="F965" s="56">
        <f t="shared" ref="F965:M965" si="222">F966+F968</f>
        <v>94134.804189999995</v>
      </c>
      <c r="G965" s="56">
        <f t="shared" si="222"/>
        <v>46546.238969999999</v>
      </c>
      <c r="H965" s="56">
        <f t="shared" si="222"/>
        <v>100845</v>
      </c>
      <c r="I965" s="56">
        <f t="shared" si="222"/>
        <v>207367.61855000001</v>
      </c>
      <c r="J965" s="56">
        <f t="shared" si="222"/>
        <v>236345.54451000001</v>
      </c>
      <c r="K965" s="56">
        <f t="shared" si="222"/>
        <v>217436.88013999999</v>
      </c>
      <c r="L965" s="56">
        <f t="shared" si="222"/>
        <v>218326</v>
      </c>
      <c r="M965" s="56">
        <f t="shared" si="222"/>
        <v>218326</v>
      </c>
    </row>
    <row r="966" spans="1:13" s="9" customFormat="1" ht="38.25" x14ac:dyDescent="0.25">
      <c r="A966" s="70"/>
      <c r="B966" s="71"/>
      <c r="C966" s="16" t="s">
        <v>97</v>
      </c>
      <c r="D966" s="22"/>
      <c r="E966" s="56">
        <f>E969</f>
        <v>1339328.0863600001</v>
      </c>
      <c r="F966" s="56">
        <f t="shared" ref="F966:M966" si="223">F967+F969+F986+F987+F988</f>
        <v>94134.804189999995</v>
      </c>
      <c r="G966" s="56">
        <f t="shared" si="223"/>
        <v>46546.238969999999</v>
      </c>
      <c r="H966" s="56">
        <f t="shared" si="223"/>
        <v>100845</v>
      </c>
      <c r="I966" s="56">
        <f t="shared" si="223"/>
        <v>207367.61855000001</v>
      </c>
      <c r="J966" s="56">
        <f t="shared" si="223"/>
        <v>236345.54451000001</v>
      </c>
      <c r="K966" s="56">
        <f t="shared" si="223"/>
        <v>217436.88013999999</v>
      </c>
      <c r="L966" s="56">
        <f t="shared" si="223"/>
        <v>218326</v>
      </c>
      <c r="M966" s="56">
        <f t="shared" si="223"/>
        <v>218326</v>
      </c>
    </row>
    <row r="967" spans="1:13" s="9" customFormat="1" ht="25.5" x14ac:dyDescent="0.25">
      <c r="A967" s="70"/>
      <c r="B967" s="71"/>
      <c r="C967" s="16" t="s">
        <v>98</v>
      </c>
      <c r="D967" s="22"/>
      <c r="E967" s="56">
        <f t="shared" ref="E967:E988" si="224">SUM(F967:L967)</f>
        <v>0</v>
      </c>
      <c r="F967" s="56">
        <v>0</v>
      </c>
      <c r="G967" s="56">
        <v>0</v>
      </c>
      <c r="H967" s="56">
        <v>0</v>
      </c>
      <c r="I967" s="56">
        <v>0</v>
      </c>
      <c r="J967" s="56">
        <v>0</v>
      </c>
      <c r="K967" s="56">
        <v>0</v>
      </c>
      <c r="L967" s="56">
        <v>0</v>
      </c>
      <c r="M967" s="56">
        <v>0</v>
      </c>
    </row>
    <row r="968" spans="1:13" s="9" customFormat="1" ht="51" x14ac:dyDescent="0.25">
      <c r="A968" s="70"/>
      <c r="B968" s="71"/>
      <c r="C968" s="16" t="s">
        <v>99</v>
      </c>
      <c r="D968" s="22"/>
      <c r="E968" s="56">
        <f t="shared" si="224"/>
        <v>0</v>
      </c>
      <c r="F968" s="56">
        <v>0</v>
      </c>
      <c r="G968" s="56">
        <v>0</v>
      </c>
      <c r="H968" s="56">
        <v>0</v>
      </c>
      <c r="I968" s="56">
        <v>0</v>
      </c>
      <c r="J968" s="56">
        <v>0</v>
      </c>
      <c r="K968" s="56">
        <v>0</v>
      </c>
      <c r="L968" s="56">
        <v>0</v>
      </c>
      <c r="M968" s="56">
        <v>0</v>
      </c>
    </row>
    <row r="969" spans="1:13" s="9" customFormat="1" ht="25.5" x14ac:dyDescent="0.25">
      <c r="A969" s="70"/>
      <c r="B969" s="71"/>
      <c r="C969" s="16" t="s">
        <v>100</v>
      </c>
      <c r="D969" s="25">
        <v>810</v>
      </c>
      <c r="E969" s="56">
        <f>SUM(F969:M969)</f>
        <v>1339328.0863600001</v>
      </c>
      <c r="F969" s="56">
        <f>SUM(F970:F985)</f>
        <v>94134.804189999995</v>
      </c>
      <c r="G969" s="56">
        <f>SUM(G970:G985)</f>
        <v>46546.238969999999</v>
      </c>
      <c r="H969" s="56">
        <f>SUM(H970:H985)</f>
        <v>100845</v>
      </c>
      <c r="I969" s="56">
        <v>207367.61855000001</v>
      </c>
      <c r="J969" s="56">
        <v>236345.54451000001</v>
      </c>
      <c r="K969" s="56">
        <v>217436.88013999999</v>
      </c>
      <c r="L969" s="56">
        <v>218326</v>
      </c>
      <c r="M969" s="56">
        <v>218326</v>
      </c>
    </row>
    <row r="970" spans="1:13" s="9" customFormat="1" ht="15" hidden="1" x14ac:dyDescent="0.25">
      <c r="A970" s="70"/>
      <c r="B970" s="71"/>
      <c r="C970" s="16"/>
      <c r="D970" s="22">
        <v>804</v>
      </c>
      <c r="E970" s="56">
        <f t="shared" si="224"/>
        <v>0</v>
      </c>
      <c r="F970" s="56"/>
      <c r="G970" s="56"/>
      <c r="H970" s="56"/>
      <c r="I970" s="56"/>
      <c r="J970" s="60"/>
      <c r="K970" s="60"/>
      <c r="L970" s="60"/>
      <c r="M970" s="60"/>
    </row>
    <row r="971" spans="1:13" s="9" customFormat="1" ht="15" hidden="1" x14ac:dyDescent="0.25">
      <c r="A971" s="70"/>
      <c r="B971" s="71"/>
      <c r="C971" s="16"/>
      <c r="D971" s="22">
        <v>808</v>
      </c>
      <c r="E971" s="56">
        <f t="shared" si="224"/>
        <v>0</v>
      </c>
      <c r="F971" s="56"/>
      <c r="G971" s="56"/>
      <c r="H971" s="56"/>
      <c r="I971" s="56"/>
      <c r="J971" s="60"/>
      <c r="K971" s="60"/>
      <c r="L971" s="60"/>
      <c r="M971" s="60"/>
    </row>
    <row r="972" spans="1:13" s="9" customFormat="1" ht="15" hidden="1" x14ac:dyDescent="0.25">
      <c r="A972" s="70"/>
      <c r="B972" s="71"/>
      <c r="C972" s="16"/>
      <c r="D972" s="22">
        <v>810</v>
      </c>
      <c r="E972" s="56">
        <f t="shared" si="224"/>
        <v>548893.66171000001</v>
      </c>
      <c r="F972" s="56">
        <v>94134.804189999995</v>
      </c>
      <c r="G972" s="56">
        <v>46546.238969999999</v>
      </c>
      <c r="H972" s="56">
        <v>100845</v>
      </c>
      <c r="I972" s="56">
        <v>207367.61855000001</v>
      </c>
      <c r="J972" s="56">
        <v>100000</v>
      </c>
      <c r="K972" s="56">
        <v>0</v>
      </c>
      <c r="L972" s="56">
        <v>0</v>
      </c>
      <c r="M972" s="56">
        <v>0</v>
      </c>
    </row>
    <row r="973" spans="1:13" s="9" customFormat="1" ht="15" hidden="1" x14ac:dyDescent="0.25">
      <c r="A973" s="70"/>
      <c r="B973" s="71"/>
      <c r="C973" s="16"/>
      <c r="D973" s="24">
        <v>812</v>
      </c>
      <c r="E973" s="56">
        <f t="shared" si="224"/>
        <v>0</v>
      </c>
      <c r="F973" s="56"/>
      <c r="G973" s="56"/>
      <c r="H973" s="56"/>
      <c r="I973" s="56"/>
      <c r="J973" s="60"/>
      <c r="K973" s="60"/>
      <c r="L973" s="60"/>
      <c r="M973" s="60"/>
    </row>
    <row r="974" spans="1:13" s="9" customFormat="1" ht="15" hidden="1" x14ac:dyDescent="0.25">
      <c r="A974" s="70"/>
      <c r="B974" s="71"/>
      <c r="C974" s="16"/>
      <c r="D974" s="22">
        <v>813</v>
      </c>
      <c r="E974" s="56">
        <f t="shared" si="224"/>
        <v>0</v>
      </c>
      <c r="F974" s="56"/>
      <c r="G974" s="56"/>
      <c r="H974" s="56"/>
      <c r="I974" s="56"/>
      <c r="J974" s="60"/>
      <c r="K974" s="60"/>
      <c r="L974" s="60"/>
      <c r="M974" s="60"/>
    </row>
    <row r="975" spans="1:13" s="9" customFormat="1" ht="15" hidden="1" x14ac:dyDescent="0.25">
      <c r="A975" s="70"/>
      <c r="B975" s="71"/>
      <c r="C975" s="16"/>
      <c r="D975" s="22">
        <v>814</v>
      </c>
      <c r="E975" s="56">
        <f t="shared" si="224"/>
        <v>0</v>
      </c>
      <c r="F975" s="56"/>
      <c r="G975" s="56"/>
      <c r="H975" s="56"/>
      <c r="I975" s="56"/>
      <c r="J975" s="60"/>
      <c r="K975" s="60"/>
      <c r="L975" s="60"/>
      <c r="M975" s="60"/>
    </row>
    <row r="976" spans="1:13" s="9" customFormat="1" ht="15" hidden="1" x14ac:dyDescent="0.25">
      <c r="A976" s="70"/>
      <c r="B976" s="71"/>
      <c r="C976" s="16"/>
      <c r="D976" s="22">
        <v>815</v>
      </c>
      <c r="E976" s="56">
        <f t="shared" si="224"/>
        <v>0</v>
      </c>
      <c r="F976" s="56"/>
      <c r="G976" s="56"/>
      <c r="H976" s="56"/>
      <c r="I976" s="56"/>
      <c r="J976" s="60"/>
      <c r="K976" s="60"/>
      <c r="L976" s="60"/>
      <c r="M976" s="60"/>
    </row>
    <row r="977" spans="1:13" s="9" customFormat="1" ht="15" hidden="1" x14ac:dyDescent="0.25">
      <c r="A977" s="70"/>
      <c r="B977" s="71"/>
      <c r="C977" s="16"/>
      <c r="D977" s="22">
        <v>816</v>
      </c>
      <c r="E977" s="56">
        <f t="shared" si="224"/>
        <v>0</v>
      </c>
      <c r="F977" s="56"/>
      <c r="G977" s="56"/>
      <c r="H977" s="56"/>
      <c r="I977" s="56"/>
      <c r="J977" s="60"/>
      <c r="K977" s="60"/>
      <c r="L977" s="60"/>
      <c r="M977" s="60"/>
    </row>
    <row r="978" spans="1:13" s="9" customFormat="1" ht="15" hidden="1" x14ac:dyDescent="0.25">
      <c r="A978" s="70"/>
      <c r="B978" s="71"/>
      <c r="C978" s="16"/>
      <c r="D978" s="22">
        <v>819</v>
      </c>
      <c r="E978" s="56">
        <f t="shared" si="224"/>
        <v>0</v>
      </c>
      <c r="F978" s="56"/>
      <c r="G978" s="56"/>
      <c r="H978" s="56"/>
      <c r="I978" s="56"/>
      <c r="J978" s="60"/>
      <c r="K978" s="60"/>
      <c r="L978" s="60"/>
      <c r="M978" s="60"/>
    </row>
    <row r="979" spans="1:13" s="9" customFormat="1" ht="15" hidden="1" x14ac:dyDescent="0.25">
      <c r="A979" s="70"/>
      <c r="B979" s="71"/>
      <c r="C979" s="16"/>
      <c r="D979" s="22">
        <v>826</v>
      </c>
      <c r="E979" s="56">
        <f t="shared" si="224"/>
        <v>0</v>
      </c>
      <c r="F979" s="56"/>
      <c r="G979" s="56"/>
      <c r="H979" s="56"/>
      <c r="I979" s="56"/>
      <c r="J979" s="60"/>
      <c r="K979" s="60"/>
      <c r="L979" s="60"/>
      <c r="M979" s="60"/>
    </row>
    <row r="980" spans="1:13" s="9" customFormat="1" ht="15" hidden="1" x14ac:dyDescent="0.25">
      <c r="A980" s="70"/>
      <c r="B980" s="71"/>
      <c r="C980" s="16"/>
      <c r="D980" s="22">
        <v>829</v>
      </c>
      <c r="E980" s="56">
        <f t="shared" si="224"/>
        <v>0</v>
      </c>
      <c r="F980" s="56"/>
      <c r="G980" s="56"/>
      <c r="H980" s="56"/>
      <c r="I980" s="56"/>
      <c r="J980" s="60"/>
      <c r="K980" s="60"/>
      <c r="L980" s="60"/>
      <c r="M980" s="60"/>
    </row>
    <row r="981" spans="1:13" s="9" customFormat="1" ht="15" hidden="1" x14ac:dyDescent="0.25">
      <c r="A981" s="70"/>
      <c r="B981" s="71"/>
      <c r="C981" s="16"/>
      <c r="D981" s="22">
        <v>832</v>
      </c>
      <c r="E981" s="56">
        <f t="shared" si="224"/>
        <v>0</v>
      </c>
      <c r="F981" s="56"/>
      <c r="G981" s="56"/>
      <c r="H981" s="56"/>
      <c r="I981" s="56"/>
      <c r="J981" s="60"/>
      <c r="K981" s="60"/>
      <c r="L981" s="60"/>
      <c r="M981" s="60"/>
    </row>
    <row r="982" spans="1:13" s="9" customFormat="1" ht="15" hidden="1" x14ac:dyDescent="0.25">
      <c r="A982" s="70"/>
      <c r="B982" s="71"/>
      <c r="C982" s="16"/>
      <c r="D982" s="22">
        <v>843</v>
      </c>
      <c r="E982" s="56">
        <f t="shared" si="224"/>
        <v>0</v>
      </c>
      <c r="F982" s="56"/>
      <c r="G982" s="56"/>
      <c r="H982" s="56"/>
      <c r="I982" s="56"/>
      <c r="J982" s="60"/>
      <c r="K982" s="60"/>
      <c r="L982" s="60"/>
      <c r="M982" s="60"/>
    </row>
    <row r="983" spans="1:13" s="9" customFormat="1" ht="15" hidden="1" x14ac:dyDescent="0.25">
      <c r="A983" s="70"/>
      <c r="B983" s="71"/>
      <c r="C983" s="16"/>
      <c r="D983" s="22">
        <v>847</v>
      </c>
      <c r="E983" s="56">
        <f t="shared" si="224"/>
        <v>0</v>
      </c>
      <c r="F983" s="56"/>
      <c r="G983" s="56"/>
      <c r="H983" s="56"/>
      <c r="I983" s="56"/>
      <c r="J983" s="60"/>
      <c r="K983" s="60"/>
      <c r="L983" s="60"/>
      <c r="M983" s="60"/>
    </row>
    <row r="984" spans="1:13" s="9" customFormat="1" ht="15" hidden="1" x14ac:dyDescent="0.25">
      <c r="A984" s="70"/>
      <c r="B984" s="71"/>
      <c r="C984" s="16"/>
      <c r="D984" s="22">
        <v>848</v>
      </c>
      <c r="E984" s="56">
        <f t="shared" si="224"/>
        <v>0</v>
      </c>
      <c r="F984" s="56"/>
      <c r="G984" s="56"/>
      <c r="H984" s="56"/>
      <c r="I984" s="56"/>
      <c r="J984" s="60"/>
      <c r="K984" s="60"/>
      <c r="L984" s="60"/>
      <c r="M984" s="60"/>
    </row>
    <row r="985" spans="1:13" s="9" customFormat="1" ht="15" hidden="1" x14ac:dyDescent="0.25">
      <c r="A985" s="70"/>
      <c r="B985" s="71"/>
      <c r="C985" s="16"/>
      <c r="D985" s="22">
        <v>857</v>
      </c>
      <c r="E985" s="56">
        <f t="shared" si="224"/>
        <v>0</v>
      </c>
      <c r="F985" s="56"/>
      <c r="G985" s="56"/>
      <c r="H985" s="56"/>
      <c r="I985" s="56"/>
      <c r="J985" s="60"/>
      <c r="K985" s="60"/>
      <c r="L985" s="60"/>
      <c r="M985" s="60"/>
    </row>
    <row r="986" spans="1:13" s="9" customFormat="1" ht="25.5" x14ac:dyDescent="0.25">
      <c r="A986" s="70"/>
      <c r="B986" s="71"/>
      <c r="C986" s="16" t="s">
        <v>101</v>
      </c>
      <c r="D986" s="22"/>
      <c r="E986" s="56">
        <f t="shared" si="224"/>
        <v>0</v>
      </c>
      <c r="F986" s="56">
        <v>0</v>
      </c>
      <c r="G986" s="56">
        <v>0</v>
      </c>
      <c r="H986" s="56">
        <v>0</v>
      </c>
      <c r="I986" s="56">
        <v>0</v>
      </c>
      <c r="J986" s="56">
        <v>0</v>
      </c>
      <c r="K986" s="56">
        <v>0</v>
      </c>
      <c r="L986" s="56">
        <v>0</v>
      </c>
      <c r="M986" s="56">
        <v>0</v>
      </c>
    </row>
    <row r="987" spans="1:13" s="9" customFormat="1" ht="25.5" x14ac:dyDescent="0.25">
      <c r="A987" s="70"/>
      <c r="B987" s="71"/>
      <c r="C987" s="16" t="s">
        <v>102</v>
      </c>
      <c r="D987" s="22"/>
      <c r="E987" s="56">
        <f t="shared" si="224"/>
        <v>0</v>
      </c>
      <c r="F987" s="56">
        <v>0</v>
      </c>
      <c r="G987" s="56">
        <v>0</v>
      </c>
      <c r="H987" s="56">
        <v>0</v>
      </c>
      <c r="I987" s="56">
        <v>0</v>
      </c>
      <c r="J987" s="56">
        <v>0</v>
      </c>
      <c r="K987" s="56">
        <v>0</v>
      </c>
      <c r="L987" s="56">
        <v>0</v>
      </c>
      <c r="M987" s="56">
        <v>0</v>
      </c>
    </row>
    <row r="988" spans="1:13" s="9" customFormat="1" ht="38.25" x14ac:dyDescent="0.25">
      <c r="A988" s="70"/>
      <c r="B988" s="71"/>
      <c r="C988" s="16" t="s">
        <v>103</v>
      </c>
      <c r="D988" s="22"/>
      <c r="E988" s="56">
        <f t="shared" si="224"/>
        <v>0</v>
      </c>
      <c r="F988" s="56">
        <v>0</v>
      </c>
      <c r="G988" s="56">
        <v>0</v>
      </c>
      <c r="H988" s="56">
        <v>0</v>
      </c>
      <c r="I988" s="56">
        <v>0</v>
      </c>
      <c r="J988" s="56">
        <v>0</v>
      </c>
      <c r="K988" s="56">
        <v>0</v>
      </c>
      <c r="L988" s="56">
        <v>0</v>
      </c>
      <c r="M988" s="56">
        <v>0</v>
      </c>
    </row>
    <row r="989" spans="1:13" s="9" customFormat="1" ht="15" x14ac:dyDescent="0.25">
      <c r="A989" s="70" t="s">
        <v>23</v>
      </c>
      <c r="B989" s="73" t="s">
        <v>117</v>
      </c>
      <c r="C989" s="16" t="s">
        <v>95</v>
      </c>
      <c r="D989" s="23"/>
      <c r="E989" s="56">
        <f>SUM(F989:M989)</f>
        <v>511331.58199999999</v>
      </c>
      <c r="F989" s="56">
        <f t="shared" ref="F989:M989" si="225">F990+F992</f>
        <v>8875.74</v>
      </c>
      <c r="G989" s="56">
        <f t="shared" si="225"/>
        <v>23900.632000000001</v>
      </c>
      <c r="H989" s="56">
        <f t="shared" si="225"/>
        <v>84043.76</v>
      </c>
      <c r="I989" s="56">
        <f t="shared" si="225"/>
        <v>394511.45</v>
      </c>
      <c r="J989" s="56">
        <f t="shared" si="225"/>
        <v>0</v>
      </c>
      <c r="K989" s="56">
        <f t="shared" si="225"/>
        <v>0</v>
      </c>
      <c r="L989" s="56">
        <f t="shared" si="225"/>
        <v>0</v>
      </c>
      <c r="M989" s="56">
        <f t="shared" si="225"/>
        <v>0</v>
      </c>
    </row>
    <row r="990" spans="1:13" s="9" customFormat="1" ht="38.25" x14ac:dyDescent="0.25">
      <c r="A990" s="70"/>
      <c r="B990" s="73"/>
      <c r="C990" s="16" t="s">
        <v>97</v>
      </c>
      <c r="D990" s="23"/>
      <c r="E990" s="56">
        <f>E993</f>
        <v>511331.58199999999</v>
      </c>
      <c r="F990" s="56">
        <f t="shared" ref="F990:M990" si="226">F991+F993+F1010+F1011+F1012</f>
        <v>8875.74</v>
      </c>
      <c r="G990" s="56">
        <f t="shared" si="226"/>
        <v>23900.632000000001</v>
      </c>
      <c r="H990" s="56">
        <f t="shared" si="226"/>
        <v>84043.76</v>
      </c>
      <c r="I990" s="56">
        <f t="shared" si="226"/>
        <v>394511.45</v>
      </c>
      <c r="J990" s="56">
        <f t="shared" si="226"/>
        <v>0</v>
      </c>
      <c r="K990" s="56">
        <f t="shared" si="226"/>
        <v>0</v>
      </c>
      <c r="L990" s="56">
        <f t="shared" si="226"/>
        <v>0</v>
      </c>
      <c r="M990" s="56">
        <f t="shared" si="226"/>
        <v>0</v>
      </c>
    </row>
    <row r="991" spans="1:13" s="9" customFormat="1" ht="25.5" x14ac:dyDescent="0.25">
      <c r="A991" s="70"/>
      <c r="B991" s="73"/>
      <c r="C991" s="16" t="s">
        <v>98</v>
      </c>
      <c r="D991" s="22"/>
      <c r="E991" s="56">
        <f t="shared" ref="E991:E1012" si="227">SUM(F991:L991)</f>
        <v>0</v>
      </c>
      <c r="F991" s="56">
        <v>0</v>
      </c>
      <c r="G991" s="56">
        <v>0</v>
      </c>
      <c r="H991" s="56">
        <v>0</v>
      </c>
      <c r="I991" s="56">
        <v>0</v>
      </c>
      <c r="J991" s="56">
        <v>0</v>
      </c>
      <c r="K991" s="56">
        <v>0</v>
      </c>
      <c r="L991" s="56">
        <v>0</v>
      </c>
      <c r="M991" s="56">
        <v>0</v>
      </c>
    </row>
    <row r="992" spans="1:13" s="9" customFormat="1" ht="51" x14ac:dyDescent="0.25">
      <c r="A992" s="70"/>
      <c r="B992" s="73"/>
      <c r="C992" s="16" t="s">
        <v>99</v>
      </c>
      <c r="D992" s="22"/>
      <c r="E992" s="56">
        <f t="shared" si="227"/>
        <v>0</v>
      </c>
      <c r="F992" s="56">
        <v>0</v>
      </c>
      <c r="G992" s="56">
        <v>0</v>
      </c>
      <c r="H992" s="56">
        <v>0</v>
      </c>
      <c r="I992" s="56">
        <v>0</v>
      </c>
      <c r="J992" s="56">
        <v>0</v>
      </c>
      <c r="K992" s="56">
        <v>0</v>
      </c>
      <c r="L992" s="56">
        <v>0</v>
      </c>
      <c r="M992" s="56">
        <v>0</v>
      </c>
    </row>
    <row r="993" spans="1:13" s="9" customFormat="1" ht="25.5" x14ac:dyDescent="0.25">
      <c r="A993" s="70"/>
      <c r="B993" s="73"/>
      <c r="C993" s="16" t="s">
        <v>100</v>
      </c>
      <c r="D993" s="25">
        <v>843</v>
      </c>
      <c r="E993" s="56">
        <f>SUM(F993:M993)</f>
        <v>511331.58199999999</v>
      </c>
      <c r="F993" s="56">
        <f t="shared" ref="F993:M993" si="228">SUM(F994:F1009)</f>
        <v>8875.74</v>
      </c>
      <c r="G993" s="56">
        <f t="shared" si="228"/>
        <v>23900.632000000001</v>
      </c>
      <c r="H993" s="56">
        <f t="shared" si="228"/>
        <v>84043.76</v>
      </c>
      <c r="I993" s="56">
        <v>394511.45</v>
      </c>
      <c r="J993" s="56">
        <f t="shared" si="228"/>
        <v>0</v>
      </c>
      <c r="K993" s="56">
        <f t="shared" si="228"/>
        <v>0</v>
      </c>
      <c r="L993" s="56">
        <f t="shared" si="228"/>
        <v>0</v>
      </c>
      <c r="M993" s="56">
        <f t="shared" si="228"/>
        <v>0</v>
      </c>
    </row>
    <row r="994" spans="1:13" s="9" customFormat="1" ht="15" hidden="1" x14ac:dyDescent="0.25">
      <c r="A994" s="70"/>
      <c r="B994" s="73"/>
      <c r="C994" s="16"/>
      <c r="D994" s="22">
        <v>804</v>
      </c>
      <c r="E994" s="56">
        <f t="shared" si="227"/>
        <v>0</v>
      </c>
      <c r="F994" s="56"/>
      <c r="G994" s="56"/>
      <c r="H994" s="56"/>
      <c r="I994" s="56"/>
      <c r="J994" s="56"/>
      <c r="K994" s="56"/>
      <c r="L994" s="56"/>
      <c r="M994" s="56"/>
    </row>
    <row r="995" spans="1:13" s="9" customFormat="1" ht="15" hidden="1" x14ac:dyDescent="0.25">
      <c r="A995" s="70"/>
      <c r="B995" s="73"/>
      <c r="C995" s="16"/>
      <c r="D995" s="22">
        <v>808</v>
      </c>
      <c r="E995" s="56">
        <f t="shared" si="227"/>
        <v>0</v>
      </c>
      <c r="F995" s="56"/>
      <c r="G995" s="56"/>
      <c r="H995" s="56"/>
      <c r="I995" s="56"/>
      <c r="J995" s="56"/>
      <c r="K995" s="56"/>
      <c r="L995" s="56"/>
      <c r="M995" s="56"/>
    </row>
    <row r="996" spans="1:13" s="9" customFormat="1" ht="15" hidden="1" x14ac:dyDescent="0.25">
      <c r="A996" s="70"/>
      <c r="B996" s="73"/>
      <c r="C996" s="16"/>
      <c r="D996" s="22">
        <v>810</v>
      </c>
      <c r="E996" s="56">
        <f t="shared" si="227"/>
        <v>0</v>
      </c>
      <c r="F996" s="56"/>
      <c r="G996" s="56"/>
      <c r="H996" s="56"/>
      <c r="I996" s="56"/>
      <c r="J996" s="56"/>
      <c r="K996" s="56"/>
      <c r="L996" s="56"/>
      <c r="M996" s="56"/>
    </row>
    <row r="997" spans="1:13" s="9" customFormat="1" ht="15" hidden="1" x14ac:dyDescent="0.25">
      <c r="A997" s="70"/>
      <c r="B997" s="73"/>
      <c r="C997" s="16"/>
      <c r="D997" s="24">
        <v>812</v>
      </c>
      <c r="E997" s="56">
        <f t="shared" si="227"/>
        <v>0</v>
      </c>
      <c r="F997" s="56"/>
      <c r="G997" s="56"/>
      <c r="H997" s="56"/>
      <c r="I997" s="56"/>
      <c r="J997" s="56"/>
      <c r="K997" s="56"/>
      <c r="L997" s="56"/>
      <c r="M997" s="56"/>
    </row>
    <row r="998" spans="1:13" s="9" customFormat="1" ht="15" hidden="1" x14ac:dyDescent="0.25">
      <c r="A998" s="70"/>
      <c r="B998" s="73"/>
      <c r="C998" s="16"/>
      <c r="D998" s="22">
        <v>813</v>
      </c>
      <c r="E998" s="56">
        <f t="shared" si="227"/>
        <v>0</v>
      </c>
      <c r="F998" s="56"/>
      <c r="G998" s="56"/>
      <c r="H998" s="56"/>
      <c r="I998" s="56"/>
      <c r="J998" s="56"/>
      <c r="K998" s="56"/>
      <c r="L998" s="56"/>
      <c r="M998" s="56"/>
    </row>
    <row r="999" spans="1:13" s="9" customFormat="1" ht="15" hidden="1" x14ac:dyDescent="0.25">
      <c r="A999" s="70"/>
      <c r="B999" s="73"/>
      <c r="C999" s="16"/>
      <c r="D999" s="22">
        <v>814</v>
      </c>
      <c r="E999" s="56">
        <f t="shared" si="227"/>
        <v>0</v>
      </c>
      <c r="F999" s="56"/>
      <c r="G999" s="56"/>
      <c r="H999" s="56"/>
      <c r="I999" s="56"/>
      <c r="J999" s="56"/>
      <c r="K999" s="56"/>
      <c r="L999" s="56"/>
      <c r="M999" s="56"/>
    </row>
    <row r="1000" spans="1:13" s="9" customFormat="1" ht="15" hidden="1" x14ac:dyDescent="0.25">
      <c r="A1000" s="70"/>
      <c r="B1000" s="73"/>
      <c r="C1000" s="16"/>
      <c r="D1000" s="22">
        <v>815</v>
      </c>
      <c r="E1000" s="56">
        <f t="shared" si="227"/>
        <v>0</v>
      </c>
      <c r="F1000" s="56"/>
      <c r="G1000" s="56"/>
      <c r="H1000" s="56"/>
      <c r="I1000" s="56"/>
      <c r="J1000" s="56"/>
      <c r="K1000" s="56"/>
      <c r="L1000" s="56"/>
      <c r="M1000" s="56"/>
    </row>
    <row r="1001" spans="1:13" s="9" customFormat="1" ht="15" hidden="1" x14ac:dyDescent="0.25">
      <c r="A1001" s="70"/>
      <c r="B1001" s="73"/>
      <c r="C1001" s="16"/>
      <c r="D1001" s="22">
        <v>816</v>
      </c>
      <c r="E1001" s="56">
        <f t="shared" si="227"/>
        <v>0</v>
      </c>
      <c r="F1001" s="56"/>
      <c r="G1001" s="56"/>
      <c r="H1001" s="56"/>
      <c r="I1001" s="56"/>
      <c r="J1001" s="56"/>
      <c r="K1001" s="56"/>
      <c r="L1001" s="56"/>
      <c r="M1001" s="56"/>
    </row>
    <row r="1002" spans="1:13" s="9" customFormat="1" ht="15" hidden="1" x14ac:dyDescent="0.25">
      <c r="A1002" s="70"/>
      <c r="B1002" s="73"/>
      <c r="C1002" s="16"/>
      <c r="D1002" s="22">
        <v>819</v>
      </c>
      <c r="E1002" s="56">
        <f t="shared" si="227"/>
        <v>0</v>
      </c>
      <c r="F1002" s="56"/>
      <c r="G1002" s="56"/>
      <c r="H1002" s="56"/>
      <c r="I1002" s="56"/>
      <c r="J1002" s="56"/>
      <c r="K1002" s="56"/>
      <c r="L1002" s="56"/>
      <c r="M1002" s="56"/>
    </row>
    <row r="1003" spans="1:13" s="9" customFormat="1" ht="15" hidden="1" x14ac:dyDescent="0.25">
      <c r="A1003" s="70"/>
      <c r="B1003" s="73"/>
      <c r="C1003" s="16"/>
      <c r="D1003" s="22">
        <v>826</v>
      </c>
      <c r="E1003" s="56">
        <f t="shared" si="227"/>
        <v>0</v>
      </c>
      <c r="F1003" s="56"/>
      <c r="G1003" s="56"/>
      <c r="H1003" s="56"/>
      <c r="I1003" s="56"/>
      <c r="J1003" s="56"/>
      <c r="K1003" s="56"/>
      <c r="L1003" s="56"/>
      <c r="M1003" s="56"/>
    </row>
    <row r="1004" spans="1:13" s="9" customFormat="1" ht="15" hidden="1" x14ac:dyDescent="0.25">
      <c r="A1004" s="70"/>
      <c r="B1004" s="73"/>
      <c r="C1004" s="16"/>
      <c r="D1004" s="22">
        <v>829</v>
      </c>
      <c r="E1004" s="56">
        <f t="shared" si="227"/>
        <v>0</v>
      </c>
      <c r="F1004" s="56"/>
      <c r="G1004" s="56"/>
      <c r="H1004" s="56"/>
      <c r="I1004" s="56"/>
      <c r="J1004" s="56"/>
      <c r="K1004" s="56"/>
      <c r="L1004" s="56"/>
      <c r="M1004" s="56"/>
    </row>
    <row r="1005" spans="1:13" s="9" customFormat="1" ht="15" hidden="1" x14ac:dyDescent="0.25">
      <c r="A1005" s="70"/>
      <c r="B1005" s="73"/>
      <c r="C1005" s="16"/>
      <c r="D1005" s="22">
        <v>832</v>
      </c>
      <c r="E1005" s="56">
        <f t="shared" si="227"/>
        <v>0</v>
      </c>
      <c r="F1005" s="56"/>
      <c r="G1005" s="56"/>
      <c r="H1005" s="56"/>
      <c r="I1005" s="56"/>
      <c r="J1005" s="56"/>
      <c r="K1005" s="56"/>
      <c r="L1005" s="56"/>
      <c r="M1005" s="56"/>
    </row>
    <row r="1006" spans="1:13" s="9" customFormat="1" ht="15" hidden="1" x14ac:dyDescent="0.25">
      <c r="A1006" s="70"/>
      <c r="B1006" s="73"/>
      <c r="C1006" s="16"/>
      <c r="D1006" s="22">
        <v>843</v>
      </c>
      <c r="E1006" s="56">
        <f>F1006</f>
        <v>8875.74</v>
      </c>
      <c r="F1006" s="56">
        <v>8875.74</v>
      </c>
      <c r="G1006" s="56">
        <v>23900.632000000001</v>
      </c>
      <c r="H1006" s="56">
        <v>84043.76</v>
      </c>
      <c r="I1006" s="56">
        <v>0</v>
      </c>
      <c r="J1006" s="56">
        <v>0</v>
      </c>
      <c r="K1006" s="56">
        <v>0</v>
      </c>
      <c r="L1006" s="56">
        <v>0</v>
      </c>
      <c r="M1006" s="56">
        <v>0</v>
      </c>
    </row>
    <row r="1007" spans="1:13" s="9" customFormat="1" ht="15" hidden="1" x14ac:dyDescent="0.25">
      <c r="A1007" s="70"/>
      <c r="B1007" s="73"/>
      <c r="C1007" s="16"/>
      <c r="D1007" s="22">
        <v>847</v>
      </c>
      <c r="E1007" s="56">
        <f t="shared" si="227"/>
        <v>0</v>
      </c>
      <c r="F1007" s="56"/>
      <c r="G1007" s="56"/>
      <c r="H1007" s="56"/>
      <c r="I1007" s="56"/>
      <c r="J1007" s="56"/>
      <c r="K1007" s="56"/>
      <c r="L1007" s="56"/>
      <c r="M1007" s="56"/>
    </row>
    <row r="1008" spans="1:13" s="9" customFormat="1" ht="15" hidden="1" x14ac:dyDescent="0.25">
      <c r="A1008" s="70"/>
      <c r="B1008" s="73"/>
      <c r="C1008" s="16"/>
      <c r="D1008" s="22">
        <v>848</v>
      </c>
      <c r="E1008" s="56">
        <f t="shared" si="227"/>
        <v>0</v>
      </c>
      <c r="F1008" s="56"/>
      <c r="G1008" s="56"/>
      <c r="H1008" s="56"/>
      <c r="I1008" s="56"/>
      <c r="J1008" s="56"/>
      <c r="K1008" s="56"/>
      <c r="L1008" s="56"/>
      <c r="M1008" s="56"/>
    </row>
    <row r="1009" spans="1:15" s="9" customFormat="1" ht="15" hidden="1" x14ac:dyDescent="0.25">
      <c r="A1009" s="70"/>
      <c r="B1009" s="73"/>
      <c r="C1009" s="16"/>
      <c r="D1009" s="22">
        <v>857</v>
      </c>
      <c r="E1009" s="56">
        <f t="shared" si="227"/>
        <v>0</v>
      </c>
      <c r="F1009" s="56"/>
      <c r="G1009" s="56"/>
      <c r="H1009" s="56"/>
      <c r="I1009" s="56"/>
      <c r="J1009" s="56"/>
      <c r="K1009" s="56"/>
      <c r="L1009" s="56"/>
      <c r="M1009" s="56"/>
    </row>
    <row r="1010" spans="1:15" s="9" customFormat="1" ht="25.5" x14ac:dyDescent="0.25">
      <c r="A1010" s="70"/>
      <c r="B1010" s="73"/>
      <c r="C1010" s="16" t="s">
        <v>101</v>
      </c>
      <c r="D1010" s="22"/>
      <c r="E1010" s="56">
        <f t="shared" si="227"/>
        <v>0</v>
      </c>
      <c r="F1010" s="56">
        <v>0</v>
      </c>
      <c r="G1010" s="56">
        <v>0</v>
      </c>
      <c r="H1010" s="56">
        <v>0</v>
      </c>
      <c r="I1010" s="56">
        <v>0</v>
      </c>
      <c r="J1010" s="56">
        <v>0</v>
      </c>
      <c r="K1010" s="56">
        <v>0</v>
      </c>
      <c r="L1010" s="56">
        <v>0</v>
      </c>
      <c r="M1010" s="56">
        <v>0</v>
      </c>
    </row>
    <row r="1011" spans="1:15" s="9" customFormat="1" ht="25.5" x14ac:dyDescent="0.25">
      <c r="A1011" s="70"/>
      <c r="B1011" s="73"/>
      <c r="C1011" s="16" t="s">
        <v>102</v>
      </c>
      <c r="D1011" s="22"/>
      <c r="E1011" s="56">
        <f t="shared" si="227"/>
        <v>0</v>
      </c>
      <c r="F1011" s="56">
        <v>0</v>
      </c>
      <c r="G1011" s="56">
        <v>0</v>
      </c>
      <c r="H1011" s="56">
        <v>0</v>
      </c>
      <c r="I1011" s="56">
        <v>0</v>
      </c>
      <c r="J1011" s="56">
        <v>0</v>
      </c>
      <c r="K1011" s="56">
        <v>0</v>
      </c>
      <c r="L1011" s="56">
        <v>0</v>
      </c>
      <c r="M1011" s="56">
        <v>0</v>
      </c>
    </row>
    <row r="1012" spans="1:15" s="9" customFormat="1" ht="38.25" x14ac:dyDescent="0.25">
      <c r="A1012" s="70"/>
      <c r="B1012" s="73"/>
      <c r="C1012" s="16" t="s">
        <v>103</v>
      </c>
      <c r="D1012" s="22"/>
      <c r="E1012" s="56">
        <f t="shared" si="227"/>
        <v>0</v>
      </c>
      <c r="F1012" s="56">
        <v>0</v>
      </c>
      <c r="G1012" s="56">
        <v>0</v>
      </c>
      <c r="H1012" s="56">
        <v>0</v>
      </c>
      <c r="I1012" s="56">
        <v>0</v>
      </c>
      <c r="J1012" s="56">
        <v>0</v>
      </c>
      <c r="K1012" s="56">
        <v>0</v>
      </c>
      <c r="L1012" s="56">
        <v>0</v>
      </c>
      <c r="M1012" s="56">
        <v>0</v>
      </c>
    </row>
    <row r="1013" spans="1:15" s="46" customFormat="1" ht="18.75" hidden="1" x14ac:dyDescent="0.3">
      <c r="A1013" s="53">
        <v>1</v>
      </c>
      <c r="B1013" s="54">
        <v>2</v>
      </c>
      <c r="C1013" s="54">
        <v>3</v>
      </c>
      <c r="D1013" s="54">
        <v>4</v>
      </c>
      <c r="E1013" s="58">
        <v>5</v>
      </c>
      <c r="F1013" s="58">
        <v>6</v>
      </c>
      <c r="G1013" s="58">
        <v>7</v>
      </c>
      <c r="H1013" s="58">
        <v>8</v>
      </c>
      <c r="I1013" s="58">
        <v>9</v>
      </c>
      <c r="J1013" s="58" t="s">
        <v>93</v>
      </c>
      <c r="K1013" s="58">
        <v>11</v>
      </c>
      <c r="L1013" s="58" t="s">
        <v>94</v>
      </c>
      <c r="M1013" s="58" t="s">
        <v>121</v>
      </c>
      <c r="N1013" s="44"/>
      <c r="O1013" s="45"/>
    </row>
    <row r="1014" spans="1:15" s="9" customFormat="1" ht="15" customHeight="1" x14ac:dyDescent="0.25">
      <c r="A1014" s="70" t="s">
        <v>66</v>
      </c>
      <c r="B1014" s="72" t="s">
        <v>67</v>
      </c>
      <c r="C1014" s="16" t="s">
        <v>95</v>
      </c>
      <c r="D1014" s="23"/>
      <c r="E1014" s="56">
        <f>SUM(F1014:M1014)</f>
        <v>531898.91873999988</v>
      </c>
      <c r="F1014" s="56">
        <f t="shared" ref="F1014:M1014" si="229">F1015+F1017</f>
        <v>2434.8214599999997</v>
      </c>
      <c r="G1014" s="56">
        <f t="shared" si="229"/>
        <v>18400.532429999999</v>
      </c>
      <c r="H1014" s="56">
        <f>H1015+H1017</f>
        <v>91713.818679999997</v>
      </c>
      <c r="I1014" s="56">
        <f t="shared" si="229"/>
        <v>178566.03314000001</v>
      </c>
      <c r="J1014" s="56">
        <f t="shared" si="229"/>
        <v>215782.03376999989</v>
      </c>
      <c r="K1014" s="56">
        <f t="shared" si="229"/>
        <v>25001.679260000001</v>
      </c>
      <c r="L1014" s="56">
        <f t="shared" si="229"/>
        <v>0</v>
      </c>
      <c r="M1014" s="56">
        <f t="shared" si="229"/>
        <v>0</v>
      </c>
    </row>
    <row r="1015" spans="1:15" s="9" customFormat="1" ht="38.25" x14ac:dyDescent="0.25">
      <c r="A1015" s="70"/>
      <c r="B1015" s="72"/>
      <c r="C1015" s="16" t="s">
        <v>97</v>
      </c>
      <c r="D1015" s="23"/>
      <c r="E1015" s="56">
        <f>E1018+E1035+E1037+E1038</f>
        <v>531898.91873999988</v>
      </c>
      <c r="F1015" s="56">
        <f>F1016+F1018+F1035+F1036+F1037</f>
        <v>2434.8214599999997</v>
      </c>
      <c r="G1015" s="56">
        <f>G1016+G1018+G1035+G1036+G1037</f>
        <v>18400.532429999999</v>
      </c>
      <c r="H1015" s="56">
        <f>H1018+H1035+H1036+H1037+H1038</f>
        <v>91713.818679999997</v>
      </c>
      <c r="I1015" s="56">
        <f>I1018+I1035+I1036+I1037+I1038</f>
        <v>178566.03314000001</v>
      </c>
      <c r="J1015" s="56">
        <f>SUM(J1016:J1038)</f>
        <v>215782.03376999989</v>
      </c>
      <c r="K1015" s="56">
        <f>SUM(K1016:K1038)</f>
        <v>25001.679260000001</v>
      </c>
      <c r="L1015" s="56">
        <f>SUM(L1016:L1038)</f>
        <v>0</v>
      </c>
      <c r="M1015" s="56">
        <f>SUM(M1016:M1038)</f>
        <v>0</v>
      </c>
    </row>
    <row r="1016" spans="1:15" s="9" customFormat="1" ht="25.5" x14ac:dyDescent="0.25">
      <c r="A1016" s="70"/>
      <c r="B1016" s="72"/>
      <c r="C1016" s="16" t="s">
        <v>98</v>
      </c>
      <c r="D1016" s="22"/>
      <c r="E1016" s="56">
        <f t="shared" ref="E1016:E1017" si="230">SUM(F1016:L1016)</f>
        <v>0</v>
      </c>
      <c r="F1016" s="56">
        <v>0</v>
      </c>
      <c r="G1016" s="56">
        <v>0</v>
      </c>
      <c r="H1016" s="56">
        <v>0</v>
      </c>
      <c r="I1016" s="56">
        <v>0</v>
      </c>
      <c r="J1016" s="56">
        <v>0</v>
      </c>
      <c r="K1016" s="56">
        <v>0</v>
      </c>
      <c r="L1016" s="56">
        <v>0</v>
      </c>
      <c r="M1016" s="56">
        <v>0</v>
      </c>
    </row>
    <row r="1017" spans="1:15" s="9" customFormat="1" ht="51" x14ac:dyDescent="0.25">
      <c r="A1017" s="70"/>
      <c r="B1017" s="72"/>
      <c r="C1017" s="16" t="s">
        <v>99</v>
      </c>
      <c r="D1017" s="22"/>
      <c r="E1017" s="56">
        <f t="shared" si="230"/>
        <v>0</v>
      </c>
      <c r="F1017" s="56">
        <v>0</v>
      </c>
      <c r="G1017" s="56">
        <v>0</v>
      </c>
      <c r="H1017" s="56">
        <v>0</v>
      </c>
      <c r="I1017" s="56">
        <v>0</v>
      </c>
      <c r="J1017" s="56">
        <v>0</v>
      </c>
      <c r="K1017" s="56">
        <v>0</v>
      </c>
      <c r="L1017" s="56">
        <v>0</v>
      </c>
      <c r="M1017" s="56">
        <v>0</v>
      </c>
    </row>
    <row r="1018" spans="1:15" s="9" customFormat="1" ht="25.5" customHeight="1" x14ac:dyDescent="0.25">
      <c r="A1018" s="70"/>
      <c r="B1018" s="72"/>
      <c r="C1018" s="16" t="s">
        <v>100</v>
      </c>
      <c r="D1018" s="25">
        <v>810</v>
      </c>
      <c r="E1018" s="56">
        <f>SUM(F1018:M1018)</f>
        <v>32023.961889999999</v>
      </c>
      <c r="F1018" s="56">
        <f t="shared" ref="F1018:M1018" si="231">SUM(F1019:F1034)</f>
        <v>2386.1214599999998</v>
      </c>
      <c r="G1018" s="56">
        <f t="shared" si="231"/>
        <v>18032.522430000001</v>
      </c>
      <c r="H1018" s="56">
        <f t="shared" si="231"/>
        <v>11605.317999999999</v>
      </c>
      <c r="I1018" s="56">
        <v>0</v>
      </c>
      <c r="J1018" s="56">
        <f t="shared" si="231"/>
        <v>0</v>
      </c>
      <c r="K1018" s="56">
        <v>0</v>
      </c>
      <c r="L1018" s="56">
        <f t="shared" si="231"/>
        <v>0</v>
      </c>
      <c r="M1018" s="56">
        <f t="shared" si="231"/>
        <v>0</v>
      </c>
    </row>
    <row r="1019" spans="1:15" s="9" customFormat="1" ht="12" hidden="1" customHeight="1" x14ac:dyDescent="0.25">
      <c r="A1019" s="70"/>
      <c r="B1019" s="72"/>
      <c r="C1019" s="16"/>
      <c r="D1019" s="22">
        <v>804</v>
      </c>
      <c r="E1019" s="56">
        <f t="shared" ref="E1019:E1038" si="232">SUM(F1019:M1019)</f>
        <v>0</v>
      </c>
      <c r="F1019" s="56"/>
      <c r="G1019" s="56"/>
      <c r="H1019" s="56"/>
      <c r="I1019" s="56"/>
      <c r="J1019" s="56"/>
      <c r="K1019" s="56"/>
      <c r="L1019" s="56"/>
      <c r="M1019" s="56"/>
    </row>
    <row r="1020" spans="1:15" s="9" customFormat="1" ht="12" hidden="1" customHeight="1" x14ac:dyDescent="0.25">
      <c r="A1020" s="70"/>
      <c r="B1020" s="72"/>
      <c r="C1020" s="16"/>
      <c r="D1020" s="22">
        <v>808</v>
      </c>
      <c r="E1020" s="56">
        <f t="shared" si="232"/>
        <v>0</v>
      </c>
      <c r="F1020" s="56"/>
      <c r="G1020" s="56"/>
      <c r="H1020" s="56"/>
      <c r="I1020" s="56"/>
      <c r="J1020" s="56"/>
      <c r="K1020" s="56"/>
      <c r="L1020" s="56"/>
      <c r="M1020" s="56"/>
    </row>
    <row r="1021" spans="1:15" s="9" customFormat="1" ht="12" hidden="1" customHeight="1" x14ac:dyDescent="0.25">
      <c r="A1021" s="70"/>
      <c r="B1021" s="72"/>
      <c r="C1021" s="16"/>
      <c r="D1021" s="22">
        <v>810</v>
      </c>
      <c r="E1021" s="56">
        <f t="shared" si="232"/>
        <v>32023.961889999999</v>
      </c>
      <c r="F1021" s="56">
        <v>2386.1214599999998</v>
      </c>
      <c r="G1021" s="56">
        <v>18032.522430000001</v>
      </c>
      <c r="H1021" s="56">
        <v>11605.317999999999</v>
      </c>
      <c r="I1021" s="56">
        <v>0</v>
      </c>
      <c r="J1021" s="56">
        <v>0</v>
      </c>
      <c r="K1021" s="56">
        <v>0</v>
      </c>
      <c r="L1021" s="56">
        <v>0</v>
      </c>
      <c r="M1021" s="56">
        <v>0</v>
      </c>
    </row>
    <row r="1022" spans="1:15" s="9" customFormat="1" ht="12" hidden="1" customHeight="1" x14ac:dyDescent="0.25">
      <c r="A1022" s="70"/>
      <c r="B1022" s="72"/>
      <c r="C1022" s="16"/>
      <c r="D1022" s="24">
        <v>812</v>
      </c>
      <c r="E1022" s="56">
        <f t="shared" si="232"/>
        <v>0</v>
      </c>
      <c r="F1022" s="56"/>
      <c r="G1022" s="56"/>
      <c r="H1022" s="56"/>
      <c r="I1022" s="56"/>
      <c r="J1022" s="56"/>
      <c r="K1022" s="56"/>
      <c r="L1022" s="56"/>
      <c r="M1022" s="56"/>
    </row>
    <row r="1023" spans="1:15" s="9" customFormat="1" ht="12" hidden="1" customHeight="1" x14ac:dyDescent="0.25">
      <c r="A1023" s="70"/>
      <c r="B1023" s="72"/>
      <c r="C1023" s="16"/>
      <c r="D1023" s="22">
        <v>813</v>
      </c>
      <c r="E1023" s="56">
        <f t="shared" si="232"/>
        <v>0</v>
      </c>
      <c r="F1023" s="56"/>
      <c r="G1023" s="56"/>
      <c r="H1023" s="56"/>
      <c r="I1023" s="56"/>
      <c r="J1023" s="56"/>
      <c r="K1023" s="56"/>
      <c r="L1023" s="56"/>
      <c r="M1023" s="56"/>
    </row>
    <row r="1024" spans="1:15" s="9" customFormat="1" ht="12" hidden="1" customHeight="1" x14ac:dyDescent="0.25">
      <c r="A1024" s="70"/>
      <c r="B1024" s="72"/>
      <c r="C1024" s="16"/>
      <c r="D1024" s="22">
        <v>814</v>
      </c>
      <c r="E1024" s="56">
        <f t="shared" si="232"/>
        <v>0</v>
      </c>
      <c r="F1024" s="56"/>
      <c r="G1024" s="56"/>
      <c r="H1024" s="56"/>
      <c r="I1024" s="56"/>
      <c r="J1024" s="56"/>
      <c r="K1024" s="56"/>
      <c r="L1024" s="56"/>
      <c r="M1024" s="56"/>
    </row>
    <row r="1025" spans="1:13" s="9" customFormat="1" ht="12" hidden="1" customHeight="1" x14ac:dyDescent="0.25">
      <c r="A1025" s="70"/>
      <c r="B1025" s="72"/>
      <c r="C1025" s="16"/>
      <c r="D1025" s="22">
        <v>815</v>
      </c>
      <c r="E1025" s="56">
        <f t="shared" si="232"/>
        <v>0</v>
      </c>
      <c r="F1025" s="56"/>
      <c r="G1025" s="56"/>
      <c r="H1025" s="56"/>
      <c r="I1025" s="56"/>
      <c r="J1025" s="56"/>
      <c r="K1025" s="56"/>
      <c r="L1025" s="56"/>
      <c r="M1025" s="56"/>
    </row>
    <row r="1026" spans="1:13" s="9" customFormat="1" ht="12" hidden="1" customHeight="1" x14ac:dyDescent="0.25">
      <c r="A1026" s="70"/>
      <c r="B1026" s="72"/>
      <c r="C1026" s="16"/>
      <c r="D1026" s="22">
        <v>816</v>
      </c>
      <c r="E1026" s="56">
        <f t="shared" si="232"/>
        <v>0</v>
      </c>
      <c r="F1026" s="56"/>
      <c r="G1026" s="56"/>
      <c r="H1026" s="56"/>
      <c r="I1026" s="56"/>
      <c r="J1026" s="56"/>
      <c r="K1026" s="56"/>
      <c r="L1026" s="56"/>
      <c r="M1026" s="56"/>
    </row>
    <row r="1027" spans="1:13" s="9" customFormat="1" ht="12" hidden="1" customHeight="1" x14ac:dyDescent="0.25">
      <c r="A1027" s="70"/>
      <c r="B1027" s="72"/>
      <c r="C1027" s="16"/>
      <c r="D1027" s="22">
        <v>819</v>
      </c>
      <c r="E1027" s="56">
        <f t="shared" si="232"/>
        <v>0</v>
      </c>
      <c r="F1027" s="56"/>
      <c r="G1027" s="56"/>
      <c r="H1027" s="56"/>
      <c r="I1027" s="56"/>
      <c r="J1027" s="56"/>
      <c r="K1027" s="56"/>
      <c r="L1027" s="56"/>
      <c r="M1027" s="56"/>
    </row>
    <row r="1028" spans="1:13" s="9" customFormat="1" ht="12" hidden="1" customHeight="1" x14ac:dyDescent="0.25">
      <c r="A1028" s="70"/>
      <c r="B1028" s="72"/>
      <c r="C1028" s="16"/>
      <c r="D1028" s="22">
        <v>826</v>
      </c>
      <c r="E1028" s="56">
        <f t="shared" si="232"/>
        <v>0</v>
      </c>
      <c r="F1028" s="56"/>
      <c r="G1028" s="56"/>
      <c r="H1028" s="56"/>
      <c r="I1028" s="56"/>
      <c r="J1028" s="56"/>
      <c r="K1028" s="56"/>
      <c r="L1028" s="56"/>
      <c r="M1028" s="56"/>
    </row>
    <row r="1029" spans="1:13" s="9" customFormat="1" ht="12" hidden="1" customHeight="1" x14ac:dyDescent="0.25">
      <c r="A1029" s="70"/>
      <c r="B1029" s="72"/>
      <c r="C1029" s="16"/>
      <c r="D1029" s="22">
        <v>829</v>
      </c>
      <c r="E1029" s="56">
        <f t="shared" si="232"/>
        <v>0</v>
      </c>
      <c r="F1029" s="56"/>
      <c r="G1029" s="56"/>
      <c r="H1029" s="56"/>
      <c r="I1029" s="56"/>
      <c r="J1029" s="56"/>
      <c r="K1029" s="56"/>
      <c r="L1029" s="56"/>
      <c r="M1029" s="56"/>
    </row>
    <row r="1030" spans="1:13" s="9" customFormat="1" ht="12" hidden="1" customHeight="1" x14ac:dyDescent="0.25">
      <c r="A1030" s="70"/>
      <c r="B1030" s="72"/>
      <c r="C1030" s="16"/>
      <c r="D1030" s="22">
        <v>832</v>
      </c>
      <c r="E1030" s="56">
        <f t="shared" si="232"/>
        <v>0</v>
      </c>
      <c r="F1030" s="56"/>
      <c r="G1030" s="56"/>
      <c r="H1030" s="56"/>
      <c r="I1030" s="56"/>
      <c r="J1030" s="56"/>
      <c r="K1030" s="56"/>
      <c r="L1030" s="56"/>
      <c r="M1030" s="56"/>
    </row>
    <row r="1031" spans="1:13" s="9" customFormat="1" ht="12" hidden="1" customHeight="1" x14ac:dyDescent="0.25">
      <c r="A1031" s="70"/>
      <c r="B1031" s="72"/>
      <c r="C1031" s="16"/>
      <c r="D1031" s="22">
        <v>843</v>
      </c>
      <c r="E1031" s="56">
        <f t="shared" si="232"/>
        <v>0</v>
      </c>
      <c r="F1031" s="56"/>
      <c r="G1031" s="56"/>
      <c r="H1031" s="56"/>
      <c r="I1031" s="56"/>
      <c r="J1031" s="56"/>
      <c r="K1031" s="56"/>
      <c r="L1031" s="56"/>
      <c r="M1031" s="56"/>
    </row>
    <row r="1032" spans="1:13" s="9" customFormat="1" ht="12" hidden="1" customHeight="1" x14ac:dyDescent="0.25">
      <c r="A1032" s="70"/>
      <c r="B1032" s="72"/>
      <c r="C1032" s="16"/>
      <c r="D1032" s="22">
        <v>847</v>
      </c>
      <c r="E1032" s="56">
        <f t="shared" si="232"/>
        <v>0</v>
      </c>
      <c r="F1032" s="56"/>
      <c r="G1032" s="56"/>
      <c r="H1032" s="56"/>
      <c r="I1032" s="56"/>
      <c r="J1032" s="56"/>
      <c r="K1032" s="56"/>
      <c r="L1032" s="56"/>
      <c r="M1032" s="56"/>
    </row>
    <row r="1033" spans="1:13" s="9" customFormat="1" ht="12" hidden="1" customHeight="1" x14ac:dyDescent="0.25">
      <c r="A1033" s="70"/>
      <c r="B1033" s="72"/>
      <c r="C1033" s="16"/>
      <c r="D1033" s="22">
        <v>848</v>
      </c>
      <c r="E1033" s="56">
        <f t="shared" si="232"/>
        <v>0</v>
      </c>
      <c r="F1033" s="56"/>
      <c r="G1033" s="56"/>
      <c r="H1033" s="56"/>
      <c r="I1033" s="56"/>
      <c r="J1033" s="56"/>
      <c r="K1033" s="56"/>
      <c r="L1033" s="56"/>
      <c r="M1033" s="56"/>
    </row>
    <row r="1034" spans="1:13" s="9" customFormat="1" ht="12" hidden="1" customHeight="1" x14ac:dyDescent="0.25">
      <c r="A1034" s="70"/>
      <c r="B1034" s="72"/>
      <c r="C1034" s="16"/>
      <c r="D1034" s="22">
        <v>857</v>
      </c>
      <c r="E1034" s="56">
        <f t="shared" si="232"/>
        <v>0</v>
      </c>
      <c r="F1034" s="56"/>
      <c r="G1034" s="56"/>
      <c r="H1034" s="56"/>
      <c r="I1034" s="56"/>
      <c r="J1034" s="56"/>
      <c r="K1034" s="56"/>
      <c r="L1034" s="56"/>
      <c r="M1034" s="56"/>
    </row>
    <row r="1035" spans="1:13" s="9" customFormat="1" ht="25.5" x14ac:dyDescent="0.25">
      <c r="A1035" s="70"/>
      <c r="B1035" s="72"/>
      <c r="C1035" s="16" t="s">
        <v>101</v>
      </c>
      <c r="D1035" s="22"/>
      <c r="E1035" s="56">
        <f t="shared" si="232"/>
        <v>100997.436</v>
      </c>
      <c r="F1035" s="56">
        <f>ROUND(F1021*2/98,2)</f>
        <v>48.7</v>
      </c>
      <c r="G1035" s="56">
        <f>ROUND(G1021*2/98,2)</f>
        <v>368.01</v>
      </c>
      <c r="H1035" s="56">
        <v>15893.526540000001</v>
      </c>
      <c r="I1035" s="56">
        <v>84332.170540000006</v>
      </c>
      <c r="J1035" s="56">
        <v>355.02892000000003</v>
      </c>
      <c r="K1035" s="56">
        <f>ROUND(K1021*2/98,2)</f>
        <v>0</v>
      </c>
      <c r="L1035" s="56">
        <f>ROUND(L1021*2/98,2)</f>
        <v>0</v>
      </c>
      <c r="M1035" s="56">
        <f>ROUND(M1021*2/98,2)</f>
        <v>0</v>
      </c>
    </row>
    <row r="1036" spans="1:13" s="9" customFormat="1" ht="25.5" x14ac:dyDescent="0.25">
      <c r="A1036" s="70"/>
      <c r="B1036" s="72"/>
      <c r="C1036" s="16" t="s">
        <v>102</v>
      </c>
      <c r="D1036" s="22"/>
      <c r="E1036" s="56">
        <f t="shared" si="232"/>
        <v>0</v>
      </c>
      <c r="F1036" s="56">
        <v>0</v>
      </c>
      <c r="G1036" s="56">
        <v>0</v>
      </c>
      <c r="H1036" s="56">
        <v>0</v>
      </c>
      <c r="I1036" s="56">
        <v>0</v>
      </c>
      <c r="J1036" s="56">
        <v>0</v>
      </c>
      <c r="K1036" s="56">
        <v>0</v>
      </c>
      <c r="L1036" s="56">
        <v>0</v>
      </c>
      <c r="M1036" s="56">
        <v>0</v>
      </c>
    </row>
    <row r="1037" spans="1:13" s="9" customFormat="1" ht="38.25" x14ac:dyDescent="0.25">
      <c r="A1037" s="70"/>
      <c r="B1037" s="72"/>
      <c r="C1037" s="16" t="s">
        <v>103</v>
      </c>
      <c r="D1037" s="22"/>
      <c r="E1037" s="56">
        <f t="shared" si="232"/>
        <v>103875.84158999991</v>
      </c>
      <c r="F1037" s="56">
        <v>0</v>
      </c>
      <c r="G1037" s="56">
        <v>0</v>
      </c>
      <c r="H1037" s="56">
        <v>16822.78514</v>
      </c>
      <c r="I1037" s="56">
        <v>51626.051599999999</v>
      </c>
      <c r="J1037" s="56">
        <v>35427.004849999903</v>
      </c>
      <c r="K1037" s="56">
        <v>0</v>
      </c>
      <c r="L1037" s="56">
        <v>0</v>
      </c>
      <c r="M1037" s="56">
        <v>0</v>
      </c>
    </row>
    <row r="1038" spans="1:13" s="9" customFormat="1" ht="38.25" x14ac:dyDescent="0.25">
      <c r="A1038" s="70"/>
      <c r="B1038" s="72"/>
      <c r="C1038" s="16" t="s">
        <v>159</v>
      </c>
      <c r="D1038" s="17">
        <v>810</v>
      </c>
      <c r="E1038" s="56">
        <f t="shared" si="232"/>
        <v>295001.67926</v>
      </c>
      <c r="F1038" s="56">
        <v>0</v>
      </c>
      <c r="G1038" s="56">
        <v>0</v>
      </c>
      <c r="H1038" s="56">
        <v>47392.188999999998</v>
      </c>
      <c r="I1038" s="56">
        <v>42607.811000000002</v>
      </c>
      <c r="J1038" s="56">
        <v>180000</v>
      </c>
      <c r="K1038" s="56">
        <v>25001.679260000001</v>
      </c>
      <c r="L1038" s="56"/>
      <c r="M1038" s="56"/>
    </row>
    <row r="1039" spans="1:13" s="9" customFormat="1" ht="15" x14ac:dyDescent="0.25">
      <c r="A1039" s="70" t="s">
        <v>68</v>
      </c>
      <c r="B1039" s="73" t="s">
        <v>132</v>
      </c>
      <c r="C1039" s="16" t="s">
        <v>95</v>
      </c>
      <c r="D1039" s="23"/>
      <c r="E1039" s="56">
        <f>SUM(F1039:M1039)</f>
        <v>566803.18350168213</v>
      </c>
      <c r="F1039" s="56">
        <v>0</v>
      </c>
      <c r="G1039" s="56">
        <f>G1041+G1048+G1062</f>
        <v>51348.412805611217</v>
      </c>
      <c r="H1039" s="56">
        <f>H1041+H1048+H1062</f>
        <v>11626.732342805612</v>
      </c>
      <c r="I1039" s="56">
        <f>I1041+I1048+I1062</f>
        <v>50633.527190000001</v>
      </c>
      <c r="J1039" s="56">
        <f>J1040+J1044</f>
        <v>105758.08979591838</v>
      </c>
      <c r="K1039" s="56">
        <f>K1040+K1044</f>
        <v>233361.87136734693</v>
      </c>
      <c r="L1039" s="56">
        <f>L1040+L1044</f>
        <v>114074.55</v>
      </c>
      <c r="M1039" s="56">
        <f>M1040+M1044</f>
        <v>0</v>
      </c>
    </row>
    <row r="1040" spans="1:13" s="9" customFormat="1" ht="38.25" x14ac:dyDescent="0.25">
      <c r="A1040" s="70"/>
      <c r="B1040" s="73"/>
      <c r="C1040" s="16" t="s">
        <v>97</v>
      </c>
      <c r="D1040" s="23"/>
      <c r="E1040" s="56">
        <f>E1041+E1045+E1062</f>
        <v>566803.18350168213</v>
      </c>
      <c r="F1040" s="56">
        <v>0</v>
      </c>
      <c r="G1040" s="56">
        <f>G1041+G1045+G1062</f>
        <v>51348.412805611217</v>
      </c>
      <c r="H1040" s="56">
        <f>H1041+H1045+H1062</f>
        <v>11626.732342805612</v>
      </c>
      <c r="I1040" s="56">
        <f>I1041+I1045+I1062</f>
        <v>50633.527190000001</v>
      </c>
      <c r="J1040" s="56">
        <f>J1041+J1045+J1062+J1063+J1064</f>
        <v>105758.08979591838</v>
      </c>
      <c r="K1040" s="56">
        <f>K1041+K1045+K1062+K1063+K1064</f>
        <v>233361.87136734693</v>
      </c>
      <c r="L1040" s="56">
        <f>L1041+L1045+L1062+L1063+L1064</f>
        <v>114074.55</v>
      </c>
      <c r="M1040" s="56">
        <f>M1041+M1045+M1062+M1063+M1064</f>
        <v>0</v>
      </c>
    </row>
    <row r="1041" spans="1:13" s="9" customFormat="1" ht="25.5" x14ac:dyDescent="0.25">
      <c r="A1041" s="70"/>
      <c r="B1041" s="73"/>
      <c r="C1041" s="16" t="s">
        <v>98</v>
      </c>
      <c r="D1041" s="17"/>
      <c r="E1041" s="56">
        <f t="shared" ref="E1041:E1064" si="233">SUM(F1041:L1041)</f>
        <v>261732.99872999999</v>
      </c>
      <c r="F1041" s="56">
        <v>0</v>
      </c>
      <c r="G1041" s="56">
        <v>9924.6</v>
      </c>
      <c r="H1041" s="56">
        <v>8879.8309399999998</v>
      </c>
      <c r="I1041" s="56">
        <v>32062.16779</v>
      </c>
      <c r="J1041" s="56">
        <v>71089.100000000006</v>
      </c>
      <c r="K1041" s="56">
        <f>K1042+K1043</f>
        <v>83907.8</v>
      </c>
      <c r="L1041" s="56">
        <f>L1042+L1043</f>
        <v>55869.5</v>
      </c>
      <c r="M1041" s="56">
        <f>M1042+M1043</f>
        <v>0</v>
      </c>
    </row>
    <row r="1042" spans="1:13" s="9" customFormat="1" ht="15" x14ac:dyDescent="0.25">
      <c r="A1042" s="70"/>
      <c r="B1042" s="73"/>
      <c r="C1042" s="39"/>
      <c r="D1042" s="17">
        <v>810</v>
      </c>
      <c r="E1042" s="56">
        <f t="shared" ref="E1042" si="234">SUM(F1042:L1042)</f>
        <v>138049.49872999999</v>
      </c>
      <c r="F1042" s="56">
        <v>0</v>
      </c>
      <c r="G1042" s="56">
        <v>9924.6</v>
      </c>
      <c r="H1042" s="56">
        <v>8879.8309399999998</v>
      </c>
      <c r="I1042" s="56">
        <v>32062.16779</v>
      </c>
      <c r="J1042" s="56">
        <v>71089.100000000006</v>
      </c>
      <c r="K1042" s="56">
        <v>16093.8</v>
      </c>
      <c r="L1042" s="56">
        <v>0</v>
      </c>
      <c r="M1042" s="56">
        <v>0</v>
      </c>
    </row>
    <row r="1043" spans="1:13" s="9" customFormat="1" ht="15" x14ac:dyDescent="0.25">
      <c r="A1043" s="70"/>
      <c r="B1043" s="73"/>
      <c r="C1043" s="39"/>
      <c r="D1043" s="17">
        <v>812</v>
      </c>
      <c r="E1043" s="56"/>
      <c r="F1043" s="56"/>
      <c r="G1043" s="56"/>
      <c r="H1043" s="56"/>
      <c r="I1043" s="56"/>
      <c r="J1043" s="56"/>
      <c r="K1043" s="56">
        <v>67814</v>
      </c>
      <c r="L1043" s="56">
        <v>55869.5</v>
      </c>
      <c r="M1043" s="56"/>
    </row>
    <row r="1044" spans="1:13" s="9" customFormat="1" ht="51" x14ac:dyDescent="0.25">
      <c r="A1044" s="70"/>
      <c r="B1044" s="73"/>
      <c r="C1044" s="16" t="s">
        <v>99</v>
      </c>
      <c r="D1044" s="22"/>
      <c r="E1044" s="56">
        <f t="shared" si="233"/>
        <v>0</v>
      </c>
      <c r="F1044" s="56">
        <v>0</v>
      </c>
      <c r="G1044" s="56">
        <v>0</v>
      </c>
      <c r="H1044" s="56">
        <v>0</v>
      </c>
      <c r="I1044" s="56">
        <v>0</v>
      </c>
      <c r="J1044" s="56">
        <v>0</v>
      </c>
      <c r="K1044" s="56">
        <v>0</v>
      </c>
      <c r="L1044" s="56">
        <v>0</v>
      </c>
      <c r="M1044" s="56">
        <v>0</v>
      </c>
    </row>
    <row r="1045" spans="1:13" s="9" customFormat="1" ht="27" customHeight="1" x14ac:dyDescent="0.25">
      <c r="A1045" s="70"/>
      <c r="B1045" s="73"/>
      <c r="C1045" s="16" t="s">
        <v>100</v>
      </c>
      <c r="D1045" s="17"/>
      <c r="E1045" s="56">
        <f t="shared" si="233"/>
        <v>300927.95493000001</v>
      </c>
      <c r="F1045" s="56">
        <v>0</v>
      </c>
      <c r="G1045" s="56">
        <f>G1048</f>
        <v>41340.965179999999</v>
      </c>
      <c r="H1045" s="56">
        <f>H1048</f>
        <v>2741.4076</v>
      </c>
      <c r="I1045" s="56">
        <v>18199.932209999999</v>
      </c>
      <c r="J1045" s="56">
        <v>33975.61</v>
      </c>
      <c r="K1045" s="56">
        <f>K1048+K1049</f>
        <v>146464.98994</v>
      </c>
      <c r="L1045" s="56">
        <f>L1048+L1049</f>
        <v>58205.05</v>
      </c>
      <c r="M1045" s="56">
        <f>M1048+M1049</f>
        <v>0</v>
      </c>
    </row>
    <row r="1046" spans="1:13" s="9" customFormat="1" ht="15" hidden="1" customHeight="1" x14ac:dyDescent="0.25">
      <c r="A1046" s="70"/>
      <c r="B1046" s="73"/>
      <c r="C1046" s="16"/>
      <c r="D1046" s="22">
        <v>804</v>
      </c>
      <c r="E1046" s="56">
        <f t="shared" si="233"/>
        <v>0</v>
      </c>
      <c r="F1046" s="56">
        <v>0</v>
      </c>
      <c r="G1046" s="56"/>
      <c r="H1046" s="56"/>
      <c r="I1046" s="56"/>
      <c r="J1046" s="56"/>
      <c r="K1046" s="56"/>
      <c r="L1046" s="56"/>
      <c r="M1046" s="56"/>
    </row>
    <row r="1047" spans="1:13" s="9" customFormat="1" ht="15" hidden="1" customHeight="1" x14ac:dyDescent="0.25">
      <c r="A1047" s="70"/>
      <c r="B1047" s="73"/>
      <c r="C1047" s="16"/>
      <c r="D1047" s="22">
        <v>808</v>
      </c>
      <c r="E1047" s="56">
        <f t="shared" si="233"/>
        <v>0</v>
      </c>
      <c r="F1047" s="56">
        <v>0</v>
      </c>
      <c r="G1047" s="56"/>
      <c r="H1047" s="56"/>
      <c r="I1047" s="56"/>
      <c r="J1047" s="56"/>
      <c r="K1047" s="56"/>
      <c r="L1047" s="56"/>
      <c r="M1047" s="56"/>
    </row>
    <row r="1048" spans="1:13" s="9" customFormat="1" ht="15" customHeight="1" x14ac:dyDescent="0.25">
      <c r="A1048" s="70"/>
      <c r="B1048" s="73"/>
      <c r="C1048" s="16"/>
      <c r="D1048" s="22">
        <v>810</v>
      </c>
      <c r="E1048" s="56">
        <f t="shared" si="233"/>
        <v>190910.52692999999</v>
      </c>
      <c r="F1048" s="56">
        <v>0</v>
      </c>
      <c r="G1048" s="56">
        <v>41340.965179999999</v>
      </c>
      <c r="H1048" s="56">
        <v>2741.4076</v>
      </c>
      <c r="I1048" s="56">
        <v>18199.932209999999</v>
      </c>
      <c r="J1048" s="56">
        <v>65928.792000000001</v>
      </c>
      <c r="K1048" s="56">
        <v>62699.429940000002</v>
      </c>
      <c r="L1048" s="56">
        <v>0</v>
      </c>
      <c r="M1048" s="56">
        <v>0</v>
      </c>
    </row>
    <row r="1049" spans="1:13" s="9" customFormat="1" ht="15" customHeight="1" x14ac:dyDescent="0.25">
      <c r="A1049" s="70"/>
      <c r="B1049" s="73"/>
      <c r="C1049" s="16"/>
      <c r="D1049" s="24">
        <v>812</v>
      </c>
      <c r="E1049" s="56">
        <f t="shared" si="233"/>
        <v>141970.60999999999</v>
      </c>
      <c r="F1049" s="56">
        <v>0</v>
      </c>
      <c r="G1049" s="56"/>
      <c r="H1049" s="56"/>
      <c r="I1049" s="56"/>
      <c r="J1049" s="56"/>
      <c r="K1049" s="56">
        <v>83765.56</v>
      </c>
      <c r="L1049" s="56">
        <v>58205.05</v>
      </c>
      <c r="M1049" s="56"/>
    </row>
    <row r="1050" spans="1:13" s="9" customFormat="1" ht="15" hidden="1" customHeight="1" x14ac:dyDescent="0.25">
      <c r="A1050" s="70"/>
      <c r="B1050" s="73"/>
      <c r="C1050" s="16"/>
      <c r="D1050" s="22">
        <v>813</v>
      </c>
      <c r="E1050" s="56">
        <f t="shared" si="233"/>
        <v>0</v>
      </c>
      <c r="F1050" s="56">
        <v>0</v>
      </c>
      <c r="G1050" s="56"/>
      <c r="H1050" s="56"/>
      <c r="I1050" s="56"/>
      <c r="J1050" s="56"/>
      <c r="K1050" s="56"/>
      <c r="L1050" s="56"/>
      <c r="M1050" s="56"/>
    </row>
    <row r="1051" spans="1:13" s="9" customFormat="1" ht="15" hidden="1" customHeight="1" x14ac:dyDescent="0.25">
      <c r="A1051" s="70"/>
      <c r="B1051" s="73"/>
      <c r="C1051" s="16"/>
      <c r="D1051" s="22">
        <v>814</v>
      </c>
      <c r="E1051" s="56">
        <f t="shared" si="233"/>
        <v>0</v>
      </c>
      <c r="F1051" s="56">
        <v>0</v>
      </c>
      <c r="G1051" s="56"/>
      <c r="H1051" s="56"/>
      <c r="I1051" s="56"/>
      <c r="J1051" s="56"/>
      <c r="K1051" s="56"/>
      <c r="L1051" s="56"/>
      <c r="M1051" s="56"/>
    </row>
    <row r="1052" spans="1:13" s="9" customFormat="1" ht="15" hidden="1" customHeight="1" x14ac:dyDescent="0.25">
      <c r="A1052" s="70"/>
      <c r="B1052" s="73"/>
      <c r="C1052" s="16"/>
      <c r="D1052" s="22">
        <v>815</v>
      </c>
      <c r="E1052" s="56">
        <f t="shared" si="233"/>
        <v>0</v>
      </c>
      <c r="F1052" s="56">
        <v>0</v>
      </c>
      <c r="G1052" s="56"/>
      <c r="H1052" s="56"/>
      <c r="I1052" s="56"/>
      <c r="J1052" s="56"/>
      <c r="K1052" s="56"/>
      <c r="L1052" s="56"/>
      <c r="M1052" s="56"/>
    </row>
    <row r="1053" spans="1:13" s="9" customFormat="1" ht="15" hidden="1" customHeight="1" x14ac:dyDescent="0.25">
      <c r="A1053" s="70"/>
      <c r="B1053" s="73"/>
      <c r="C1053" s="16"/>
      <c r="D1053" s="22">
        <v>816</v>
      </c>
      <c r="E1053" s="56">
        <f t="shared" si="233"/>
        <v>0</v>
      </c>
      <c r="F1053" s="56">
        <v>0</v>
      </c>
      <c r="G1053" s="56"/>
      <c r="H1053" s="56"/>
      <c r="I1053" s="56"/>
      <c r="J1053" s="56"/>
      <c r="K1053" s="56"/>
      <c r="L1053" s="56"/>
      <c r="M1053" s="56"/>
    </row>
    <row r="1054" spans="1:13" s="9" customFormat="1" ht="15" hidden="1" customHeight="1" x14ac:dyDescent="0.25">
      <c r="A1054" s="70"/>
      <c r="B1054" s="73"/>
      <c r="C1054" s="16"/>
      <c r="D1054" s="22">
        <v>819</v>
      </c>
      <c r="E1054" s="56">
        <f t="shared" si="233"/>
        <v>0</v>
      </c>
      <c r="F1054" s="56">
        <v>0</v>
      </c>
      <c r="G1054" s="56"/>
      <c r="H1054" s="56"/>
      <c r="I1054" s="56"/>
      <c r="J1054" s="56"/>
      <c r="K1054" s="56"/>
      <c r="L1054" s="56"/>
      <c r="M1054" s="56"/>
    </row>
    <row r="1055" spans="1:13" s="9" customFormat="1" ht="15" hidden="1" customHeight="1" x14ac:dyDescent="0.25">
      <c r="A1055" s="70"/>
      <c r="B1055" s="73"/>
      <c r="C1055" s="16"/>
      <c r="D1055" s="22">
        <v>826</v>
      </c>
      <c r="E1055" s="56">
        <f t="shared" si="233"/>
        <v>0</v>
      </c>
      <c r="F1055" s="56">
        <v>0</v>
      </c>
      <c r="G1055" s="56"/>
      <c r="H1055" s="56"/>
      <c r="I1055" s="56"/>
      <c r="J1055" s="56"/>
      <c r="K1055" s="56"/>
      <c r="L1055" s="56"/>
      <c r="M1055" s="56"/>
    </row>
    <row r="1056" spans="1:13" s="9" customFormat="1" ht="15" hidden="1" customHeight="1" x14ac:dyDescent="0.25">
      <c r="A1056" s="70"/>
      <c r="B1056" s="73"/>
      <c r="C1056" s="16"/>
      <c r="D1056" s="22">
        <v>829</v>
      </c>
      <c r="E1056" s="56">
        <f t="shared" si="233"/>
        <v>0</v>
      </c>
      <c r="F1056" s="56">
        <v>0</v>
      </c>
      <c r="G1056" s="56"/>
      <c r="H1056" s="56"/>
      <c r="I1056" s="56"/>
      <c r="J1056" s="56"/>
      <c r="K1056" s="56"/>
      <c r="L1056" s="56"/>
      <c r="M1056" s="56"/>
    </row>
    <row r="1057" spans="1:13" s="9" customFormat="1" ht="15" hidden="1" customHeight="1" x14ac:dyDescent="0.25">
      <c r="A1057" s="70"/>
      <c r="B1057" s="73"/>
      <c r="C1057" s="16"/>
      <c r="D1057" s="22">
        <v>832</v>
      </c>
      <c r="E1057" s="56">
        <f t="shared" si="233"/>
        <v>0</v>
      </c>
      <c r="F1057" s="56">
        <v>0</v>
      </c>
      <c r="G1057" s="56"/>
      <c r="H1057" s="56"/>
      <c r="I1057" s="56"/>
      <c r="J1057" s="56"/>
      <c r="K1057" s="56"/>
      <c r="L1057" s="56"/>
      <c r="M1057" s="56"/>
    </row>
    <row r="1058" spans="1:13" s="9" customFormat="1" ht="15" hidden="1" customHeight="1" x14ac:dyDescent="0.25">
      <c r="A1058" s="70"/>
      <c r="B1058" s="73"/>
      <c r="C1058" s="16"/>
      <c r="D1058" s="22">
        <v>843</v>
      </c>
      <c r="E1058" s="56">
        <f t="shared" si="233"/>
        <v>0</v>
      </c>
      <c r="F1058" s="56">
        <v>0</v>
      </c>
      <c r="G1058" s="56"/>
      <c r="H1058" s="56"/>
      <c r="I1058" s="56"/>
      <c r="J1058" s="56"/>
      <c r="K1058" s="56"/>
      <c r="L1058" s="56"/>
      <c r="M1058" s="56"/>
    </row>
    <row r="1059" spans="1:13" s="9" customFormat="1" ht="15" hidden="1" customHeight="1" x14ac:dyDescent="0.25">
      <c r="A1059" s="70"/>
      <c r="B1059" s="73"/>
      <c r="C1059" s="16"/>
      <c r="D1059" s="22">
        <v>847</v>
      </c>
      <c r="E1059" s="56">
        <f t="shared" si="233"/>
        <v>0</v>
      </c>
      <c r="F1059" s="56">
        <v>0</v>
      </c>
      <c r="G1059" s="56"/>
      <c r="H1059" s="56"/>
      <c r="I1059" s="56"/>
      <c r="J1059" s="56"/>
      <c r="K1059" s="56"/>
      <c r="L1059" s="56"/>
      <c r="M1059" s="56"/>
    </row>
    <row r="1060" spans="1:13" s="9" customFormat="1" ht="15" hidden="1" customHeight="1" x14ac:dyDescent="0.25">
      <c r="A1060" s="70"/>
      <c r="B1060" s="73"/>
      <c r="C1060" s="16"/>
      <c r="D1060" s="22">
        <v>848</v>
      </c>
      <c r="E1060" s="56">
        <f t="shared" si="233"/>
        <v>0</v>
      </c>
      <c r="F1060" s="56">
        <v>0</v>
      </c>
      <c r="G1060" s="56"/>
      <c r="H1060" s="56"/>
      <c r="I1060" s="56"/>
      <c r="J1060" s="56"/>
      <c r="K1060" s="56"/>
      <c r="L1060" s="56"/>
      <c r="M1060" s="56"/>
    </row>
    <row r="1061" spans="1:13" s="9" customFormat="1" ht="13.5" hidden="1" customHeight="1" x14ac:dyDescent="0.25">
      <c r="A1061" s="70"/>
      <c r="B1061" s="73"/>
      <c r="C1061" s="16"/>
      <c r="D1061" s="22">
        <v>857</v>
      </c>
      <c r="E1061" s="56">
        <f t="shared" si="233"/>
        <v>0</v>
      </c>
      <c r="F1061" s="56">
        <v>0</v>
      </c>
      <c r="G1061" s="56"/>
      <c r="H1061" s="56"/>
      <c r="I1061" s="56"/>
      <c r="J1061" s="56"/>
      <c r="K1061" s="56"/>
      <c r="L1061" s="56"/>
      <c r="M1061" s="56"/>
    </row>
    <row r="1062" spans="1:13" s="9" customFormat="1" ht="25.5" x14ac:dyDescent="0.25">
      <c r="A1062" s="70"/>
      <c r="B1062" s="73"/>
      <c r="C1062" s="16" t="s">
        <v>101</v>
      </c>
      <c r="D1062" s="22"/>
      <c r="E1062" s="56">
        <f t="shared" si="233"/>
        <v>4142.2298416821395</v>
      </c>
      <c r="F1062" s="56">
        <v>0</v>
      </c>
      <c r="G1062" s="56">
        <f>G1045/99.8*0.2</f>
        <v>82.847625611222441</v>
      </c>
      <c r="H1062" s="56">
        <f>H1045/99.8*0.2</f>
        <v>5.4938028056112227</v>
      </c>
      <c r="I1062" s="56">
        <v>371.42719</v>
      </c>
      <c r="J1062" s="56">
        <f>J1045/98*2</f>
        <v>693.37979591836734</v>
      </c>
      <c r="K1062" s="56">
        <f>K1045/98*2</f>
        <v>2989.0814273469387</v>
      </c>
      <c r="L1062" s="56">
        <v>0</v>
      </c>
      <c r="M1062" s="56">
        <v>0</v>
      </c>
    </row>
    <row r="1063" spans="1:13" s="9" customFormat="1" ht="24.75" customHeight="1" x14ac:dyDescent="0.25">
      <c r="A1063" s="70"/>
      <c r="B1063" s="73"/>
      <c r="C1063" s="16" t="s">
        <v>102</v>
      </c>
      <c r="D1063" s="22"/>
      <c r="E1063" s="56">
        <f t="shared" si="233"/>
        <v>0</v>
      </c>
      <c r="F1063" s="56">
        <v>0</v>
      </c>
      <c r="G1063" s="56">
        <v>0</v>
      </c>
      <c r="H1063" s="56">
        <v>0</v>
      </c>
      <c r="I1063" s="56">
        <v>0</v>
      </c>
      <c r="J1063" s="56">
        <v>0</v>
      </c>
      <c r="K1063" s="56">
        <v>0</v>
      </c>
      <c r="L1063" s="56">
        <v>0</v>
      </c>
      <c r="M1063" s="56">
        <v>0</v>
      </c>
    </row>
    <row r="1064" spans="1:13" s="9" customFormat="1" ht="37.5" customHeight="1" x14ac:dyDescent="0.25">
      <c r="A1064" s="70"/>
      <c r="B1064" s="73"/>
      <c r="C1064" s="16" t="s">
        <v>103</v>
      </c>
      <c r="D1064" s="22"/>
      <c r="E1064" s="56">
        <f t="shared" si="233"/>
        <v>0</v>
      </c>
      <c r="F1064" s="56">
        <v>0</v>
      </c>
      <c r="G1064" s="56">
        <v>0</v>
      </c>
      <c r="H1064" s="56">
        <v>0</v>
      </c>
      <c r="I1064" s="56">
        <v>0</v>
      </c>
      <c r="J1064" s="56">
        <v>0</v>
      </c>
      <c r="K1064" s="56">
        <v>0</v>
      </c>
      <c r="L1064" s="56">
        <v>0</v>
      </c>
      <c r="M1064" s="56">
        <v>0</v>
      </c>
    </row>
    <row r="1065" spans="1:13" s="9" customFormat="1" ht="12.75" customHeight="1" x14ac:dyDescent="0.25">
      <c r="A1065" s="70" t="s">
        <v>145</v>
      </c>
      <c r="B1065" s="73" t="s">
        <v>118</v>
      </c>
      <c r="C1065" s="16" t="s">
        <v>95</v>
      </c>
      <c r="D1065" s="22"/>
      <c r="E1065" s="56"/>
      <c r="F1065" s="56"/>
      <c r="G1065" s="56"/>
      <c r="H1065" s="56"/>
      <c r="I1065" s="56"/>
      <c r="J1065" s="56"/>
      <c r="K1065" s="56"/>
      <c r="L1065" s="56"/>
      <c r="M1065" s="56"/>
    </row>
    <row r="1066" spans="1:13" s="9" customFormat="1" ht="38.25" x14ac:dyDescent="0.25">
      <c r="A1066" s="70"/>
      <c r="B1066" s="73"/>
      <c r="C1066" s="16" t="s">
        <v>97</v>
      </c>
      <c r="D1066" s="22"/>
      <c r="E1066" s="56"/>
      <c r="F1066" s="56"/>
      <c r="G1066" s="56"/>
      <c r="H1066" s="56"/>
      <c r="I1066" s="56"/>
      <c r="J1066" s="56"/>
      <c r="K1066" s="56"/>
      <c r="L1066" s="56"/>
      <c r="M1066" s="56"/>
    </row>
    <row r="1067" spans="1:13" s="9" customFormat="1" ht="25.5" x14ac:dyDescent="0.25">
      <c r="A1067" s="70"/>
      <c r="B1067" s="73"/>
      <c r="C1067" s="16" t="s">
        <v>98</v>
      </c>
      <c r="D1067" s="22"/>
      <c r="E1067" s="56"/>
      <c r="F1067" s="56"/>
      <c r="G1067" s="56"/>
      <c r="H1067" s="56"/>
      <c r="I1067" s="56"/>
      <c r="J1067" s="56"/>
      <c r="K1067" s="56"/>
      <c r="L1067" s="56"/>
      <c r="M1067" s="56"/>
    </row>
    <row r="1068" spans="1:13" s="9" customFormat="1" ht="39.75" customHeight="1" x14ac:dyDescent="0.25">
      <c r="A1068" s="70"/>
      <c r="B1068" s="73"/>
      <c r="C1068" s="16" t="s">
        <v>99</v>
      </c>
      <c r="D1068" s="22"/>
      <c r="E1068" s="56"/>
      <c r="F1068" s="56"/>
      <c r="G1068" s="56"/>
      <c r="H1068" s="56"/>
      <c r="I1068" s="56"/>
      <c r="J1068" s="56"/>
      <c r="K1068" s="56"/>
      <c r="L1068" s="56"/>
      <c r="M1068" s="56"/>
    </row>
    <row r="1069" spans="1:13" s="9" customFormat="1" ht="25.5" x14ac:dyDescent="0.25">
      <c r="A1069" s="70"/>
      <c r="B1069" s="73"/>
      <c r="C1069" s="16" t="s">
        <v>100</v>
      </c>
      <c r="D1069" s="22">
        <v>810</v>
      </c>
      <c r="E1069" s="56"/>
      <c r="F1069" s="56"/>
      <c r="G1069" s="56"/>
      <c r="H1069" s="56"/>
      <c r="I1069" s="56"/>
      <c r="J1069" s="56"/>
      <c r="K1069" s="56"/>
      <c r="L1069" s="56"/>
      <c r="M1069" s="56"/>
    </row>
    <row r="1070" spans="1:13" s="9" customFormat="1" ht="19.5" customHeight="1" x14ac:dyDescent="0.25">
      <c r="A1070" s="70"/>
      <c r="B1070" s="73"/>
      <c r="C1070" s="16" t="s">
        <v>101</v>
      </c>
      <c r="D1070" s="22"/>
      <c r="E1070" s="56"/>
      <c r="F1070" s="56"/>
      <c r="G1070" s="56"/>
      <c r="H1070" s="56"/>
      <c r="I1070" s="56"/>
      <c r="J1070" s="56"/>
      <c r="K1070" s="56"/>
      <c r="L1070" s="56"/>
      <c r="M1070" s="56"/>
    </row>
    <row r="1071" spans="1:13" s="9" customFormat="1" ht="21" customHeight="1" x14ac:dyDescent="0.25">
      <c r="A1071" s="70"/>
      <c r="B1071" s="73"/>
      <c r="C1071" s="16" t="s">
        <v>102</v>
      </c>
      <c r="D1071" s="22"/>
      <c r="E1071" s="56"/>
      <c r="F1071" s="56"/>
      <c r="G1071" s="56"/>
      <c r="H1071" s="56"/>
      <c r="I1071" s="56"/>
      <c r="J1071" s="56"/>
      <c r="K1071" s="56"/>
      <c r="L1071" s="56"/>
      <c r="M1071" s="56"/>
    </row>
    <row r="1072" spans="1:13" s="9" customFormat="1" ht="34.5" customHeight="1" x14ac:dyDescent="0.25">
      <c r="A1072" s="70"/>
      <c r="B1072" s="73"/>
      <c r="C1072" s="16" t="s">
        <v>103</v>
      </c>
      <c r="D1072" s="22"/>
      <c r="E1072" s="56"/>
      <c r="F1072" s="56"/>
      <c r="G1072" s="56"/>
      <c r="H1072" s="56"/>
      <c r="I1072" s="56"/>
      <c r="J1072" s="56"/>
      <c r="K1072" s="56"/>
      <c r="L1072" s="56"/>
      <c r="M1072" s="56"/>
    </row>
    <row r="1073" spans="1:15" s="46" customFormat="1" ht="18.75" hidden="1" x14ac:dyDescent="0.3">
      <c r="A1073" s="53">
        <v>1</v>
      </c>
      <c r="B1073" s="54">
        <v>2</v>
      </c>
      <c r="C1073" s="54">
        <v>3</v>
      </c>
      <c r="D1073" s="54">
        <v>4</v>
      </c>
      <c r="E1073" s="58">
        <v>5</v>
      </c>
      <c r="F1073" s="58">
        <v>6</v>
      </c>
      <c r="G1073" s="58">
        <v>7</v>
      </c>
      <c r="H1073" s="58">
        <v>8</v>
      </c>
      <c r="I1073" s="58">
        <v>9</v>
      </c>
      <c r="J1073" s="58" t="s">
        <v>93</v>
      </c>
      <c r="K1073" s="58">
        <v>11</v>
      </c>
      <c r="L1073" s="58" t="s">
        <v>94</v>
      </c>
      <c r="M1073" s="58" t="s">
        <v>121</v>
      </c>
      <c r="N1073" s="44"/>
      <c r="O1073" s="45"/>
    </row>
    <row r="1074" spans="1:15" s="9" customFormat="1" ht="15" x14ac:dyDescent="0.25">
      <c r="A1074" s="70" t="s">
        <v>146</v>
      </c>
      <c r="B1074" s="73" t="s">
        <v>110</v>
      </c>
      <c r="C1074" s="16" t="s">
        <v>95</v>
      </c>
      <c r="D1074" s="22"/>
      <c r="E1074" s="56">
        <f>SUM(F1074:M1074)</f>
        <v>466347.36835999996</v>
      </c>
      <c r="F1074" s="56">
        <f t="shared" ref="F1074:G1074" si="235">F1078</f>
        <v>0</v>
      </c>
      <c r="G1074" s="56">
        <f t="shared" si="235"/>
        <v>0</v>
      </c>
      <c r="H1074" s="56">
        <f>H1078</f>
        <v>346605.29865999997</v>
      </c>
      <c r="I1074" s="56">
        <f t="shared" ref="I1074:M1074" si="236">I1078</f>
        <v>119742.06969999999</v>
      </c>
      <c r="J1074" s="56">
        <f t="shared" si="236"/>
        <v>0</v>
      </c>
      <c r="K1074" s="56">
        <f t="shared" si="236"/>
        <v>0</v>
      </c>
      <c r="L1074" s="56">
        <f t="shared" si="236"/>
        <v>0</v>
      </c>
      <c r="M1074" s="56">
        <f t="shared" si="236"/>
        <v>0</v>
      </c>
    </row>
    <row r="1075" spans="1:15" s="9" customFormat="1" ht="38.25" x14ac:dyDescent="0.25">
      <c r="A1075" s="70"/>
      <c r="B1075" s="73"/>
      <c r="C1075" s="16" t="s">
        <v>97</v>
      </c>
      <c r="D1075" s="22"/>
      <c r="E1075" s="56"/>
      <c r="F1075" s="56"/>
      <c r="G1075" s="56"/>
      <c r="H1075" s="56"/>
      <c r="I1075" s="56"/>
      <c r="J1075" s="56"/>
      <c r="K1075" s="56"/>
      <c r="L1075" s="56"/>
      <c r="M1075" s="56"/>
    </row>
    <row r="1076" spans="1:15" s="9" customFormat="1" ht="25.5" x14ac:dyDescent="0.25">
      <c r="A1076" s="70"/>
      <c r="B1076" s="73"/>
      <c r="C1076" s="16" t="s">
        <v>98</v>
      </c>
      <c r="D1076" s="22"/>
      <c r="E1076" s="56"/>
      <c r="F1076" s="56"/>
      <c r="G1076" s="56"/>
      <c r="H1076" s="56"/>
      <c r="I1076" s="56"/>
      <c r="J1076" s="56"/>
      <c r="K1076" s="56"/>
      <c r="L1076" s="56"/>
      <c r="M1076" s="56"/>
    </row>
    <row r="1077" spans="1:15" s="9" customFormat="1" ht="51" x14ac:dyDescent="0.25">
      <c r="A1077" s="70"/>
      <c r="B1077" s="73"/>
      <c r="C1077" s="16" t="s">
        <v>99</v>
      </c>
      <c r="D1077" s="22"/>
      <c r="E1077" s="56"/>
      <c r="F1077" s="56"/>
      <c r="G1077" s="56"/>
      <c r="H1077" s="56"/>
      <c r="I1077" s="56"/>
      <c r="J1077" s="56"/>
      <c r="K1077" s="56"/>
      <c r="L1077" s="56"/>
      <c r="M1077" s="56"/>
    </row>
    <row r="1078" spans="1:15" s="9" customFormat="1" ht="25.5" x14ac:dyDescent="0.25">
      <c r="A1078" s="70"/>
      <c r="B1078" s="73"/>
      <c r="C1078" s="16" t="s">
        <v>100</v>
      </c>
      <c r="D1078" s="22">
        <v>810</v>
      </c>
      <c r="E1078" s="56">
        <f>SUM(F1078:M1078)</f>
        <v>466347.36835999996</v>
      </c>
      <c r="F1078" s="56"/>
      <c r="G1078" s="56"/>
      <c r="H1078" s="56">
        <v>346605.29865999997</v>
      </c>
      <c r="I1078" s="56">
        <v>119742.06969999999</v>
      </c>
      <c r="J1078" s="56"/>
      <c r="K1078" s="56"/>
      <c r="L1078" s="56"/>
      <c r="M1078" s="56"/>
    </row>
    <row r="1079" spans="1:15" s="9" customFormat="1" ht="25.5" x14ac:dyDescent="0.25">
      <c r="A1079" s="70"/>
      <c r="B1079" s="73"/>
      <c r="C1079" s="16" t="s">
        <v>101</v>
      </c>
      <c r="D1079" s="22"/>
      <c r="E1079" s="56"/>
      <c r="F1079" s="56"/>
      <c r="G1079" s="56"/>
      <c r="H1079" s="56"/>
      <c r="I1079" s="56"/>
      <c r="J1079" s="56"/>
      <c r="K1079" s="56"/>
      <c r="L1079" s="56"/>
      <c r="M1079" s="56"/>
    </row>
    <row r="1080" spans="1:15" s="9" customFormat="1" ht="25.5" x14ac:dyDescent="0.25">
      <c r="A1080" s="70"/>
      <c r="B1080" s="73"/>
      <c r="C1080" s="16" t="s">
        <v>102</v>
      </c>
      <c r="D1080" s="22"/>
      <c r="E1080" s="56"/>
      <c r="F1080" s="56"/>
      <c r="G1080" s="56"/>
      <c r="H1080" s="56"/>
      <c r="I1080" s="56"/>
      <c r="J1080" s="56"/>
      <c r="K1080" s="56"/>
      <c r="L1080" s="56"/>
      <c r="M1080" s="56"/>
    </row>
    <row r="1081" spans="1:15" s="9" customFormat="1" ht="38.25" x14ac:dyDescent="0.25">
      <c r="A1081" s="70"/>
      <c r="B1081" s="73"/>
      <c r="C1081" s="16" t="s">
        <v>103</v>
      </c>
      <c r="D1081" s="22"/>
      <c r="E1081" s="56"/>
      <c r="F1081" s="56"/>
      <c r="G1081" s="56"/>
      <c r="H1081" s="56"/>
      <c r="I1081" s="56"/>
      <c r="J1081" s="56"/>
      <c r="K1081" s="56"/>
      <c r="L1081" s="56"/>
      <c r="M1081" s="56"/>
    </row>
    <row r="1082" spans="1:15" s="9" customFormat="1" ht="15" x14ac:dyDescent="0.25">
      <c r="A1082" s="70" t="s">
        <v>147</v>
      </c>
      <c r="B1082" s="73" t="s">
        <v>133</v>
      </c>
      <c r="C1082" s="16" t="s">
        <v>95</v>
      </c>
      <c r="D1082" s="22"/>
      <c r="E1082" s="56"/>
      <c r="F1082" s="56"/>
      <c r="G1082" s="56"/>
      <c r="H1082" s="56"/>
      <c r="I1082" s="56"/>
      <c r="J1082" s="56"/>
      <c r="K1082" s="56">
        <f>K1083</f>
        <v>10000</v>
      </c>
      <c r="L1082" s="56">
        <f t="shared" ref="L1082:M1082" si="237">L1083</f>
        <v>0</v>
      </c>
      <c r="M1082" s="56">
        <f t="shared" si="237"/>
        <v>0</v>
      </c>
    </row>
    <row r="1083" spans="1:15" s="9" customFormat="1" ht="38.25" x14ac:dyDescent="0.25">
      <c r="A1083" s="70"/>
      <c r="B1083" s="73"/>
      <c r="C1083" s="16" t="s">
        <v>97</v>
      </c>
      <c r="D1083" s="22"/>
      <c r="E1083" s="56"/>
      <c r="F1083" s="56"/>
      <c r="G1083" s="56"/>
      <c r="H1083" s="56"/>
      <c r="I1083" s="56"/>
      <c r="J1083" s="56"/>
      <c r="K1083" s="56">
        <f>K1086</f>
        <v>10000</v>
      </c>
      <c r="L1083" s="56">
        <f t="shared" ref="L1083:M1083" si="238">L1086</f>
        <v>0</v>
      </c>
      <c r="M1083" s="56">
        <f t="shared" si="238"/>
        <v>0</v>
      </c>
    </row>
    <row r="1084" spans="1:15" s="9" customFormat="1" ht="25.5" x14ac:dyDescent="0.25">
      <c r="A1084" s="70"/>
      <c r="B1084" s="73"/>
      <c r="C1084" s="16" t="s">
        <v>98</v>
      </c>
      <c r="D1084" s="22"/>
      <c r="E1084" s="56"/>
      <c r="F1084" s="56"/>
      <c r="G1084" s="56"/>
      <c r="H1084" s="56"/>
      <c r="I1084" s="56"/>
      <c r="J1084" s="56"/>
      <c r="K1084" s="56"/>
      <c r="L1084" s="56"/>
      <c r="M1084" s="56"/>
    </row>
    <row r="1085" spans="1:15" s="9" customFormat="1" ht="51" x14ac:dyDescent="0.25">
      <c r="A1085" s="70"/>
      <c r="B1085" s="73"/>
      <c r="C1085" s="16" t="s">
        <v>99</v>
      </c>
      <c r="D1085" s="22"/>
      <c r="E1085" s="56"/>
      <c r="F1085" s="56"/>
      <c r="G1085" s="56"/>
      <c r="H1085" s="56"/>
      <c r="I1085" s="56"/>
      <c r="J1085" s="56"/>
      <c r="K1085" s="56"/>
      <c r="L1085" s="56"/>
      <c r="M1085" s="56"/>
    </row>
    <row r="1086" spans="1:15" s="9" customFormat="1" ht="25.5" x14ac:dyDescent="0.25">
      <c r="A1086" s="70"/>
      <c r="B1086" s="73"/>
      <c r="C1086" s="16" t="s">
        <v>100</v>
      </c>
      <c r="D1086" s="22">
        <v>810</v>
      </c>
      <c r="E1086" s="56"/>
      <c r="F1086" s="56"/>
      <c r="G1086" s="56"/>
      <c r="H1086" s="56"/>
      <c r="I1086" s="56"/>
      <c r="J1086" s="56"/>
      <c r="K1086" s="56">
        <v>10000</v>
      </c>
      <c r="L1086" s="56">
        <v>0</v>
      </c>
      <c r="M1086" s="56">
        <v>0</v>
      </c>
    </row>
    <row r="1087" spans="1:15" s="9" customFormat="1" ht="25.5" x14ac:dyDescent="0.25">
      <c r="A1087" s="70"/>
      <c r="B1087" s="73"/>
      <c r="C1087" s="16" t="s">
        <v>101</v>
      </c>
      <c r="D1087" s="22"/>
      <c r="E1087" s="56"/>
      <c r="F1087" s="56"/>
      <c r="G1087" s="56"/>
      <c r="H1087" s="56"/>
      <c r="I1087" s="56"/>
      <c r="J1087" s="56"/>
      <c r="K1087" s="56"/>
      <c r="L1087" s="56"/>
      <c r="M1087" s="56"/>
    </row>
    <row r="1088" spans="1:15" s="9" customFormat="1" ht="25.5" x14ac:dyDescent="0.25">
      <c r="A1088" s="70"/>
      <c r="B1088" s="73"/>
      <c r="C1088" s="16" t="s">
        <v>102</v>
      </c>
      <c r="D1088" s="22"/>
      <c r="E1088" s="56"/>
      <c r="F1088" s="56"/>
      <c r="G1088" s="56"/>
      <c r="H1088" s="56"/>
      <c r="I1088" s="56"/>
      <c r="J1088" s="56"/>
      <c r="K1088" s="56"/>
      <c r="L1088" s="56"/>
      <c r="M1088" s="56"/>
    </row>
    <row r="1089" spans="1:13" s="9" customFormat="1" ht="38.25" x14ac:dyDescent="0.25">
      <c r="A1089" s="70"/>
      <c r="B1089" s="73"/>
      <c r="C1089" s="16" t="s">
        <v>103</v>
      </c>
      <c r="D1089" s="22"/>
      <c r="E1089" s="56"/>
      <c r="F1089" s="56"/>
      <c r="G1089" s="56"/>
      <c r="H1089" s="56"/>
      <c r="I1089" s="56"/>
      <c r="J1089" s="56"/>
      <c r="K1089" s="56"/>
      <c r="L1089" s="56"/>
      <c r="M1089" s="56"/>
    </row>
    <row r="1090" spans="1:13" x14ac:dyDescent="0.2">
      <c r="A1090" s="70" t="s">
        <v>4</v>
      </c>
      <c r="B1090" s="71" t="s">
        <v>134</v>
      </c>
      <c r="C1090" s="16" t="s">
        <v>95</v>
      </c>
      <c r="D1090" s="22"/>
      <c r="E1090" s="56">
        <f>SUM(F1090:M1090)</f>
        <v>8172112.4455300001</v>
      </c>
      <c r="F1090" s="56">
        <f t="shared" ref="F1090:M1090" si="239">F1091+F1093</f>
        <v>1102682.03</v>
      </c>
      <c r="G1090" s="56">
        <f t="shared" si="239"/>
        <v>1096402.2960899998</v>
      </c>
      <c r="H1090" s="56">
        <f t="shared" si="239"/>
        <v>944675.25612000003</v>
      </c>
      <c r="I1090" s="56">
        <f t="shared" si="239"/>
        <v>1112652.0033200001</v>
      </c>
      <c r="J1090" s="56">
        <f t="shared" si="239"/>
        <v>839626.76</v>
      </c>
      <c r="K1090" s="56">
        <f t="shared" si="239"/>
        <v>1006944.7</v>
      </c>
      <c r="L1090" s="56">
        <f t="shared" si="239"/>
        <v>1034564.7</v>
      </c>
      <c r="M1090" s="56">
        <f t="shared" si="239"/>
        <v>1034564.7</v>
      </c>
    </row>
    <row r="1091" spans="1:13" ht="38.25" x14ac:dyDescent="0.2">
      <c r="A1091" s="70"/>
      <c r="B1091" s="71"/>
      <c r="C1091" s="16" t="s">
        <v>97</v>
      </c>
      <c r="D1091" s="22"/>
      <c r="E1091" s="56">
        <f>E1094+E1113</f>
        <v>8172112.4455300011</v>
      </c>
      <c r="F1091" s="56">
        <f t="shared" ref="F1091:M1091" si="240">F1092+F1094+F1111+F1112+F1113</f>
        <v>1102682.03</v>
      </c>
      <c r="G1091" s="56">
        <f t="shared" si="240"/>
        <v>1096402.2960899998</v>
      </c>
      <c r="H1091" s="56">
        <f t="shared" si="240"/>
        <v>944675.25612000003</v>
      </c>
      <c r="I1091" s="56">
        <f t="shared" si="240"/>
        <v>1112652.0033200001</v>
      </c>
      <c r="J1091" s="56">
        <f>J1092+J1094+J1111+J1112+J1113</f>
        <v>839626.76</v>
      </c>
      <c r="K1091" s="56">
        <f>K1092+K1094+K1111+K1112+K1113</f>
        <v>1006944.7</v>
      </c>
      <c r="L1091" s="56">
        <f t="shared" si="240"/>
        <v>1034564.7</v>
      </c>
      <c r="M1091" s="56">
        <f t="shared" si="240"/>
        <v>1034564.7</v>
      </c>
    </row>
    <row r="1092" spans="1:13" ht="25.5" x14ac:dyDescent="0.2">
      <c r="A1092" s="70"/>
      <c r="B1092" s="71"/>
      <c r="C1092" s="16" t="s">
        <v>98</v>
      </c>
      <c r="D1092" s="22"/>
      <c r="E1092" s="56">
        <f t="shared" ref="E1092:E1112" si="241">SUM(F1092:L1092)</f>
        <v>0</v>
      </c>
      <c r="F1092" s="56">
        <f t="shared" ref="F1092:I1096" si="242">F1116+F1141+F1165+F1189+F1213+F1238</f>
        <v>0</v>
      </c>
      <c r="G1092" s="56">
        <f t="shared" si="242"/>
        <v>0</v>
      </c>
      <c r="H1092" s="56">
        <f t="shared" si="242"/>
        <v>0</v>
      </c>
      <c r="I1092" s="56">
        <f t="shared" si="242"/>
        <v>0</v>
      </c>
      <c r="J1092" s="65"/>
      <c r="K1092" s="65"/>
      <c r="L1092" s="65"/>
      <c r="M1092" s="65"/>
    </row>
    <row r="1093" spans="1:13" ht="51" x14ac:dyDescent="0.2">
      <c r="A1093" s="70"/>
      <c r="B1093" s="71"/>
      <c r="C1093" s="16" t="s">
        <v>99</v>
      </c>
      <c r="D1093" s="22"/>
      <c r="E1093" s="56">
        <f t="shared" si="241"/>
        <v>0</v>
      </c>
      <c r="F1093" s="56">
        <f t="shared" si="242"/>
        <v>0</v>
      </c>
      <c r="G1093" s="56">
        <f t="shared" si="242"/>
        <v>0</v>
      </c>
      <c r="H1093" s="56">
        <f t="shared" si="242"/>
        <v>0</v>
      </c>
      <c r="I1093" s="56">
        <f t="shared" si="242"/>
        <v>0</v>
      </c>
      <c r="J1093" s="65"/>
      <c r="K1093" s="65"/>
      <c r="L1093" s="65"/>
      <c r="M1093" s="65"/>
    </row>
    <row r="1094" spans="1:13" ht="25.5" x14ac:dyDescent="0.2">
      <c r="A1094" s="70"/>
      <c r="B1094" s="71"/>
      <c r="C1094" s="16" t="s">
        <v>100</v>
      </c>
      <c r="D1094" s="25">
        <v>810</v>
      </c>
      <c r="E1094" s="56">
        <f>SUM(F1094:M1094)</f>
        <v>2785172.4455300006</v>
      </c>
      <c r="F1094" s="56">
        <f t="shared" si="242"/>
        <v>602682.03</v>
      </c>
      <c r="G1094" s="56">
        <f t="shared" si="242"/>
        <v>476662.29608999996</v>
      </c>
      <c r="H1094" s="56">
        <f t="shared" si="242"/>
        <v>294675.25611999998</v>
      </c>
      <c r="I1094" s="56">
        <f>I1118+I1143+I1167+I1191+I1215+I1240+I1264</f>
        <v>395452.00332000002</v>
      </c>
      <c r="J1094" s="56">
        <f>J1118+J1143+J1167+J1191+J1215+J1240+J1264</f>
        <v>139626.76</v>
      </c>
      <c r="K1094" s="56">
        <f>K1118+K1143+K1167+K1191+K1215+K1240+K1264</f>
        <v>286944.7</v>
      </c>
      <c r="L1094" s="56">
        <f>L1118+L1143+L1167+L1191+L1215+L1240+L1264</f>
        <v>294564.7</v>
      </c>
      <c r="M1094" s="56">
        <f>M1118+M1143+M1167+M1191+M1215+M1240+M1264</f>
        <v>294564.7</v>
      </c>
    </row>
    <row r="1095" spans="1:13" hidden="1" x14ac:dyDescent="0.2">
      <c r="A1095" s="70"/>
      <c r="B1095" s="71"/>
      <c r="C1095" s="16"/>
      <c r="D1095" s="22">
        <v>804</v>
      </c>
      <c r="E1095" s="56">
        <f t="shared" si="241"/>
        <v>0</v>
      </c>
      <c r="F1095" s="56">
        <f t="shared" si="242"/>
        <v>0</v>
      </c>
      <c r="G1095" s="56">
        <f t="shared" si="242"/>
        <v>0</v>
      </c>
      <c r="H1095" s="56">
        <f t="shared" si="242"/>
        <v>0</v>
      </c>
      <c r="I1095" s="56">
        <f>I1119+I1144+I1168+I1192+I1216+I1241</f>
        <v>0</v>
      </c>
      <c r="J1095" s="65"/>
      <c r="K1095" s="65"/>
      <c r="L1095" s="65"/>
      <c r="M1095" s="65"/>
    </row>
    <row r="1096" spans="1:13" hidden="1" x14ac:dyDescent="0.2">
      <c r="A1096" s="70"/>
      <c r="B1096" s="71"/>
      <c r="C1096" s="16"/>
      <c r="D1096" s="22">
        <v>808</v>
      </c>
      <c r="E1096" s="56">
        <f t="shared" si="241"/>
        <v>0</v>
      </c>
      <c r="F1096" s="56">
        <f t="shared" si="242"/>
        <v>0</v>
      </c>
      <c r="G1096" s="56">
        <f t="shared" si="242"/>
        <v>0</v>
      </c>
      <c r="H1096" s="56">
        <f t="shared" si="242"/>
        <v>0</v>
      </c>
      <c r="I1096" s="56">
        <f>I1120+I1145+I1169+I1193+I1217+I1242</f>
        <v>0</v>
      </c>
      <c r="J1096" s="65"/>
      <c r="K1096" s="65"/>
      <c r="L1096" s="65"/>
      <c r="M1096" s="65"/>
    </row>
    <row r="1097" spans="1:13" hidden="1" x14ac:dyDescent="0.2">
      <c r="A1097" s="70"/>
      <c r="B1097" s="71"/>
      <c r="C1097" s="16"/>
      <c r="D1097" s="22">
        <v>810</v>
      </c>
      <c r="E1097" s="56">
        <f>SUM(F1097:L1097)</f>
        <v>2645780.4855300006</v>
      </c>
      <c r="F1097" s="56">
        <v>602682.03</v>
      </c>
      <c r="G1097" s="56">
        <v>476662.29608999996</v>
      </c>
      <c r="H1097" s="56">
        <v>294675.25611999998</v>
      </c>
      <c r="I1097" s="56">
        <v>395452.00332000002</v>
      </c>
      <c r="J1097" s="65">
        <v>291273.5</v>
      </c>
      <c r="K1097" s="65">
        <v>292517.7</v>
      </c>
      <c r="L1097" s="65">
        <v>292517.7</v>
      </c>
      <c r="M1097" s="65">
        <v>292517.7</v>
      </c>
    </row>
    <row r="1098" spans="1:13" hidden="1" x14ac:dyDescent="0.2">
      <c r="A1098" s="70"/>
      <c r="B1098" s="71"/>
      <c r="C1098" s="16"/>
      <c r="D1098" s="24">
        <v>812</v>
      </c>
      <c r="E1098" s="56">
        <f t="shared" si="241"/>
        <v>0</v>
      </c>
      <c r="F1098" s="56">
        <f t="shared" ref="F1098:I1113" si="243">F1122+F1147+F1171+F1195+F1219+F1244</f>
        <v>0</v>
      </c>
      <c r="G1098" s="56">
        <f t="shared" si="243"/>
        <v>0</v>
      </c>
      <c r="H1098" s="56">
        <f t="shared" si="243"/>
        <v>0</v>
      </c>
      <c r="I1098" s="56">
        <f t="shared" si="243"/>
        <v>0</v>
      </c>
      <c r="J1098" s="65"/>
      <c r="K1098" s="65"/>
      <c r="L1098" s="65"/>
      <c r="M1098" s="65"/>
    </row>
    <row r="1099" spans="1:13" hidden="1" x14ac:dyDescent="0.2">
      <c r="A1099" s="70"/>
      <c r="B1099" s="71"/>
      <c r="C1099" s="16"/>
      <c r="D1099" s="22">
        <v>813</v>
      </c>
      <c r="E1099" s="56">
        <f t="shared" si="241"/>
        <v>0</v>
      </c>
      <c r="F1099" s="56">
        <f t="shared" si="243"/>
        <v>0</v>
      </c>
      <c r="G1099" s="56">
        <f t="shared" si="243"/>
        <v>0</v>
      </c>
      <c r="H1099" s="56">
        <f t="shared" si="243"/>
        <v>0</v>
      </c>
      <c r="I1099" s="56">
        <f t="shared" si="243"/>
        <v>0</v>
      </c>
      <c r="J1099" s="65"/>
      <c r="K1099" s="65"/>
      <c r="L1099" s="65"/>
      <c r="M1099" s="65"/>
    </row>
    <row r="1100" spans="1:13" hidden="1" x14ac:dyDescent="0.2">
      <c r="A1100" s="70"/>
      <c r="B1100" s="71"/>
      <c r="C1100" s="16"/>
      <c r="D1100" s="22">
        <v>814</v>
      </c>
      <c r="E1100" s="56">
        <f t="shared" si="241"/>
        <v>0</v>
      </c>
      <c r="F1100" s="56">
        <f t="shared" si="243"/>
        <v>0</v>
      </c>
      <c r="G1100" s="56">
        <f t="shared" si="243"/>
        <v>0</v>
      </c>
      <c r="H1100" s="56">
        <f t="shared" si="243"/>
        <v>0</v>
      </c>
      <c r="I1100" s="56">
        <f t="shared" si="243"/>
        <v>0</v>
      </c>
      <c r="J1100" s="65"/>
      <c r="K1100" s="65"/>
      <c r="L1100" s="65"/>
      <c r="M1100" s="65"/>
    </row>
    <row r="1101" spans="1:13" hidden="1" x14ac:dyDescent="0.2">
      <c r="A1101" s="70"/>
      <c r="B1101" s="71"/>
      <c r="C1101" s="16"/>
      <c r="D1101" s="22">
        <v>815</v>
      </c>
      <c r="E1101" s="56">
        <f t="shared" si="241"/>
        <v>0</v>
      </c>
      <c r="F1101" s="56">
        <f t="shared" si="243"/>
        <v>0</v>
      </c>
      <c r="G1101" s="56">
        <f t="shared" si="243"/>
        <v>0</v>
      </c>
      <c r="H1101" s="56">
        <f t="shared" si="243"/>
        <v>0</v>
      </c>
      <c r="I1101" s="56">
        <f t="shared" si="243"/>
        <v>0</v>
      </c>
      <c r="J1101" s="65"/>
      <c r="K1101" s="65"/>
      <c r="L1101" s="65"/>
      <c r="M1101" s="65"/>
    </row>
    <row r="1102" spans="1:13" hidden="1" x14ac:dyDescent="0.2">
      <c r="A1102" s="70"/>
      <c r="B1102" s="71"/>
      <c r="C1102" s="16"/>
      <c r="D1102" s="22">
        <v>816</v>
      </c>
      <c r="E1102" s="56">
        <f t="shared" si="241"/>
        <v>0</v>
      </c>
      <c r="F1102" s="56">
        <f t="shared" si="243"/>
        <v>0</v>
      </c>
      <c r="G1102" s="56">
        <f t="shared" si="243"/>
        <v>0</v>
      </c>
      <c r="H1102" s="56">
        <f t="shared" si="243"/>
        <v>0</v>
      </c>
      <c r="I1102" s="56">
        <f t="shared" si="243"/>
        <v>0</v>
      </c>
      <c r="J1102" s="65"/>
      <c r="K1102" s="65"/>
      <c r="L1102" s="65"/>
      <c r="M1102" s="65"/>
    </row>
    <row r="1103" spans="1:13" hidden="1" x14ac:dyDescent="0.2">
      <c r="A1103" s="70"/>
      <c r="B1103" s="71"/>
      <c r="C1103" s="16"/>
      <c r="D1103" s="22">
        <v>819</v>
      </c>
      <c r="E1103" s="56">
        <f t="shared" si="241"/>
        <v>0</v>
      </c>
      <c r="F1103" s="56">
        <f t="shared" si="243"/>
        <v>0</v>
      </c>
      <c r="G1103" s="56">
        <f t="shared" si="243"/>
        <v>0</v>
      </c>
      <c r="H1103" s="56">
        <f t="shared" si="243"/>
        <v>0</v>
      </c>
      <c r="I1103" s="56">
        <f t="shared" si="243"/>
        <v>0</v>
      </c>
      <c r="J1103" s="65"/>
      <c r="K1103" s="65"/>
      <c r="L1103" s="65"/>
      <c r="M1103" s="65"/>
    </row>
    <row r="1104" spans="1:13" hidden="1" x14ac:dyDescent="0.2">
      <c r="A1104" s="70"/>
      <c r="B1104" s="71"/>
      <c r="C1104" s="16"/>
      <c r="D1104" s="22">
        <v>826</v>
      </c>
      <c r="E1104" s="56">
        <f t="shared" si="241"/>
        <v>0</v>
      </c>
      <c r="F1104" s="56">
        <f t="shared" si="243"/>
        <v>0</v>
      </c>
      <c r="G1104" s="56">
        <f t="shared" si="243"/>
        <v>0</v>
      </c>
      <c r="H1104" s="56">
        <f t="shared" si="243"/>
        <v>0</v>
      </c>
      <c r="I1104" s="56">
        <f t="shared" si="243"/>
        <v>0</v>
      </c>
      <c r="J1104" s="65"/>
      <c r="K1104" s="65"/>
      <c r="L1104" s="65"/>
      <c r="M1104" s="65"/>
    </row>
    <row r="1105" spans="1:13" hidden="1" x14ac:dyDescent="0.2">
      <c r="A1105" s="70"/>
      <c r="B1105" s="71"/>
      <c r="C1105" s="16"/>
      <c r="D1105" s="22">
        <v>829</v>
      </c>
      <c r="E1105" s="56">
        <f t="shared" si="241"/>
        <v>0</v>
      </c>
      <c r="F1105" s="56">
        <f t="shared" si="243"/>
        <v>0</v>
      </c>
      <c r="G1105" s="56">
        <f t="shared" si="243"/>
        <v>0</v>
      </c>
      <c r="H1105" s="56">
        <f t="shared" si="243"/>
        <v>0</v>
      </c>
      <c r="I1105" s="56">
        <f t="shared" si="243"/>
        <v>0</v>
      </c>
      <c r="J1105" s="65"/>
      <c r="K1105" s="65"/>
      <c r="L1105" s="65"/>
      <c r="M1105" s="65"/>
    </row>
    <row r="1106" spans="1:13" hidden="1" x14ac:dyDescent="0.2">
      <c r="A1106" s="70"/>
      <c r="B1106" s="71"/>
      <c r="C1106" s="16"/>
      <c r="D1106" s="22">
        <v>832</v>
      </c>
      <c r="E1106" s="56">
        <f t="shared" si="241"/>
        <v>0</v>
      </c>
      <c r="F1106" s="56">
        <f t="shared" si="243"/>
        <v>0</v>
      </c>
      <c r="G1106" s="56">
        <f t="shared" si="243"/>
        <v>0</v>
      </c>
      <c r="H1106" s="56">
        <f t="shared" si="243"/>
        <v>0</v>
      </c>
      <c r="I1106" s="56">
        <f t="shared" si="243"/>
        <v>0</v>
      </c>
      <c r="J1106" s="65"/>
      <c r="K1106" s="65"/>
      <c r="L1106" s="65"/>
      <c r="M1106" s="65"/>
    </row>
    <row r="1107" spans="1:13" hidden="1" x14ac:dyDescent="0.2">
      <c r="A1107" s="70"/>
      <c r="B1107" s="71"/>
      <c r="C1107" s="16"/>
      <c r="D1107" s="22">
        <v>843</v>
      </c>
      <c r="E1107" s="56">
        <f t="shared" si="241"/>
        <v>0</v>
      </c>
      <c r="F1107" s="56">
        <f t="shared" si="243"/>
        <v>0</v>
      </c>
      <c r="G1107" s="56">
        <f t="shared" si="243"/>
        <v>0</v>
      </c>
      <c r="H1107" s="56">
        <f t="shared" si="243"/>
        <v>0</v>
      </c>
      <c r="I1107" s="56">
        <f t="shared" si="243"/>
        <v>0</v>
      </c>
      <c r="J1107" s="65"/>
      <c r="K1107" s="65"/>
      <c r="L1107" s="65"/>
      <c r="M1107" s="65"/>
    </row>
    <row r="1108" spans="1:13" hidden="1" x14ac:dyDescent="0.2">
      <c r="A1108" s="70"/>
      <c r="B1108" s="71"/>
      <c r="C1108" s="16"/>
      <c r="D1108" s="22">
        <v>847</v>
      </c>
      <c r="E1108" s="56">
        <f t="shared" si="241"/>
        <v>0</v>
      </c>
      <c r="F1108" s="56">
        <f t="shared" si="243"/>
        <v>0</v>
      </c>
      <c r="G1108" s="56">
        <f t="shared" si="243"/>
        <v>0</v>
      </c>
      <c r="H1108" s="56">
        <f t="shared" si="243"/>
        <v>0</v>
      </c>
      <c r="I1108" s="56">
        <f t="shared" si="243"/>
        <v>0</v>
      </c>
      <c r="J1108" s="65"/>
      <c r="K1108" s="65"/>
      <c r="L1108" s="65"/>
      <c r="M1108" s="65"/>
    </row>
    <row r="1109" spans="1:13" hidden="1" x14ac:dyDescent="0.2">
      <c r="A1109" s="70"/>
      <c r="B1109" s="71"/>
      <c r="C1109" s="16"/>
      <c r="D1109" s="22">
        <v>848</v>
      </c>
      <c r="E1109" s="56">
        <f t="shared" si="241"/>
        <v>0</v>
      </c>
      <c r="F1109" s="56">
        <f t="shared" si="243"/>
        <v>0</v>
      </c>
      <c r="G1109" s="56">
        <f t="shared" si="243"/>
        <v>0</v>
      </c>
      <c r="H1109" s="56">
        <f t="shared" si="243"/>
        <v>0</v>
      </c>
      <c r="I1109" s="56">
        <f t="shared" si="243"/>
        <v>0</v>
      </c>
      <c r="J1109" s="65"/>
      <c r="K1109" s="65"/>
      <c r="L1109" s="65"/>
      <c r="M1109" s="65"/>
    </row>
    <row r="1110" spans="1:13" hidden="1" x14ac:dyDescent="0.2">
      <c r="A1110" s="70"/>
      <c r="B1110" s="71"/>
      <c r="C1110" s="16"/>
      <c r="D1110" s="22">
        <v>857</v>
      </c>
      <c r="E1110" s="56">
        <f t="shared" si="241"/>
        <v>0</v>
      </c>
      <c r="F1110" s="56">
        <f t="shared" si="243"/>
        <v>0</v>
      </c>
      <c r="G1110" s="56">
        <f t="shared" si="243"/>
        <v>0</v>
      </c>
      <c r="H1110" s="56">
        <f t="shared" si="243"/>
        <v>0</v>
      </c>
      <c r="I1110" s="56">
        <f t="shared" si="243"/>
        <v>0</v>
      </c>
      <c r="J1110" s="65"/>
      <c r="K1110" s="65"/>
      <c r="L1110" s="65"/>
      <c r="M1110" s="65"/>
    </row>
    <row r="1111" spans="1:13" ht="25.5" x14ac:dyDescent="0.2">
      <c r="A1111" s="70"/>
      <c r="B1111" s="71"/>
      <c r="C1111" s="16" t="s">
        <v>101</v>
      </c>
      <c r="D1111" s="22"/>
      <c r="E1111" s="56">
        <f t="shared" si="241"/>
        <v>0</v>
      </c>
      <c r="F1111" s="56">
        <f t="shared" si="243"/>
        <v>0</v>
      </c>
      <c r="G1111" s="56">
        <f t="shared" si="243"/>
        <v>0</v>
      </c>
      <c r="H1111" s="56">
        <f t="shared" si="243"/>
        <v>0</v>
      </c>
      <c r="I1111" s="56">
        <f t="shared" si="243"/>
        <v>0</v>
      </c>
      <c r="J1111" s="65"/>
      <c r="K1111" s="65"/>
      <c r="L1111" s="65"/>
      <c r="M1111" s="65"/>
    </row>
    <row r="1112" spans="1:13" ht="25.5" x14ac:dyDescent="0.2">
      <c r="A1112" s="70"/>
      <c r="B1112" s="71"/>
      <c r="C1112" s="16" t="s">
        <v>102</v>
      </c>
      <c r="D1112" s="22"/>
      <c r="E1112" s="56">
        <f t="shared" si="241"/>
        <v>0</v>
      </c>
      <c r="F1112" s="56">
        <f t="shared" si="243"/>
        <v>0</v>
      </c>
      <c r="G1112" s="56">
        <f t="shared" si="243"/>
        <v>0</v>
      </c>
      <c r="H1112" s="56">
        <f t="shared" si="243"/>
        <v>0</v>
      </c>
      <c r="I1112" s="56">
        <f t="shared" si="243"/>
        <v>0</v>
      </c>
      <c r="J1112" s="65"/>
      <c r="K1112" s="65"/>
      <c r="L1112" s="65"/>
      <c r="M1112" s="65"/>
    </row>
    <row r="1113" spans="1:13" ht="38.25" x14ac:dyDescent="0.2">
      <c r="A1113" s="70"/>
      <c r="B1113" s="71"/>
      <c r="C1113" s="16" t="s">
        <v>103</v>
      </c>
      <c r="D1113" s="22"/>
      <c r="E1113" s="56">
        <f>SUM(F1113:M1113)</f>
        <v>5386940</v>
      </c>
      <c r="F1113" s="56">
        <f t="shared" si="243"/>
        <v>500000</v>
      </c>
      <c r="G1113" s="56">
        <f t="shared" si="243"/>
        <v>619740</v>
      </c>
      <c r="H1113" s="56">
        <f t="shared" si="243"/>
        <v>650000</v>
      </c>
      <c r="I1113" s="56">
        <f t="shared" si="243"/>
        <v>717200</v>
      </c>
      <c r="J1113" s="56">
        <f>J1137+J1162+J1186+J1210+J1234+J1259</f>
        <v>700000</v>
      </c>
      <c r="K1113" s="56">
        <f>K1137+K1162+K1186+K1210+K1234+K1259</f>
        <v>720000</v>
      </c>
      <c r="L1113" s="56">
        <f>L1137+L1162+L1186+L1210+L1234+L1259</f>
        <v>740000</v>
      </c>
      <c r="M1113" s="56">
        <f>M1137+M1162+M1186+M1210+M1234+M1259</f>
        <v>740000</v>
      </c>
    </row>
    <row r="1114" spans="1:13" x14ac:dyDescent="0.2">
      <c r="A1114" s="70" t="s">
        <v>24</v>
      </c>
      <c r="B1114" s="71" t="s">
        <v>69</v>
      </c>
      <c r="C1114" s="16" t="s">
        <v>95</v>
      </c>
      <c r="D1114" s="22"/>
      <c r="E1114" s="56">
        <f>SUM(F1114:M1114)</f>
        <v>658.20384000000001</v>
      </c>
      <c r="F1114" s="56">
        <f t="shared" ref="F1114:M1114" si="244">F1115+F1117</f>
        <v>0</v>
      </c>
      <c r="G1114" s="56">
        <f t="shared" si="244"/>
        <v>658.20384000000001</v>
      </c>
      <c r="H1114" s="56">
        <f t="shared" si="244"/>
        <v>0</v>
      </c>
      <c r="I1114" s="56">
        <f t="shared" si="244"/>
        <v>0</v>
      </c>
      <c r="J1114" s="56">
        <f t="shared" si="244"/>
        <v>0</v>
      </c>
      <c r="K1114" s="56">
        <f t="shared" si="244"/>
        <v>0</v>
      </c>
      <c r="L1114" s="56">
        <f t="shared" si="244"/>
        <v>0</v>
      </c>
      <c r="M1114" s="56">
        <f t="shared" si="244"/>
        <v>0</v>
      </c>
    </row>
    <row r="1115" spans="1:13" ht="38.25" x14ac:dyDescent="0.2">
      <c r="A1115" s="70"/>
      <c r="B1115" s="71"/>
      <c r="C1115" s="16" t="s">
        <v>97</v>
      </c>
      <c r="D1115" s="22"/>
      <c r="E1115" s="56">
        <f>E1118</f>
        <v>658.20384000000001</v>
      </c>
      <c r="F1115" s="56">
        <f t="shared" ref="F1115:M1115" si="245">F1116+F1118+F1135+F1136+F1137</f>
        <v>0</v>
      </c>
      <c r="G1115" s="56">
        <f t="shared" si="245"/>
        <v>658.20384000000001</v>
      </c>
      <c r="H1115" s="56">
        <f t="shared" si="245"/>
        <v>0</v>
      </c>
      <c r="I1115" s="56">
        <f t="shared" si="245"/>
        <v>0</v>
      </c>
      <c r="J1115" s="56">
        <f t="shared" si="245"/>
        <v>0</v>
      </c>
      <c r="K1115" s="56">
        <f t="shared" si="245"/>
        <v>0</v>
      </c>
      <c r="L1115" s="56">
        <f t="shared" si="245"/>
        <v>0</v>
      </c>
      <c r="M1115" s="56">
        <f t="shared" si="245"/>
        <v>0</v>
      </c>
    </row>
    <row r="1116" spans="1:13" ht="25.5" x14ac:dyDescent="0.2">
      <c r="A1116" s="70"/>
      <c r="B1116" s="71"/>
      <c r="C1116" s="16" t="s">
        <v>98</v>
      </c>
      <c r="D1116" s="22"/>
      <c r="E1116" s="56">
        <f t="shared" ref="E1116:E1137" si="246">SUM(F1116:L1116)</f>
        <v>0</v>
      </c>
      <c r="F1116" s="56">
        <v>0</v>
      </c>
      <c r="G1116" s="56">
        <v>0</v>
      </c>
      <c r="H1116" s="56">
        <v>0</v>
      </c>
      <c r="I1116" s="56">
        <v>0</v>
      </c>
      <c r="J1116" s="56">
        <v>0</v>
      </c>
      <c r="K1116" s="56">
        <v>0</v>
      </c>
      <c r="L1116" s="56">
        <v>0</v>
      </c>
      <c r="M1116" s="56">
        <v>0</v>
      </c>
    </row>
    <row r="1117" spans="1:13" ht="51" x14ac:dyDescent="0.2">
      <c r="A1117" s="70"/>
      <c r="B1117" s="71"/>
      <c r="C1117" s="16" t="s">
        <v>99</v>
      </c>
      <c r="D1117" s="22"/>
      <c r="E1117" s="56">
        <f t="shared" si="246"/>
        <v>0</v>
      </c>
      <c r="F1117" s="56">
        <v>0</v>
      </c>
      <c r="G1117" s="56">
        <v>0</v>
      </c>
      <c r="H1117" s="56">
        <v>0</v>
      </c>
      <c r="I1117" s="56">
        <v>0</v>
      </c>
      <c r="J1117" s="56">
        <v>0</v>
      </c>
      <c r="K1117" s="56">
        <v>0</v>
      </c>
      <c r="L1117" s="56">
        <v>0</v>
      </c>
      <c r="M1117" s="56">
        <v>0</v>
      </c>
    </row>
    <row r="1118" spans="1:13" ht="25.5" x14ac:dyDescent="0.2">
      <c r="A1118" s="70"/>
      <c r="B1118" s="71"/>
      <c r="C1118" s="16" t="s">
        <v>100</v>
      </c>
      <c r="D1118" s="17">
        <v>810</v>
      </c>
      <c r="E1118" s="56">
        <f>SUM(F1118:M1118)</f>
        <v>658.20384000000001</v>
      </c>
      <c r="F1118" s="56">
        <f t="shared" ref="F1118:M1118" si="247">SUM(F1119:F1134)</f>
        <v>0</v>
      </c>
      <c r="G1118" s="56">
        <f t="shared" si="247"/>
        <v>658.20384000000001</v>
      </c>
      <c r="H1118" s="56">
        <f t="shared" si="247"/>
        <v>0</v>
      </c>
      <c r="I1118" s="56">
        <f t="shared" si="247"/>
        <v>0</v>
      </c>
      <c r="J1118" s="56">
        <f t="shared" si="247"/>
        <v>0</v>
      </c>
      <c r="K1118" s="56">
        <f t="shared" si="247"/>
        <v>0</v>
      </c>
      <c r="L1118" s="56">
        <f t="shared" si="247"/>
        <v>0</v>
      </c>
      <c r="M1118" s="56">
        <f t="shared" si="247"/>
        <v>0</v>
      </c>
    </row>
    <row r="1119" spans="1:13" hidden="1" x14ac:dyDescent="0.2">
      <c r="A1119" s="70"/>
      <c r="B1119" s="71"/>
      <c r="C1119" s="16"/>
      <c r="D1119" s="22">
        <v>804</v>
      </c>
      <c r="E1119" s="56">
        <f t="shared" si="246"/>
        <v>0</v>
      </c>
      <c r="F1119" s="56"/>
      <c r="G1119" s="56"/>
      <c r="H1119" s="56"/>
      <c r="I1119" s="56"/>
      <c r="J1119" s="56"/>
      <c r="K1119" s="56"/>
      <c r="L1119" s="56"/>
      <c r="M1119" s="56"/>
    </row>
    <row r="1120" spans="1:13" hidden="1" x14ac:dyDescent="0.2">
      <c r="A1120" s="70"/>
      <c r="B1120" s="71"/>
      <c r="C1120" s="16"/>
      <c r="D1120" s="22">
        <v>808</v>
      </c>
      <c r="E1120" s="56">
        <f t="shared" si="246"/>
        <v>0</v>
      </c>
      <c r="F1120" s="56"/>
      <c r="G1120" s="56"/>
      <c r="H1120" s="56"/>
      <c r="I1120" s="56"/>
      <c r="J1120" s="56"/>
      <c r="K1120" s="56"/>
      <c r="L1120" s="56"/>
      <c r="M1120" s="56"/>
    </row>
    <row r="1121" spans="1:13" hidden="1" x14ac:dyDescent="0.2">
      <c r="A1121" s="70"/>
      <c r="B1121" s="71"/>
      <c r="C1121" s="16"/>
      <c r="D1121" s="22">
        <v>810</v>
      </c>
      <c r="E1121" s="56">
        <f t="shared" si="246"/>
        <v>658.20384000000001</v>
      </c>
      <c r="F1121" s="56"/>
      <c r="G1121" s="56">
        <v>658.20384000000001</v>
      </c>
      <c r="H1121" s="56"/>
      <c r="I1121" s="56"/>
      <c r="J1121" s="56"/>
      <c r="K1121" s="56"/>
      <c r="L1121" s="56"/>
      <c r="M1121" s="56"/>
    </row>
    <row r="1122" spans="1:13" hidden="1" x14ac:dyDescent="0.2">
      <c r="A1122" s="70"/>
      <c r="B1122" s="71"/>
      <c r="C1122" s="16"/>
      <c r="D1122" s="24">
        <v>812</v>
      </c>
      <c r="E1122" s="56">
        <f t="shared" si="246"/>
        <v>0</v>
      </c>
      <c r="F1122" s="56"/>
      <c r="G1122" s="56"/>
      <c r="H1122" s="56"/>
      <c r="I1122" s="56"/>
      <c r="J1122" s="56"/>
      <c r="K1122" s="56"/>
      <c r="L1122" s="56"/>
      <c r="M1122" s="56"/>
    </row>
    <row r="1123" spans="1:13" hidden="1" x14ac:dyDescent="0.2">
      <c r="A1123" s="70"/>
      <c r="B1123" s="71"/>
      <c r="C1123" s="16"/>
      <c r="D1123" s="22">
        <v>813</v>
      </c>
      <c r="E1123" s="56">
        <f t="shared" si="246"/>
        <v>0</v>
      </c>
      <c r="F1123" s="56"/>
      <c r="G1123" s="56"/>
      <c r="H1123" s="56"/>
      <c r="I1123" s="56"/>
      <c r="J1123" s="56"/>
      <c r="K1123" s="56"/>
      <c r="L1123" s="56"/>
      <c r="M1123" s="56"/>
    </row>
    <row r="1124" spans="1:13" hidden="1" x14ac:dyDescent="0.2">
      <c r="A1124" s="70"/>
      <c r="B1124" s="71"/>
      <c r="C1124" s="16"/>
      <c r="D1124" s="22">
        <v>814</v>
      </c>
      <c r="E1124" s="56">
        <f t="shared" si="246"/>
        <v>0</v>
      </c>
      <c r="F1124" s="56"/>
      <c r="G1124" s="56"/>
      <c r="H1124" s="56"/>
      <c r="I1124" s="56"/>
      <c r="J1124" s="56"/>
      <c r="K1124" s="56"/>
      <c r="L1124" s="56"/>
      <c r="M1124" s="56"/>
    </row>
    <row r="1125" spans="1:13" hidden="1" x14ac:dyDescent="0.2">
      <c r="A1125" s="70"/>
      <c r="B1125" s="71"/>
      <c r="C1125" s="16"/>
      <c r="D1125" s="22">
        <v>815</v>
      </c>
      <c r="E1125" s="56">
        <f t="shared" si="246"/>
        <v>0</v>
      </c>
      <c r="F1125" s="56"/>
      <c r="G1125" s="56"/>
      <c r="H1125" s="56"/>
      <c r="I1125" s="56"/>
      <c r="J1125" s="56"/>
      <c r="K1125" s="56"/>
      <c r="L1125" s="56"/>
      <c r="M1125" s="56"/>
    </row>
    <row r="1126" spans="1:13" hidden="1" x14ac:dyDescent="0.2">
      <c r="A1126" s="70"/>
      <c r="B1126" s="71"/>
      <c r="C1126" s="16"/>
      <c r="D1126" s="22">
        <v>816</v>
      </c>
      <c r="E1126" s="56">
        <f t="shared" si="246"/>
        <v>0</v>
      </c>
      <c r="F1126" s="56"/>
      <c r="G1126" s="56"/>
      <c r="H1126" s="56"/>
      <c r="I1126" s="56"/>
      <c r="J1126" s="56"/>
      <c r="K1126" s="56"/>
      <c r="L1126" s="56"/>
      <c r="M1126" s="56"/>
    </row>
    <row r="1127" spans="1:13" hidden="1" x14ac:dyDescent="0.2">
      <c r="A1127" s="70"/>
      <c r="B1127" s="71"/>
      <c r="C1127" s="16"/>
      <c r="D1127" s="22">
        <v>819</v>
      </c>
      <c r="E1127" s="56">
        <f t="shared" si="246"/>
        <v>0</v>
      </c>
      <c r="F1127" s="56"/>
      <c r="G1127" s="56"/>
      <c r="H1127" s="56"/>
      <c r="I1127" s="56"/>
      <c r="J1127" s="56"/>
      <c r="K1127" s="56"/>
      <c r="L1127" s="56"/>
      <c r="M1127" s="56"/>
    </row>
    <row r="1128" spans="1:13" hidden="1" x14ac:dyDescent="0.2">
      <c r="A1128" s="70"/>
      <c r="B1128" s="71"/>
      <c r="C1128" s="16"/>
      <c r="D1128" s="22">
        <v>826</v>
      </c>
      <c r="E1128" s="56">
        <f t="shared" si="246"/>
        <v>0</v>
      </c>
      <c r="F1128" s="56"/>
      <c r="G1128" s="56"/>
      <c r="H1128" s="56"/>
      <c r="I1128" s="56"/>
      <c r="J1128" s="56"/>
      <c r="K1128" s="56"/>
      <c r="L1128" s="56"/>
      <c r="M1128" s="56"/>
    </row>
    <row r="1129" spans="1:13" hidden="1" x14ac:dyDescent="0.2">
      <c r="A1129" s="70"/>
      <c r="B1129" s="71"/>
      <c r="C1129" s="16"/>
      <c r="D1129" s="22">
        <v>829</v>
      </c>
      <c r="E1129" s="56">
        <f t="shared" si="246"/>
        <v>0</v>
      </c>
      <c r="F1129" s="56"/>
      <c r="G1129" s="56"/>
      <c r="H1129" s="56"/>
      <c r="I1129" s="56"/>
      <c r="J1129" s="56"/>
      <c r="K1129" s="56"/>
      <c r="L1129" s="56"/>
      <c r="M1129" s="56"/>
    </row>
    <row r="1130" spans="1:13" hidden="1" x14ac:dyDescent="0.2">
      <c r="A1130" s="70"/>
      <c r="B1130" s="71"/>
      <c r="C1130" s="16"/>
      <c r="D1130" s="22">
        <v>832</v>
      </c>
      <c r="E1130" s="56">
        <f t="shared" si="246"/>
        <v>0</v>
      </c>
      <c r="F1130" s="56"/>
      <c r="G1130" s="56"/>
      <c r="H1130" s="56"/>
      <c r="I1130" s="56"/>
      <c r="J1130" s="56"/>
      <c r="K1130" s="56"/>
      <c r="L1130" s="56"/>
      <c r="M1130" s="56"/>
    </row>
    <row r="1131" spans="1:13" hidden="1" x14ac:dyDescent="0.2">
      <c r="A1131" s="70"/>
      <c r="B1131" s="71"/>
      <c r="C1131" s="16"/>
      <c r="D1131" s="22">
        <v>843</v>
      </c>
      <c r="E1131" s="56">
        <f t="shared" si="246"/>
        <v>0</v>
      </c>
      <c r="F1131" s="56"/>
      <c r="G1131" s="56"/>
      <c r="H1131" s="56"/>
      <c r="I1131" s="56"/>
      <c r="J1131" s="56"/>
      <c r="K1131" s="56"/>
      <c r="L1131" s="56"/>
      <c r="M1131" s="56"/>
    </row>
    <row r="1132" spans="1:13" hidden="1" x14ac:dyDescent="0.2">
      <c r="A1132" s="70"/>
      <c r="B1132" s="71"/>
      <c r="C1132" s="16"/>
      <c r="D1132" s="22">
        <v>847</v>
      </c>
      <c r="E1132" s="56">
        <f t="shared" si="246"/>
        <v>0</v>
      </c>
      <c r="F1132" s="56"/>
      <c r="G1132" s="56"/>
      <c r="H1132" s="56"/>
      <c r="I1132" s="56"/>
      <c r="J1132" s="56"/>
      <c r="K1132" s="56"/>
      <c r="L1132" s="56"/>
      <c r="M1132" s="56"/>
    </row>
    <row r="1133" spans="1:13" hidden="1" x14ac:dyDescent="0.2">
      <c r="A1133" s="70"/>
      <c r="B1133" s="71"/>
      <c r="C1133" s="16"/>
      <c r="D1133" s="22">
        <v>848</v>
      </c>
      <c r="E1133" s="56">
        <f t="shared" si="246"/>
        <v>0</v>
      </c>
      <c r="F1133" s="56"/>
      <c r="G1133" s="56"/>
      <c r="H1133" s="56"/>
      <c r="I1133" s="56"/>
      <c r="J1133" s="56"/>
      <c r="K1133" s="56"/>
      <c r="L1133" s="56"/>
      <c r="M1133" s="56"/>
    </row>
    <row r="1134" spans="1:13" hidden="1" x14ac:dyDescent="0.2">
      <c r="A1134" s="70"/>
      <c r="B1134" s="71"/>
      <c r="C1134" s="16"/>
      <c r="D1134" s="22">
        <v>857</v>
      </c>
      <c r="E1134" s="56">
        <f t="shared" si="246"/>
        <v>0</v>
      </c>
      <c r="F1134" s="56"/>
      <c r="G1134" s="56"/>
      <c r="H1134" s="56"/>
      <c r="I1134" s="56"/>
      <c r="J1134" s="56"/>
      <c r="K1134" s="56"/>
      <c r="L1134" s="56"/>
      <c r="M1134" s="56"/>
    </row>
    <row r="1135" spans="1:13" ht="25.5" x14ac:dyDescent="0.2">
      <c r="A1135" s="70"/>
      <c r="B1135" s="71"/>
      <c r="C1135" s="16" t="s">
        <v>101</v>
      </c>
      <c r="D1135" s="22"/>
      <c r="E1135" s="56">
        <f t="shared" si="246"/>
        <v>0</v>
      </c>
      <c r="F1135" s="56">
        <v>0</v>
      </c>
      <c r="G1135" s="56">
        <v>0</v>
      </c>
      <c r="H1135" s="56">
        <v>0</v>
      </c>
      <c r="I1135" s="56">
        <v>0</v>
      </c>
      <c r="J1135" s="56">
        <v>0</v>
      </c>
      <c r="K1135" s="56">
        <v>0</v>
      </c>
      <c r="L1135" s="56">
        <v>0</v>
      </c>
      <c r="M1135" s="56">
        <v>0</v>
      </c>
    </row>
    <row r="1136" spans="1:13" ht="25.5" x14ac:dyDescent="0.2">
      <c r="A1136" s="70"/>
      <c r="B1136" s="71"/>
      <c r="C1136" s="16" t="s">
        <v>102</v>
      </c>
      <c r="D1136" s="22"/>
      <c r="E1136" s="56">
        <f t="shared" si="246"/>
        <v>0</v>
      </c>
      <c r="F1136" s="56">
        <v>0</v>
      </c>
      <c r="G1136" s="56">
        <v>0</v>
      </c>
      <c r="H1136" s="56">
        <v>0</v>
      </c>
      <c r="I1136" s="56">
        <v>0</v>
      </c>
      <c r="J1136" s="56">
        <v>0</v>
      </c>
      <c r="K1136" s="56">
        <v>0</v>
      </c>
      <c r="L1136" s="56">
        <v>0</v>
      </c>
      <c r="M1136" s="56">
        <v>0</v>
      </c>
    </row>
    <row r="1137" spans="1:15" ht="41.25" customHeight="1" x14ac:dyDescent="0.2">
      <c r="A1137" s="70"/>
      <c r="B1137" s="71"/>
      <c r="C1137" s="16" t="s">
        <v>103</v>
      </c>
      <c r="D1137" s="22"/>
      <c r="E1137" s="56">
        <f t="shared" si="246"/>
        <v>0</v>
      </c>
      <c r="F1137" s="56">
        <v>0</v>
      </c>
      <c r="G1137" s="56">
        <v>0</v>
      </c>
      <c r="H1137" s="56">
        <v>0</v>
      </c>
      <c r="I1137" s="56">
        <v>0</v>
      </c>
      <c r="J1137" s="56">
        <v>0</v>
      </c>
      <c r="K1137" s="56">
        <v>0</v>
      </c>
      <c r="L1137" s="56">
        <v>0</v>
      </c>
      <c r="M1137" s="56">
        <v>0</v>
      </c>
    </row>
    <row r="1138" spans="1:15" s="46" customFormat="1" ht="18.75" hidden="1" x14ac:dyDescent="0.3">
      <c r="A1138" s="53">
        <v>1</v>
      </c>
      <c r="B1138" s="54">
        <v>2</v>
      </c>
      <c r="C1138" s="54">
        <v>3</v>
      </c>
      <c r="D1138" s="54">
        <v>4</v>
      </c>
      <c r="E1138" s="58">
        <v>5</v>
      </c>
      <c r="F1138" s="58">
        <v>6</v>
      </c>
      <c r="G1138" s="58">
        <v>7</v>
      </c>
      <c r="H1138" s="58">
        <v>8</v>
      </c>
      <c r="I1138" s="58">
        <v>9</v>
      </c>
      <c r="J1138" s="58" t="s">
        <v>93</v>
      </c>
      <c r="K1138" s="58">
        <v>11</v>
      </c>
      <c r="L1138" s="58" t="s">
        <v>94</v>
      </c>
      <c r="M1138" s="58" t="s">
        <v>121</v>
      </c>
      <c r="N1138" s="44"/>
      <c r="O1138" s="45"/>
    </row>
    <row r="1139" spans="1:15" ht="12.75" customHeight="1" x14ac:dyDescent="0.2">
      <c r="A1139" s="70" t="s">
        <v>25</v>
      </c>
      <c r="B1139" s="72" t="s">
        <v>135</v>
      </c>
      <c r="C1139" s="16" t="s">
        <v>95</v>
      </c>
      <c r="D1139" s="22"/>
      <c r="E1139" s="56">
        <f>SUM(F1139:M1139)</f>
        <v>10885</v>
      </c>
      <c r="F1139" s="56">
        <f t="shared" ref="F1139:M1139" si="248">F1140+F1142</f>
        <v>3260</v>
      </c>
      <c r="G1139" s="56">
        <f t="shared" si="248"/>
        <v>3500</v>
      </c>
      <c r="H1139" s="56">
        <f t="shared" si="248"/>
        <v>3000</v>
      </c>
      <c r="I1139" s="56">
        <f t="shared" si="248"/>
        <v>1125</v>
      </c>
      <c r="J1139" s="56">
        <f t="shared" si="248"/>
        <v>0</v>
      </c>
      <c r="K1139" s="56">
        <f t="shared" si="248"/>
        <v>0</v>
      </c>
      <c r="L1139" s="56">
        <f t="shared" si="248"/>
        <v>0</v>
      </c>
      <c r="M1139" s="56">
        <f t="shared" si="248"/>
        <v>0</v>
      </c>
    </row>
    <row r="1140" spans="1:15" ht="38.25" x14ac:dyDescent="0.2">
      <c r="A1140" s="70"/>
      <c r="B1140" s="72"/>
      <c r="C1140" s="16" t="s">
        <v>97</v>
      </c>
      <c r="D1140" s="22"/>
      <c r="E1140" s="56">
        <f>E1143</f>
        <v>10885</v>
      </c>
      <c r="F1140" s="56">
        <f t="shared" ref="F1140:M1140" si="249">F1141+F1143+F1160+F1161+F1162</f>
        <v>3260</v>
      </c>
      <c r="G1140" s="56">
        <f t="shared" si="249"/>
        <v>3500</v>
      </c>
      <c r="H1140" s="56">
        <f t="shared" si="249"/>
        <v>3000</v>
      </c>
      <c r="I1140" s="56">
        <f t="shared" si="249"/>
        <v>1125</v>
      </c>
      <c r="J1140" s="56">
        <f t="shared" si="249"/>
        <v>0</v>
      </c>
      <c r="K1140" s="56">
        <f t="shared" si="249"/>
        <v>0</v>
      </c>
      <c r="L1140" s="56">
        <f t="shared" si="249"/>
        <v>0</v>
      </c>
      <c r="M1140" s="56">
        <f t="shared" si="249"/>
        <v>0</v>
      </c>
    </row>
    <row r="1141" spans="1:15" ht="25.5" x14ac:dyDescent="0.2">
      <c r="A1141" s="70"/>
      <c r="B1141" s="72"/>
      <c r="C1141" s="16" t="s">
        <v>98</v>
      </c>
      <c r="D1141" s="22"/>
      <c r="E1141" s="56">
        <f t="shared" ref="E1141:E1162" si="250">SUM(F1141:L1141)</f>
        <v>0</v>
      </c>
      <c r="F1141" s="56">
        <v>0</v>
      </c>
      <c r="G1141" s="56">
        <v>0</v>
      </c>
      <c r="H1141" s="56">
        <v>0</v>
      </c>
      <c r="I1141" s="56">
        <v>0</v>
      </c>
      <c r="J1141" s="56">
        <v>0</v>
      </c>
      <c r="K1141" s="56">
        <v>0</v>
      </c>
      <c r="L1141" s="56">
        <v>0</v>
      </c>
      <c r="M1141" s="56">
        <v>0</v>
      </c>
    </row>
    <row r="1142" spans="1:15" ht="51" x14ac:dyDescent="0.2">
      <c r="A1142" s="70"/>
      <c r="B1142" s="72"/>
      <c r="C1142" s="16" t="s">
        <v>99</v>
      </c>
      <c r="D1142" s="22"/>
      <c r="E1142" s="56">
        <f t="shared" si="250"/>
        <v>0</v>
      </c>
      <c r="F1142" s="56">
        <v>0</v>
      </c>
      <c r="G1142" s="56">
        <v>0</v>
      </c>
      <c r="H1142" s="56">
        <v>0</v>
      </c>
      <c r="I1142" s="56">
        <v>0</v>
      </c>
      <c r="J1142" s="56">
        <v>0</v>
      </c>
      <c r="K1142" s="56">
        <v>0</v>
      </c>
      <c r="L1142" s="56">
        <v>0</v>
      </c>
      <c r="M1142" s="56">
        <v>0</v>
      </c>
    </row>
    <row r="1143" spans="1:15" ht="25.5" x14ac:dyDescent="0.2">
      <c r="A1143" s="70"/>
      <c r="B1143" s="72"/>
      <c r="C1143" s="16" t="s">
        <v>100</v>
      </c>
      <c r="D1143" s="17">
        <v>810</v>
      </c>
      <c r="E1143" s="56">
        <f>SUM(F1143:M1143)</f>
        <v>10885</v>
      </c>
      <c r="F1143" s="56">
        <f>F1146</f>
        <v>3260</v>
      </c>
      <c r="G1143" s="56">
        <f t="shared" ref="G1143:I1143" si="251">G1146</f>
        <v>3500</v>
      </c>
      <c r="H1143" s="56">
        <f t="shared" si="251"/>
        <v>3000</v>
      </c>
      <c r="I1143" s="56">
        <f t="shared" si="251"/>
        <v>1125</v>
      </c>
      <c r="J1143" s="56">
        <v>0</v>
      </c>
      <c r="K1143" s="56">
        <v>0</v>
      </c>
      <c r="L1143" s="56">
        <f>K1143*1.04</f>
        <v>0</v>
      </c>
      <c r="M1143" s="56">
        <f>L1143*1.04</f>
        <v>0</v>
      </c>
    </row>
    <row r="1144" spans="1:15" hidden="1" x14ac:dyDescent="0.2">
      <c r="A1144" s="70"/>
      <c r="B1144" s="72"/>
      <c r="C1144" s="16"/>
      <c r="D1144" s="22">
        <v>804</v>
      </c>
      <c r="E1144" s="56">
        <f t="shared" si="250"/>
        <v>0</v>
      </c>
      <c r="F1144" s="56"/>
      <c r="G1144" s="56"/>
      <c r="H1144" s="56"/>
      <c r="I1144" s="56"/>
      <c r="J1144" s="65"/>
      <c r="K1144" s="65"/>
      <c r="L1144" s="65"/>
      <c r="M1144" s="65"/>
    </row>
    <row r="1145" spans="1:15" hidden="1" x14ac:dyDescent="0.2">
      <c r="A1145" s="70"/>
      <c r="B1145" s="72"/>
      <c r="C1145" s="16"/>
      <c r="D1145" s="22">
        <v>808</v>
      </c>
      <c r="E1145" s="56">
        <f t="shared" si="250"/>
        <v>0</v>
      </c>
      <c r="F1145" s="56"/>
      <c r="G1145" s="56"/>
      <c r="H1145" s="56"/>
      <c r="I1145" s="56"/>
      <c r="J1145" s="65"/>
      <c r="K1145" s="65"/>
      <c r="L1145" s="65"/>
      <c r="M1145" s="65"/>
    </row>
    <row r="1146" spans="1:15" hidden="1" x14ac:dyDescent="0.2">
      <c r="A1146" s="70"/>
      <c r="B1146" s="72"/>
      <c r="C1146" s="16"/>
      <c r="D1146" s="22">
        <v>810</v>
      </c>
      <c r="E1146" s="56">
        <f t="shared" si="250"/>
        <v>10885</v>
      </c>
      <c r="F1146" s="56">
        <v>3260</v>
      </c>
      <c r="G1146" s="56">
        <v>3500</v>
      </c>
      <c r="H1146" s="56">
        <v>3000</v>
      </c>
      <c r="I1146" s="56">
        <v>1125</v>
      </c>
      <c r="J1146" s="56">
        <v>0</v>
      </c>
      <c r="K1146" s="56">
        <v>0</v>
      </c>
      <c r="L1146" s="56">
        <f>K1146*1.04</f>
        <v>0</v>
      </c>
      <c r="M1146" s="56">
        <f>L1146*1.04</f>
        <v>0</v>
      </c>
    </row>
    <row r="1147" spans="1:15" hidden="1" x14ac:dyDescent="0.2">
      <c r="A1147" s="70"/>
      <c r="B1147" s="72"/>
      <c r="C1147" s="16"/>
      <c r="D1147" s="24">
        <v>812</v>
      </c>
      <c r="E1147" s="56">
        <f t="shared" si="250"/>
        <v>0</v>
      </c>
      <c r="F1147" s="56"/>
      <c r="G1147" s="56"/>
      <c r="H1147" s="56"/>
      <c r="I1147" s="56"/>
      <c r="J1147" s="65"/>
      <c r="K1147" s="65"/>
      <c r="L1147" s="65"/>
      <c r="M1147" s="65"/>
    </row>
    <row r="1148" spans="1:15" hidden="1" x14ac:dyDescent="0.2">
      <c r="A1148" s="70"/>
      <c r="B1148" s="72"/>
      <c r="C1148" s="16"/>
      <c r="D1148" s="22">
        <v>813</v>
      </c>
      <c r="E1148" s="56">
        <f t="shared" si="250"/>
        <v>0</v>
      </c>
      <c r="F1148" s="56"/>
      <c r="G1148" s="56"/>
      <c r="H1148" s="56"/>
      <c r="I1148" s="56"/>
      <c r="J1148" s="65"/>
      <c r="K1148" s="65"/>
      <c r="L1148" s="65"/>
      <c r="M1148" s="65"/>
    </row>
    <row r="1149" spans="1:15" hidden="1" x14ac:dyDescent="0.2">
      <c r="A1149" s="70"/>
      <c r="B1149" s="72"/>
      <c r="C1149" s="16"/>
      <c r="D1149" s="22">
        <v>814</v>
      </c>
      <c r="E1149" s="56">
        <f t="shared" si="250"/>
        <v>0</v>
      </c>
      <c r="F1149" s="56"/>
      <c r="G1149" s="56"/>
      <c r="H1149" s="56"/>
      <c r="I1149" s="56"/>
      <c r="J1149" s="65"/>
      <c r="K1149" s="65"/>
      <c r="L1149" s="65"/>
      <c r="M1149" s="65"/>
    </row>
    <row r="1150" spans="1:15" hidden="1" x14ac:dyDescent="0.2">
      <c r="A1150" s="70"/>
      <c r="B1150" s="72"/>
      <c r="C1150" s="16"/>
      <c r="D1150" s="22">
        <v>815</v>
      </c>
      <c r="E1150" s="56">
        <f t="shared" si="250"/>
        <v>0</v>
      </c>
      <c r="F1150" s="56"/>
      <c r="G1150" s="56"/>
      <c r="H1150" s="56"/>
      <c r="I1150" s="56"/>
      <c r="J1150" s="65"/>
      <c r="K1150" s="65"/>
      <c r="L1150" s="65"/>
      <c r="M1150" s="65"/>
    </row>
    <row r="1151" spans="1:15" hidden="1" x14ac:dyDescent="0.2">
      <c r="A1151" s="70"/>
      <c r="B1151" s="72"/>
      <c r="C1151" s="16"/>
      <c r="D1151" s="22">
        <v>816</v>
      </c>
      <c r="E1151" s="56">
        <f t="shared" si="250"/>
        <v>0</v>
      </c>
      <c r="F1151" s="56"/>
      <c r="G1151" s="56"/>
      <c r="H1151" s="56"/>
      <c r="I1151" s="56"/>
      <c r="J1151" s="65"/>
      <c r="K1151" s="65"/>
      <c r="L1151" s="65"/>
      <c r="M1151" s="65"/>
    </row>
    <row r="1152" spans="1:15" hidden="1" x14ac:dyDescent="0.2">
      <c r="A1152" s="70"/>
      <c r="B1152" s="72"/>
      <c r="C1152" s="16"/>
      <c r="D1152" s="22">
        <v>819</v>
      </c>
      <c r="E1152" s="56">
        <f t="shared" si="250"/>
        <v>0</v>
      </c>
      <c r="F1152" s="56"/>
      <c r="G1152" s="56"/>
      <c r="H1152" s="56"/>
      <c r="I1152" s="56"/>
      <c r="J1152" s="65"/>
      <c r="K1152" s="65"/>
      <c r="L1152" s="65"/>
      <c r="M1152" s="65"/>
    </row>
    <row r="1153" spans="1:13" hidden="1" x14ac:dyDescent="0.2">
      <c r="A1153" s="70"/>
      <c r="B1153" s="72"/>
      <c r="C1153" s="16"/>
      <c r="D1153" s="22">
        <v>826</v>
      </c>
      <c r="E1153" s="56">
        <f t="shared" si="250"/>
        <v>0</v>
      </c>
      <c r="F1153" s="56"/>
      <c r="G1153" s="56"/>
      <c r="H1153" s="56"/>
      <c r="I1153" s="56"/>
      <c r="J1153" s="65"/>
      <c r="K1153" s="65"/>
      <c r="L1153" s="65"/>
      <c r="M1153" s="65"/>
    </row>
    <row r="1154" spans="1:13" hidden="1" x14ac:dyDescent="0.2">
      <c r="A1154" s="70"/>
      <c r="B1154" s="72"/>
      <c r="C1154" s="16"/>
      <c r="D1154" s="22">
        <v>829</v>
      </c>
      <c r="E1154" s="56">
        <f t="shared" si="250"/>
        <v>0</v>
      </c>
      <c r="F1154" s="56"/>
      <c r="G1154" s="56"/>
      <c r="H1154" s="56"/>
      <c r="I1154" s="56"/>
      <c r="J1154" s="65"/>
      <c r="K1154" s="65"/>
      <c r="L1154" s="65"/>
      <c r="M1154" s="65"/>
    </row>
    <row r="1155" spans="1:13" hidden="1" x14ac:dyDescent="0.2">
      <c r="A1155" s="70"/>
      <c r="B1155" s="72"/>
      <c r="C1155" s="16"/>
      <c r="D1155" s="22">
        <v>832</v>
      </c>
      <c r="E1155" s="56">
        <f t="shared" si="250"/>
        <v>0</v>
      </c>
      <c r="F1155" s="56"/>
      <c r="G1155" s="56"/>
      <c r="H1155" s="56"/>
      <c r="I1155" s="56"/>
      <c r="J1155" s="65"/>
      <c r="K1155" s="65"/>
      <c r="L1155" s="65"/>
      <c r="M1155" s="65"/>
    </row>
    <row r="1156" spans="1:13" hidden="1" x14ac:dyDescent="0.2">
      <c r="A1156" s="70"/>
      <c r="B1156" s="72"/>
      <c r="C1156" s="16"/>
      <c r="D1156" s="22">
        <v>843</v>
      </c>
      <c r="E1156" s="56">
        <f t="shared" si="250"/>
        <v>0</v>
      </c>
      <c r="F1156" s="56"/>
      <c r="G1156" s="56"/>
      <c r="H1156" s="56"/>
      <c r="I1156" s="56"/>
      <c r="J1156" s="65"/>
      <c r="K1156" s="65"/>
      <c r="L1156" s="65"/>
      <c r="M1156" s="65"/>
    </row>
    <row r="1157" spans="1:13" hidden="1" x14ac:dyDescent="0.2">
      <c r="A1157" s="70"/>
      <c r="B1157" s="72"/>
      <c r="C1157" s="16"/>
      <c r="D1157" s="22">
        <v>847</v>
      </c>
      <c r="E1157" s="56">
        <f t="shared" si="250"/>
        <v>0</v>
      </c>
      <c r="F1157" s="56"/>
      <c r="G1157" s="56"/>
      <c r="H1157" s="56"/>
      <c r="I1157" s="56"/>
      <c r="J1157" s="65"/>
      <c r="K1157" s="65"/>
      <c r="L1157" s="65"/>
      <c r="M1157" s="65"/>
    </row>
    <row r="1158" spans="1:13" hidden="1" x14ac:dyDescent="0.2">
      <c r="A1158" s="70"/>
      <c r="B1158" s="72"/>
      <c r="C1158" s="16"/>
      <c r="D1158" s="22">
        <v>848</v>
      </c>
      <c r="E1158" s="56">
        <f t="shared" si="250"/>
        <v>0</v>
      </c>
      <c r="F1158" s="56"/>
      <c r="G1158" s="56"/>
      <c r="H1158" s="56"/>
      <c r="I1158" s="56"/>
      <c r="J1158" s="65"/>
      <c r="K1158" s="65"/>
      <c r="L1158" s="65"/>
      <c r="M1158" s="65"/>
    </row>
    <row r="1159" spans="1:13" hidden="1" x14ac:dyDescent="0.2">
      <c r="A1159" s="70"/>
      <c r="B1159" s="72"/>
      <c r="C1159" s="16"/>
      <c r="D1159" s="22">
        <v>857</v>
      </c>
      <c r="E1159" s="56">
        <f t="shared" si="250"/>
        <v>0</v>
      </c>
      <c r="F1159" s="56"/>
      <c r="G1159" s="56"/>
      <c r="H1159" s="56"/>
      <c r="I1159" s="56"/>
      <c r="J1159" s="65"/>
      <c r="K1159" s="65"/>
      <c r="L1159" s="65"/>
      <c r="M1159" s="65"/>
    </row>
    <row r="1160" spans="1:13" ht="25.5" x14ac:dyDescent="0.2">
      <c r="A1160" s="70"/>
      <c r="B1160" s="72"/>
      <c r="C1160" s="16" t="s">
        <v>101</v>
      </c>
      <c r="D1160" s="22"/>
      <c r="E1160" s="56">
        <f t="shared" si="250"/>
        <v>0</v>
      </c>
      <c r="F1160" s="56">
        <v>0</v>
      </c>
      <c r="G1160" s="56">
        <v>0</v>
      </c>
      <c r="H1160" s="56">
        <v>0</v>
      </c>
      <c r="I1160" s="56">
        <v>0</v>
      </c>
      <c r="J1160" s="56">
        <v>0</v>
      </c>
      <c r="K1160" s="56">
        <v>0</v>
      </c>
      <c r="L1160" s="56">
        <v>0</v>
      </c>
      <c r="M1160" s="56">
        <v>0</v>
      </c>
    </row>
    <row r="1161" spans="1:13" ht="25.5" x14ac:dyDescent="0.2">
      <c r="A1161" s="70"/>
      <c r="B1161" s="72"/>
      <c r="C1161" s="16" t="s">
        <v>102</v>
      </c>
      <c r="D1161" s="22"/>
      <c r="E1161" s="56">
        <f t="shared" si="250"/>
        <v>0</v>
      </c>
      <c r="F1161" s="56">
        <f>SUM(G1161:J1161)</f>
        <v>0</v>
      </c>
      <c r="G1161" s="56">
        <f>SUM(H1161:K1161)</f>
        <v>0</v>
      </c>
      <c r="H1161" s="56">
        <f>SUM(J1161:L1161)</f>
        <v>0</v>
      </c>
      <c r="I1161" s="56">
        <v>0</v>
      </c>
      <c r="J1161" s="56">
        <v>0</v>
      </c>
      <c r="K1161" s="56">
        <v>0</v>
      </c>
      <c r="L1161" s="56">
        <v>0</v>
      </c>
      <c r="M1161" s="56">
        <v>0</v>
      </c>
    </row>
    <row r="1162" spans="1:13" ht="38.25" x14ac:dyDescent="0.2">
      <c r="A1162" s="70"/>
      <c r="B1162" s="72"/>
      <c r="C1162" s="16" t="s">
        <v>103</v>
      </c>
      <c r="D1162" s="22"/>
      <c r="E1162" s="56">
        <f t="shared" si="250"/>
        <v>0</v>
      </c>
      <c r="F1162" s="56">
        <f>SUM(G1162:J1162)</f>
        <v>0</v>
      </c>
      <c r="G1162" s="56">
        <f>SUM(H1162:K1162)</f>
        <v>0</v>
      </c>
      <c r="H1162" s="56">
        <f>SUM(J1162:L1162)</f>
        <v>0</v>
      </c>
      <c r="I1162" s="56">
        <v>0</v>
      </c>
      <c r="J1162" s="56">
        <v>0</v>
      </c>
      <c r="K1162" s="56">
        <v>0</v>
      </c>
      <c r="L1162" s="56">
        <v>0</v>
      </c>
      <c r="M1162" s="56">
        <v>0</v>
      </c>
    </row>
    <row r="1163" spans="1:13" x14ac:dyDescent="0.2">
      <c r="A1163" s="70" t="s">
        <v>70</v>
      </c>
      <c r="B1163" s="71" t="s">
        <v>136</v>
      </c>
      <c r="C1163" s="16" t="s">
        <v>95</v>
      </c>
      <c r="D1163" s="22"/>
      <c r="E1163" s="56">
        <f>SUM(F1163:M1163)</f>
        <v>1016041.652</v>
      </c>
      <c r="F1163" s="56">
        <f t="shared" ref="F1163:M1163" si="252">F1164+F1166</f>
        <v>107800.03</v>
      </c>
      <c r="G1163" s="56">
        <f t="shared" si="252"/>
        <v>112846.5</v>
      </c>
      <c r="H1163" s="56">
        <f t="shared" si="252"/>
        <v>123730.51</v>
      </c>
      <c r="I1163" s="56">
        <f t="shared" si="252"/>
        <v>133203.75200000001</v>
      </c>
      <c r="J1163" s="56">
        <f t="shared" si="252"/>
        <v>138126.76</v>
      </c>
      <c r="K1163" s="56">
        <f t="shared" si="252"/>
        <v>133444.70000000001</v>
      </c>
      <c r="L1163" s="56">
        <f t="shared" si="252"/>
        <v>133444.70000000001</v>
      </c>
      <c r="M1163" s="56">
        <f t="shared" si="252"/>
        <v>133444.70000000001</v>
      </c>
    </row>
    <row r="1164" spans="1:13" ht="38.25" x14ac:dyDescent="0.2">
      <c r="A1164" s="70"/>
      <c r="B1164" s="71"/>
      <c r="C1164" s="16" t="s">
        <v>97</v>
      </c>
      <c r="D1164" s="22"/>
      <c r="E1164" s="56">
        <f>E1167</f>
        <v>1016041.652</v>
      </c>
      <c r="F1164" s="56">
        <f t="shared" ref="F1164:M1164" si="253">F1165+F1167+F1184+F1185+F1186</f>
        <v>107800.03</v>
      </c>
      <c r="G1164" s="56">
        <f t="shared" si="253"/>
        <v>112846.5</v>
      </c>
      <c r="H1164" s="56">
        <f t="shared" si="253"/>
        <v>123730.51</v>
      </c>
      <c r="I1164" s="56">
        <f t="shared" si="253"/>
        <v>133203.75200000001</v>
      </c>
      <c r="J1164" s="56">
        <f t="shared" si="253"/>
        <v>138126.76</v>
      </c>
      <c r="K1164" s="56">
        <f t="shared" si="253"/>
        <v>133444.70000000001</v>
      </c>
      <c r="L1164" s="56">
        <f t="shared" si="253"/>
        <v>133444.70000000001</v>
      </c>
      <c r="M1164" s="56">
        <f t="shared" si="253"/>
        <v>133444.70000000001</v>
      </c>
    </row>
    <row r="1165" spans="1:13" ht="25.5" x14ac:dyDescent="0.2">
      <c r="A1165" s="70"/>
      <c r="B1165" s="71"/>
      <c r="C1165" s="16" t="s">
        <v>98</v>
      </c>
      <c r="D1165" s="22"/>
      <c r="E1165" s="56">
        <f t="shared" ref="E1165:E1186" si="254">SUM(F1165:L1165)</f>
        <v>0</v>
      </c>
      <c r="F1165" s="56">
        <v>0</v>
      </c>
      <c r="G1165" s="56">
        <v>0</v>
      </c>
      <c r="H1165" s="56">
        <v>0</v>
      </c>
      <c r="I1165" s="56">
        <v>0</v>
      </c>
      <c r="J1165" s="56">
        <v>0</v>
      </c>
      <c r="K1165" s="56">
        <v>0</v>
      </c>
      <c r="L1165" s="56">
        <v>0</v>
      </c>
      <c r="M1165" s="56">
        <v>0</v>
      </c>
    </row>
    <row r="1166" spans="1:13" ht="51" x14ac:dyDescent="0.2">
      <c r="A1166" s="70"/>
      <c r="B1166" s="71"/>
      <c r="C1166" s="16" t="s">
        <v>99</v>
      </c>
      <c r="D1166" s="22"/>
      <c r="E1166" s="56">
        <f t="shared" si="254"/>
        <v>0</v>
      </c>
      <c r="F1166" s="56">
        <v>0</v>
      </c>
      <c r="G1166" s="56">
        <v>0</v>
      </c>
      <c r="H1166" s="56">
        <v>0</v>
      </c>
      <c r="I1166" s="56">
        <v>0</v>
      </c>
      <c r="J1166" s="56">
        <v>0</v>
      </c>
      <c r="K1166" s="56">
        <v>0</v>
      </c>
      <c r="L1166" s="56">
        <v>0</v>
      </c>
      <c r="M1166" s="56">
        <v>0</v>
      </c>
    </row>
    <row r="1167" spans="1:13" ht="25.5" x14ac:dyDescent="0.2">
      <c r="A1167" s="70"/>
      <c r="B1167" s="71"/>
      <c r="C1167" s="16" t="s">
        <v>100</v>
      </c>
      <c r="D1167" s="17">
        <v>810</v>
      </c>
      <c r="E1167" s="56">
        <f>SUM(F1167:M1167)</f>
        <v>1016041.652</v>
      </c>
      <c r="F1167" s="56">
        <f>SUM(F1168:F1183)</f>
        <v>107800.03</v>
      </c>
      <c r="G1167" s="56">
        <f>SUM(G1168:G1183)</f>
        <v>112846.5</v>
      </c>
      <c r="H1167" s="56">
        <v>123730.51</v>
      </c>
      <c r="I1167" s="56">
        <v>133203.75200000001</v>
      </c>
      <c r="J1167" s="56">
        <v>138126.76</v>
      </c>
      <c r="K1167" s="56">
        <v>133444.70000000001</v>
      </c>
      <c r="L1167" s="56">
        <v>133444.70000000001</v>
      </c>
      <c r="M1167" s="56">
        <v>133444.70000000001</v>
      </c>
    </row>
    <row r="1168" spans="1:13" hidden="1" x14ac:dyDescent="0.2">
      <c r="A1168" s="70"/>
      <c r="B1168" s="71"/>
      <c r="C1168" s="16"/>
      <c r="D1168" s="22">
        <v>804</v>
      </c>
      <c r="E1168" s="56">
        <f t="shared" si="254"/>
        <v>0</v>
      </c>
      <c r="F1168" s="56"/>
      <c r="G1168" s="56"/>
      <c r="H1168" s="56"/>
      <c r="I1168" s="56"/>
      <c r="J1168" s="65"/>
      <c r="K1168" s="65"/>
      <c r="L1168" s="65"/>
      <c r="M1168" s="65"/>
    </row>
    <row r="1169" spans="1:13" hidden="1" x14ac:dyDescent="0.2">
      <c r="A1169" s="70"/>
      <c r="B1169" s="71"/>
      <c r="C1169" s="16"/>
      <c r="D1169" s="22">
        <v>808</v>
      </c>
      <c r="E1169" s="56">
        <f t="shared" si="254"/>
        <v>0</v>
      </c>
      <c r="F1169" s="56"/>
      <c r="G1169" s="56"/>
      <c r="H1169" s="56"/>
      <c r="I1169" s="56"/>
      <c r="J1169" s="65"/>
      <c r="K1169" s="65"/>
      <c r="L1169" s="65"/>
      <c r="M1169" s="65"/>
    </row>
    <row r="1170" spans="1:13" hidden="1" x14ac:dyDescent="0.2">
      <c r="A1170" s="70"/>
      <c r="B1170" s="71"/>
      <c r="C1170" s="16"/>
      <c r="D1170" s="22">
        <v>810</v>
      </c>
      <c r="E1170" s="56">
        <f t="shared" si="254"/>
        <v>849589.69199999992</v>
      </c>
      <c r="F1170" s="56">
        <v>107800.03</v>
      </c>
      <c r="G1170" s="56">
        <v>112846.5</v>
      </c>
      <c r="H1170" s="56">
        <v>123730.51</v>
      </c>
      <c r="I1170" s="56">
        <v>133203.75200000001</v>
      </c>
      <c r="J1170" s="56">
        <v>123173.5</v>
      </c>
      <c r="K1170" s="56">
        <v>124417.7</v>
      </c>
      <c r="L1170" s="56">
        <v>124417.7</v>
      </c>
      <c r="M1170" s="56">
        <v>124417.7</v>
      </c>
    </row>
    <row r="1171" spans="1:13" hidden="1" x14ac:dyDescent="0.2">
      <c r="A1171" s="70"/>
      <c r="B1171" s="71"/>
      <c r="C1171" s="16"/>
      <c r="D1171" s="24">
        <v>812</v>
      </c>
      <c r="E1171" s="56">
        <f t="shared" si="254"/>
        <v>0</v>
      </c>
      <c r="F1171" s="56"/>
      <c r="G1171" s="56"/>
      <c r="H1171" s="56"/>
      <c r="I1171" s="56"/>
      <c r="J1171" s="65"/>
      <c r="K1171" s="65"/>
      <c r="L1171" s="65"/>
      <c r="M1171" s="65"/>
    </row>
    <row r="1172" spans="1:13" hidden="1" x14ac:dyDescent="0.2">
      <c r="A1172" s="70"/>
      <c r="B1172" s="71"/>
      <c r="C1172" s="16"/>
      <c r="D1172" s="22">
        <v>813</v>
      </c>
      <c r="E1172" s="56">
        <f t="shared" si="254"/>
        <v>0</v>
      </c>
      <c r="F1172" s="56"/>
      <c r="G1172" s="56"/>
      <c r="H1172" s="56"/>
      <c r="I1172" s="56"/>
      <c r="J1172" s="65"/>
      <c r="K1172" s="65"/>
      <c r="L1172" s="65"/>
      <c r="M1172" s="65"/>
    </row>
    <row r="1173" spans="1:13" hidden="1" x14ac:dyDescent="0.2">
      <c r="A1173" s="70"/>
      <c r="B1173" s="71"/>
      <c r="C1173" s="16"/>
      <c r="D1173" s="22">
        <v>814</v>
      </c>
      <c r="E1173" s="56">
        <f t="shared" si="254"/>
        <v>0</v>
      </c>
      <c r="F1173" s="56"/>
      <c r="G1173" s="56"/>
      <c r="H1173" s="56"/>
      <c r="I1173" s="56"/>
      <c r="J1173" s="65"/>
      <c r="K1173" s="65"/>
      <c r="L1173" s="65"/>
      <c r="M1173" s="65"/>
    </row>
    <row r="1174" spans="1:13" hidden="1" x14ac:dyDescent="0.2">
      <c r="A1174" s="70"/>
      <c r="B1174" s="71"/>
      <c r="C1174" s="16"/>
      <c r="D1174" s="22">
        <v>815</v>
      </c>
      <c r="E1174" s="56">
        <f t="shared" si="254"/>
        <v>0</v>
      </c>
      <c r="F1174" s="56"/>
      <c r="G1174" s="56"/>
      <c r="H1174" s="56"/>
      <c r="I1174" s="56"/>
      <c r="J1174" s="65"/>
      <c r="K1174" s="65"/>
      <c r="L1174" s="65"/>
      <c r="M1174" s="65"/>
    </row>
    <row r="1175" spans="1:13" hidden="1" x14ac:dyDescent="0.2">
      <c r="A1175" s="70"/>
      <c r="B1175" s="71"/>
      <c r="C1175" s="16"/>
      <c r="D1175" s="22">
        <v>816</v>
      </c>
      <c r="E1175" s="56">
        <f t="shared" si="254"/>
        <v>0</v>
      </c>
      <c r="F1175" s="56"/>
      <c r="G1175" s="56"/>
      <c r="H1175" s="56"/>
      <c r="I1175" s="56"/>
      <c r="J1175" s="65"/>
      <c r="K1175" s="65"/>
      <c r="L1175" s="65"/>
      <c r="M1175" s="65"/>
    </row>
    <row r="1176" spans="1:13" hidden="1" x14ac:dyDescent="0.2">
      <c r="A1176" s="70"/>
      <c r="B1176" s="71"/>
      <c r="C1176" s="16"/>
      <c r="D1176" s="22">
        <v>819</v>
      </c>
      <c r="E1176" s="56">
        <f t="shared" si="254"/>
        <v>0</v>
      </c>
      <c r="F1176" s="56"/>
      <c r="G1176" s="56"/>
      <c r="H1176" s="56"/>
      <c r="I1176" s="56"/>
      <c r="J1176" s="65"/>
      <c r="K1176" s="65"/>
      <c r="L1176" s="65"/>
      <c r="M1176" s="65"/>
    </row>
    <row r="1177" spans="1:13" hidden="1" x14ac:dyDescent="0.2">
      <c r="A1177" s="70"/>
      <c r="B1177" s="71"/>
      <c r="C1177" s="16"/>
      <c r="D1177" s="22">
        <v>826</v>
      </c>
      <c r="E1177" s="56">
        <f t="shared" si="254"/>
        <v>0</v>
      </c>
      <c r="F1177" s="56"/>
      <c r="G1177" s="56"/>
      <c r="H1177" s="56"/>
      <c r="I1177" s="56"/>
      <c r="J1177" s="65"/>
      <c r="K1177" s="65"/>
      <c r="L1177" s="65"/>
      <c r="M1177" s="65"/>
    </row>
    <row r="1178" spans="1:13" hidden="1" x14ac:dyDescent="0.2">
      <c r="A1178" s="70"/>
      <c r="B1178" s="71"/>
      <c r="C1178" s="16"/>
      <c r="D1178" s="22">
        <v>829</v>
      </c>
      <c r="E1178" s="56">
        <f t="shared" si="254"/>
        <v>0</v>
      </c>
      <c r="F1178" s="56"/>
      <c r="G1178" s="56"/>
      <c r="H1178" s="56"/>
      <c r="I1178" s="56"/>
      <c r="J1178" s="65"/>
      <c r="K1178" s="65"/>
      <c r="L1178" s="65"/>
      <c r="M1178" s="65"/>
    </row>
    <row r="1179" spans="1:13" hidden="1" x14ac:dyDescent="0.2">
      <c r="A1179" s="70"/>
      <c r="B1179" s="71"/>
      <c r="C1179" s="16"/>
      <c r="D1179" s="22">
        <v>832</v>
      </c>
      <c r="E1179" s="56">
        <f t="shared" si="254"/>
        <v>0</v>
      </c>
      <c r="F1179" s="56"/>
      <c r="G1179" s="56"/>
      <c r="H1179" s="56"/>
      <c r="I1179" s="56"/>
      <c r="J1179" s="65"/>
      <c r="K1179" s="65"/>
      <c r="L1179" s="65"/>
      <c r="M1179" s="65"/>
    </row>
    <row r="1180" spans="1:13" hidden="1" x14ac:dyDescent="0.2">
      <c r="A1180" s="70"/>
      <c r="B1180" s="71"/>
      <c r="C1180" s="16"/>
      <c r="D1180" s="22">
        <v>843</v>
      </c>
      <c r="E1180" s="56">
        <f t="shared" si="254"/>
        <v>0</v>
      </c>
      <c r="F1180" s="56"/>
      <c r="G1180" s="56"/>
      <c r="H1180" s="56"/>
      <c r="I1180" s="56"/>
      <c r="J1180" s="65"/>
      <c r="K1180" s="65"/>
      <c r="L1180" s="65"/>
      <c r="M1180" s="65"/>
    </row>
    <row r="1181" spans="1:13" hidden="1" x14ac:dyDescent="0.2">
      <c r="A1181" s="70"/>
      <c r="B1181" s="71"/>
      <c r="C1181" s="16"/>
      <c r="D1181" s="22">
        <v>847</v>
      </c>
      <c r="E1181" s="56">
        <f t="shared" si="254"/>
        <v>0</v>
      </c>
      <c r="F1181" s="56"/>
      <c r="G1181" s="56"/>
      <c r="H1181" s="56"/>
      <c r="I1181" s="56"/>
      <c r="J1181" s="65"/>
      <c r="K1181" s="65"/>
      <c r="L1181" s="65"/>
      <c r="M1181" s="65"/>
    </row>
    <row r="1182" spans="1:13" hidden="1" x14ac:dyDescent="0.2">
      <c r="A1182" s="70"/>
      <c r="B1182" s="71"/>
      <c r="C1182" s="16"/>
      <c r="D1182" s="22">
        <v>848</v>
      </c>
      <c r="E1182" s="56">
        <f t="shared" si="254"/>
        <v>0</v>
      </c>
      <c r="F1182" s="56"/>
      <c r="G1182" s="56"/>
      <c r="H1182" s="56"/>
      <c r="I1182" s="56"/>
      <c r="J1182" s="65"/>
      <c r="K1182" s="65"/>
      <c r="L1182" s="65"/>
      <c r="M1182" s="65"/>
    </row>
    <row r="1183" spans="1:13" hidden="1" x14ac:dyDescent="0.2">
      <c r="A1183" s="70"/>
      <c r="B1183" s="71"/>
      <c r="C1183" s="16"/>
      <c r="D1183" s="22">
        <v>857</v>
      </c>
      <c r="E1183" s="56">
        <f t="shared" si="254"/>
        <v>0</v>
      </c>
      <c r="F1183" s="56"/>
      <c r="G1183" s="56"/>
      <c r="H1183" s="56"/>
      <c r="I1183" s="56"/>
      <c r="J1183" s="65"/>
      <c r="K1183" s="65"/>
      <c r="L1183" s="65"/>
      <c r="M1183" s="65"/>
    </row>
    <row r="1184" spans="1:13" ht="25.5" x14ac:dyDescent="0.2">
      <c r="A1184" s="70"/>
      <c r="B1184" s="71"/>
      <c r="C1184" s="16" t="s">
        <v>101</v>
      </c>
      <c r="D1184" s="22"/>
      <c r="E1184" s="56">
        <f t="shared" si="254"/>
        <v>0</v>
      </c>
      <c r="F1184" s="56">
        <f t="shared" ref="F1184:G1186" si="255">SUM(G1184:J1184)</f>
        <v>0</v>
      </c>
      <c r="G1184" s="56">
        <f t="shared" si="255"/>
        <v>0</v>
      </c>
      <c r="H1184" s="56">
        <f>SUM(J1184:L1184)</f>
        <v>0</v>
      </c>
      <c r="I1184" s="56">
        <f t="shared" ref="I1184:I1186" si="256">SUM(K1184:L1184)</f>
        <v>0</v>
      </c>
      <c r="J1184" s="56">
        <f>SUM(L1184:M1184)</f>
        <v>0</v>
      </c>
      <c r="K1184" s="56">
        <f>SUM(N1184:N1184)</f>
        <v>0</v>
      </c>
      <c r="L1184" s="56">
        <f>SUM(N1184:O1184)</f>
        <v>0</v>
      </c>
      <c r="M1184" s="56">
        <f>SUM(N1184:P1184)</f>
        <v>0</v>
      </c>
    </row>
    <row r="1185" spans="1:13" ht="25.5" x14ac:dyDescent="0.2">
      <c r="A1185" s="70"/>
      <c r="B1185" s="71"/>
      <c r="C1185" s="16" t="s">
        <v>102</v>
      </c>
      <c r="D1185" s="22"/>
      <c r="E1185" s="56">
        <f t="shared" si="254"/>
        <v>0</v>
      </c>
      <c r="F1185" s="56">
        <f t="shared" si="255"/>
        <v>0</v>
      </c>
      <c r="G1185" s="56">
        <f t="shared" si="255"/>
        <v>0</v>
      </c>
      <c r="H1185" s="56">
        <f>SUM(J1185:L1185)</f>
        <v>0</v>
      </c>
      <c r="I1185" s="56">
        <f t="shared" si="256"/>
        <v>0</v>
      </c>
      <c r="J1185" s="56">
        <f>SUM(L1185:M1185)</f>
        <v>0</v>
      </c>
      <c r="K1185" s="56">
        <f>SUM(N1185:N1185)</f>
        <v>0</v>
      </c>
      <c r="L1185" s="56">
        <f>SUM(N1185:O1185)</f>
        <v>0</v>
      </c>
      <c r="M1185" s="56">
        <f>SUM(N1185:P1185)</f>
        <v>0</v>
      </c>
    </row>
    <row r="1186" spans="1:13" ht="38.25" x14ac:dyDescent="0.2">
      <c r="A1186" s="70"/>
      <c r="B1186" s="71"/>
      <c r="C1186" s="16" t="s">
        <v>103</v>
      </c>
      <c r="D1186" s="22"/>
      <c r="E1186" s="56">
        <f t="shared" si="254"/>
        <v>0</v>
      </c>
      <c r="F1186" s="56">
        <f t="shared" si="255"/>
        <v>0</v>
      </c>
      <c r="G1186" s="56">
        <f t="shared" si="255"/>
        <v>0</v>
      </c>
      <c r="H1186" s="56">
        <f>SUM(J1186:L1186)</f>
        <v>0</v>
      </c>
      <c r="I1186" s="56">
        <f t="shared" si="256"/>
        <v>0</v>
      </c>
      <c r="J1186" s="56">
        <f>SUM(L1186:M1186)</f>
        <v>0</v>
      </c>
      <c r="K1186" s="56">
        <f>SUM(N1186:N1186)</f>
        <v>0</v>
      </c>
      <c r="L1186" s="56">
        <f>SUM(N1186:O1186)</f>
        <v>0</v>
      </c>
      <c r="M1186" s="56">
        <f>SUM(N1186:P1186)</f>
        <v>0</v>
      </c>
    </row>
    <row r="1187" spans="1:13" x14ac:dyDescent="0.2">
      <c r="A1187" s="70" t="s">
        <v>71</v>
      </c>
      <c r="B1187" s="71" t="s">
        <v>137</v>
      </c>
      <c r="C1187" s="16" t="s">
        <v>95</v>
      </c>
      <c r="D1187" s="22"/>
      <c r="E1187" s="56">
        <f>SUM(F1187:L1187)</f>
        <v>0</v>
      </c>
      <c r="F1187" s="56">
        <f t="shared" ref="F1187:M1187" si="257">F1188+F1190</f>
        <v>0</v>
      </c>
      <c r="G1187" s="56">
        <f t="shared" si="257"/>
        <v>0</v>
      </c>
      <c r="H1187" s="56">
        <f t="shared" si="257"/>
        <v>0</v>
      </c>
      <c r="I1187" s="56">
        <f t="shared" si="257"/>
        <v>0</v>
      </c>
      <c r="J1187" s="56">
        <f t="shared" si="257"/>
        <v>0</v>
      </c>
      <c r="K1187" s="56">
        <f t="shared" si="257"/>
        <v>0</v>
      </c>
      <c r="L1187" s="56">
        <f t="shared" si="257"/>
        <v>0</v>
      </c>
      <c r="M1187" s="56">
        <f t="shared" si="257"/>
        <v>0</v>
      </c>
    </row>
    <row r="1188" spans="1:13" ht="38.25" x14ac:dyDescent="0.2">
      <c r="A1188" s="70"/>
      <c r="B1188" s="71"/>
      <c r="C1188" s="16" t="s">
        <v>97</v>
      </c>
      <c r="D1188" s="22"/>
      <c r="E1188" s="56">
        <f t="shared" ref="E1188:E1210" si="258">SUM(F1188:L1188)</f>
        <v>0</v>
      </c>
      <c r="F1188" s="56">
        <f t="shared" ref="F1188:M1188" si="259">F1189+F1191+F1208+F1209+F1210</f>
        <v>0</v>
      </c>
      <c r="G1188" s="56">
        <f t="shared" si="259"/>
        <v>0</v>
      </c>
      <c r="H1188" s="56">
        <f t="shared" si="259"/>
        <v>0</v>
      </c>
      <c r="I1188" s="56">
        <f t="shared" si="259"/>
        <v>0</v>
      </c>
      <c r="J1188" s="56">
        <f t="shared" si="259"/>
        <v>0</v>
      </c>
      <c r="K1188" s="56">
        <f t="shared" si="259"/>
        <v>0</v>
      </c>
      <c r="L1188" s="56">
        <f t="shared" si="259"/>
        <v>0</v>
      </c>
      <c r="M1188" s="56">
        <f t="shared" si="259"/>
        <v>0</v>
      </c>
    </row>
    <row r="1189" spans="1:13" ht="25.5" x14ac:dyDescent="0.2">
      <c r="A1189" s="70"/>
      <c r="B1189" s="71"/>
      <c r="C1189" s="16" t="s">
        <v>98</v>
      </c>
      <c r="D1189" s="22"/>
      <c r="E1189" s="56">
        <f t="shared" si="258"/>
        <v>0</v>
      </c>
      <c r="F1189" s="56">
        <v>0</v>
      </c>
      <c r="G1189" s="56">
        <v>0</v>
      </c>
      <c r="H1189" s="56">
        <v>0</v>
      </c>
      <c r="I1189" s="56">
        <v>0</v>
      </c>
      <c r="J1189" s="56">
        <v>0</v>
      </c>
      <c r="K1189" s="56">
        <v>0</v>
      </c>
      <c r="L1189" s="56">
        <v>0</v>
      </c>
      <c r="M1189" s="56">
        <v>0</v>
      </c>
    </row>
    <row r="1190" spans="1:13" ht="51" x14ac:dyDescent="0.2">
      <c r="A1190" s="70"/>
      <c r="B1190" s="71"/>
      <c r="C1190" s="16" t="s">
        <v>99</v>
      </c>
      <c r="D1190" s="22"/>
      <c r="E1190" s="56">
        <f t="shared" si="258"/>
        <v>0</v>
      </c>
      <c r="F1190" s="56">
        <v>0</v>
      </c>
      <c r="G1190" s="56">
        <v>0</v>
      </c>
      <c r="H1190" s="56">
        <v>0</v>
      </c>
      <c r="I1190" s="56">
        <v>0</v>
      </c>
      <c r="J1190" s="56">
        <v>0</v>
      </c>
      <c r="K1190" s="56">
        <v>0</v>
      </c>
      <c r="L1190" s="56">
        <v>0</v>
      </c>
      <c r="M1190" s="56">
        <v>0</v>
      </c>
    </row>
    <row r="1191" spans="1:13" ht="25.5" x14ac:dyDescent="0.2">
      <c r="A1191" s="70"/>
      <c r="B1191" s="71"/>
      <c r="C1191" s="16" t="s">
        <v>100</v>
      </c>
      <c r="D1191" s="17">
        <v>810</v>
      </c>
      <c r="E1191" s="56">
        <f t="shared" si="258"/>
        <v>0</v>
      </c>
      <c r="F1191" s="56">
        <f t="shared" ref="F1191:L1191" si="260">SUM(F1192:F1207)</f>
        <v>0</v>
      </c>
      <c r="G1191" s="56">
        <f t="shared" si="260"/>
        <v>0</v>
      </c>
      <c r="H1191" s="56">
        <f t="shared" si="260"/>
        <v>0</v>
      </c>
      <c r="I1191" s="56">
        <f t="shared" si="260"/>
        <v>0</v>
      </c>
      <c r="J1191" s="56">
        <f t="shared" si="260"/>
        <v>0</v>
      </c>
      <c r="K1191" s="56">
        <f t="shared" si="260"/>
        <v>0</v>
      </c>
      <c r="L1191" s="56">
        <f t="shared" si="260"/>
        <v>0</v>
      </c>
      <c r="M1191" s="56">
        <f t="shared" ref="M1191" si="261">SUM(M1192:M1207)</f>
        <v>0</v>
      </c>
    </row>
    <row r="1192" spans="1:13" hidden="1" x14ac:dyDescent="0.2">
      <c r="A1192" s="70"/>
      <c r="B1192" s="71"/>
      <c r="C1192" s="16"/>
      <c r="D1192" s="22">
        <v>804</v>
      </c>
      <c r="E1192" s="56">
        <f t="shared" si="258"/>
        <v>0</v>
      </c>
      <c r="F1192" s="56"/>
      <c r="G1192" s="56"/>
      <c r="H1192" s="56"/>
      <c r="I1192" s="56"/>
      <c r="J1192" s="56"/>
      <c r="K1192" s="56"/>
      <c r="L1192" s="56"/>
      <c r="M1192" s="56"/>
    </row>
    <row r="1193" spans="1:13" hidden="1" x14ac:dyDescent="0.2">
      <c r="A1193" s="70"/>
      <c r="B1193" s="71"/>
      <c r="C1193" s="16"/>
      <c r="D1193" s="22">
        <v>808</v>
      </c>
      <c r="E1193" s="56">
        <f t="shared" si="258"/>
        <v>0</v>
      </c>
      <c r="F1193" s="56"/>
      <c r="G1193" s="56"/>
      <c r="H1193" s="56"/>
      <c r="I1193" s="56"/>
      <c r="J1193" s="56"/>
      <c r="K1193" s="56"/>
      <c r="L1193" s="56"/>
      <c r="M1193" s="56"/>
    </row>
    <row r="1194" spans="1:13" hidden="1" x14ac:dyDescent="0.2">
      <c r="A1194" s="70"/>
      <c r="B1194" s="71"/>
      <c r="C1194" s="16"/>
      <c r="D1194" s="22">
        <v>810</v>
      </c>
      <c r="E1194" s="56">
        <f t="shared" si="258"/>
        <v>0</v>
      </c>
      <c r="F1194" s="56"/>
      <c r="G1194" s="56"/>
      <c r="H1194" s="56"/>
      <c r="I1194" s="56"/>
      <c r="J1194" s="56"/>
      <c r="K1194" s="56"/>
      <c r="L1194" s="56"/>
      <c r="M1194" s="56"/>
    </row>
    <row r="1195" spans="1:13" hidden="1" x14ac:dyDescent="0.2">
      <c r="A1195" s="70"/>
      <c r="B1195" s="71"/>
      <c r="C1195" s="16"/>
      <c r="D1195" s="24">
        <v>812</v>
      </c>
      <c r="E1195" s="56">
        <f t="shared" si="258"/>
        <v>0</v>
      </c>
      <c r="F1195" s="56"/>
      <c r="G1195" s="56"/>
      <c r="H1195" s="56"/>
      <c r="I1195" s="56"/>
      <c r="J1195" s="56"/>
      <c r="K1195" s="56"/>
      <c r="L1195" s="56"/>
      <c r="M1195" s="56"/>
    </row>
    <row r="1196" spans="1:13" hidden="1" x14ac:dyDescent="0.2">
      <c r="A1196" s="70"/>
      <c r="B1196" s="71"/>
      <c r="C1196" s="16"/>
      <c r="D1196" s="22">
        <v>813</v>
      </c>
      <c r="E1196" s="56">
        <f t="shared" si="258"/>
        <v>0</v>
      </c>
      <c r="F1196" s="56"/>
      <c r="G1196" s="56"/>
      <c r="H1196" s="56"/>
      <c r="I1196" s="56"/>
      <c r="J1196" s="56"/>
      <c r="K1196" s="56"/>
      <c r="L1196" s="56"/>
      <c r="M1196" s="56"/>
    </row>
    <row r="1197" spans="1:13" hidden="1" x14ac:dyDescent="0.2">
      <c r="A1197" s="70"/>
      <c r="B1197" s="71"/>
      <c r="C1197" s="16"/>
      <c r="D1197" s="22">
        <v>814</v>
      </c>
      <c r="E1197" s="56">
        <f t="shared" si="258"/>
        <v>0</v>
      </c>
      <c r="F1197" s="56"/>
      <c r="G1197" s="56"/>
      <c r="H1197" s="56"/>
      <c r="I1197" s="56"/>
      <c r="J1197" s="56"/>
      <c r="K1197" s="56"/>
      <c r="L1197" s="56"/>
      <c r="M1197" s="56"/>
    </row>
    <row r="1198" spans="1:13" hidden="1" x14ac:dyDescent="0.2">
      <c r="A1198" s="70"/>
      <c r="B1198" s="71"/>
      <c r="C1198" s="16"/>
      <c r="D1198" s="22">
        <v>815</v>
      </c>
      <c r="E1198" s="56">
        <f t="shared" si="258"/>
        <v>0</v>
      </c>
      <c r="F1198" s="56"/>
      <c r="G1198" s="56"/>
      <c r="H1198" s="56"/>
      <c r="I1198" s="56"/>
      <c r="J1198" s="56"/>
      <c r="K1198" s="56"/>
      <c r="L1198" s="56"/>
      <c r="M1198" s="56"/>
    </row>
    <row r="1199" spans="1:13" hidden="1" x14ac:dyDescent="0.2">
      <c r="A1199" s="70"/>
      <c r="B1199" s="71"/>
      <c r="C1199" s="16"/>
      <c r="D1199" s="22">
        <v>816</v>
      </c>
      <c r="E1199" s="56">
        <f t="shared" si="258"/>
        <v>0</v>
      </c>
      <c r="F1199" s="56"/>
      <c r="G1199" s="56"/>
      <c r="H1199" s="56"/>
      <c r="I1199" s="56"/>
      <c r="J1199" s="56"/>
      <c r="K1199" s="56"/>
      <c r="L1199" s="56"/>
      <c r="M1199" s="56"/>
    </row>
    <row r="1200" spans="1:13" hidden="1" x14ac:dyDescent="0.2">
      <c r="A1200" s="70"/>
      <c r="B1200" s="71"/>
      <c r="C1200" s="16"/>
      <c r="D1200" s="22">
        <v>819</v>
      </c>
      <c r="E1200" s="56">
        <f t="shared" si="258"/>
        <v>0</v>
      </c>
      <c r="F1200" s="56"/>
      <c r="G1200" s="56"/>
      <c r="H1200" s="56"/>
      <c r="I1200" s="56"/>
      <c r="J1200" s="56"/>
      <c r="K1200" s="56"/>
      <c r="L1200" s="56"/>
      <c r="M1200" s="56"/>
    </row>
    <row r="1201" spans="1:13" hidden="1" x14ac:dyDescent="0.2">
      <c r="A1201" s="70"/>
      <c r="B1201" s="71"/>
      <c r="C1201" s="16"/>
      <c r="D1201" s="22">
        <v>826</v>
      </c>
      <c r="E1201" s="56">
        <f t="shared" si="258"/>
        <v>0</v>
      </c>
      <c r="F1201" s="56"/>
      <c r="G1201" s="56"/>
      <c r="H1201" s="56"/>
      <c r="I1201" s="56"/>
      <c r="J1201" s="56"/>
      <c r="K1201" s="56"/>
      <c r="L1201" s="56"/>
      <c r="M1201" s="56"/>
    </row>
    <row r="1202" spans="1:13" hidden="1" x14ac:dyDescent="0.2">
      <c r="A1202" s="70"/>
      <c r="B1202" s="71"/>
      <c r="C1202" s="16"/>
      <c r="D1202" s="22">
        <v>829</v>
      </c>
      <c r="E1202" s="56">
        <f t="shared" si="258"/>
        <v>0</v>
      </c>
      <c r="F1202" s="56"/>
      <c r="G1202" s="56"/>
      <c r="H1202" s="56"/>
      <c r="I1202" s="56"/>
      <c r="J1202" s="56"/>
      <c r="K1202" s="56"/>
      <c r="L1202" s="56"/>
      <c r="M1202" s="56"/>
    </row>
    <row r="1203" spans="1:13" hidden="1" x14ac:dyDescent="0.2">
      <c r="A1203" s="70"/>
      <c r="B1203" s="71"/>
      <c r="C1203" s="16"/>
      <c r="D1203" s="22">
        <v>832</v>
      </c>
      <c r="E1203" s="56">
        <f t="shared" si="258"/>
        <v>0</v>
      </c>
      <c r="F1203" s="56"/>
      <c r="G1203" s="56"/>
      <c r="H1203" s="56"/>
      <c r="I1203" s="56"/>
      <c r="J1203" s="56"/>
      <c r="K1203" s="56"/>
      <c r="L1203" s="56"/>
      <c r="M1203" s="56"/>
    </row>
    <row r="1204" spans="1:13" hidden="1" x14ac:dyDescent="0.2">
      <c r="A1204" s="70"/>
      <c r="B1204" s="71"/>
      <c r="C1204" s="16"/>
      <c r="D1204" s="22">
        <v>843</v>
      </c>
      <c r="E1204" s="56">
        <f t="shared" si="258"/>
        <v>0</v>
      </c>
      <c r="F1204" s="56"/>
      <c r="G1204" s="56"/>
      <c r="H1204" s="56"/>
      <c r="I1204" s="56"/>
      <c r="J1204" s="56"/>
      <c r="K1204" s="56"/>
      <c r="L1204" s="56"/>
      <c r="M1204" s="56"/>
    </row>
    <row r="1205" spans="1:13" hidden="1" x14ac:dyDescent="0.2">
      <c r="A1205" s="70"/>
      <c r="B1205" s="71"/>
      <c r="C1205" s="16"/>
      <c r="D1205" s="22">
        <v>847</v>
      </c>
      <c r="E1205" s="56">
        <f t="shared" si="258"/>
        <v>0</v>
      </c>
      <c r="F1205" s="56"/>
      <c r="G1205" s="56"/>
      <c r="H1205" s="56"/>
      <c r="I1205" s="56"/>
      <c r="J1205" s="56"/>
      <c r="K1205" s="56"/>
      <c r="L1205" s="56"/>
      <c r="M1205" s="56"/>
    </row>
    <row r="1206" spans="1:13" hidden="1" x14ac:dyDescent="0.2">
      <c r="A1206" s="70"/>
      <c r="B1206" s="71"/>
      <c r="C1206" s="16"/>
      <c r="D1206" s="22">
        <v>848</v>
      </c>
      <c r="E1206" s="56">
        <f t="shared" si="258"/>
        <v>0</v>
      </c>
      <c r="F1206" s="56"/>
      <c r="G1206" s="56"/>
      <c r="H1206" s="56"/>
      <c r="I1206" s="56"/>
      <c r="J1206" s="56"/>
      <c r="K1206" s="56"/>
      <c r="L1206" s="56"/>
      <c r="M1206" s="56"/>
    </row>
    <row r="1207" spans="1:13" hidden="1" x14ac:dyDescent="0.2">
      <c r="A1207" s="70"/>
      <c r="B1207" s="71"/>
      <c r="C1207" s="16"/>
      <c r="D1207" s="22">
        <v>857</v>
      </c>
      <c r="E1207" s="56">
        <f t="shared" si="258"/>
        <v>0</v>
      </c>
      <c r="F1207" s="56"/>
      <c r="G1207" s="56"/>
      <c r="H1207" s="56"/>
      <c r="I1207" s="56"/>
      <c r="J1207" s="56"/>
      <c r="K1207" s="56"/>
      <c r="L1207" s="56"/>
      <c r="M1207" s="56"/>
    </row>
    <row r="1208" spans="1:13" ht="25.5" x14ac:dyDescent="0.2">
      <c r="A1208" s="70"/>
      <c r="B1208" s="71"/>
      <c r="C1208" s="16" t="s">
        <v>101</v>
      </c>
      <c r="D1208" s="22"/>
      <c r="E1208" s="56">
        <f t="shared" si="258"/>
        <v>0</v>
      </c>
      <c r="F1208" s="56">
        <v>0</v>
      </c>
      <c r="G1208" s="56">
        <v>0</v>
      </c>
      <c r="H1208" s="56">
        <v>0</v>
      </c>
      <c r="I1208" s="56">
        <v>0</v>
      </c>
      <c r="J1208" s="56">
        <v>0</v>
      </c>
      <c r="K1208" s="56">
        <v>0</v>
      </c>
      <c r="L1208" s="56">
        <v>0</v>
      </c>
      <c r="M1208" s="56">
        <v>0</v>
      </c>
    </row>
    <row r="1209" spans="1:13" ht="25.5" x14ac:dyDescent="0.2">
      <c r="A1209" s="70"/>
      <c r="B1209" s="71"/>
      <c r="C1209" s="16" t="s">
        <v>102</v>
      </c>
      <c r="D1209" s="22"/>
      <c r="E1209" s="56">
        <f t="shared" si="258"/>
        <v>0</v>
      </c>
      <c r="F1209" s="56">
        <v>0</v>
      </c>
      <c r="G1209" s="56">
        <v>0</v>
      </c>
      <c r="H1209" s="56">
        <v>0</v>
      </c>
      <c r="I1209" s="56">
        <v>0</v>
      </c>
      <c r="J1209" s="56">
        <v>0</v>
      </c>
      <c r="K1209" s="56">
        <v>0</v>
      </c>
      <c r="L1209" s="56">
        <v>0</v>
      </c>
      <c r="M1209" s="56">
        <v>0</v>
      </c>
    </row>
    <row r="1210" spans="1:13" s="8" customFormat="1" ht="38.25" x14ac:dyDescent="0.2">
      <c r="A1210" s="70"/>
      <c r="B1210" s="71"/>
      <c r="C1210" s="16" t="s">
        <v>103</v>
      </c>
      <c r="D1210" s="22"/>
      <c r="E1210" s="56">
        <f t="shared" si="258"/>
        <v>0</v>
      </c>
      <c r="F1210" s="56">
        <v>0</v>
      </c>
      <c r="G1210" s="56">
        <v>0</v>
      </c>
      <c r="H1210" s="56">
        <v>0</v>
      </c>
      <c r="I1210" s="56">
        <v>0</v>
      </c>
      <c r="J1210" s="56">
        <v>0</v>
      </c>
      <c r="K1210" s="56">
        <v>0</v>
      </c>
      <c r="L1210" s="56">
        <v>0</v>
      </c>
      <c r="M1210" s="56">
        <v>0</v>
      </c>
    </row>
    <row r="1211" spans="1:13" s="8" customFormat="1" x14ac:dyDescent="0.2">
      <c r="A1211" s="70" t="s">
        <v>72</v>
      </c>
      <c r="B1211" s="71" t="s">
        <v>138</v>
      </c>
      <c r="C1211" s="16" t="s">
        <v>95</v>
      </c>
      <c r="D1211" s="22"/>
      <c r="E1211" s="56">
        <f>SUM(F1211:M1211)</f>
        <v>7133152.5896899998</v>
      </c>
      <c r="F1211" s="56">
        <f t="shared" ref="F1211:M1211" si="262">F1212+F1214</f>
        <v>986622</v>
      </c>
      <c r="G1211" s="56">
        <f t="shared" si="262"/>
        <v>979397.59224999999</v>
      </c>
      <c r="H1211" s="56">
        <f t="shared" si="262"/>
        <v>817944.74612000003</v>
      </c>
      <c r="I1211" s="56">
        <f t="shared" si="262"/>
        <v>977948.25132000004</v>
      </c>
      <c r="J1211" s="56">
        <f t="shared" si="262"/>
        <v>700000</v>
      </c>
      <c r="K1211" s="56">
        <f t="shared" si="262"/>
        <v>872000</v>
      </c>
      <c r="L1211" s="56">
        <f t="shared" si="262"/>
        <v>899620</v>
      </c>
      <c r="M1211" s="56">
        <f t="shared" si="262"/>
        <v>899620</v>
      </c>
    </row>
    <row r="1212" spans="1:13" ht="38.25" x14ac:dyDescent="0.2">
      <c r="A1212" s="70"/>
      <c r="B1212" s="71"/>
      <c r="C1212" s="16" t="s">
        <v>97</v>
      </c>
      <c r="D1212" s="22"/>
      <c r="E1212" s="56">
        <f>E1215+E1234</f>
        <v>7133152.5896899998</v>
      </c>
      <c r="F1212" s="56">
        <f>F1213+F1215+F1232+F1233+F1234</f>
        <v>986622</v>
      </c>
      <c r="G1212" s="56">
        <f t="shared" ref="G1212:M1212" si="263">G1213+G1215+G1232+G1233+G1234</f>
        <v>979397.59224999999</v>
      </c>
      <c r="H1212" s="56">
        <f t="shared" si="263"/>
        <v>817944.74612000003</v>
      </c>
      <c r="I1212" s="56">
        <f t="shared" si="263"/>
        <v>977948.25132000004</v>
      </c>
      <c r="J1212" s="56">
        <f t="shared" si="263"/>
        <v>700000</v>
      </c>
      <c r="K1212" s="56">
        <f t="shared" si="263"/>
        <v>872000</v>
      </c>
      <c r="L1212" s="56">
        <f t="shared" si="263"/>
        <v>899620</v>
      </c>
      <c r="M1212" s="56">
        <f t="shared" si="263"/>
        <v>899620</v>
      </c>
    </row>
    <row r="1213" spans="1:13" ht="25.5" x14ac:dyDescent="0.2">
      <c r="A1213" s="70"/>
      <c r="B1213" s="71"/>
      <c r="C1213" s="16" t="s">
        <v>98</v>
      </c>
      <c r="D1213" s="22"/>
      <c r="E1213" s="56">
        <f t="shared" ref="E1213:E1233" si="264">SUM(F1213:L1213)</f>
        <v>0</v>
      </c>
      <c r="F1213" s="56">
        <v>0</v>
      </c>
      <c r="G1213" s="56">
        <v>0</v>
      </c>
      <c r="H1213" s="56">
        <v>0</v>
      </c>
      <c r="I1213" s="56">
        <v>0</v>
      </c>
      <c r="J1213" s="56">
        <v>0</v>
      </c>
      <c r="K1213" s="56">
        <v>0</v>
      </c>
      <c r="L1213" s="56">
        <v>0</v>
      </c>
      <c r="M1213" s="56">
        <v>0</v>
      </c>
    </row>
    <row r="1214" spans="1:13" ht="51" x14ac:dyDescent="0.2">
      <c r="A1214" s="70"/>
      <c r="B1214" s="71"/>
      <c r="C1214" s="16" t="s">
        <v>99</v>
      </c>
      <c r="D1214" s="22"/>
      <c r="E1214" s="56">
        <f t="shared" si="264"/>
        <v>0</v>
      </c>
      <c r="F1214" s="56">
        <v>0</v>
      </c>
      <c r="G1214" s="56">
        <v>0</v>
      </c>
      <c r="H1214" s="56">
        <v>0</v>
      </c>
      <c r="I1214" s="56">
        <v>0</v>
      </c>
      <c r="J1214" s="56">
        <v>0</v>
      </c>
      <c r="K1214" s="56">
        <v>0</v>
      </c>
      <c r="L1214" s="56">
        <v>0</v>
      </c>
      <c r="M1214" s="56">
        <v>0</v>
      </c>
    </row>
    <row r="1215" spans="1:13" ht="25.5" x14ac:dyDescent="0.2">
      <c r="A1215" s="70"/>
      <c r="B1215" s="71"/>
      <c r="C1215" s="16" t="s">
        <v>100</v>
      </c>
      <c r="D1215" s="17">
        <v>810</v>
      </c>
      <c r="E1215" s="56">
        <f>SUM(F1215:M1215)</f>
        <v>1746212.5896900001</v>
      </c>
      <c r="F1215" s="56">
        <f>SUM(F1216:F1231)</f>
        <v>486622</v>
      </c>
      <c r="G1215" s="56">
        <f>SUM(G1216:G1231)</f>
        <v>359657.59224999999</v>
      </c>
      <c r="H1215" s="56">
        <f>SUM(H1216:H1231)</f>
        <v>167944.74612</v>
      </c>
      <c r="I1215" s="56">
        <v>260748.25132000001</v>
      </c>
      <c r="J1215" s="56">
        <v>0</v>
      </c>
      <c r="K1215" s="56">
        <v>152000</v>
      </c>
      <c r="L1215" s="56">
        <v>159620</v>
      </c>
      <c r="M1215" s="56">
        <v>159620</v>
      </c>
    </row>
    <row r="1216" spans="1:13" hidden="1" x14ac:dyDescent="0.2">
      <c r="A1216" s="70"/>
      <c r="B1216" s="71"/>
      <c r="C1216" s="16"/>
      <c r="D1216" s="22">
        <v>804</v>
      </c>
      <c r="E1216" s="56">
        <f t="shared" si="264"/>
        <v>0</v>
      </c>
      <c r="F1216" s="56"/>
      <c r="G1216" s="56"/>
      <c r="H1216" s="56"/>
      <c r="I1216" s="56"/>
      <c r="J1216" s="65"/>
      <c r="K1216" s="65"/>
      <c r="L1216" s="65"/>
      <c r="M1216" s="65"/>
    </row>
    <row r="1217" spans="1:13" hidden="1" x14ac:dyDescent="0.2">
      <c r="A1217" s="70"/>
      <c r="B1217" s="71"/>
      <c r="C1217" s="16"/>
      <c r="D1217" s="22">
        <v>808</v>
      </c>
      <c r="E1217" s="56">
        <f t="shared" si="264"/>
        <v>0</v>
      </c>
      <c r="F1217" s="56"/>
      <c r="G1217" s="56"/>
      <c r="H1217" s="56"/>
      <c r="I1217" s="56"/>
      <c r="J1217" s="65"/>
      <c r="K1217" s="65"/>
      <c r="L1217" s="65"/>
      <c r="M1217" s="65"/>
    </row>
    <row r="1218" spans="1:13" hidden="1" x14ac:dyDescent="0.2">
      <c r="A1218" s="70"/>
      <c r="B1218" s="71"/>
      <c r="C1218" s="16"/>
      <c r="D1218" s="22">
        <v>810</v>
      </c>
      <c r="E1218" s="56">
        <f t="shared" si="264"/>
        <v>1180824.33837</v>
      </c>
      <c r="F1218" s="56">
        <v>486622</v>
      </c>
      <c r="G1218" s="56">
        <v>359657.59224999999</v>
      </c>
      <c r="H1218" s="56">
        <v>167944.74612</v>
      </c>
      <c r="I1218" s="56">
        <v>166600</v>
      </c>
      <c r="J1218" s="56">
        <v>0</v>
      </c>
      <c r="K1218" s="56">
        <v>0</v>
      </c>
      <c r="L1218" s="56">
        <f>K1218*1.04</f>
        <v>0</v>
      </c>
      <c r="M1218" s="56">
        <f>L1218*1.04</f>
        <v>0</v>
      </c>
    </row>
    <row r="1219" spans="1:13" hidden="1" x14ac:dyDescent="0.2">
      <c r="A1219" s="70"/>
      <c r="B1219" s="71"/>
      <c r="C1219" s="16"/>
      <c r="D1219" s="24">
        <v>812</v>
      </c>
      <c r="E1219" s="56">
        <f t="shared" si="264"/>
        <v>0</v>
      </c>
      <c r="F1219" s="56"/>
      <c r="G1219" s="56"/>
      <c r="H1219" s="56"/>
      <c r="I1219" s="56"/>
      <c r="J1219" s="65"/>
      <c r="K1219" s="65"/>
      <c r="L1219" s="65"/>
      <c r="M1219" s="65"/>
    </row>
    <row r="1220" spans="1:13" hidden="1" x14ac:dyDescent="0.2">
      <c r="A1220" s="70"/>
      <c r="B1220" s="71"/>
      <c r="C1220" s="16"/>
      <c r="D1220" s="22">
        <v>813</v>
      </c>
      <c r="E1220" s="56">
        <f t="shared" si="264"/>
        <v>0</v>
      </c>
      <c r="F1220" s="56"/>
      <c r="G1220" s="56"/>
      <c r="H1220" s="56"/>
      <c r="I1220" s="56"/>
      <c r="J1220" s="65"/>
      <c r="K1220" s="65"/>
      <c r="L1220" s="65"/>
      <c r="M1220" s="65"/>
    </row>
    <row r="1221" spans="1:13" hidden="1" x14ac:dyDescent="0.2">
      <c r="A1221" s="70"/>
      <c r="B1221" s="71"/>
      <c r="C1221" s="16"/>
      <c r="D1221" s="22">
        <v>814</v>
      </c>
      <c r="E1221" s="56">
        <f t="shared" si="264"/>
        <v>0</v>
      </c>
      <c r="F1221" s="56"/>
      <c r="G1221" s="56"/>
      <c r="H1221" s="56"/>
      <c r="I1221" s="56"/>
      <c r="J1221" s="65"/>
      <c r="K1221" s="65"/>
      <c r="L1221" s="65"/>
      <c r="M1221" s="65"/>
    </row>
    <row r="1222" spans="1:13" hidden="1" x14ac:dyDescent="0.2">
      <c r="A1222" s="70"/>
      <c r="B1222" s="71"/>
      <c r="C1222" s="16"/>
      <c r="D1222" s="22">
        <v>815</v>
      </c>
      <c r="E1222" s="56">
        <f t="shared" si="264"/>
        <v>0</v>
      </c>
      <c r="F1222" s="56"/>
      <c r="G1222" s="56"/>
      <c r="H1222" s="56"/>
      <c r="I1222" s="56"/>
      <c r="J1222" s="65"/>
      <c r="K1222" s="65"/>
      <c r="L1222" s="65"/>
      <c r="M1222" s="65"/>
    </row>
    <row r="1223" spans="1:13" hidden="1" x14ac:dyDescent="0.2">
      <c r="A1223" s="70"/>
      <c r="B1223" s="71"/>
      <c r="C1223" s="16"/>
      <c r="D1223" s="22">
        <v>816</v>
      </c>
      <c r="E1223" s="56">
        <f t="shared" si="264"/>
        <v>0</v>
      </c>
      <c r="F1223" s="56"/>
      <c r="G1223" s="56"/>
      <c r="H1223" s="56"/>
      <c r="I1223" s="56"/>
      <c r="J1223" s="65"/>
      <c r="K1223" s="65"/>
      <c r="L1223" s="65"/>
      <c r="M1223" s="65"/>
    </row>
    <row r="1224" spans="1:13" hidden="1" x14ac:dyDescent="0.2">
      <c r="A1224" s="70"/>
      <c r="B1224" s="71"/>
      <c r="C1224" s="16"/>
      <c r="D1224" s="22">
        <v>819</v>
      </c>
      <c r="E1224" s="56">
        <f t="shared" si="264"/>
        <v>0</v>
      </c>
      <c r="F1224" s="56"/>
      <c r="G1224" s="56"/>
      <c r="H1224" s="56"/>
      <c r="I1224" s="56"/>
      <c r="J1224" s="65"/>
      <c r="K1224" s="65"/>
      <c r="L1224" s="65"/>
      <c r="M1224" s="65"/>
    </row>
    <row r="1225" spans="1:13" hidden="1" x14ac:dyDescent="0.2">
      <c r="A1225" s="70"/>
      <c r="B1225" s="71"/>
      <c r="C1225" s="16"/>
      <c r="D1225" s="22">
        <v>826</v>
      </c>
      <c r="E1225" s="56">
        <f t="shared" si="264"/>
        <v>0</v>
      </c>
      <c r="F1225" s="56"/>
      <c r="G1225" s="56"/>
      <c r="H1225" s="56"/>
      <c r="I1225" s="56"/>
      <c r="J1225" s="65"/>
      <c r="K1225" s="65"/>
      <c r="L1225" s="65"/>
      <c r="M1225" s="65"/>
    </row>
    <row r="1226" spans="1:13" hidden="1" x14ac:dyDescent="0.2">
      <c r="A1226" s="70"/>
      <c r="B1226" s="71"/>
      <c r="C1226" s="16"/>
      <c r="D1226" s="22">
        <v>829</v>
      </c>
      <c r="E1226" s="56">
        <f t="shared" si="264"/>
        <v>0</v>
      </c>
      <c r="F1226" s="56"/>
      <c r="G1226" s="56"/>
      <c r="H1226" s="56"/>
      <c r="I1226" s="56"/>
      <c r="J1226" s="65"/>
      <c r="K1226" s="65"/>
      <c r="L1226" s="65"/>
      <c r="M1226" s="65"/>
    </row>
    <row r="1227" spans="1:13" hidden="1" x14ac:dyDescent="0.2">
      <c r="A1227" s="70"/>
      <c r="B1227" s="71"/>
      <c r="C1227" s="16"/>
      <c r="D1227" s="22">
        <v>832</v>
      </c>
      <c r="E1227" s="56">
        <f t="shared" si="264"/>
        <v>0</v>
      </c>
      <c r="F1227" s="56"/>
      <c r="G1227" s="56"/>
      <c r="H1227" s="56"/>
      <c r="I1227" s="56"/>
      <c r="J1227" s="65"/>
      <c r="K1227" s="65"/>
      <c r="L1227" s="65"/>
      <c r="M1227" s="65"/>
    </row>
    <row r="1228" spans="1:13" hidden="1" x14ac:dyDescent="0.2">
      <c r="A1228" s="70"/>
      <c r="B1228" s="71"/>
      <c r="C1228" s="16"/>
      <c r="D1228" s="22">
        <v>843</v>
      </c>
      <c r="E1228" s="56">
        <f t="shared" si="264"/>
        <v>0</v>
      </c>
      <c r="F1228" s="56"/>
      <c r="G1228" s="56"/>
      <c r="H1228" s="56"/>
      <c r="I1228" s="56"/>
      <c r="J1228" s="65"/>
      <c r="K1228" s="65"/>
      <c r="L1228" s="65"/>
      <c r="M1228" s="65"/>
    </row>
    <row r="1229" spans="1:13" hidden="1" x14ac:dyDescent="0.2">
      <c r="A1229" s="70"/>
      <c r="B1229" s="71"/>
      <c r="C1229" s="16"/>
      <c r="D1229" s="22">
        <v>847</v>
      </c>
      <c r="E1229" s="56">
        <f t="shared" si="264"/>
        <v>0</v>
      </c>
      <c r="F1229" s="56"/>
      <c r="G1229" s="56"/>
      <c r="H1229" s="56"/>
      <c r="I1229" s="56"/>
      <c r="J1229" s="65"/>
      <c r="K1229" s="65"/>
      <c r="L1229" s="65"/>
      <c r="M1229" s="65"/>
    </row>
    <row r="1230" spans="1:13" hidden="1" x14ac:dyDescent="0.2">
      <c r="A1230" s="70"/>
      <c r="B1230" s="71"/>
      <c r="C1230" s="16"/>
      <c r="D1230" s="22">
        <v>848</v>
      </c>
      <c r="E1230" s="56">
        <f t="shared" si="264"/>
        <v>0</v>
      </c>
      <c r="F1230" s="56"/>
      <c r="G1230" s="56"/>
      <c r="H1230" s="56"/>
      <c r="I1230" s="56"/>
      <c r="J1230" s="65"/>
      <c r="K1230" s="65"/>
      <c r="L1230" s="65"/>
      <c r="M1230" s="65"/>
    </row>
    <row r="1231" spans="1:13" hidden="1" x14ac:dyDescent="0.2">
      <c r="A1231" s="70"/>
      <c r="B1231" s="71"/>
      <c r="C1231" s="16"/>
      <c r="D1231" s="22">
        <v>857</v>
      </c>
      <c r="E1231" s="56">
        <f t="shared" si="264"/>
        <v>0</v>
      </c>
      <c r="F1231" s="56"/>
      <c r="G1231" s="56"/>
      <c r="H1231" s="56"/>
      <c r="I1231" s="56"/>
      <c r="J1231" s="65"/>
      <c r="K1231" s="65"/>
      <c r="L1231" s="65"/>
      <c r="M1231" s="65"/>
    </row>
    <row r="1232" spans="1:13" ht="25.5" x14ac:dyDescent="0.2">
      <c r="A1232" s="70"/>
      <c r="B1232" s="71"/>
      <c r="C1232" s="16" t="s">
        <v>101</v>
      </c>
      <c r="D1232" s="22"/>
      <c r="E1232" s="56">
        <f t="shared" si="264"/>
        <v>0</v>
      </c>
      <c r="F1232" s="56">
        <f>SUM(G1232:J1232)</f>
        <v>0</v>
      </c>
      <c r="G1232" s="56">
        <f>SUM(H1232:K1232)</f>
        <v>0</v>
      </c>
      <c r="H1232" s="56">
        <f>SUM(J1232:L1232)</f>
        <v>0</v>
      </c>
      <c r="I1232" s="56">
        <f t="shared" ref="I1232:I1233" si="265">SUM(K1232:L1232)</f>
        <v>0</v>
      </c>
      <c r="J1232" s="56">
        <f>SUM(L1232:M1232)</f>
        <v>0</v>
      </c>
      <c r="K1232" s="56">
        <f>SUM(N1232:N1232)</f>
        <v>0</v>
      </c>
      <c r="L1232" s="56">
        <f>SUM(N1232:O1232)</f>
        <v>0</v>
      </c>
      <c r="M1232" s="56">
        <f>SUM(N1232:P1232)</f>
        <v>0</v>
      </c>
    </row>
    <row r="1233" spans="1:15" ht="25.5" x14ac:dyDescent="0.2">
      <c r="A1233" s="70"/>
      <c r="B1233" s="71"/>
      <c r="C1233" s="16" t="s">
        <v>102</v>
      </c>
      <c r="D1233" s="22"/>
      <c r="E1233" s="56">
        <f t="shared" si="264"/>
        <v>0</v>
      </c>
      <c r="F1233" s="56">
        <f>SUM(G1233:J1233)</f>
        <v>0</v>
      </c>
      <c r="G1233" s="56">
        <f>SUM(H1233:K1233)</f>
        <v>0</v>
      </c>
      <c r="H1233" s="56">
        <f>SUM(J1233:L1233)</f>
        <v>0</v>
      </c>
      <c r="I1233" s="56">
        <f t="shared" si="265"/>
        <v>0</v>
      </c>
      <c r="J1233" s="56">
        <f>SUM(L1233:M1233)</f>
        <v>0</v>
      </c>
      <c r="K1233" s="56">
        <f>SUM(N1233:N1233)</f>
        <v>0</v>
      </c>
      <c r="L1233" s="56">
        <f>SUM(N1233:O1233)</f>
        <v>0</v>
      </c>
      <c r="M1233" s="56">
        <f>SUM(N1233:P1233)</f>
        <v>0</v>
      </c>
    </row>
    <row r="1234" spans="1:15" ht="41.25" customHeight="1" x14ac:dyDescent="0.2">
      <c r="A1234" s="70"/>
      <c r="B1234" s="71"/>
      <c r="C1234" s="16" t="s">
        <v>103</v>
      </c>
      <c r="D1234" s="22"/>
      <c r="E1234" s="56">
        <f>SUM(F1234:M1234)</f>
        <v>5386940</v>
      </c>
      <c r="F1234" s="56">
        <v>500000</v>
      </c>
      <c r="G1234" s="56">
        <v>619740</v>
      </c>
      <c r="H1234" s="56">
        <v>650000</v>
      </c>
      <c r="I1234" s="56">
        <v>717200</v>
      </c>
      <c r="J1234" s="56">
        <v>700000</v>
      </c>
      <c r="K1234" s="56">
        <v>720000</v>
      </c>
      <c r="L1234" s="56">
        <v>740000</v>
      </c>
      <c r="M1234" s="56">
        <v>740000</v>
      </c>
    </row>
    <row r="1235" spans="1:15" s="46" customFormat="1" ht="18.75" hidden="1" x14ac:dyDescent="0.3">
      <c r="A1235" s="53">
        <v>1</v>
      </c>
      <c r="B1235" s="54">
        <v>2</v>
      </c>
      <c r="C1235" s="54">
        <v>3</v>
      </c>
      <c r="D1235" s="54">
        <v>4</v>
      </c>
      <c r="E1235" s="58">
        <v>5</v>
      </c>
      <c r="F1235" s="58">
        <v>6</v>
      </c>
      <c r="G1235" s="58">
        <v>7</v>
      </c>
      <c r="H1235" s="58">
        <v>8</v>
      </c>
      <c r="I1235" s="58">
        <v>9</v>
      </c>
      <c r="J1235" s="58" t="s">
        <v>93</v>
      </c>
      <c r="K1235" s="58">
        <v>11</v>
      </c>
      <c r="L1235" s="58" t="s">
        <v>94</v>
      </c>
      <c r="M1235" s="58" t="s">
        <v>121</v>
      </c>
      <c r="N1235" s="44"/>
      <c r="O1235" s="45"/>
    </row>
    <row r="1236" spans="1:15" x14ac:dyDescent="0.2">
      <c r="A1236" s="70" t="s">
        <v>73</v>
      </c>
      <c r="B1236" s="71" t="s">
        <v>74</v>
      </c>
      <c r="C1236" s="16" t="s">
        <v>95</v>
      </c>
      <c r="D1236" s="22"/>
      <c r="E1236" s="56">
        <f>SUM(F1236:L1236)</f>
        <v>5000</v>
      </c>
      <c r="F1236" s="56">
        <f t="shared" ref="F1236:M1236" si="266">F1237+F1239</f>
        <v>5000</v>
      </c>
      <c r="G1236" s="56">
        <f t="shared" si="266"/>
        <v>0</v>
      </c>
      <c r="H1236" s="56">
        <f t="shared" si="266"/>
        <v>0</v>
      </c>
      <c r="I1236" s="56">
        <f t="shared" si="266"/>
        <v>0</v>
      </c>
      <c r="J1236" s="56">
        <f t="shared" si="266"/>
        <v>0</v>
      </c>
      <c r="K1236" s="56">
        <f t="shared" si="266"/>
        <v>0</v>
      </c>
      <c r="L1236" s="56">
        <f t="shared" si="266"/>
        <v>0</v>
      </c>
      <c r="M1236" s="56">
        <f t="shared" si="266"/>
        <v>0</v>
      </c>
    </row>
    <row r="1237" spans="1:15" ht="38.25" x14ac:dyDescent="0.2">
      <c r="A1237" s="70"/>
      <c r="B1237" s="71"/>
      <c r="C1237" s="16" t="s">
        <v>97</v>
      </c>
      <c r="D1237" s="22"/>
      <c r="E1237" s="56">
        <f t="shared" ref="E1237:E1259" si="267">SUM(F1237:L1237)</f>
        <v>5000</v>
      </c>
      <c r="F1237" s="56">
        <f t="shared" ref="F1237:M1237" si="268">F1238+F1240+F1257+F1258+F1259</f>
        <v>5000</v>
      </c>
      <c r="G1237" s="56">
        <f t="shared" si="268"/>
        <v>0</v>
      </c>
      <c r="H1237" s="56">
        <f t="shared" si="268"/>
        <v>0</v>
      </c>
      <c r="I1237" s="56">
        <f t="shared" si="268"/>
        <v>0</v>
      </c>
      <c r="J1237" s="56">
        <f t="shared" si="268"/>
        <v>0</v>
      </c>
      <c r="K1237" s="56">
        <f t="shared" si="268"/>
        <v>0</v>
      </c>
      <c r="L1237" s="56">
        <f t="shared" si="268"/>
        <v>0</v>
      </c>
      <c r="M1237" s="56">
        <f t="shared" si="268"/>
        <v>0</v>
      </c>
    </row>
    <row r="1238" spans="1:15" ht="25.5" x14ac:dyDescent="0.2">
      <c r="A1238" s="70"/>
      <c r="B1238" s="71"/>
      <c r="C1238" s="16" t="s">
        <v>98</v>
      </c>
      <c r="D1238" s="22"/>
      <c r="E1238" s="56">
        <f t="shared" si="267"/>
        <v>0</v>
      </c>
      <c r="F1238" s="56">
        <v>0</v>
      </c>
      <c r="G1238" s="56">
        <v>0</v>
      </c>
      <c r="H1238" s="56">
        <v>0</v>
      </c>
      <c r="I1238" s="56">
        <v>0</v>
      </c>
      <c r="J1238" s="56">
        <v>0</v>
      </c>
      <c r="K1238" s="56">
        <v>0</v>
      </c>
      <c r="L1238" s="56">
        <v>0</v>
      </c>
      <c r="M1238" s="56">
        <v>0</v>
      </c>
    </row>
    <row r="1239" spans="1:15" ht="51" x14ac:dyDescent="0.2">
      <c r="A1239" s="70"/>
      <c r="B1239" s="71"/>
      <c r="C1239" s="16" t="s">
        <v>99</v>
      </c>
      <c r="D1239" s="22"/>
      <c r="E1239" s="56">
        <f t="shared" si="267"/>
        <v>0</v>
      </c>
      <c r="F1239" s="56">
        <v>0</v>
      </c>
      <c r="G1239" s="56">
        <v>0</v>
      </c>
      <c r="H1239" s="56">
        <v>0</v>
      </c>
      <c r="I1239" s="56">
        <v>0</v>
      </c>
      <c r="J1239" s="56">
        <v>0</v>
      </c>
      <c r="K1239" s="56">
        <v>0</v>
      </c>
      <c r="L1239" s="56">
        <v>0</v>
      </c>
      <c r="M1239" s="56">
        <v>0</v>
      </c>
    </row>
    <row r="1240" spans="1:15" ht="25.5" x14ac:dyDescent="0.2">
      <c r="A1240" s="70"/>
      <c r="B1240" s="71"/>
      <c r="C1240" s="16" t="s">
        <v>100</v>
      </c>
      <c r="D1240" s="17">
        <v>810</v>
      </c>
      <c r="E1240" s="56">
        <f t="shared" si="267"/>
        <v>5000</v>
      </c>
      <c r="F1240" s="56">
        <f t="shared" ref="F1240:L1240" si="269">SUM(F1241:F1256)</f>
        <v>5000</v>
      </c>
      <c r="G1240" s="56">
        <f t="shared" si="269"/>
        <v>0</v>
      </c>
      <c r="H1240" s="56">
        <f t="shared" si="269"/>
        <v>0</v>
      </c>
      <c r="I1240" s="56">
        <f t="shared" si="269"/>
        <v>0</v>
      </c>
      <c r="J1240" s="56">
        <f t="shared" si="269"/>
        <v>0</v>
      </c>
      <c r="K1240" s="56">
        <f t="shared" si="269"/>
        <v>0</v>
      </c>
      <c r="L1240" s="56">
        <f t="shared" si="269"/>
        <v>0</v>
      </c>
      <c r="M1240" s="56">
        <f t="shared" ref="M1240" si="270">SUM(M1241:M1256)</f>
        <v>0</v>
      </c>
    </row>
    <row r="1241" spans="1:15" hidden="1" x14ac:dyDescent="0.2">
      <c r="A1241" s="70"/>
      <c r="B1241" s="71"/>
      <c r="C1241" s="16"/>
      <c r="D1241" s="22">
        <v>804</v>
      </c>
      <c r="E1241" s="56">
        <f t="shared" si="267"/>
        <v>0</v>
      </c>
      <c r="F1241" s="56"/>
      <c r="G1241" s="56"/>
      <c r="H1241" s="56"/>
      <c r="I1241" s="56"/>
      <c r="J1241" s="56"/>
      <c r="K1241" s="56"/>
      <c r="L1241" s="56"/>
      <c r="M1241" s="56"/>
    </row>
    <row r="1242" spans="1:15" hidden="1" x14ac:dyDescent="0.2">
      <c r="A1242" s="70"/>
      <c r="B1242" s="71"/>
      <c r="C1242" s="16"/>
      <c r="D1242" s="22">
        <v>808</v>
      </c>
      <c r="E1242" s="56">
        <f t="shared" si="267"/>
        <v>0</v>
      </c>
      <c r="F1242" s="56"/>
      <c r="G1242" s="56"/>
      <c r="H1242" s="56"/>
      <c r="I1242" s="56"/>
      <c r="J1242" s="56"/>
      <c r="K1242" s="56"/>
      <c r="L1242" s="56"/>
      <c r="M1242" s="56"/>
    </row>
    <row r="1243" spans="1:15" hidden="1" x14ac:dyDescent="0.2">
      <c r="A1243" s="70"/>
      <c r="B1243" s="71"/>
      <c r="C1243" s="16"/>
      <c r="D1243" s="22">
        <v>810</v>
      </c>
      <c r="E1243" s="56">
        <f t="shared" si="267"/>
        <v>5000</v>
      </c>
      <c r="F1243" s="56">
        <v>5000</v>
      </c>
      <c r="G1243" s="56">
        <v>0</v>
      </c>
      <c r="H1243" s="56">
        <v>0</v>
      </c>
      <c r="I1243" s="56">
        <v>0</v>
      </c>
      <c r="J1243" s="56">
        <v>0</v>
      </c>
      <c r="K1243" s="56">
        <v>0</v>
      </c>
      <c r="L1243" s="56">
        <v>0</v>
      </c>
      <c r="M1243" s="56">
        <v>0</v>
      </c>
    </row>
    <row r="1244" spans="1:15" hidden="1" x14ac:dyDescent="0.2">
      <c r="A1244" s="70"/>
      <c r="B1244" s="71"/>
      <c r="C1244" s="16"/>
      <c r="D1244" s="24">
        <v>812</v>
      </c>
      <c r="E1244" s="56">
        <f t="shared" si="267"/>
        <v>0</v>
      </c>
      <c r="F1244" s="56"/>
      <c r="G1244" s="56"/>
      <c r="H1244" s="56"/>
      <c r="I1244" s="56"/>
      <c r="J1244" s="56"/>
      <c r="K1244" s="56"/>
      <c r="L1244" s="56"/>
      <c r="M1244" s="56"/>
    </row>
    <row r="1245" spans="1:15" hidden="1" x14ac:dyDescent="0.2">
      <c r="A1245" s="70"/>
      <c r="B1245" s="71"/>
      <c r="C1245" s="16"/>
      <c r="D1245" s="22">
        <v>813</v>
      </c>
      <c r="E1245" s="56">
        <f t="shared" si="267"/>
        <v>0</v>
      </c>
      <c r="F1245" s="56"/>
      <c r="G1245" s="56"/>
      <c r="H1245" s="56"/>
      <c r="I1245" s="56"/>
      <c r="J1245" s="56"/>
      <c r="K1245" s="56"/>
      <c r="L1245" s="56"/>
      <c r="M1245" s="56"/>
    </row>
    <row r="1246" spans="1:15" hidden="1" x14ac:dyDescent="0.2">
      <c r="A1246" s="70"/>
      <c r="B1246" s="71"/>
      <c r="C1246" s="16"/>
      <c r="D1246" s="22">
        <v>814</v>
      </c>
      <c r="E1246" s="56">
        <f t="shared" si="267"/>
        <v>0</v>
      </c>
      <c r="F1246" s="56"/>
      <c r="G1246" s="56"/>
      <c r="H1246" s="56"/>
      <c r="I1246" s="56"/>
      <c r="J1246" s="56"/>
      <c r="K1246" s="56"/>
      <c r="L1246" s="56"/>
      <c r="M1246" s="56"/>
    </row>
    <row r="1247" spans="1:15" hidden="1" x14ac:dyDescent="0.2">
      <c r="A1247" s="70"/>
      <c r="B1247" s="71"/>
      <c r="C1247" s="16"/>
      <c r="D1247" s="22">
        <v>815</v>
      </c>
      <c r="E1247" s="56">
        <f t="shared" si="267"/>
        <v>0</v>
      </c>
      <c r="F1247" s="56"/>
      <c r="G1247" s="56"/>
      <c r="H1247" s="56"/>
      <c r="I1247" s="56"/>
      <c r="J1247" s="56"/>
      <c r="K1247" s="56"/>
      <c r="L1247" s="56"/>
      <c r="M1247" s="56"/>
    </row>
    <row r="1248" spans="1:15" hidden="1" x14ac:dyDescent="0.2">
      <c r="A1248" s="70"/>
      <c r="B1248" s="71"/>
      <c r="C1248" s="16"/>
      <c r="D1248" s="22">
        <v>816</v>
      </c>
      <c r="E1248" s="56">
        <f t="shared" si="267"/>
        <v>0</v>
      </c>
      <c r="F1248" s="56"/>
      <c r="G1248" s="56"/>
      <c r="H1248" s="56"/>
      <c r="I1248" s="56"/>
      <c r="J1248" s="56"/>
      <c r="K1248" s="56"/>
      <c r="L1248" s="56"/>
      <c r="M1248" s="56"/>
    </row>
    <row r="1249" spans="1:13" hidden="1" x14ac:dyDescent="0.2">
      <c r="A1249" s="70"/>
      <c r="B1249" s="71"/>
      <c r="C1249" s="16"/>
      <c r="D1249" s="22">
        <v>819</v>
      </c>
      <c r="E1249" s="56">
        <f t="shared" si="267"/>
        <v>0</v>
      </c>
      <c r="F1249" s="56"/>
      <c r="G1249" s="56"/>
      <c r="H1249" s="56"/>
      <c r="I1249" s="56"/>
      <c r="J1249" s="56"/>
      <c r="K1249" s="56"/>
      <c r="L1249" s="56"/>
      <c r="M1249" s="56"/>
    </row>
    <row r="1250" spans="1:13" hidden="1" x14ac:dyDescent="0.2">
      <c r="A1250" s="70"/>
      <c r="B1250" s="71"/>
      <c r="C1250" s="16"/>
      <c r="D1250" s="22">
        <v>826</v>
      </c>
      <c r="E1250" s="56">
        <f t="shared" si="267"/>
        <v>0</v>
      </c>
      <c r="F1250" s="56"/>
      <c r="G1250" s="56"/>
      <c r="H1250" s="56"/>
      <c r="I1250" s="56"/>
      <c r="J1250" s="56"/>
      <c r="K1250" s="56"/>
      <c r="L1250" s="56"/>
      <c r="M1250" s="56"/>
    </row>
    <row r="1251" spans="1:13" hidden="1" x14ac:dyDescent="0.2">
      <c r="A1251" s="70"/>
      <c r="B1251" s="71"/>
      <c r="C1251" s="16"/>
      <c r="D1251" s="22">
        <v>829</v>
      </c>
      <c r="E1251" s="56">
        <f t="shared" si="267"/>
        <v>0</v>
      </c>
      <c r="F1251" s="56"/>
      <c r="G1251" s="56"/>
      <c r="H1251" s="56"/>
      <c r="I1251" s="56"/>
      <c r="J1251" s="56"/>
      <c r="K1251" s="56"/>
      <c r="L1251" s="56"/>
      <c r="M1251" s="56"/>
    </row>
    <row r="1252" spans="1:13" hidden="1" x14ac:dyDescent="0.2">
      <c r="A1252" s="70"/>
      <c r="B1252" s="71"/>
      <c r="C1252" s="16"/>
      <c r="D1252" s="22">
        <v>832</v>
      </c>
      <c r="E1252" s="56">
        <f t="shared" si="267"/>
        <v>0</v>
      </c>
      <c r="F1252" s="56"/>
      <c r="G1252" s="56"/>
      <c r="H1252" s="56"/>
      <c r="I1252" s="56"/>
      <c r="J1252" s="56"/>
      <c r="K1252" s="56"/>
      <c r="L1252" s="56"/>
      <c r="M1252" s="56"/>
    </row>
    <row r="1253" spans="1:13" hidden="1" x14ac:dyDescent="0.2">
      <c r="A1253" s="70"/>
      <c r="B1253" s="71"/>
      <c r="C1253" s="16"/>
      <c r="D1253" s="22">
        <v>843</v>
      </c>
      <c r="E1253" s="56">
        <f t="shared" si="267"/>
        <v>0</v>
      </c>
      <c r="F1253" s="56"/>
      <c r="G1253" s="56"/>
      <c r="H1253" s="56"/>
      <c r="I1253" s="56"/>
      <c r="J1253" s="56"/>
      <c r="K1253" s="56"/>
      <c r="L1253" s="56"/>
      <c r="M1253" s="56"/>
    </row>
    <row r="1254" spans="1:13" hidden="1" x14ac:dyDescent="0.2">
      <c r="A1254" s="70"/>
      <c r="B1254" s="71"/>
      <c r="C1254" s="16"/>
      <c r="D1254" s="22">
        <v>847</v>
      </c>
      <c r="E1254" s="56">
        <f t="shared" si="267"/>
        <v>0</v>
      </c>
      <c r="F1254" s="56"/>
      <c r="G1254" s="56"/>
      <c r="H1254" s="56"/>
      <c r="I1254" s="56"/>
      <c r="J1254" s="56"/>
      <c r="K1254" s="56"/>
      <c r="L1254" s="56"/>
      <c r="M1254" s="56"/>
    </row>
    <row r="1255" spans="1:13" hidden="1" x14ac:dyDescent="0.2">
      <c r="A1255" s="70"/>
      <c r="B1255" s="71"/>
      <c r="C1255" s="16"/>
      <c r="D1255" s="22">
        <v>848</v>
      </c>
      <c r="E1255" s="56">
        <f t="shared" si="267"/>
        <v>0</v>
      </c>
      <c r="F1255" s="56"/>
      <c r="G1255" s="56"/>
      <c r="H1255" s="56"/>
      <c r="I1255" s="56"/>
      <c r="J1255" s="56"/>
      <c r="K1255" s="56"/>
      <c r="L1255" s="56"/>
      <c r="M1255" s="56"/>
    </row>
    <row r="1256" spans="1:13" hidden="1" x14ac:dyDescent="0.2">
      <c r="A1256" s="70"/>
      <c r="B1256" s="71"/>
      <c r="C1256" s="16"/>
      <c r="D1256" s="22">
        <v>857</v>
      </c>
      <c r="E1256" s="56">
        <f t="shared" si="267"/>
        <v>0</v>
      </c>
      <c r="F1256" s="56"/>
      <c r="G1256" s="56"/>
      <c r="H1256" s="56"/>
      <c r="I1256" s="56"/>
      <c r="J1256" s="56"/>
      <c r="K1256" s="56"/>
      <c r="L1256" s="56"/>
      <c r="M1256" s="56"/>
    </row>
    <row r="1257" spans="1:13" ht="25.5" x14ac:dyDescent="0.2">
      <c r="A1257" s="70"/>
      <c r="B1257" s="71"/>
      <c r="C1257" s="16" t="s">
        <v>101</v>
      </c>
      <c r="D1257" s="22"/>
      <c r="E1257" s="56">
        <f t="shared" si="267"/>
        <v>0</v>
      </c>
      <c r="F1257" s="56">
        <f>SUM(G1257:J1257)</f>
        <v>0</v>
      </c>
      <c r="G1257" s="56">
        <f>SUM(H1257:K1257)</f>
        <v>0</v>
      </c>
      <c r="H1257" s="56">
        <f>SUM(J1257:L1257)</f>
        <v>0</v>
      </c>
      <c r="I1257" s="56">
        <f t="shared" ref="I1257:I1258" si="271">SUM(K1257:L1257)</f>
        <v>0</v>
      </c>
      <c r="J1257" s="56">
        <f>SUM(L1257:M1257)</f>
        <v>0</v>
      </c>
      <c r="K1257" s="56">
        <f>SUM(N1257:N1257)</f>
        <v>0</v>
      </c>
      <c r="L1257" s="56">
        <f>SUM(N1257:O1257)</f>
        <v>0</v>
      </c>
      <c r="M1257" s="56">
        <f>SUM(N1257:P1257)</f>
        <v>0</v>
      </c>
    </row>
    <row r="1258" spans="1:13" ht="25.5" x14ac:dyDescent="0.2">
      <c r="A1258" s="70"/>
      <c r="B1258" s="71"/>
      <c r="C1258" s="16" t="s">
        <v>102</v>
      </c>
      <c r="D1258" s="22"/>
      <c r="E1258" s="56">
        <f t="shared" si="267"/>
        <v>0</v>
      </c>
      <c r="F1258" s="56">
        <f>SUM(G1258:J1258)</f>
        <v>0</v>
      </c>
      <c r="G1258" s="56">
        <f>SUM(H1258:K1258)</f>
        <v>0</v>
      </c>
      <c r="H1258" s="56">
        <f>SUM(J1258:L1258)</f>
        <v>0</v>
      </c>
      <c r="I1258" s="56">
        <f t="shared" si="271"/>
        <v>0</v>
      </c>
      <c r="J1258" s="56">
        <f>SUM(L1258:M1258)</f>
        <v>0</v>
      </c>
      <c r="K1258" s="56">
        <f>SUM(N1258:N1258)</f>
        <v>0</v>
      </c>
      <c r="L1258" s="56">
        <f>SUM(N1258:O1258)</f>
        <v>0</v>
      </c>
      <c r="M1258" s="56">
        <f>SUM(N1258:P1258)</f>
        <v>0</v>
      </c>
    </row>
    <row r="1259" spans="1:13" ht="38.25" x14ac:dyDescent="0.2">
      <c r="A1259" s="70"/>
      <c r="B1259" s="71"/>
      <c r="C1259" s="16" t="s">
        <v>103</v>
      </c>
      <c r="D1259" s="22"/>
      <c r="E1259" s="56">
        <f t="shared" si="267"/>
        <v>0</v>
      </c>
      <c r="F1259" s="56">
        <v>0</v>
      </c>
      <c r="G1259" s="56">
        <v>0</v>
      </c>
      <c r="H1259" s="56">
        <v>0</v>
      </c>
      <c r="I1259" s="56">
        <v>0</v>
      </c>
      <c r="J1259" s="56">
        <v>0</v>
      </c>
      <c r="K1259" s="56">
        <v>0</v>
      </c>
      <c r="L1259" s="56">
        <v>0</v>
      </c>
      <c r="M1259" s="56">
        <v>0</v>
      </c>
    </row>
    <row r="1260" spans="1:13" x14ac:dyDescent="0.2">
      <c r="A1260" s="70" t="s">
        <v>75</v>
      </c>
      <c r="B1260" s="71" t="s">
        <v>139</v>
      </c>
      <c r="C1260" s="16" t="s">
        <v>95</v>
      </c>
      <c r="D1260" s="22"/>
      <c r="E1260" s="56">
        <f>SUM(F1260:M1260)</f>
        <v>11375</v>
      </c>
      <c r="F1260" s="56">
        <f t="shared" ref="F1260:M1260" si="272">F1261+F1263</f>
        <v>5000</v>
      </c>
      <c r="G1260" s="56">
        <f t="shared" si="272"/>
        <v>0</v>
      </c>
      <c r="H1260" s="56">
        <f t="shared" si="272"/>
        <v>0</v>
      </c>
      <c r="I1260" s="56">
        <f t="shared" si="272"/>
        <v>375</v>
      </c>
      <c r="J1260" s="56">
        <f t="shared" si="272"/>
        <v>1500</v>
      </c>
      <c r="K1260" s="56">
        <f t="shared" si="272"/>
        <v>1500</v>
      </c>
      <c r="L1260" s="56">
        <f t="shared" si="272"/>
        <v>1500</v>
      </c>
      <c r="M1260" s="56">
        <f t="shared" si="272"/>
        <v>1500</v>
      </c>
    </row>
    <row r="1261" spans="1:13" ht="38.25" x14ac:dyDescent="0.2">
      <c r="A1261" s="70"/>
      <c r="B1261" s="71"/>
      <c r="C1261" s="16" t="s">
        <v>97</v>
      </c>
      <c r="D1261" s="22"/>
      <c r="E1261" s="56">
        <f>E1264</f>
        <v>11375</v>
      </c>
      <c r="F1261" s="56">
        <f t="shared" ref="F1261:M1261" si="273">F1262+F1264+F1281+F1282+F1283</f>
        <v>5000</v>
      </c>
      <c r="G1261" s="56">
        <f t="shared" si="273"/>
        <v>0</v>
      </c>
      <c r="H1261" s="56">
        <f t="shared" si="273"/>
        <v>0</v>
      </c>
      <c r="I1261" s="56">
        <f t="shared" si="273"/>
        <v>375</v>
      </c>
      <c r="J1261" s="56">
        <f t="shared" si="273"/>
        <v>1500</v>
      </c>
      <c r="K1261" s="56">
        <f t="shared" si="273"/>
        <v>1500</v>
      </c>
      <c r="L1261" s="56">
        <f t="shared" si="273"/>
        <v>1500</v>
      </c>
      <c r="M1261" s="56">
        <f t="shared" si="273"/>
        <v>1500</v>
      </c>
    </row>
    <row r="1262" spans="1:13" ht="25.5" x14ac:dyDescent="0.2">
      <c r="A1262" s="70"/>
      <c r="B1262" s="71"/>
      <c r="C1262" s="16" t="s">
        <v>98</v>
      </c>
      <c r="D1262" s="22"/>
      <c r="E1262" s="56">
        <f t="shared" ref="E1262:E1283" si="274">SUM(F1262:L1262)</f>
        <v>0</v>
      </c>
      <c r="F1262" s="56">
        <v>0</v>
      </c>
      <c r="G1262" s="56">
        <v>0</v>
      </c>
      <c r="H1262" s="56">
        <v>0</v>
      </c>
      <c r="I1262" s="56">
        <v>0</v>
      </c>
      <c r="J1262" s="56">
        <v>0</v>
      </c>
      <c r="K1262" s="56">
        <v>0</v>
      </c>
      <c r="L1262" s="56">
        <v>0</v>
      </c>
      <c r="M1262" s="56">
        <v>0</v>
      </c>
    </row>
    <row r="1263" spans="1:13" ht="51" x14ac:dyDescent="0.2">
      <c r="A1263" s="70"/>
      <c r="B1263" s="71"/>
      <c r="C1263" s="16" t="s">
        <v>99</v>
      </c>
      <c r="D1263" s="22"/>
      <c r="E1263" s="56">
        <f t="shared" si="274"/>
        <v>0</v>
      </c>
      <c r="F1263" s="56">
        <v>0</v>
      </c>
      <c r="G1263" s="56">
        <v>0</v>
      </c>
      <c r="H1263" s="56">
        <v>0</v>
      </c>
      <c r="I1263" s="56">
        <v>0</v>
      </c>
      <c r="J1263" s="56">
        <v>0</v>
      </c>
      <c r="K1263" s="56">
        <v>0</v>
      </c>
      <c r="L1263" s="56">
        <v>0</v>
      </c>
      <c r="M1263" s="56">
        <v>0</v>
      </c>
    </row>
    <row r="1264" spans="1:13" ht="25.5" x14ac:dyDescent="0.2">
      <c r="A1264" s="70"/>
      <c r="B1264" s="71"/>
      <c r="C1264" s="16" t="s">
        <v>100</v>
      </c>
      <c r="D1264" s="17">
        <v>810</v>
      </c>
      <c r="E1264" s="56">
        <f>SUM(F1264:M1264)</f>
        <v>11375</v>
      </c>
      <c r="F1264" s="56">
        <f t="shared" ref="F1264:H1264" si="275">SUM(F1265:F1280)</f>
        <v>5000</v>
      </c>
      <c r="G1264" s="56">
        <f t="shared" si="275"/>
        <v>0</v>
      </c>
      <c r="H1264" s="56">
        <f t="shared" si="275"/>
        <v>0</v>
      </c>
      <c r="I1264" s="56">
        <v>375</v>
      </c>
      <c r="J1264" s="56">
        <v>1500</v>
      </c>
      <c r="K1264" s="56">
        <v>1500</v>
      </c>
      <c r="L1264" s="56">
        <v>1500</v>
      </c>
      <c r="M1264" s="56">
        <v>1500</v>
      </c>
    </row>
    <row r="1265" spans="1:13" hidden="1" x14ac:dyDescent="0.2">
      <c r="A1265" s="70"/>
      <c r="B1265" s="71"/>
      <c r="C1265" s="16"/>
      <c r="D1265" s="22">
        <v>804</v>
      </c>
      <c r="E1265" s="56">
        <f t="shared" si="274"/>
        <v>0</v>
      </c>
      <c r="F1265" s="56"/>
      <c r="G1265" s="56"/>
      <c r="H1265" s="56"/>
      <c r="I1265" s="56"/>
      <c r="J1265" s="56"/>
      <c r="K1265" s="56"/>
      <c r="L1265" s="56"/>
      <c r="M1265" s="56"/>
    </row>
    <row r="1266" spans="1:13" hidden="1" x14ac:dyDescent="0.2">
      <c r="A1266" s="70"/>
      <c r="B1266" s="71"/>
      <c r="C1266" s="16"/>
      <c r="D1266" s="22">
        <v>808</v>
      </c>
      <c r="E1266" s="56">
        <f t="shared" si="274"/>
        <v>0</v>
      </c>
      <c r="F1266" s="56"/>
      <c r="G1266" s="56"/>
      <c r="H1266" s="56"/>
      <c r="I1266" s="56"/>
      <c r="J1266" s="56"/>
      <c r="K1266" s="56"/>
      <c r="L1266" s="56"/>
      <c r="M1266" s="56"/>
    </row>
    <row r="1267" spans="1:13" hidden="1" x14ac:dyDescent="0.2">
      <c r="A1267" s="70"/>
      <c r="B1267" s="71"/>
      <c r="C1267" s="16"/>
      <c r="D1267" s="22">
        <v>810</v>
      </c>
      <c r="E1267" s="56">
        <f t="shared" si="274"/>
        <v>5000</v>
      </c>
      <c r="F1267" s="56">
        <v>5000</v>
      </c>
      <c r="G1267" s="56">
        <v>0</v>
      </c>
      <c r="H1267" s="56">
        <v>0</v>
      </c>
      <c r="I1267" s="56">
        <v>0</v>
      </c>
      <c r="J1267" s="56">
        <v>0</v>
      </c>
      <c r="K1267" s="56">
        <v>0</v>
      </c>
      <c r="L1267" s="56">
        <v>0</v>
      </c>
      <c r="M1267" s="56">
        <v>0</v>
      </c>
    </row>
    <row r="1268" spans="1:13" hidden="1" x14ac:dyDescent="0.2">
      <c r="A1268" s="70"/>
      <c r="B1268" s="71"/>
      <c r="C1268" s="16"/>
      <c r="D1268" s="24">
        <v>812</v>
      </c>
      <c r="E1268" s="56">
        <f t="shared" si="274"/>
        <v>0</v>
      </c>
      <c r="F1268" s="56"/>
      <c r="G1268" s="56"/>
      <c r="H1268" s="56"/>
      <c r="I1268" s="56"/>
      <c r="J1268" s="56"/>
      <c r="K1268" s="56"/>
      <c r="L1268" s="56"/>
      <c r="M1268" s="56"/>
    </row>
    <row r="1269" spans="1:13" hidden="1" x14ac:dyDescent="0.2">
      <c r="A1269" s="70"/>
      <c r="B1269" s="71"/>
      <c r="C1269" s="16"/>
      <c r="D1269" s="22">
        <v>813</v>
      </c>
      <c r="E1269" s="56">
        <f t="shared" si="274"/>
        <v>0</v>
      </c>
      <c r="F1269" s="56"/>
      <c r="G1269" s="56"/>
      <c r="H1269" s="56"/>
      <c r="I1269" s="56"/>
      <c r="J1269" s="56"/>
      <c r="K1269" s="56"/>
      <c r="L1269" s="56"/>
      <c r="M1269" s="56"/>
    </row>
    <row r="1270" spans="1:13" hidden="1" x14ac:dyDescent="0.2">
      <c r="A1270" s="70"/>
      <c r="B1270" s="71"/>
      <c r="C1270" s="16"/>
      <c r="D1270" s="22">
        <v>814</v>
      </c>
      <c r="E1270" s="56">
        <f t="shared" si="274"/>
        <v>0</v>
      </c>
      <c r="F1270" s="56"/>
      <c r="G1270" s="56"/>
      <c r="H1270" s="56"/>
      <c r="I1270" s="56"/>
      <c r="J1270" s="56"/>
      <c r="K1270" s="56"/>
      <c r="L1270" s="56"/>
      <c r="M1270" s="56"/>
    </row>
    <row r="1271" spans="1:13" hidden="1" x14ac:dyDescent="0.2">
      <c r="A1271" s="70"/>
      <c r="B1271" s="71"/>
      <c r="C1271" s="16"/>
      <c r="D1271" s="22">
        <v>815</v>
      </c>
      <c r="E1271" s="56">
        <f t="shared" si="274"/>
        <v>0</v>
      </c>
      <c r="F1271" s="56"/>
      <c r="G1271" s="56"/>
      <c r="H1271" s="56"/>
      <c r="I1271" s="56"/>
      <c r="J1271" s="56"/>
      <c r="K1271" s="56"/>
      <c r="L1271" s="56"/>
      <c r="M1271" s="56"/>
    </row>
    <row r="1272" spans="1:13" hidden="1" x14ac:dyDescent="0.2">
      <c r="A1272" s="70"/>
      <c r="B1272" s="71"/>
      <c r="C1272" s="16"/>
      <c r="D1272" s="22">
        <v>816</v>
      </c>
      <c r="E1272" s="56">
        <f t="shared" si="274"/>
        <v>0</v>
      </c>
      <c r="F1272" s="56"/>
      <c r="G1272" s="56"/>
      <c r="H1272" s="56"/>
      <c r="I1272" s="56"/>
      <c r="J1272" s="56"/>
      <c r="K1272" s="56"/>
      <c r="L1272" s="56"/>
      <c r="M1272" s="56"/>
    </row>
    <row r="1273" spans="1:13" hidden="1" x14ac:dyDescent="0.2">
      <c r="A1273" s="70"/>
      <c r="B1273" s="71"/>
      <c r="C1273" s="16"/>
      <c r="D1273" s="22">
        <v>819</v>
      </c>
      <c r="E1273" s="56">
        <f t="shared" si="274"/>
        <v>0</v>
      </c>
      <c r="F1273" s="56"/>
      <c r="G1273" s="56"/>
      <c r="H1273" s="56"/>
      <c r="I1273" s="56"/>
      <c r="J1273" s="56"/>
      <c r="K1273" s="56"/>
      <c r="L1273" s="56"/>
      <c r="M1273" s="56"/>
    </row>
    <row r="1274" spans="1:13" hidden="1" x14ac:dyDescent="0.2">
      <c r="A1274" s="70"/>
      <c r="B1274" s="71"/>
      <c r="C1274" s="16"/>
      <c r="D1274" s="22">
        <v>826</v>
      </c>
      <c r="E1274" s="56">
        <f t="shared" si="274"/>
        <v>0</v>
      </c>
      <c r="F1274" s="56"/>
      <c r="G1274" s="56"/>
      <c r="H1274" s="56"/>
      <c r="I1274" s="56"/>
      <c r="J1274" s="56"/>
      <c r="K1274" s="56"/>
      <c r="L1274" s="56"/>
      <c r="M1274" s="56"/>
    </row>
    <row r="1275" spans="1:13" hidden="1" x14ac:dyDescent="0.2">
      <c r="A1275" s="70"/>
      <c r="B1275" s="71"/>
      <c r="C1275" s="16"/>
      <c r="D1275" s="22">
        <v>829</v>
      </c>
      <c r="E1275" s="56">
        <f t="shared" si="274"/>
        <v>0</v>
      </c>
      <c r="F1275" s="56"/>
      <c r="G1275" s="56"/>
      <c r="H1275" s="56"/>
      <c r="I1275" s="56"/>
      <c r="J1275" s="56"/>
      <c r="K1275" s="56"/>
      <c r="L1275" s="56"/>
      <c r="M1275" s="56"/>
    </row>
    <row r="1276" spans="1:13" hidden="1" x14ac:dyDescent="0.2">
      <c r="A1276" s="70"/>
      <c r="B1276" s="71"/>
      <c r="C1276" s="16"/>
      <c r="D1276" s="22">
        <v>832</v>
      </c>
      <c r="E1276" s="56">
        <f t="shared" si="274"/>
        <v>0</v>
      </c>
      <c r="F1276" s="56"/>
      <c r="G1276" s="56"/>
      <c r="H1276" s="56"/>
      <c r="I1276" s="56"/>
      <c r="J1276" s="56"/>
      <c r="K1276" s="56"/>
      <c r="L1276" s="56"/>
      <c r="M1276" s="56"/>
    </row>
    <row r="1277" spans="1:13" hidden="1" x14ac:dyDescent="0.2">
      <c r="A1277" s="70"/>
      <c r="B1277" s="71"/>
      <c r="C1277" s="16"/>
      <c r="D1277" s="22">
        <v>843</v>
      </c>
      <c r="E1277" s="56">
        <f t="shared" si="274"/>
        <v>0</v>
      </c>
      <c r="F1277" s="56"/>
      <c r="G1277" s="56"/>
      <c r="H1277" s="56"/>
      <c r="I1277" s="56"/>
      <c r="J1277" s="56"/>
      <c r="K1277" s="56"/>
      <c r="L1277" s="56"/>
      <c r="M1277" s="56"/>
    </row>
    <row r="1278" spans="1:13" hidden="1" x14ac:dyDescent="0.2">
      <c r="A1278" s="70"/>
      <c r="B1278" s="71"/>
      <c r="C1278" s="16"/>
      <c r="D1278" s="22">
        <v>847</v>
      </c>
      <c r="E1278" s="56">
        <f t="shared" si="274"/>
        <v>0</v>
      </c>
      <c r="F1278" s="56"/>
      <c r="G1278" s="56"/>
      <c r="H1278" s="56"/>
      <c r="I1278" s="56"/>
      <c r="J1278" s="56"/>
      <c r="K1278" s="56"/>
      <c r="L1278" s="56"/>
      <c r="M1278" s="56"/>
    </row>
    <row r="1279" spans="1:13" hidden="1" x14ac:dyDescent="0.2">
      <c r="A1279" s="70"/>
      <c r="B1279" s="71"/>
      <c r="C1279" s="16"/>
      <c r="D1279" s="22">
        <v>848</v>
      </c>
      <c r="E1279" s="56">
        <f t="shared" si="274"/>
        <v>0</v>
      </c>
      <c r="F1279" s="56"/>
      <c r="G1279" s="56"/>
      <c r="H1279" s="56"/>
      <c r="I1279" s="56"/>
      <c r="J1279" s="56"/>
      <c r="K1279" s="56"/>
      <c r="L1279" s="56"/>
      <c r="M1279" s="56"/>
    </row>
    <row r="1280" spans="1:13" hidden="1" x14ac:dyDescent="0.2">
      <c r="A1280" s="70"/>
      <c r="B1280" s="71"/>
      <c r="C1280" s="16"/>
      <c r="D1280" s="22">
        <v>857</v>
      </c>
      <c r="E1280" s="56">
        <f t="shared" si="274"/>
        <v>0</v>
      </c>
      <c r="F1280" s="56"/>
      <c r="G1280" s="56"/>
      <c r="H1280" s="56"/>
      <c r="I1280" s="56"/>
      <c r="J1280" s="56"/>
      <c r="K1280" s="56"/>
      <c r="L1280" s="56"/>
      <c r="M1280" s="56"/>
    </row>
    <row r="1281" spans="1:13" ht="25.5" x14ac:dyDescent="0.2">
      <c r="A1281" s="70"/>
      <c r="B1281" s="71"/>
      <c r="C1281" s="16" t="s">
        <v>101</v>
      </c>
      <c r="D1281" s="22"/>
      <c r="E1281" s="56">
        <f t="shared" si="274"/>
        <v>0</v>
      </c>
      <c r="F1281" s="56">
        <f>SUM(G1281:J1281)</f>
        <v>0</v>
      </c>
      <c r="G1281" s="56">
        <f>SUM(H1281:K1281)</f>
        <v>0</v>
      </c>
      <c r="H1281" s="56">
        <f>SUM(J1281:L1281)</f>
        <v>0</v>
      </c>
      <c r="I1281" s="56">
        <f t="shared" ref="I1281:I1282" si="276">SUM(K1281:L1281)</f>
        <v>0</v>
      </c>
      <c r="J1281" s="56">
        <f>SUM(L1281:M1281)</f>
        <v>0</v>
      </c>
      <c r="K1281" s="56">
        <f>SUM(N1281:N1281)</f>
        <v>0</v>
      </c>
      <c r="L1281" s="56">
        <f>SUM(N1281:O1281)</f>
        <v>0</v>
      </c>
      <c r="M1281" s="56">
        <f>SUM(N1281:P1281)</f>
        <v>0</v>
      </c>
    </row>
    <row r="1282" spans="1:13" ht="25.5" x14ac:dyDescent="0.2">
      <c r="A1282" s="70"/>
      <c r="B1282" s="71"/>
      <c r="C1282" s="16" t="s">
        <v>102</v>
      </c>
      <c r="D1282" s="22"/>
      <c r="E1282" s="56">
        <f t="shared" si="274"/>
        <v>0</v>
      </c>
      <c r="F1282" s="56">
        <f>SUM(G1282:J1282)</f>
        <v>0</v>
      </c>
      <c r="G1282" s="56">
        <f>SUM(H1282:K1282)</f>
        <v>0</v>
      </c>
      <c r="H1282" s="56">
        <f>SUM(J1282:L1282)</f>
        <v>0</v>
      </c>
      <c r="I1282" s="56">
        <f t="shared" si="276"/>
        <v>0</v>
      </c>
      <c r="J1282" s="56">
        <f>SUM(L1282:M1282)</f>
        <v>0</v>
      </c>
      <c r="K1282" s="56">
        <f>SUM(N1282:N1282)</f>
        <v>0</v>
      </c>
      <c r="L1282" s="56">
        <f>SUM(N1282:O1282)</f>
        <v>0</v>
      </c>
      <c r="M1282" s="56">
        <f>SUM(N1282:P1282)</f>
        <v>0</v>
      </c>
    </row>
    <row r="1283" spans="1:13" ht="38.25" x14ac:dyDescent="0.2">
      <c r="A1283" s="70"/>
      <c r="B1283" s="71"/>
      <c r="C1283" s="16" t="s">
        <v>103</v>
      </c>
      <c r="D1283" s="22"/>
      <c r="E1283" s="56">
        <f t="shared" si="274"/>
        <v>0</v>
      </c>
      <c r="F1283" s="56">
        <v>0</v>
      </c>
      <c r="G1283" s="56">
        <v>0</v>
      </c>
      <c r="H1283" s="56">
        <v>0</v>
      </c>
      <c r="I1283" s="56">
        <v>0</v>
      </c>
      <c r="J1283" s="56">
        <v>0</v>
      </c>
      <c r="K1283" s="56">
        <v>0</v>
      </c>
      <c r="L1283" s="56">
        <v>0</v>
      </c>
      <c r="M1283" s="56">
        <v>0</v>
      </c>
    </row>
    <row r="1284" spans="1:13" x14ac:dyDescent="0.2">
      <c r="A1284" s="70" t="s">
        <v>5</v>
      </c>
      <c r="B1284" s="71" t="s">
        <v>140</v>
      </c>
      <c r="C1284" s="16" t="s">
        <v>95</v>
      </c>
      <c r="D1284" s="22"/>
      <c r="E1284" s="56">
        <f>SUM(F1284:M1284)</f>
        <v>1116375.47538</v>
      </c>
      <c r="F1284" s="56">
        <f t="shared" ref="F1284:M1284" si="277">F1285+F1287</f>
        <v>116472.46208</v>
      </c>
      <c r="G1284" s="56">
        <f t="shared" si="277"/>
        <v>113777.91130000001</v>
      </c>
      <c r="H1284" s="56">
        <f t="shared" si="277"/>
        <v>124458.59693</v>
      </c>
      <c r="I1284" s="56">
        <f t="shared" si="277"/>
        <v>133874.99536999999</v>
      </c>
      <c r="J1284" s="56">
        <f t="shared" si="277"/>
        <v>129939.98046999999</v>
      </c>
      <c r="K1284" s="56">
        <f t="shared" si="277"/>
        <v>167820.59419</v>
      </c>
      <c r="L1284" s="56">
        <f t="shared" si="277"/>
        <v>165015.46752000001</v>
      </c>
      <c r="M1284" s="56">
        <f t="shared" si="277"/>
        <v>165015.46752000001</v>
      </c>
    </row>
    <row r="1285" spans="1:13" ht="38.25" x14ac:dyDescent="0.2">
      <c r="A1285" s="70"/>
      <c r="B1285" s="71"/>
      <c r="C1285" s="16" t="s">
        <v>97</v>
      </c>
      <c r="D1285" s="22"/>
      <c r="E1285" s="56">
        <f>E1286+E1288</f>
        <v>1116375.47538</v>
      </c>
      <c r="F1285" s="56">
        <f t="shared" ref="F1285:M1285" si="278">F1286+F1288+F1305+F1306+F1307</f>
        <v>116472.46208</v>
      </c>
      <c r="G1285" s="56">
        <f t="shared" si="278"/>
        <v>113777.91130000001</v>
      </c>
      <c r="H1285" s="56">
        <f t="shared" si="278"/>
        <v>124458.59693</v>
      </c>
      <c r="I1285" s="56">
        <f t="shared" si="278"/>
        <v>133874.99536999999</v>
      </c>
      <c r="J1285" s="56">
        <f t="shared" si="278"/>
        <v>129939.98046999999</v>
      </c>
      <c r="K1285" s="56">
        <f t="shared" si="278"/>
        <v>167820.59419</v>
      </c>
      <c r="L1285" s="56">
        <f t="shared" si="278"/>
        <v>165015.46752000001</v>
      </c>
      <c r="M1285" s="56">
        <f t="shared" si="278"/>
        <v>165015.46752000001</v>
      </c>
    </row>
    <row r="1286" spans="1:13" ht="25.5" x14ac:dyDescent="0.2">
      <c r="A1286" s="70"/>
      <c r="B1286" s="71"/>
      <c r="C1286" s="16" t="s">
        <v>98</v>
      </c>
      <c r="D1286" s="22"/>
      <c r="E1286" s="56">
        <f>SUM(F1286:M1286)</f>
        <v>346</v>
      </c>
      <c r="F1286" s="56">
        <f t="shared" ref="F1286:I1290" si="279">F1310+F1335</f>
        <v>0</v>
      </c>
      <c r="G1286" s="56">
        <f t="shared" si="279"/>
        <v>346</v>
      </c>
      <c r="H1286" s="56">
        <f t="shared" si="279"/>
        <v>0</v>
      </c>
      <c r="I1286" s="56">
        <f t="shared" si="279"/>
        <v>0</v>
      </c>
      <c r="J1286" s="65"/>
      <c r="K1286" s="65"/>
      <c r="L1286" s="65"/>
      <c r="M1286" s="65"/>
    </row>
    <row r="1287" spans="1:13" ht="51" x14ac:dyDescent="0.2">
      <c r="A1287" s="70"/>
      <c r="B1287" s="71"/>
      <c r="C1287" s="16" t="s">
        <v>99</v>
      </c>
      <c r="D1287" s="22"/>
      <c r="E1287" s="56">
        <f t="shared" ref="E1287:E1307" si="280">SUM(F1287:L1287)</f>
        <v>0</v>
      </c>
      <c r="F1287" s="56">
        <f t="shared" si="279"/>
        <v>0</v>
      </c>
      <c r="G1287" s="56">
        <f t="shared" si="279"/>
        <v>0</v>
      </c>
      <c r="H1287" s="56">
        <f t="shared" si="279"/>
        <v>0</v>
      </c>
      <c r="I1287" s="56">
        <f t="shared" si="279"/>
        <v>0</v>
      </c>
      <c r="J1287" s="65"/>
      <c r="K1287" s="65"/>
      <c r="L1287" s="65"/>
      <c r="M1287" s="65"/>
    </row>
    <row r="1288" spans="1:13" ht="25.5" x14ac:dyDescent="0.2">
      <c r="A1288" s="70"/>
      <c r="B1288" s="71"/>
      <c r="C1288" s="16" t="s">
        <v>100</v>
      </c>
      <c r="D1288" s="17">
        <v>810</v>
      </c>
      <c r="E1288" s="56">
        <f>SUM(F1288:M1288)</f>
        <v>1116029.47538</v>
      </c>
      <c r="F1288" s="56">
        <f t="shared" si="279"/>
        <v>116472.46208</v>
      </c>
      <c r="G1288" s="56">
        <f t="shared" si="279"/>
        <v>113431.91130000001</v>
      </c>
      <c r="H1288" s="56">
        <f t="shared" si="279"/>
        <v>124458.59693</v>
      </c>
      <c r="I1288" s="56">
        <f t="shared" si="279"/>
        <v>133874.99536999999</v>
      </c>
      <c r="J1288" s="56">
        <f>J1312+J1337</f>
        <v>129939.98046999999</v>
      </c>
      <c r="K1288" s="56">
        <f>K1312+K1337</f>
        <v>167820.59419</v>
      </c>
      <c r="L1288" s="56">
        <f>L1312+L1337</f>
        <v>165015.46752000001</v>
      </c>
      <c r="M1288" s="56">
        <f>M1312+M1337</f>
        <v>165015.46752000001</v>
      </c>
    </row>
    <row r="1289" spans="1:13" hidden="1" x14ac:dyDescent="0.2">
      <c r="A1289" s="70"/>
      <c r="B1289" s="71"/>
      <c r="C1289" s="16"/>
      <c r="D1289" s="22">
        <v>804</v>
      </c>
      <c r="E1289" s="56">
        <f t="shared" si="280"/>
        <v>0</v>
      </c>
      <c r="F1289" s="56">
        <f t="shared" si="279"/>
        <v>0</v>
      </c>
      <c r="G1289" s="56">
        <f t="shared" si="279"/>
        <v>0</v>
      </c>
      <c r="H1289" s="56">
        <f t="shared" si="279"/>
        <v>0</v>
      </c>
      <c r="I1289" s="56">
        <f t="shared" si="279"/>
        <v>0</v>
      </c>
      <c r="J1289" s="65"/>
      <c r="K1289" s="65"/>
      <c r="L1289" s="65"/>
      <c r="M1289" s="65"/>
    </row>
    <row r="1290" spans="1:13" hidden="1" x14ac:dyDescent="0.2">
      <c r="A1290" s="70"/>
      <c r="B1290" s="71"/>
      <c r="C1290" s="16"/>
      <c r="D1290" s="22">
        <v>808</v>
      </c>
      <c r="E1290" s="56">
        <f t="shared" si="280"/>
        <v>0</v>
      </c>
      <c r="F1290" s="56">
        <f t="shared" si="279"/>
        <v>0</v>
      </c>
      <c r="G1290" s="56">
        <f t="shared" si="279"/>
        <v>0</v>
      </c>
      <c r="H1290" s="56">
        <f t="shared" si="279"/>
        <v>0</v>
      </c>
      <c r="I1290" s="56">
        <f t="shared" si="279"/>
        <v>0</v>
      </c>
      <c r="J1290" s="65"/>
      <c r="K1290" s="65"/>
      <c r="L1290" s="65"/>
      <c r="M1290" s="65"/>
    </row>
    <row r="1291" spans="1:13" hidden="1" x14ac:dyDescent="0.2">
      <c r="A1291" s="70"/>
      <c r="B1291" s="71"/>
      <c r="C1291" s="16"/>
      <c r="D1291" s="22">
        <v>810</v>
      </c>
      <c r="E1291" s="56">
        <v>0</v>
      </c>
      <c r="F1291" s="56">
        <v>0</v>
      </c>
      <c r="G1291" s="56">
        <v>0</v>
      </c>
      <c r="H1291" s="56">
        <v>0</v>
      </c>
      <c r="I1291" s="56">
        <v>0</v>
      </c>
      <c r="J1291" s="65"/>
      <c r="K1291" s="65"/>
      <c r="L1291" s="65"/>
      <c r="M1291" s="65"/>
    </row>
    <row r="1292" spans="1:13" hidden="1" x14ac:dyDescent="0.2">
      <c r="A1292" s="70"/>
      <c r="B1292" s="71"/>
      <c r="C1292" s="16"/>
      <c r="D1292" s="24">
        <v>812</v>
      </c>
      <c r="E1292" s="56">
        <f t="shared" si="280"/>
        <v>0</v>
      </c>
      <c r="F1292" s="56">
        <f t="shared" ref="F1292:I1307" si="281">F1316+F1341</f>
        <v>0</v>
      </c>
      <c r="G1292" s="56">
        <f t="shared" si="281"/>
        <v>0</v>
      </c>
      <c r="H1292" s="56">
        <f t="shared" si="281"/>
        <v>0</v>
      </c>
      <c r="I1292" s="56">
        <f t="shared" si="281"/>
        <v>0</v>
      </c>
      <c r="J1292" s="65"/>
      <c r="K1292" s="65"/>
      <c r="L1292" s="65"/>
      <c r="M1292" s="65"/>
    </row>
    <row r="1293" spans="1:13" hidden="1" x14ac:dyDescent="0.2">
      <c r="A1293" s="70"/>
      <c r="B1293" s="71"/>
      <c r="C1293" s="16"/>
      <c r="D1293" s="22">
        <v>813</v>
      </c>
      <c r="E1293" s="56">
        <f t="shared" si="280"/>
        <v>0</v>
      </c>
      <c r="F1293" s="56">
        <f t="shared" si="281"/>
        <v>0</v>
      </c>
      <c r="G1293" s="56">
        <f t="shared" si="281"/>
        <v>0</v>
      </c>
      <c r="H1293" s="56">
        <f t="shared" si="281"/>
        <v>0</v>
      </c>
      <c r="I1293" s="56">
        <f t="shared" si="281"/>
        <v>0</v>
      </c>
      <c r="J1293" s="65"/>
      <c r="K1293" s="65"/>
      <c r="L1293" s="65"/>
      <c r="M1293" s="65"/>
    </row>
    <row r="1294" spans="1:13" hidden="1" x14ac:dyDescent="0.2">
      <c r="A1294" s="70"/>
      <c r="B1294" s="71"/>
      <c r="C1294" s="16"/>
      <c r="D1294" s="22">
        <v>814</v>
      </c>
      <c r="E1294" s="56">
        <f t="shared" si="280"/>
        <v>0</v>
      </c>
      <c r="F1294" s="56">
        <f t="shared" si="281"/>
        <v>0</v>
      </c>
      <c r="G1294" s="56">
        <f t="shared" si="281"/>
        <v>0</v>
      </c>
      <c r="H1294" s="56">
        <f t="shared" si="281"/>
        <v>0</v>
      </c>
      <c r="I1294" s="56">
        <f t="shared" si="281"/>
        <v>0</v>
      </c>
      <c r="J1294" s="65"/>
      <c r="K1294" s="65"/>
      <c r="L1294" s="65"/>
      <c r="M1294" s="65"/>
    </row>
    <row r="1295" spans="1:13" hidden="1" x14ac:dyDescent="0.2">
      <c r="A1295" s="70"/>
      <c r="B1295" s="71"/>
      <c r="C1295" s="16"/>
      <c r="D1295" s="22">
        <v>815</v>
      </c>
      <c r="E1295" s="56">
        <f t="shared" si="280"/>
        <v>0</v>
      </c>
      <c r="F1295" s="56">
        <f t="shared" si="281"/>
        <v>0</v>
      </c>
      <c r="G1295" s="56">
        <f t="shared" si="281"/>
        <v>0</v>
      </c>
      <c r="H1295" s="56">
        <f t="shared" si="281"/>
        <v>0</v>
      </c>
      <c r="I1295" s="56">
        <f t="shared" si="281"/>
        <v>0</v>
      </c>
      <c r="J1295" s="65"/>
      <c r="K1295" s="65"/>
      <c r="L1295" s="65"/>
      <c r="M1295" s="65"/>
    </row>
    <row r="1296" spans="1:13" hidden="1" x14ac:dyDescent="0.2">
      <c r="A1296" s="70"/>
      <c r="B1296" s="71"/>
      <c r="C1296" s="16"/>
      <c r="D1296" s="22">
        <v>816</v>
      </c>
      <c r="E1296" s="56">
        <f t="shared" si="280"/>
        <v>0</v>
      </c>
      <c r="F1296" s="56">
        <f t="shared" si="281"/>
        <v>0</v>
      </c>
      <c r="G1296" s="56">
        <f t="shared" si="281"/>
        <v>0</v>
      </c>
      <c r="H1296" s="56">
        <f t="shared" si="281"/>
        <v>0</v>
      </c>
      <c r="I1296" s="56">
        <f t="shared" si="281"/>
        <v>0</v>
      </c>
      <c r="J1296" s="65"/>
      <c r="K1296" s="65"/>
      <c r="L1296" s="65"/>
      <c r="M1296" s="65"/>
    </row>
    <row r="1297" spans="1:13" hidden="1" x14ac:dyDescent="0.2">
      <c r="A1297" s="70"/>
      <c r="B1297" s="71"/>
      <c r="C1297" s="16"/>
      <c r="D1297" s="22">
        <v>819</v>
      </c>
      <c r="E1297" s="56">
        <f t="shared" si="280"/>
        <v>0</v>
      </c>
      <c r="F1297" s="56">
        <f t="shared" si="281"/>
        <v>0</v>
      </c>
      <c r="G1297" s="56">
        <f t="shared" si="281"/>
        <v>0</v>
      </c>
      <c r="H1297" s="56">
        <f t="shared" si="281"/>
        <v>0</v>
      </c>
      <c r="I1297" s="56">
        <f t="shared" si="281"/>
        <v>0</v>
      </c>
      <c r="J1297" s="65"/>
      <c r="K1297" s="65"/>
      <c r="L1297" s="65"/>
      <c r="M1297" s="65"/>
    </row>
    <row r="1298" spans="1:13" hidden="1" x14ac:dyDescent="0.2">
      <c r="A1298" s="70"/>
      <c r="B1298" s="71"/>
      <c r="C1298" s="16"/>
      <c r="D1298" s="22">
        <v>826</v>
      </c>
      <c r="E1298" s="56">
        <f t="shared" si="280"/>
        <v>0</v>
      </c>
      <c r="F1298" s="56">
        <f t="shared" si="281"/>
        <v>0</v>
      </c>
      <c r="G1298" s="56">
        <f t="shared" si="281"/>
        <v>0</v>
      </c>
      <c r="H1298" s="56">
        <f t="shared" si="281"/>
        <v>0</v>
      </c>
      <c r="I1298" s="56">
        <f t="shared" si="281"/>
        <v>0</v>
      </c>
      <c r="J1298" s="65"/>
      <c r="K1298" s="65"/>
      <c r="L1298" s="65"/>
      <c r="M1298" s="65"/>
    </row>
    <row r="1299" spans="1:13" hidden="1" x14ac:dyDescent="0.2">
      <c r="A1299" s="70"/>
      <c r="B1299" s="71"/>
      <c r="C1299" s="16"/>
      <c r="D1299" s="22">
        <v>829</v>
      </c>
      <c r="E1299" s="56">
        <f t="shared" si="280"/>
        <v>0</v>
      </c>
      <c r="F1299" s="56">
        <f t="shared" si="281"/>
        <v>0</v>
      </c>
      <c r="G1299" s="56">
        <f t="shared" si="281"/>
        <v>0</v>
      </c>
      <c r="H1299" s="56">
        <f t="shared" si="281"/>
        <v>0</v>
      </c>
      <c r="I1299" s="56">
        <f t="shared" si="281"/>
        <v>0</v>
      </c>
      <c r="J1299" s="65"/>
      <c r="K1299" s="65"/>
      <c r="L1299" s="65"/>
      <c r="M1299" s="65"/>
    </row>
    <row r="1300" spans="1:13" hidden="1" x14ac:dyDescent="0.2">
      <c r="A1300" s="70"/>
      <c r="B1300" s="71"/>
      <c r="C1300" s="16"/>
      <c r="D1300" s="22">
        <v>832</v>
      </c>
      <c r="E1300" s="56">
        <f t="shared" si="280"/>
        <v>0</v>
      </c>
      <c r="F1300" s="56">
        <f t="shared" si="281"/>
        <v>0</v>
      </c>
      <c r="G1300" s="56">
        <f t="shared" si="281"/>
        <v>0</v>
      </c>
      <c r="H1300" s="56">
        <f t="shared" si="281"/>
        <v>0</v>
      </c>
      <c r="I1300" s="56">
        <f t="shared" si="281"/>
        <v>0</v>
      </c>
      <c r="J1300" s="65"/>
      <c r="K1300" s="65"/>
      <c r="L1300" s="65"/>
      <c r="M1300" s="65"/>
    </row>
    <row r="1301" spans="1:13" hidden="1" x14ac:dyDescent="0.2">
      <c r="A1301" s="70"/>
      <c r="B1301" s="71"/>
      <c r="C1301" s="16"/>
      <c r="D1301" s="22">
        <v>843</v>
      </c>
      <c r="E1301" s="56">
        <f t="shared" si="280"/>
        <v>0</v>
      </c>
      <c r="F1301" s="56">
        <f t="shared" si="281"/>
        <v>0</v>
      </c>
      <c r="G1301" s="56">
        <f t="shared" si="281"/>
        <v>0</v>
      </c>
      <c r="H1301" s="56">
        <f t="shared" si="281"/>
        <v>0</v>
      </c>
      <c r="I1301" s="56">
        <f t="shared" si="281"/>
        <v>0</v>
      </c>
      <c r="J1301" s="65"/>
      <c r="K1301" s="65"/>
      <c r="L1301" s="65"/>
      <c r="M1301" s="65"/>
    </row>
    <row r="1302" spans="1:13" hidden="1" x14ac:dyDescent="0.2">
      <c r="A1302" s="70"/>
      <c r="B1302" s="71"/>
      <c r="C1302" s="16"/>
      <c r="D1302" s="22">
        <v>847</v>
      </c>
      <c r="E1302" s="56">
        <f t="shared" si="280"/>
        <v>0</v>
      </c>
      <c r="F1302" s="56">
        <f t="shared" si="281"/>
        <v>0</v>
      </c>
      <c r="G1302" s="56">
        <f t="shared" si="281"/>
        <v>0</v>
      </c>
      <c r="H1302" s="56">
        <f t="shared" si="281"/>
        <v>0</v>
      </c>
      <c r="I1302" s="56">
        <f t="shared" si="281"/>
        <v>0</v>
      </c>
      <c r="J1302" s="65"/>
      <c r="K1302" s="65"/>
      <c r="L1302" s="65"/>
      <c r="M1302" s="65"/>
    </row>
    <row r="1303" spans="1:13" hidden="1" x14ac:dyDescent="0.2">
      <c r="A1303" s="70"/>
      <c r="B1303" s="71"/>
      <c r="C1303" s="16"/>
      <c r="D1303" s="22">
        <v>848</v>
      </c>
      <c r="E1303" s="56">
        <f t="shared" si="280"/>
        <v>0</v>
      </c>
      <c r="F1303" s="56">
        <f t="shared" si="281"/>
        <v>0</v>
      </c>
      <c r="G1303" s="56">
        <f t="shared" si="281"/>
        <v>0</v>
      </c>
      <c r="H1303" s="56">
        <f t="shared" si="281"/>
        <v>0</v>
      </c>
      <c r="I1303" s="56">
        <f t="shared" si="281"/>
        <v>0</v>
      </c>
      <c r="J1303" s="65"/>
      <c r="K1303" s="65"/>
      <c r="L1303" s="65"/>
      <c r="M1303" s="65"/>
    </row>
    <row r="1304" spans="1:13" hidden="1" x14ac:dyDescent="0.2">
      <c r="A1304" s="70"/>
      <c r="B1304" s="71"/>
      <c r="C1304" s="16"/>
      <c r="D1304" s="22">
        <v>857</v>
      </c>
      <c r="E1304" s="56">
        <f t="shared" si="280"/>
        <v>0</v>
      </c>
      <c r="F1304" s="56">
        <f t="shared" si="281"/>
        <v>0</v>
      </c>
      <c r="G1304" s="56">
        <f t="shared" si="281"/>
        <v>0</v>
      </c>
      <c r="H1304" s="56">
        <f t="shared" si="281"/>
        <v>0</v>
      </c>
      <c r="I1304" s="56">
        <f t="shared" si="281"/>
        <v>0</v>
      </c>
      <c r="J1304" s="65"/>
      <c r="K1304" s="65"/>
      <c r="L1304" s="65"/>
      <c r="M1304" s="65"/>
    </row>
    <row r="1305" spans="1:13" ht="25.5" x14ac:dyDescent="0.2">
      <c r="A1305" s="70"/>
      <c r="B1305" s="71"/>
      <c r="C1305" s="16" t="s">
        <v>101</v>
      </c>
      <c r="D1305" s="22"/>
      <c r="E1305" s="56">
        <f t="shared" si="280"/>
        <v>0</v>
      </c>
      <c r="F1305" s="56">
        <f t="shared" si="281"/>
        <v>0</v>
      </c>
      <c r="G1305" s="56">
        <f t="shared" si="281"/>
        <v>0</v>
      </c>
      <c r="H1305" s="56">
        <f t="shared" si="281"/>
        <v>0</v>
      </c>
      <c r="I1305" s="56">
        <f t="shared" si="281"/>
        <v>0</v>
      </c>
      <c r="J1305" s="65"/>
      <c r="K1305" s="65"/>
      <c r="L1305" s="65"/>
      <c r="M1305" s="65"/>
    </row>
    <row r="1306" spans="1:13" ht="25.5" x14ac:dyDescent="0.2">
      <c r="A1306" s="70"/>
      <c r="B1306" s="71"/>
      <c r="C1306" s="16" t="s">
        <v>102</v>
      </c>
      <c r="D1306" s="22"/>
      <c r="E1306" s="56">
        <f t="shared" si="280"/>
        <v>0</v>
      </c>
      <c r="F1306" s="56">
        <f t="shared" si="281"/>
        <v>0</v>
      </c>
      <c r="G1306" s="56">
        <f t="shared" si="281"/>
        <v>0</v>
      </c>
      <c r="H1306" s="56">
        <f t="shared" si="281"/>
        <v>0</v>
      </c>
      <c r="I1306" s="56">
        <f t="shared" si="281"/>
        <v>0</v>
      </c>
      <c r="J1306" s="65"/>
      <c r="K1306" s="65"/>
      <c r="L1306" s="65"/>
      <c r="M1306" s="65"/>
    </row>
    <row r="1307" spans="1:13" ht="38.25" x14ac:dyDescent="0.2">
      <c r="A1307" s="70"/>
      <c r="B1307" s="71"/>
      <c r="C1307" s="16" t="s">
        <v>103</v>
      </c>
      <c r="D1307" s="22"/>
      <c r="E1307" s="56">
        <f t="shared" si="280"/>
        <v>0</v>
      </c>
      <c r="F1307" s="56">
        <f t="shared" si="281"/>
        <v>0</v>
      </c>
      <c r="G1307" s="56">
        <f t="shared" si="281"/>
        <v>0</v>
      </c>
      <c r="H1307" s="56">
        <f t="shared" si="281"/>
        <v>0</v>
      </c>
      <c r="I1307" s="56">
        <f t="shared" si="281"/>
        <v>0</v>
      </c>
      <c r="J1307" s="65"/>
      <c r="K1307" s="65"/>
      <c r="L1307" s="65"/>
      <c r="M1307" s="65"/>
    </row>
    <row r="1308" spans="1:13" x14ac:dyDescent="0.2">
      <c r="A1308" s="70" t="s">
        <v>76</v>
      </c>
      <c r="B1308" s="71" t="s">
        <v>77</v>
      </c>
      <c r="C1308" s="16" t="s">
        <v>95</v>
      </c>
      <c r="D1308" s="22"/>
      <c r="E1308" s="56">
        <f>SUM(F1308:M1308)</f>
        <v>689717.3142299999</v>
      </c>
      <c r="F1308" s="56">
        <f t="shared" ref="F1308:M1308" si="282">F1309+F1311</f>
        <v>69934.462079999998</v>
      </c>
      <c r="G1308" s="56">
        <f t="shared" si="282"/>
        <v>70934.202000000005</v>
      </c>
      <c r="H1308" s="56">
        <f t="shared" si="282"/>
        <v>71898.770919999995</v>
      </c>
      <c r="I1308" s="56">
        <f t="shared" si="282"/>
        <v>76580.67353</v>
      </c>
      <c r="J1308" s="56">
        <f t="shared" si="282"/>
        <v>75509.976469999994</v>
      </c>
      <c r="K1308" s="56">
        <f t="shared" si="282"/>
        <v>110156.49419</v>
      </c>
      <c r="L1308" s="56">
        <f t="shared" si="282"/>
        <v>107351.36752</v>
      </c>
      <c r="M1308" s="56">
        <f t="shared" si="282"/>
        <v>107351.36752</v>
      </c>
    </row>
    <row r="1309" spans="1:13" ht="38.25" x14ac:dyDescent="0.2">
      <c r="A1309" s="70"/>
      <c r="B1309" s="71"/>
      <c r="C1309" s="16" t="s">
        <v>97</v>
      </c>
      <c r="D1309" s="22"/>
      <c r="E1309" s="56">
        <f>E1310+E1312</f>
        <v>689717.3142299999</v>
      </c>
      <c r="F1309" s="56">
        <f t="shared" ref="F1309:M1309" si="283">F1310+F1312+F1329+F1330+F1331</f>
        <v>69934.462079999998</v>
      </c>
      <c r="G1309" s="56">
        <f t="shared" si="283"/>
        <v>70934.202000000005</v>
      </c>
      <c r="H1309" s="56">
        <f t="shared" si="283"/>
        <v>71898.770919999995</v>
      </c>
      <c r="I1309" s="56">
        <f t="shared" si="283"/>
        <v>76580.67353</v>
      </c>
      <c r="J1309" s="56">
        <f t="shared" si="283"/>
        <v>75509.976469999994</v>
      </c>
      <c r="K1309" s="56">
        <f t="shared" si="283"/>
        <v>110156.49419</v>
      </c>
      <c r="L1309" s="56">
        <f t="shared" si="283"/>
        <v>107351.36752</v>
      </c>
      <c r="M1309" s="56">
        <f t="shared" si="283"/>
        <v>107351.36752</v>
      </c>
    </row>
    <row r="1310" spans="1:13" ht="25.5" x14ac:dyDescent="0.2">
      <c r="A1310" s="70"/>
      <c r="B1310" s="71"/>
      <c r="C1310" s="16" t="s">
        <v>98</v>
      </c>
      <c r="D1310" s="22"/>
      <c r="E1310" s="56">
        <f>SUM(F1310:M1310)</f>
        <v>346</v>
      </c>
      <c r="F1310" s="56">
        <v>0</v>
      </c>
      <c r="G1310" s="56">
        <v>346</v>
      </c>
      <c r="H1310" s="56">
        <v>0</v>
      </c>
      <c r="I1310" s="56">
        <v>0</v>
      </c>
      <c r="J1310" s="56">
        <v>0</v>
      </c>
      <c r="K1310" s="56">
        <v>0</v>
      </c>
      <c r="L1310" s="56">
        <v>0</v>
      </c>
      <c r="M1310" s="56">
        <v>0</v>
      </c>
    </row>
    <row r="1311" spans="1:13" ht="51" x14ac:dyDescent="0.2">
      <c r="A1311" s="70"/>
      <c r="B1311" s="71"/>
      <c r="C1311" s="16" t="s">
        <v>99</v>
      </c>
      <c r="D1311" s="22"/>
      <c r="E1311" s="56">
        <f t="shared" ref="E1311:E1331" si="284">SUM(F1311:L1311)</f>
        <v>0</v>
      </c>
      <c r="F1311" s="56">
        <v>0</v>
      </c>
      <c r="G1311" s="56">
        <v>0</v>
      </c>
      <c r="H1311" s="56">
        <v>0</v>
      </c>
      <c r="I1311" s="56">
        <v>0</v>
      </c>
      <c r="J1311" s="56">
        <v>0</v>
      </c>
      <c r="K1311" s="56">
        <v>0</v>
      </c>
      <c r="L1311" s="56">
        <v>0</v>
      </c>
      <c r="M1311" s="56">
        <v>0</v>
      </c>
    </row>
    <row r="1312" spans="1:13" ht="25.5" x14ac:dyDescent="0.2">
      <c r="A1312" s="70"/>
      <c r="B1312" s="71"/>
      <c r="C1312" s="16" t="s">
        <v>100</v>
      </c>
      <c r="D1312" s="17">
        <v>810</v>
      </c>
      <c r="E1312" s="56">
        <f>SUM(F1312:M1312)</f>
        <v>689371.3142299999</v>
      </c>
      <c r="F1312" s="56">
        <f>SUM(F1313:F1328)</f>
        <v>69934.462079999998</v>
      </c>
      <c r="G1312" s="56">
        <f>SUM(G1313:G1328)</f>
        <v>70588.202000000005</v>
      </c>
      <c r="H1312" s="56">
        <f>SUM(H1313:H1328)</f>
        <v>71898.770919999995</v>
      </c>
      <c r="I1312" s="56">
        <v>76580.67353</v>
      </c>
      <c r="J1312" s="56">
        <v>75509.976469999994</v>
      </c>
      <c r="K1312" s="56">
        <v>110156.49419</v>
      </c>
      <c r="L1312" s="56">
        <v>107351.36752</v>
      </c>
      <c r="M1312" s="56">
        <v>107351.36752</v>
      </c>
    </row>
    <row r="1313" spans="1:13" hidden="1" x14ac:dyDescent="0.2">
      <c r="A1313" s="70"/>
      <c r="B1313" s="71"/>
      <c r="C1313" s="16"/>
      <c r="D1313" s="22">
        <v>804</v>
      </c>
      <c r="E1313" s="56">
        <f t="shared" si="284"/>
        <v>0</v>
      </c>
      <c r="F1313" s="56"/>
      <c r="G1313" s="56"/>
      <c r="H1313" s="56"/>
      <c r="I1313" s="56"/>
      <c r="J1313" s="65"/>
      <c r="K1313" s="65"/>
      <c r="L1313" s="65"/>
      <c r="M1313" s="65"/>
    </row>
    <row r="1314" spans="1:13" hidden="1" x14ac:dyDescent="0.2">
      <c r="A1314" s="70"/>
      <c r="B1314" s="71"/>
      <c r="C1314" s="16"/>
      <c r="D1314" s="22">
        <v>808</v>
      </c>
      <c r="E1314" s="56">
        <f t="shared" si="284"/>
        <v>0</v>
      </c>
      <c r="F1314" s="56"/>
      <c r="G1314" s="56"/>
      <c r="H1314" s="56"/>
      <c r="I1314" s="56"/>
      <c r="J1314" s="65"/>
      <c r="K1314" s="65"/>
      <c r="L1314" s="65"/>
      <c r="M1314" s="65"/>
    </row>
    <row r="1315" spans="1:13" hidden="1" x14ac:dyDescent="0.2">
      <c r="A1315" s="70"/>
      <c r="B1315" s="71"/>
      <c r="C1315" s="16"/>
      <c r="D1315" s="22">
        <v>810</v>
      </c>
      <c r="E1315" s="56">
        <f t="shared" si="284"/>
        <v>292447.734</v>
      </c>
      <c r="F1315" s="56">
        <v>69934.462079999998</v>
      </c>
      <c r="G1315" s="56">
        <v>70588.202000000005</v>
      </c>
      <c r="H1315" s="56">
        <v>71898.770919999995</v>
      </c>
      <c r="I1315" s="56">
        <v>80026.298999999999</v>
      </c>
      <c r="J1315" s="56">
        <v>0</v>
      </c>
      <c r="K1315" s="56">
        <v>0</v>
      </c>
      <c r="L1315" s="56">
        <f>K1315*1.04</f>
        <v>0</v>
      </c>
      <c r="M1315" s="56">
        <f>L1315*1.04</f>
        <v>0</v>
      </c>
    </row>
    <row r="1316" spans="1:13" hidden="1" x14ac:dyDescent="0.2">
      <c r="A1316" s="70"/>
      <c r="B1316" s="71"/>
      <c r="C1316" s="16"/>
      <c r="D1316" s="24">
        <v>812</v>
      </c>
      <c r="E1316" s="56">
        <f t="shared" si="284"/>
        <v>0</v>
      </c>
      <c r="F1316" s="56"/>
      <c r="G1316" s="56"/>
      <c r="H1316" s="56"/>
      <c r="I1316" s="56"/>
      <c r="J1316" s="65"/>
      <c r="K1316" s="65"/>
      <c r="L1316" s="65"/>
      <c r="M1316" s="65"/>
    </row>
    <row r="1317" spans="1:13" hidden="1" x14ac:dyDescent="0.2">
      <c r="A1317" s="70"/>
      <c r="B1317" s="71"/>
      <c r="C1317" s="16"/>
      <c r="D1317" s="22">
        <v>813</v>
      </c>
      <c r="E1317" s="56">
        <f t="shared" si="284"/>
        <v>0</v>
      </c>
      <c r="F1317" s="56"/>
      <c r="G1317" s="56"/>
      <c r="H1317" s="56"/>
      <c r="I1317" s="56"/>
      <c r="J1317" s="65"/>
      <c r="K1317" s="65"/>
      <c r="L1317" s="65"/>
      <c r="M1317" s="65"/>
    </row>
    <row r="1318" spans="1:13" hidden="1" x14ac:dyDescent="0.2">
      <c r="A1318" s="70"/>
      <c r="B1318" s="71"/>
      <c r="C1318" s="16"/>
      <c r="D1318" s="22">
        <v>814</v>
      </c>
      <c r="E1318" s="56">
        <f t="shared" si="284"/>
        <v>0</v>
      </c>
      <c r="F1318" s="56"/>
      <c r="G1318" s="56"/>
      <c r="H1318" s="56"/>
      <c r="I1318" s="56"/>
      <c r="J1318" s="65"/>
      <c r="K1318" s="65"/>
      <c r="L1318" s="65"/>
      <c r="M1318" s="65"/>
    </row>
    <row r="1319" spans="1:13" hidden="1" x14ac:dyDescent="0.2">
      <c r="A1319" s="70"/>
      <c r="B1319" s="71"/>
      <c r="C1319" s="16"/>
      <c r="D1319" s="22">
        <v>815</v>
      </c>
      <c r="E1319" s="56">
        <f t="shared" si="284"/>
        <v>0</v>
      </c>
      <c r="F1319" s="56"/>
      <c r="G1319" s="56"/>
      <c r="H1319" s="56"/>
      <c r="I1319" s="56"/>
      <c r="J1319" s="65"/>
      <c r="K1319" s="65"/>
      <c r="L1319" s="65"/>
      <c r="M1319" s="65"/>
    </row>
    <row r="1320" spans="1:13" hidden="1" x14ac:dyDescent="0.2">
      <c r="A1320" s="70"/>
      <c r="B1320" s="71"/>
      <c r="C1320" s="16"/>
      <c r="D1320" s="22">
        <v>816</v>
      </c>
      <c r="E1320" s="56">
        <f t="shared" si="284"/>
        <v>0</v>
      </c>
      <c r="F1320" s="56"/>
      <c r="G1320" s="56"/>
      <c r="H1320" s="56"/>
      <c r="I1320" s="56"/>
      <c r="J1320" s="65"/>
      <c r="K1320" s="65"/>
      <c r="L1320" s="65"/>
      <c r="M1320" s="65"/>
    </row>
    <row r="1321" spans="1:13" hidden="1" x14ac:dyDescent="0.2">
      <c r="A1321" s="70"/>
      <c r="B1321" s="71"/>
      <c r="C1321" s="16"/>
      <c r="D1321" s="22">
        <v>819</v>
      </c>
      <c r="E1321" s="56">
        <f t="shared" si="284"/>
        <v>0</v>
      </c>
      <c r="F1321" s="56"/>
      <c r="G1321" s="56"/>
      <c r="H1321" s="56"/>
      <c r="I1321" s="56"/>
      <c r="J1321" s="65"/>
      <c r="K1321" s="65"/>
      <c r="L1321" s="65"/>
      <c r="M1321" s="65"/>
    </row>
    <row r="1322" spans="1:13" hidden="1" x14ac:dyDescent="0.2">
      <c r="A1322" s="70"/>
      <c r="B1322" s="71"/>
      <c r="C1322" s="16"/>
      <c r="D1322" s="22">
        <v>826</v>
      </c>
      <c r="E1322" s="56">
        <f t="shared" si="284"/>
        <v>0</v>
      </c>
      <c r="F1322" s="56"/>
      <c r="G1322" s="56"/>
      <c r="H1322" s="56"/>
      <c r="I1322" s="56"/>
      <c r="J1322" s="65"/>
      <c r="K1322" s="65"/>
      <c r="L1322" s="65"/>
      <c r="M1322" s="65"/>
    </row>
    <row r="1323" spans="1:13" hidden="1" x14ac:dyDescent="0.2">
      <c r="A1323" s="70"/>
      <c r="B1323" s="71"/>
      <c r="C1323" s="16"/>
      <c r="D1323" s="22">
        <v>829</v>
      </c>
      <c r="E1323" s="56">
        <f t="shared" si="284"/>
        <v>0</v>
      </c>
      <c r="F1323" s="56"/>
      <c r="G1323" s="56"/>
      <c r="H1323" s="56"/>
      <c r="I1323" s="56"/>
      <c r="J1323" s="65"/>
      <c r="K1323" s="65"/>
      <c r="L1323" s="65"/>
      <c r="M1323" s="65"/>
    </row>
    <row r="1324" spans="1:13" hidden="1" x14ac:dyDescent="0.2">
      <c r="A1324" s="70"/>
      <c r="B1324" s="71"/>
      <c r="C1324" s="16"/>
      <c r="D1324" s="22">
        <v>832</v>
      </c>
      <c r="E1324" s="56">
        <f t="shared" si="284"/>
        <v>0</v>
      </c>
      <c r="F1324" s="56"/>
      <c r="G1324" s="56"/>
      <c r="H1324" s="56"/>
      <c r="I1324" s="56"/>
      <c r="J1324" s="65"/>
      <c r="K1324" s="65"/>
      <c r="L1324" s="65"/>
      <c r="M1324" s="65"/>
    </row>
    <row r="1325" spans="1:13" hidden="1" x14ac:dyDescent="0.2">
      <c r="A1325" s="70"/>
      <c r="B1325" s="71"/>
      <c r="C1325" s="16"/>
      <c r="D1325" s="22">
        <v>843</v>
      </c>
      <c r="E1325" s="56">
        <f t="shared" si="284"/>
        <v>0</v>
      </c>
      <c r="F1325" s="56"/>
      <c r="G1325" s="56"/>
      <c r="H1325" s="56"/>
      <c r="I1325" s="56"/>
      <c r="J1325" s="65"/>
      <c r="K1325" s="65"/>
      <c r="L1325" s="65"/>
      <c r="M1325" s="65"/>
    </row>
    <row r="1326" spans="1:13" hidden="1" x14ac:dyDescent="0.2">
      <c r="A1326" s="70"/>
      <c r="B1326" s="71"/>
      <c r="C1326" s="16"/>
      <c r="D1326" s="22">
        <v>847</v>
      </c>
      <c r="E1326" s="56">
        <f t="shared" si="284"/>
        <v>0</v>
      </c>
      <c r="F1326" s="56"/>
      <c r="G1326" s="56"/>
      <c r="H1326" s="56"/>
      <c r="I1326" s="56"/>
      <c r="J1326" s="65"/>
      <c r="K1326" s="65"/>
      <c r="L1326" s="65"/>
      <c r="M1326" s="65"/>
    </row>
    <row r="1327" spans="1:13" hidden="1" x14ac:dyDescent="0.2">
      <c r="A1327" s="70"/>
      <c r="B1327" s="71"/>
      <c r="C1327" s="16"/>
      <c r="D1327" s="22">
        <v>848</v>
      </c>
      <c r="E1327" s="56">
        <f t="shared" si="284"/>
        <v>0</v>
      </c>
      <c r="F1327" s="56"/>
      <c r="G1327" s="56"/>
      <c r="H1327" s="56"/>
      <c r="I1327" s="56"/>
      <c r="J1327" s="65"/>
      <c r="K1327" s="65"/>
      <c r="L1327" s="65"/>
      <c r="M1327" s="65"/>
    </row>
    <row r="1328" spans="1:13" hidden="1" x14ac:dyDescent="0.2">
      <c r="A1328" s="70"/>
      <c r="B1328" s="71"/>
      <c r="C1328" s="16"/>
      <c r="D1328" s="22">
        <v>857</v>
      </c>
      <c r="E1328" s="56">
        <f t="shared" si="284"/>
        <v>0</v>
      </c>
      <c r="F1328" s="56"/>
      <c r="G1328" s="56"/>
      <c r="H1328" s="56"/>
      <c r="I1328" s="56"/>
      <c r="J1328" s="65"/>
      <c r="K1328" s="65"/>
      <c r="L1328" s="65"/>
      <c r="M1328" s="65"/>
    </row>
    <row r="1329" spans="1:15" ht="25.5" x14ac:dyDescent="0.2">
      <c r="A1329" s="70"/>
      <c r="B1329" s="71"/>
      <c r="C1329" s="16" t="s">
        <v>101</v>
      </c>
      <c r="D1329" s="22"/>
      <c r="E1329" s="56">
        <f t="shared" si="284"/>
        <v>0</v>
      </c>
      <c r="F1329" s="56">
        <v>0</v>
      </c>
      <c r="G1329" s="56">
        <v>0</v>
      </c>
      <c r="H1329" s="56">
        <v>0</v>
      </c>
      <c r="I1329" s="56">
        <v>0</v>
      </c>
      <c r="J1329" s="56">
        <v>0</v>
      </c>
      <c r="K1329" s="56">
        <v>0</v>
      </c>
      <c r="L1329" s="56">
        <v>0</v>
      </c>
      <c r="M1329" s="56">
        <v>0</v>
      </c>
    </row>
    <row r="1330" spans="1:15" ht="25.5" x14ac:dyDescent="0.2">
      <c r="A1330" s="70"/>
      <c r="B1330" s="71"/>
      <c r="C1330" s="16" t="s">
        <v>102</v>
      </c>
      <c r="D1330" s="22"/>
      <c r="E1330" s="56">
        <f t="shared" si="284"/>
        <v>0</v>
      </c>
      <c r="F1330" s="56">
        <v>0</v>
      </c>
      <c r="G1330" s="56">
        <v>0</v>
      </c>
      <c r="H1330" s="56">
        <v>0</v>
      </c>
      <c r="I1330" s="56">
        <v>0</v>
      </c>
      <c r="J1330" s="56">
        <v>0</v>
      </c>
      <c r="K1330" s="56">
        <v>0</v>
      </c>
      <c r="L1330" s="56">
        <v>0</v>
      </c>
      <c r="M1330" s="56">
        <v>0</v>
      </c>
    </row>
    <row r="1331" spans="1:15" ht="38.25" x14ac:dyDescent="0.2">
      <c r="A1331" s="70"/>
      <c r="B1331" s="71"/>
      <c r="C1331" s="16" t="s">
        <v>103</v>
      </c>
      <c r="D1331" s="22"/>
      <c r="E1331" s="56">
        <f t="shared" si="284"/>
        <v>0</v>
      </c>
      <c r="F1331" s="56">
        <v>0</v>
      </c>
      <c r="G1331" s="56">
        <v>0</v>
      </c>
      <c r="H1331" s="56">
        <v>0</v>
      </c>
      <c r="I1331" s="56">
        <v>0</v>
      </c>
      <c r="J1331" s="56">
        <v>0</v>
      </c>
      <c r="K1331" s="56">
        <v>0</v>
      </c>
      <c r="L1331" s="56">
        <v>0</v>
      </c>
      <c r="M1331" s="56">
        <v>0</v>
      </c>
    </row>
    <row r="1332" spans="1:15" s="46" customFormat="1" ht="18.75" hidden="1" x14ac:dyDescent="0.3">
      <c r="A1332" s="53">
        <v>1</v>
      </c>
      <c r="B1332" s="54">
        <v>2</v>
      </c>
      <c r="C1332" s="54">
        <v>3</v>
      </c>
      <c r="D1332" s="54">
        <v>4</v>
      </c>
      <c r="E1332" s="58">
        <v>5</v>
      </c>
      <c r="F1332" s="58">
        <v>6</v>
      </c>
      <c r="G1332" s="58">
        <v>7</v>
      </c>
      <c r="H1332" s="58">
        <v>8</v>
      </c>
      <c r="I1332" s="58">
        <v>9</v>
      </c>
      <c r="J1332" s="58" t="s">
        <v>93</v>
      </c>
      <c r="K1332" s="58">
        <v>11</v>
      </c>
      <c r="L1332" s="58" t="s">
        <v>94</v>
      </c>
      <c r="M1332" s="58" t="s">
        <v>121</v>
      </c>
      <c r="N1332" s="44"/>
      <c r="O1332" s="45"/>
    </row>
    <row r="1333" spans="1:15" x14ac:dyDescent="0.2">
      <c r="A1333" s="70" t="s">
        <v>78</v>
      </c>
      <c r="B1333" s="71" t="s">
        <v>79</v>
      </c>
      <c r="C1333" s="16" t="s">
        <v>95</v>
      </c>
      <c r="D1333" s="22"/>
      <c r="E1333" s="56">
        <f>SUM(F1333:M1333)</f>
        <v>426658.16114999994</v>
      </c>
      <c r="F1333" s="56">
        <f t="shared" ref="F1333:M1333" si="285">F1334+F1336</f>
        <v>46538</v>
      </c>
      <c r="G1333" s="56">
        <f t="shared" si="285"/>
        <v>42843.709300000002</v>
      </c>
      <c r="H1333" s="56">
        <f t="shared" si="285"/>
        <v>52559.826009999997</v>
      </c>
      <c r="I1333" s="56">
        <f t="shared" si="285"/>
        <v>57294.321839999997</v>
      </c>
      <c r="J1333" s="56">
        <f t="shared" si="285"/>
        <v>54430.004000000001</v>
      </c>
      <c r="K1333" s="56">
        <f t="shared" si="285"/>
        <v>57664.1</v>
      </c>
      <c r="L1333" s="56">
        <f t="shared" si="285"/>
        <v>57664.1</v>
      </c>
      <c r="M1333" s="56">
        <f t="shared" si="285"/>
        <v>57664.1</v>
      </c>
    </row>
    <row r="1334" spans="1:15" ht="38.25" x14ac:dyDescent="0.2">
      <c r="A1334" s="70"/>
      <c r="B1334" s="71"/>
      <c r="C1334" s="16" t="s">
        <v>97</v>
      </c>
      <c r="D1334" s="22"/>
      <c r="E1334" s="56">
        <f>E1337</f>
        <v>426658.16114999994</v>
      </c>
      <c r="F1334" s="56">
        <f t="shared" ref="F1334:M1334" si="286">F1335+F1337+F1354+F1355+F1356</f>
        <v>46538</v>
      </c>
      <c r="G1334" s="56">
        <f t="shared" si="286"/>
        <v>42843.709300000002</v>
      </c>
      <c r="H1334" s="56">
        <f t="shared" si="286"/>
        <v>52559.826009999997</v>
      </c>
      <c r="I1334" s="56">
        <f t="shared" si="286"/>
        <v>57294.321839999997</v>
      </c>
      <c r="J1334" s="56">
        <f t="shared" si="286"/>
        <v>54430.004000000001</v>
      </c>
      <c r="K1334" s="56">
        <f t="shared" si="286"/>
        <v>57664.1</v>
      </c>
      <c r="L1334" s="56">
        <f t="shared" si="286"/>
        <v>57664.1</v>
      </c>
      <c r="M1334" s="56">
        <f t="shared" si="286"/>
        <v>57664.1</v>
      </c>
    </row>
    <row r="1335" spans="1:15" ht="25.5" x14ac:dyDescent="0.2">
      <c r="A1335" s="70"/>
      <c r="B1335" s="71"/>
      <c r="C1335" s="16" t="s">
        <v>98</v>
      </c>
      <c r="D1335" s="22"/>
      <c r="E1335" s="56">
        <f t="shared" ref="E1335:E1356" si="287">SUM(F1335:L1335)</f>
        <v>0</v>
      </c>
      <c r="F1335" s="56">
        <v>0</v>
      </c>
      <c r="G1335" s="56">
        <v>0</v>
      </c>
      <c r="H1335" s="56">
        <v>0</v>
      </c>
      <c r="I1335" s="56">
        <v>0</v>
      </c>
      <c r="J1335" s="56">
        <v>0</v>
      </c>
      <c r="K1335" s="56">
        <v>0</v>
      </c>
      <c r="L1335" s="56">
        <v>0</v>
      </c>
      <c r="M1335" s="56">
        <v>0</v>
      </c>
    </row>
    <row r="1336" spans="1:15" ht="51" x14ac:dyDescent="0.2">
      <c r="A1336" s="70"/>
      <c r="B1336" s="71"/>
      <c r="C1336" s="16" t="s">
        <v>99</v>
      </c>
      <c r="D1336" s="22"/>
      <c r="E1336" s="56">
        <f t="shared" si="287"/>
        <v>0</v>
      </c>
      <c r="F1336" s="56">
        <v>0</v>
      </c>
      <c r="G1336" s="56">
        <v>0</v>
      </c>
      <c r="H1336" s="56">
        <v>0</v>
      </c>
      <c r="I1336" s="56">
        <v>0</v>
      </c>
      <c r="J1336" s="56">
        <v>0</v>
      </c>
      <c r="K1336" s="56">
        <v>0</v>
      </c>
      <c r="L1336" s="56">
        <v>0</v>
      </c>
      <c r="M1336" s="56">
        <v>0</v>
      </c>
    </row>
    <row r="1337" spans="1:15" ht="25.5" x14ac:dyDescent="0.2">
      <c r="A1337" s="70"/>
      <c r="B1337" s="71"/>
      <c r="C1337" s="16" t="s">
        <v>100</v>
      </c>
      <c r="D1337" s="17">
        <v>810</v>
      </c>
      <c r="E1337" s="56">
        <f>SUM(F1337:M1337)</f>
        <v>426658.16114999994</v>
      </c>
      <c r="F1337" s="56">
        <f>SUM(F1338:F1353)</f>
        <v>46538</v>
      </c>
      <c r="G1337" s="56">
        <f>SUM(G1338:G1353)</f>
        <v>42843.709300000002</v>
      </c>
      <c r="H1337" s="56">
        <v>52559.826009999997</v>
      </c>
      <c r="I1337" s="56">
        <v>57294.321839999997</v>
      </c>
      <c r="J1337" s="56">
        <v>54430.004000000001</v>
      </c>
      <c r="K1337" s="56">
        <v>57664.1</v>
      </c>
      <c r="L1337" s="56">
        <v>57664.1</v>
      </c>
      <c r="M1337" s="56">
        <v>57664.1</v>
      </c>
    </row>
    <row r="1338" spans="1:15" hidden="1" x14ac:dyDescent="0.2">
      <c r="A1338" s="70"/>
      <c r="B1338" s="71"/>
      <c r="C1338" s="16"/>
      <c r="D1338" s="22">
        <v>804</v>
      </c>
      <c r="E1338" s="56">
        <f t="shared" si="287"/>
        <v>0</v>
      </c>
      <c r="F1338" s="56"/>
      <c r="G1338" s="56"/>
      <c r="H1338" s="56"/>
      <c r="I1338" s="56"/>
      <c r="J1338" s="65"/>
      <c r="K1338" s="65"/>
      <c r="L1338" s="65"/>
      <c r="M1338" s="65"/>
    </row>
    <row r="1339" spans="1:15" hidden="1" x14ac:dyDescent="0.2">
      <c r="A1339" s="70"/>
      <c r="B1339" s="71"/>
      <c r="C1339" s="16"/>
      <c r="D1339" s="22">
        <v>808</v>
      </c>
      <c r="E1339" s="56">
        <f t="shared" si="287"/>
        <v>0</v>
      </c>
      <c r="F1339" s="56"/>
      <c r="G1339" s="56"/>
      <c r="H1339" s="56"/>
      <c r="I1339" s="56"/>
      <c r="J1339" s="65"/>
      <c r="K1339" s="65"/>
      <c r="L1339" s="65"/>
      <c r="M1339" s="65"/>
    </row>
    <row r="1340" spans="1:15" hidden="1" x14ac:dyDescent="0.2">
      <c r="A1340" s="70"/>
      <c r="B1340" s="71"/>
      <c r="C1340" s="16"/>
      <c r="D1340" s="22">
        <v>810</v>
      </c>
      <c r="E1340" s="56">
        <f t="shared" si="287"/>
        <v>200947.35015000001</v>
      </c>
      <c r="F1340" s="56">
        <v>46538</v>
      </c>
      <c r="G1340" s="56">
        <v>42843.709300000002</v>
      </c>
      <c r="H1340" s="56">
        <v>52559.826009999997</v>
      </c>
      <c r="I1340" s="56">
        <v>59005.814839999999</v>
      </c>
      <c r="J1340" s="56">
        <v>0</v>
      </c>
      <c r="K1340" s="56">
        <v>0</v>
      </c>
      <c r="L1340" s="56">
        <f>K1340*1.04</f>
        <v>0</v>
      </c>
      <c r="M1340" s="56">
        <f>L1340*1.04</f>
        <v>0</v>
      </c>
    </row>
    <row r="1341" spans="1:15" hidden="1" x14ac:dyDescent="0.2">
      <c r="A1341" s="70"/>
      <c r="B1341" s="71"/>
      <c r="C1341" s="16"/>
      <c r="D1341" s="24">
        <v>812</v>
      </c>
      <c r="E1341" s="56">
        <f t="shared" si="287"/>
        <v>0</v>
      </c>
      <c r="F1341" s="56"/>
      <c r="G1341" s="56"/>
      <c r="H1341" s="56"/>
      <c r="I1341" s="56"/>
      <c r="J1341" s="65"/>
      <c r="K1341" s="65"/>
      <c r="L1341" s="65"/>
      <c r="M1341" s="65"/>
    </row>
    <row r="1342" spans="1:15" hidden="1" x14ac:dyDescent="0.2">
      <c r="A1342" s="70"/>
      <c r="B1342" s="71"/>
      <c r="C1342" s="16"/>
      <c r="D1342" s="22">
        <v>813</v>
      </c>
      <c r="E1342" s="56">
        <f t="shared" si="287"/>
        <v>0</v>
      </c>
      <c r="F1342" s="56"/>
      <c r="G1342" s="56"/>
      <c r="H1342" s="56"/>
      <c r="I1342" s="56"/>
      <c r="J1342" s="65"/>
      <c r="K1342" s="65"/>
      <c r="L1342" s="65"/>
      <c r="M1342" s="65"/>
    </row>
    <row r="1343" spans="1:15" hidden="1" x14ac:dyDescent="0.2">
      <c r="A1343" s="70"/>
      <c r="B1343" s="71"/>
      <c r="C1343" s="16"/>
      <c r="D1343" s="22">
        <v>814</v>
      </c>
      <c r="E1343" s="56">
        <f t="shared" si="287"/>
        <v>0</v>
      </c>
      <c r="F1343" s="56"/>
      <c r="G1343" s="56"/>
      <c r="H1343" s="56"/>
      <c r="I1343" s="56"/>
      <c r="J1343" s="65"/>
      <c r="K1343" s="65"/>
      <c r="L1343" s="65"/>
      <c r="M1343" s="65"/>
    </row>
    <row r="1344" spans="1:15" hidden="1" x14ac:dyDescent="0.2">
      <c r="A1344" s="70"/>
      <c r="B1344" s="71"/>
      <c r="C1344" s="16"/>
      <c r="D1344" s="22">
        <v>815</v>
      </c>
      <c r="E1344" s="56">
        <f t="shared" si="287"/>
        <v>0</v>
      </c>
      <c r="F1344" s="56"/>
      <c r="G1344" s="56"/>
      <c r="H1344" s="56"/>
      <c r="I1344" s="56"/>
      <c r="J1344" s="65"/>
      <c r="K1344" s="65"/>
      <c r="L1344" s="65"/>
      <c r="M1344" s="65"/>
    </row>
    <row r="1345" spans="1:13" hidden="1" x14ac:dyDescent="0.2">
      <c r="A1345" s="70"/>
      <c r="B1345" s="71"/>
      <c r="C1345" s="16"/>
      <c r="D1345" s="22">
        <v>816</v>
      </c>
      <c r="E1345" s="56">
        <f t="shared" si="287"/>
        <v>0</v>
      </c>
      <c r="F1345" s="56"/>
      <c r="G1345" s="56"/>
      <c r="H1345" s="56"/>
      <c r="I1345" s="56"/>
      <c r="J1345" s="65"/>
      <c r="K1345" s="65"/>
      <c r="L1345" s="65"/>
      <c r="M1345" s="65"/>
    </row>
    <row r="1346" spans="1:13" hidden="1" x14ac:dyDescent="0.2">
      <c r="A1346" s="70"/>
      <c r="B1346" s="71"/>
      <c r="C1346" s="16"/>
      <c r="D1346" s="22">
        <v>819</v>
      </c>
      <c r="E1346" s="56">
        <f t="shared" si="287"/>
        <v>0</v>
      </c>
      <c r="F1346" s="56"/>
      <c r="G1346" s="56"/>
      <c r="H1346" s="56"/>
      <c r="I1346" s="56"/>
      <c r="J1346" s="65"/>
      <c r="K1346" s="65"/>
      <c r="L1346" s="65"/>
      <c r="M1346" s="65"/>
    </row>
    <row r="1347" spans="1:13" hidden="1" x14ac:dyDescent="0.2">
      <c r="A1347" s="70"/>
      <c r="B1347" s="71"/>
      <c r="C1347" s="16"/>
      <c r="D1347" s="22">
        <v>826</v>
      </c>
      <c r="E1347" s="56">
        <f t="shared" si="287"/>
        <v>0</v>
      </c>
      <c r="F1347" s="56"/>
      <c r="G1347" s="56"/>
      <c r="H1347" s="56"/>
      <c r="I1347" s="56"/>
      <c r="J1347" s="65"/>
      <c r="K1347" s="65"/>
      <c r="L1347" s="65"/>
      <c r="M1347" s="65"/>
    </row>
    <row r="1348" spans="1:13" hidden="1" x14ac:dyDescent="0.2">
      <c r="A1348" s="70"/>
      <c r="B1348" s="71"/>
      <c r="C1348" s="16"/>
      <c r="D1348" s="22">
        <v>829</v>
      </c>
      <c r="E1348" s="56">
        <f t="shared" si="287"/>
        <v>0</v>
      </c>
      <c r="F1348" s="56"/>
      <c r="G1348" s="56"/>
      <c r="H1348" s="56"/>
      <c r="I1348" s="56"/>
      <c r="J1348" s="65"/>
      <c r="K1348" s="65"/>
      <c r="L1348" s="65"/>
      <c r="M1348" s="65"/>
    </row>
    <row r="1349" spans="1:13" hidden="1" x14ac:dyDescent="0.2">
      <c r="A1349" s="70"/>
      <c r="B1349" s="71"/>
      <c r="C1349" s="16"/>
      <c r="D1349" s="22">
        <v>832</v>
      </c>
      <c r="E1349" s="56">
        <f t="shared" si="287"/>
        <v>0</v>
      </c>
      <c r="F1349" s="56"/>
      <c r="G1349" s="56"/>
      <c r="H1349" s="56"/>
      <c r="I1349" s="56"/>
      <c r="J1349" s="65"/>
      <c r="K1349" s="65"/>
      <c r="L1349" s="65"/>
      <c r="M1349" s="65"/>
    </row>
    <row r="1350" spans="1:13" hidden="1" x14ac:dyDescent="0.2">
      <c r="A1350" s="70"/>
      <c r="B1350" s="71"/>
      <c r="C1350" s="16"/>
      <c r="D1350" s="22">
        <v>843</v>
      </c>
      <c r="E1350" s="56">
        <f t="shared" si="287"/>
        <v>0</v>
      </c>
      <c r="F1350" s="56"/>
      <c r="G1350" s="56"/>
      <c r="H1350" s="56"/>
      <c r="I1350" s="56"/>
      <c r="J1350" s="65"/>
      <c r="K1350" s="65"/>
      <c r="L1350" s="65"/>
      <c r="M1350" s="65"/>
    </row>
    <row r="1351" spans="1:13" hidden="1" x14ac:dyDescent="0.2">
      <c r="A1351" s="70"/>
      <c r="B1351" s="71"/>
      <c r="C1351" s="16"/>
      <c r="D1351" s="22">
        <v>847</v>
      </c>
      <c r="E1351" s="56">
        <f t="shared" si="287"/>
        <v>0</v>
      </c>
      <c r="F1351" s="56"/>
      <c r="G1351" s="56"/>
      <c r="H1351" s="56"/>
      <c r="I1351" s="56"/>
      <c r="J1351" s="65"/>
      <c r="K1351" s="65"/>
      <c r="L1351" s="65"/>
      <c r="M1351" s="65"/>
    </row>
    <row r="1352" spans="1:13" hidden="1" x14ac:dyDescent="0.2">
      <c r="A1352" s="70"/>
      <c r="B1352" s="71"/>
      <c r="C1352" s="16"/>
      <c r="D1352" s="22">
        <v>848</v>
      </c>
      <c r="E1352" s="56">
        <f t="shared" si="287"/>
        <v>0</v>
      </c>
      <c r="F1352" s="56"/>
      <c r="G1352" s="56"/>
      <c r="H1352" s="56"/>
      <c r="I1352" s="56"/>
      <c r="J1352" s="65"/>
      <c r="K1352" s="65"/>
      <c r="L1352" s="65"/>
      <c r="M1352" s="65"/>
    </row>
    <row r="1353" spans="1:13" hidden="1" x14ac:dyDescent="0.2">
      <c r="A1353" s="70"/>
      <c r="B1353" s="71"/>
      <c r="C1353" s="16"/>
      <c r="D1353" s="22">
        <v>857</v>
      </c>
      <c r="E1353" s="56">
        <f t="shared" si="287"/>
        <v>0</v>
      </c>
      <c r="F1353" s="56"/>
      <c r="G1353" s="56"/>
      <c r="H1353" s="56"/>
      <c r="I1353" s="56"/>
      <c r="J1353" s="65"/>
      <c r="K1353" s="65"/>
      <c r="L1353" s="65"/>
      <c r="M1353" s="65"/>
    </row>
    <row r="1354" spans="1:13" ht="25.5" x14ac:dyDescent="0.2">
      <c r="A1354" s="70"/>
      <c r="B1354" s="71"/>
      <c r="C1354" s="16" t="s">
        <v>101</v>
      </c>
      <c r="D1354" s="22"/>
      <c r="E1354" s="56">
        <f t="shared" si="287"/>
        <v>0</v>
      </c>
      <c r="F1354" s="56">
        <v>0</v>
      </c>
      <c r="G1354" s="56">
        <v>0</v>
      </c>
      <c r="H1354" s="56">
        <v>0</v>
      </c>
      <c r="I1354" s="56">
        <v>0</v>
      </c>
      <c r="J1354" s="56">
        <v>0</v>
      </c>
      <c r="K1354" s="56">
        <v>0</v>
      </c>
      <c r="L1354" s="56">
        <v>0</v>
      </c>
      <c r="M1354" s="56">
        <v>0</v>
      </c>
    </row>
    <row r="1355" spans="1:13" ht="25.5" x14ac:dyDescent="0.2">
      <c r="A1355" s="70"/>
      <c r="B1355" s="71"/>
      <c r="C1355" s="16" t="s">
        <v>102</v>
      </c>
      <c r="D1355" s="22"/>
      <c r="E1355" s="56">
        <f t="shared" si="287"/>
        <v>0</v>
      </c>
      <c r="F1355" s="56">
        <v>0</v>
      </c>
      <c r="G1355" s="56">
        <v>0</v>
      </c>
      <c r="H1355" s="56">
        <v>0</v>
      </c>
      <c r="I1355" s="56">
        <v>0</v>
      </c>
      <c r="J1355" s="56">
        <v>0</v>
      </c>
      <c r="K1355" s="56">
        <v>0</v>
      </c>
      <c r="L1355" s="56">
        <v>0</v>
      </c>
      <c r="M1355" s="56">
        <v>0</v>
      </c>
    </row>
    <row r="1356" spans="1:13" ht="38.25" x14ac:dyDescent="0.2">
      <c r="A1356" s="70"/>
      <c r="B1356" s="71"/>
      <c r="C1356" s="16" t="s">
        <v>103</v>
      </c>
      <c r="D1356" s="22"/>
      <c r="E1356" s="56">
        <f t="shared" si="287"/>
        <v>0</v>
      </c>
      <c r="F1356" s="56">
        <v>0</v>
      </c>
      <c r="G1356" s="56">
        <v>0</v>
      </c>
      <c r="H1356" s="56">
        <v>0</v>
      </c>
      <c r="I1356" s="56">
        <v>0</v>
      </c>
      <c r="J1356" s="56">
        <v>0</v>
      </c>
      <c r="K1356" s="56">
        <v>0</v>
      </c>
      <c r="L1356" s="56">
        <v>0</v>
      </c>
      <c r="M1356" s="56">
        <v>0</v>
      </c>
    </row>
    <row r="1357" spans="1:13" x14ac:dyDescent="0.2">
      <c r="L1357" s="27"/>
      <c r="M1357" s="27" t="s">
        <v>141</v>
      </c>
    </row>
    <row r="1358" spans="1:13" ht="23.25" x14ac:dyDescent="0.35">
      <c r="H1358" s="28"/>
      <c r="I1358" s="28"/>
    </row>
  </sheetData>
  <mergeCells count="144">
    <mergeCell ref="A6:M6"/>
    <mergeCell ref="A8:A9"/>
    <mergeCell ref="B8:B9"/>
    <mergeCell ref="C8:C9"/>
    <mergeCell ref="A93:A96"/>
    <mergeCell ref="B93:B96"/>
    <mergeCell ref="K1:M3"/>
    <mergeCell ref="L4:M4"/>
    <mergeCell ref="E8:I8"/>
    <mergeCell ref="J8:M8"/>
    <mergeCell ref="A97:A120"/>
    <mergeCell ref="B97:B120"/>
    <mergeCell ref="A121:A144"/>
    <mergeCell ref="B121:B144"/>
    <mergeCell ref="A11:A41"/>
    <mergeCell ref="B11:B41"/>
    <mergeCell ref="A43:A71"/>
    <mergeCell ref="B43:B71"/>
    <mergeCell ref="A72:A91"/>
    <mergeCell ref="B72:B91"/>
    <mergeCell ref="A194:A217"/>
    <mergeCell ref="B194:B217"/>
    <mergeCell ref="A218:A241"/>
    <mergeCell ref="B218:B241"/>
    <mergeCell ref="A242:A265"/>
    <mergeCell ref="B242:B265"/>
    <mergeCell ref="A145:A168"/>
    <mergeCell ref="B145:B168"/>
    <mergeCell ref="A169:A172"/>
    <mergeCell ref="B169:B172"/>
    <mergeCell ref="A174:A193"/>
    <mergeCell ref="B174:B193"/>
    <mergeCell ref="A316:A339"/>
    <mergeCell ref="B316:B339"/>
    <mergeCell ref="A340:A363"/>
    <mergeCell ref="B340:B363"/>
    <mergeCell ref="A365:A388"/>
    <mergeCell ref="B365:B388"/>
    <mergeCell ref="A266:A269"/>
    <mergeCell ref="B266:B269"/>
    <mergeCell ref="A271:A290"/>
    <mergeCell ref="B271:B290"/>
    <mergeCell ref="A291:A315"/>
    <mergeCell ref="B291:B315"/>
    <mergeCell ref="A462:A485"/>
    <mergeCell ref="B462:B485"/>
    <mergeCell ref="A486:A509"/>
    <mergeCell ref="B486:B509"/>
    <mergeCell ref="A511:A534"/>
    <mergeCell ref="B511:B534"/>
    <mergeCell ref="A389:A412"/>
    <mergeCell ref="B389:B412"/>
    <mergeCell ref="A413:A436"/>
    <mergeCell ref="B413:B436"/>
    <mergeCell ref="A438:A461"/>
    <mergeCell ref="B438:B461"/>
    <mergeCell ref="A608:A631"/>
    <mergeCell ref="B608:B631"/>
    <mergeCell ref="A632:A655"/>
    <mergeCell ref="B632:B655"/>
    <mergeCell ref="A656:A679"/>
    <mergeCell ref="B656:B679"/>
    <mergeCell ref="A535:A558"/>
    <mergeCell ref="B535:B558"/>
    <mergeCell ref="A559:A582"/>
    <mergeCell ref="B559:B582"/>
    <mergeCell ref="A584:A607"/>
    <mergeCell ref="B584:B607"/>
    <mergeCell ref="A721:A728"/>
    <mergeCell ref="B721:B728"/>
    <mergeCell ref="A730:A737"/>
    <mergeCell ref="B730:B737"/>
    <mergeCell ref="A738:A745"/>
    <mergeCell ref="B738:B745"/>
    <mergeCell ref="A681:A704"/>
    <mergeCell ref="B681:B704"/>
    <mergeCell ref="A705:A712"/>
    <mergeCell ref="B705:B712"/>
    <mergeCell ref="A713:A720"/>
    <mergeCell ref="B713:B720"/>
    <mergeCell ref="A790:A816"/>
    <mergeCell ref="B790:B816"/>
    <mergeCell ref="A817:A819"/>
    <mergeCell ref="B817:B819"/>
    <mergeCell ref="A821:A841"/>
    <mergeCell ref="B821:B841"/>
    <mergeCell ref="A746:A753"/>
    <mergeCell ref="B746:B753"/>
    <mergeCell ref="A754:A761"/>
    <mergeCell ref="B754:B761"/>
    <mergeCell ref="A763:A771"/>
    <mergeCell ref="B763:B771"/>
    <mergeCell ref="A772:A780"/>
    <mergeCell ref="B772:B780"/>
    <mergeCell ref="A781:A789"/>
    <mergeCell ref="B781:B789"/>
    <mergeCell ref="A917:A940"/>
    <mergeCell ref="B917:B940"/>
    <mergeCell ref="A941:A964"/>
    <mergeCell ref="B941:B964"/>
    <mergeCell ref="A965:A988"/>
    <mergeCell ref="B965:B988"/>
    <mergeCell ref="A842:A865"/>
    <mergeCell ref="B842:B865"/>
    <mergeCell ref="A866:A891"/>
    <mergeCell ref="B866:B891"/>
    <mergeCell ref="A892:A915"/>
    <mergeCell ref="B892:B915"/>
    <mergeCell ref="A1065:A1072"/>
    <mergeCell ref="B1065:B1072"/>
    <mergeCell ref="A1074:A1081"/>
    <mergeCell ref="B1074:B1081"/>
    <mergeCell ref="A1082:A1089"/>
    <mergeCell ref="B1082:B1089"/>
    <mergeCell ref="A989:A1012"/>
    <mergeCell ref="B989:B1012"/>
    <mergeCell ref="A1014:A1038"/>
    <mergeCell ref="B1014:B1038"/>
    <mergeCell ref="A1039:A1064"/>
    <mergeCell ref="B1039:B1064"/>
    <mergeCell ref="A1150:A1162"/>
    <mergeCell ref="B1150:B1162"/>
    <mergeCell ref="A1163:A1186"/>
    <mergeCell ref="B1163:B1186"/>
    <mergeCell ref="A1187:A1210"/>
    <mergeCell ref="B1187:B1210"/>
    <mergeCell ref="A1090:A1113"/>
    <mergeCell ref="B1090:B1113"/>
    <mergeCell ref="A1114:A1137"/>
    <mergeCell ref="B1114:B1137"/>
    <mergeCell ref="A1139:A1149"/>
    <mergeCell ref="B1139:B1149"/>
    <mergeCell ref="A1284:A1307"/>
    <mergeCell ref="B1284:B1307"/>
    <mergeCell ref="A1308:A1331"/>
    <mergeCell ref="B1308:B1331"/>
    <mergeCell ref="A1333:A1356"/>
    <mergeCell ref="B1333:B1356"/>
    <mergeCell ref="A1211:A1234"/>
    <mergeCell ref="B1211:B1234"/>
    <mergeCell ref="A1236:A1259"/>
    <mergeCell ref="B1236:B1259"/>
    <mergeCell ref="A1260:A1283"/>
    <mergeCell ref="B1260:B1283"/>
  </mergeCells>
  <pageMargins left="0.6692913385826772" right="0.55118110236220474" top="0.74803149606299213" bottom="0.31496062992125984" header="0.31496062992125984" footer="0.31496062992125984"/>
  <pageSetup paperSize="9" scale="49" fitToHeight="0" orientation="landscape" r:id="rId1"/>
  <rowBreaks count="18" manualBreakCount="18">
    <brk id="41" max="12" man="1"/>
    <brk id="91" max="12" man="1"/>
    <brk id="172" max="12" man="1"/>
    <brk id="269" max="12" man="1"/>
    <brk id="363" max="12" man="1"/>
    <brk id="436" max="12" man="1"/>
    <brk id="509" max="12" man="1"/>
    <brk id="582" max="12" man="1"/>
    <brk id="679" max="12" man="1"/>
    <brk id="728" max="12" man="1"/>
    <brk id="761" max="12" man="1"/>
    <brk id="819" max="12" man="1"/>
    <brk id="915" max="12" man="1"/>
    <brk id="1012" max="12" man="1"/>
    <brk id="1072" max="12" man="1"/>
    <brk id="1137" max="12" man="1"/>
    <brk id="1234" max="12" man="1"/>
    <brk id="1331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Шумко Светлана Андреевна</dc:creator>
  <cp:lastModifiedBy>Шумко Светлана Андреевна</cp:lastModifiedBy>
  <cp:lastPrinted>2023-06-15T04:01:20Z</cp:lastPrinted>
  <dcterms:created xsi:type="dcterms:W3CDTF">2021-11-14T02:09:32Z</dcterms:created>
  <dcterms:modified xsi:type="dcterms:W3CDTF">2023-10-22T01:43:00Z</dcterms:modified>
</cp:coreProperties>
</file>