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д закон Закон 5(22)и 1(23)" sheetId="1" state="visible" r:id="rId1"/>
  </sheets>
  <definedNames>
    <definedName name="Z_A5F482BA_2DD9_4E71_B3B9_04A7099B2DC0_.wvu.Rows" localSheetId="0" hidden="0">('под закон Закон 5(22)и 1(23)'!$84:$86, #REF!, 'под закон Закон 5(22)и 1(23)'!$260:$283, #REF!, #REF!, #REF!, #REF!, 'под закон Закон 5(22)и 1(23)'!$284:$291, 'под закон Закон 5(22)и 1(23)'!$300:$307, 'под закон Закон 5(22)и 1(23)'!$308:$331, 'под закон Закон 5(22)и 1(23)'!$359:$366, #REF!, 'под закон Закон 5(22)и 1(23)'!$428:$432, 'под закон Закон 5(22)и 1(23)'!$443:$458)</definedName>
    <definedName name="Z_A5F482BA_2DD9_4E71_B3B9_04A7099B2DC0_.wvu.FilterData" localSheetId="0" hidden="0">'под закон Закон 5(22)и 1(23)'!$A$8:$D$565</definedName>
    <definedName name="Z_A5F482BA_2DD9_4E71_B3B9_04A7099B2DC0_.wvu.PrintTitles" localSheetId="0" hidden="0">'под закон Закон 5(22)и 1(23)'!$4:$8</definedName>
    <definedName name="Z_A5F482BA_2DD9_4E71_B3B9_04A7099B2DC0_.wvu.PrintArea" localSheetId="0" hidden="0">'под закон Закон 5(22)и 1(23)'!$A$2:$L$1132</definedName>
    <definedName name="_xlnm.Print_Area" localSheetId="0" hidden="0">'под закон Закон 5(22)и 1(23)'!$A$1:$Q$1132</definedName>
    <definedName name="_xlnm._FilterDatabase" localSheetId="0" hidden="1">'под закон Закон 5(22)и 1(23)'!$A$8:$Q$1132</definedName>
    <definedName name="_xlnm._FilterDatabase" localSheetId="0" hidden="1">'под закон Закон 5(22)и 1(23)'!$A$8:$Q$1132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41" authorId="0">
      <text>
        <r>
          <rPr>
            <sz val="9"/>
            <rFont val="Tahoma"/>
          </rPr>
          <t xml:space="preserve">Шкирьянова Алена Владимировна:
709N103</t>
        </r>
      </text>
    </comment>
    <comment ref="M142" authorId="0">
      <text>
        <r>
          <rPr>
            <sz val="9"/>
            <rFont val="Tahoma"/>
          </rPr>
          <t xml:space="preserve">Шкирьянова Алена Владимировна:
709N103</t>
        </r>
      </text>
    </comment>
    <comment ref="B148" authorId="0">
      <text>
        <r>
          <rPr>
            <sz val="9"/>
            <rFont val="Tahoma"/>
          </rPr>
          <t xml:space="preserve">Шкирьянова Алена Владимировна:
КВР 244</t>
        </r>
      </text>
    </comment>
    <comment ref="M150" authorId="0">
      <text>
        <r>
          <rPr>
            <sz val="9"/>
            <rFont val="Tahoma"/>
          </rPr>
          <t xml:space="preserve">Шкирьянова Алена Владимировна:
6013,475</t>
        </r>
      </text>
    </comment>
    <comment ref="B220" authorId="0">
      <text>
        <r>
          <rPr>
            <sz val="9"/>
            <rFont val="Tahoma"/>
          </rPr>
          <t xml:space="preserve">Шкирьянова Алена Владимировна:
Доп ФК 709N940, </t>
        </r>
      </text>
    </comment>
    <comment ref="B228" authorId="0">
      <text>
        <r>
          <rPr>
            <sz val="9"/>
            <rFont val="Tahoma"/>
          </rPr>
          <t xml:space="preserve">Шкирьянова Алена Владимировна:
Доп ФК 709N903, 709N901</t>
        </r>
      </text>
    </comment>
    <comment ref="B236" authorId="0">
      <text>
        <r>
          <rPr>
            <sz val="9"/>
            <rFont val="Tahoma"/>
          </rPr>
          <t xml:space="preserve">709N901
</t>
        </r>
      </text>
    </comment>
    <comment ref="B260" authorId="0">
      <text>
        <r>
          <rPr>
            <sz val="9"/>
            <rFont val="Tahoma"/>
          </rPr>
          <t xml:space="preserve">Шкирьянова Алена Владимировна:
Доп ЭК 357</t>
        </r>
      </text>
    </comment>
    <comment ref="B268" authorId="0">
      <text>
        <r>
          <rPr>
            <sz val="9"/>
            <rFont val="Tahoma"/>
          </rPr>
          <t xml:space="preserve">Шкирьянова Алена Владимировна:
ДопЭК 351000
</t>
        </r>
      </text>
    </comment>
    <comment ref="B276" authorId="0">
      <text>
        <r>
          <rPr>
            <sz val="9"/>
            <rFont val="Tahoma"/>
          </rPr>
          <t xml:space="preserve">Шкирьянова Алена Владимировна:
ДопЭК 363,368,369,370,372,381
</t>
        </r>
      </text>
    </comment>
    <comment ref="B284" authorId="0">
      <text>
        <r>
          <rPr>
            <sz val="9"/>
            <rFont val="Tahoma"/>
          </rPr>
          <t xml:space="preserve">Шкирьянова Алена Владимировна: ДопЭК 361000
</t>
        </r>
      </text>
    </comment>
    <comment ref="B292" authorId="0">
      <text>
        <r>
          <rPr>
            <sz val="9"/>
            <rFont val="Tahoma"/>
          </rPr>
          <t xml:space="preserve">Шкирьянова Алена Владимировна:   ДопЭК 360
</t>
        </r>
      </text>
    </comment>
    <comment ref="B300" authorId="0">
      <text>
        <r>
          <rPr>
            <sz val="9"/>
            <rFont val="Tahoma"/>
          </rPr>
          <t xml:space="preserve">Шкирьянова Алена Владимировна: ДопЭК 355000
</t>
        </r>
      </text>
    </comment>
    <comment ref="B316" authorId="0">
      <text>
        <r>
          <rPr>
            <sz val="9"/>
            <rFont val="Tahoma"/>
          </rPr>
          <t xml:space="preserve">Шкирьянова Алена Владимировна:     КВР 611,612
ДопКР 001 (КБ). 105,118 (ФБ)
</t>
        </r>
      </text>
    </comment>
    <comment ref="B324" authorId="0">
      <text>
        <r>
          <rPr>
            <sz val="9"/>
            <rFont val="Tahoma"/>
          </rPr>
          <t xml:space="preserve">Фомченко Валентина Николаевна:
ДопЭк 4070001 спецлечение+возмещен, КВР 321, 323
</t>
        </r>
      </text>
    </comment>
    <comment ref="B332" authorId="0">
      <text>
        <r>
          <rPr>
            <sz val="9"/>
            <rFont val="Tahoma"/>
          </rPr>
          <t xml:space="preserve">Шкирьянова Алена Владимировна:
КВР 612
Доп КР 008,009,108 (КБ ФБ)Ковид</t>
        </r>
      </text>
    </comment>
    <comment ref="B364" authorId="0">
      <text>
        <r>
          <rPr>
            <sz val="9"/>
            <rFont val="Tahoma"/>
          </rPr>
          <t xml:space="preserve">Шкирьянова Алена Владимировна:
ДопЭК 353000</t>
        </r>
      </text>
    </comment>
    <comment ref="B454" authorId="0">
      <text>
        <r>
          <rPr>
            <sz val="9"/>
            <rFont val="Tahoma"/>
          </rPr>
          <t xml:space="preserve">Шкирьянова Алена Владимировна:
убрать РПР /КЦСР 1003/0130110150
КВР 324, КВР 540 (Доп КР 108)
(Деньги ТФОМС ПодпрограммаА неработающее население)
убрать Резерв ПБС-029, убрать Доп ЭК 354 (судмедэксп)</t>
        </r>
      </text>
    </comment>
    <comment ref="B462" authorId="0">
      <text>
        <r>
          <rPr>
            <sz val="9"/>
            <rFont val="Tahoma"/>
          </rPr>
          <t xml:space="preserve">Шкирьянова Алена Владимировна:
ДопЭК 354000</t>
        </r>
      </text>
    </comment>
    <comment ref="B470" authorId="0">
      <text>
        <r>
          <rPr>
            <sz val="9"/>
            <rFont val="Tahoma"/>
          </rPr>
          <t xml:space="preserve">Шкирьянова Алена Владимировна:
ПБС 029</t>
        </r>
      </text>
    </comment>
    <comment ref="B486" authorId="0">
      <text>
        <r>
          <rPr>
            <sz val="9"/>
            <rFont val="Tahoma"/>
          </rPr>
          <t xml:space="preserve">Шкирьянова Алена Владимировна:
БезДоп ЭК учреждений</t>
        </r>
      </text>
    </comment>
    <comment ref="B494" authorId="0">
      <text>
        <r>
          <rPr>
            <sz val="9"/>
            <rFont val="Tahoma"/>
          </rPr>
          <t xml:space="preserve">Шкирьянова Алена Владимировна:
Доп ЭК учреждений</t>
        </r>
      </text>
    </comment>
    <comment ref="B52" authorId="0">
      <text>
        <r>
          <rPr>
            <sz val="9"/>
            <rFont val="Tahoma"/>
          </rPr>
          <t xml:space="preserve">Шкирьянова Алена Владимировна:
КВР 321
</t>
        </r>
      </text>
    </comment>
    <comment ref="B662" authorId="0">
      <text>
        <r>
          <rPr>
            <sz val="9"/>
            <rFont val="Tahoma"/>
          </rPr>
          <t xml:space="preserve">Фомченко Валентина Николаевна:
4070002</t>
        </r>
      </text>
    </comment>
    <comment ref="B670" authorId="0">
      <text>
        <r>
          <rPr>
            <sz val="9"/>
            <rFont val="Tahoma"/>
          </rPr>
          <t xml:space="preserve">Фомченко Валентина Николаевна:
4070008
</t>
        </r>
      </text>
    </comment>
    <comment ref="B68" authorId="0">
      <text>
        <r>
          <rPr>
            <sz val="9"/>
            <rFont val="Tahoma"/>
          </rPr>
          <t xml:space="preserve">Шкирьянова Алена Владимировна: КВР 611,612
</t>
        </r>
      </text>
    </comment>
    <comment ref="B678" authorId="0">
      <text>
        <r>
          <rPr>
            <sz val="9"/>
            <rFont val="Tahoma"/>
          </rPr>
          <t xml:space="preserve">Шкирьянова Алена Владимировна:
КВР 631</t>
        </r>
      </text>
    </comment>
    <comment ref="M69" authorId="0">
      <text>
        <r>
          <rPr>
            <sz val="9"/>
            <rFont val="Tahoma"/>
          </rPr>
          <t xml:space="preserve">Шкирьянова Алена Владимировна:
Доп КР 108 </t>
        </r>
      </text>
    </comment>
    <comment ref="B710" authorId="0">
      <text>
        <r>
          <rPr>
            <sz val="9"/>
            <rFont val="Tahoma"/>
          </rPr>
          <t xml:space="preserve">Шкирьянова Алена Владимировна: кроме ДопФК 7090068,7090016
</t>
        </r>
      </text>
    </comment>
    <comment ref="B718" authorId="0">
      <text>
        <r>
          <rPr>
            <sz val="9"/>
            <rFont val="Tahoma"/>
          </rPr>
          <t xml:space="preserve">Фомченко Валентина Николаевна:
7090068</t>
        </r>
      </text>
    </comment>
    <comment ref="B726" authorId="0">
      <text>
        <r>
          <rPr>
            <sz val="9"/>
            <rFont val="Tahoma"/>
          </rPr>
          <t xml:space="preserve">Фомченко Валентина Николаевна:
7090016
</t>
        </r>
      </text>
    </comment>
    <comment ref="B76" authorId="0">
      <text>
        <r>
          <rPr>
            <sz val="9"/>
            <rFont val="Tahoma"/>
          </rPr>
          <t xml:space="preserve">Шкирьянова Алена Владимировна:
КВР 323</t>
        </r>
      </text>
    </comment>
    <comment ref="K752" authorId="0">
      <text>
        <r>
          <rPr>
            <sz val="9"/>
            <rFont val="Tahoma"/>
          </rPr>
          <t xml:space="preserve">Фомченко Валентина Николаевна:
42330,609 квартиры</t>
        </r>
      </text>
    </comment>
    <comment ref="B766" authorId="0">
      <text>
        <r>
          <rPr>
            <sz val="9"/>
            <rFont val="Tahoma"/>
          </rPr>
          <t xml:space="preserve">Шкирьянова Алена Владимировна:
Доп ЭК 4070011 КВР 350 (премии)</t>
        </r>
      </text>
    </comment>
    <comment ref="B774" authorId="0">
      <text>
        <r>
          <rPr>
            <sz val="9"/>
            <rFont val="Tahoma"/>
          </rPr>
          <t xml:space="preserve">Шкирьянова Алена Владимировна:
Доп ЭК 395000 </t>
        </r>
      </text>
    </comment>
    <comment ref="B782" authorId="0">
      <text>
        <r>
          <rPr>
            <sz val="9"/>
            <rFont val="Tahoma"/>
          </rPr>
          <t xml:space="preserve">Шкирьянова Алена Владимировна:
КВР 244 день мед работника</t>
        </r>
      </text>
    </comment>
    <comment ref="L824" authorId="0">
      <text>
        <r>
          <rPr>
            <sz val="9"/>
            <rFont val="Tahoma"/>
          </rPr>
          <t xml:space="preserve">Фомченко Валентина Николаевна:
221966,2-822 ГРБС
</t>
        </r>
      </text>
    </comment>
    <comment ref="R824" authorId="0">
      <text>
        <r>
          <rPr>
            <sz val="9"/>
            <rFont val="Tahoma"/>
          </rPr>
          <t xml:space="preserve">Фомченко Валентина Николаевна:
ассигнования 822 ГРБСа</t>
        </r>
      </text>
    </comment>
    <comment ref="B856" authorId="0">
      <text>
        <r>
          <rPr>
            <sz val="9"/>
            <rFont val="Tahoma"/>
          </rPr>
          <t xml:space="preserve">Шкирьянова Алена Владимировна:
Доп ФК 7090002, Доп ФК прочерк ДопЭК -407007, КВР 323,612 Доп КР 001 - кроме КОВИД 108,008,009
</t>
        </r>
      </text>
    </comment>
    <comment ref="B864" authorId="0">
      <text>
        <r>
          <rPr>
            <sz val="9"/>
            <rFont val="Tahoma"/>
          </rPr>
          <t xml:space="preserve">Шкирьянова Алена Владимировна:
Доп ФК 7090004
            7090010
            7090038  
            7090102 
            2090005</t>
        </r>
      </text>
    </comment>
    <comment ref="B872" authorId="0">
      <text>
        <r>
          <rPr>
            <sz val="9"/>
            <rFont val="Tahoma"/>
          </rPr>
          <t xml:space="preserve">Шкирьянова Алена Владимировна:
Доп ЭК 407035   КОВИД
КВР 323  Доп КР 108ФБ, 008КБ, 009 КБ</t>
        </r>
      </text>
    </comment>
    <comment ref="B92" authorId="0">
      <text>
        <r>
          <rPr>
            <sz val="9"/>
            <rFont val="Tahoma"/>
          </rPr>
          <t xml:space="preserve">Шкирьянова Алена Владимировна:
КВР 244</t>
        </r>
      </text>
    </comment>
    <comment ref="B100" authorId="0">
      <text>
        <r>
          <rPr>
            <sz val="9"/>
            <rFont val="Tahoma"/>
          </rPr>
          <t xml:space="preserve">Шкирьянова Алена Владимировна:
КВР 323</t>
        </r>
      </text>
    </comment>
  </commentList>
</comments>
</file>

<file path=xl/sharedStrings.xml><?xml version="1.0" encoding="utf-8"?>
<sst xmlns="http://schemas.openxmlformats.org/spreadsheetml/2006/main" count="317" uniqueCount="317">
  <si>
    <t xml:space="preserve">             « Приложение 3 к Программе</t>
  </si>
  <si>
    <t xml:space="preserve">Финансовое обеспечение реализации государственной программы Камчатского края «Развитие здравоохранения Камчатского края» </t>
  </si>
  <si>
    <r>
      <rPr>
        <sz val="11"/>
        <rFont val="Times New Roman"/>
      </rPr>
      <t xml:space="preserve">Код бюджетной классификации </t>
    </r>
  </si>
  <si>
    <r>
      <rPr>
        <sz val="11"/>
        <rFont val="Times New Roman"/>
      </rPr>
      <t xml:space="preserve">Объем средств на реализацию Программы</t>
    </r>
  </si>
  <si>
    <r>
      <rPr>
        <sz val="11"/>
        <rFont val="Times New Roman"/>
      </rPr>
      <t xml:space="preserve">№ п/п</t>
    </r>
  </si>
  <si>
    <r>
      <rPr>
        <sz val="11"/>
        <rFont val="Times New Roman"/>
      </rPr>
      <t xml:space="preserve">Наименование Программы / подпрограммы / мероприятия</t>
    </r>
  </si>
  <si>
    <r>
      <rPr>
        <sz val="11"/>
        <rFont val="Times New Roman"/>
      </rPr>
      <t xml:space="preserve">Объем средств на реализацию Программы (тыс. руб.)</t>
    </r>
  </si>
  <si>
    <r>
      <rPr>
        <sz val="11"/>
        <rFont val="Times New Roman"/>
      </rPr>
      <t>ГРБС</t>
    </r>
  </si>
  <si>
    <t>1.</t>
  </si>
  <si>
    <t xml:space="preserve">Государственная программа Камчатского края «Развитие здравоохранения Камчатского края» </t>
  </si>
  <si>
    <t xml:space="preserve">Всего, в том числе:</t>
  </si>
  <si>
    <t xml:space="preserve">за счет средств федерального бюджета</t>
  </si>
  <si>
    <t xml:space="preserve">за счет средств краевого бюджета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</t>
  </si>
  <si>
    <t xml:space="preserve">за счет средств местных бюджетов</t>
  </si>
  <si>
    <t xml:space="preserve">за счет средств государственных внебюджетных фондов</t>
  </si>
  <si>
    <t xml:space="preserve">за счет  страховых взносов  на обязательное медицинское страхование неработающего населения  из краевого бюджета</t>
  </si>
  <si>
    <t xml:space="preserve">за счет МБТ ТФОМС Камчатского края</t>
  </si>
  <si>
    <t xml:space="preserve">за счет средств внебюджетных фондов</t>
  </si>
  <si>
    <t xml:space="preserve">за счет средств прочих внебюджетных источников</t>
  </si>
  <si>
    <t xml:space="preserve">Кроме того, планируемые объемы обязательств федерального бюджета </t>
  </si>
  <si>
    <t>2.</t>
  </si>
  <si>
    <t xml:space="preserve">Подпрограмма 1 «Профилактика заболеваний и формирование здорового образа жизни. Развитие первичной медико-санитарной помощи» </t>
  </si>
  <si>
    <t xml:space="preserve">за счет средств краевого бюджета</t>
  </si>
  <si>
    <t>814</t>
  </si>
  <si>
    <t xml:space="preserve">Кроме того, планируемые объемы обязательств федерального бюджета</t>
  </si>
  <si>
    <t>3.</t>
  </si>
  <si>
    <t xml:space="preserve">Основное мероприятие 1.1. Формирование здорового образа жизни, в том числе у детей, профилактика развития зависимостей, включая сокращение потребления табака, алкоголя, наркотических средств и психоактивных веществ, в том числе у детей</t>
  </si>
  <si>
    <t>4.</t>
  </si>
  <si>
    <t xml:space="preserve">Мероприятие 1.1.1. Формирование здорового образа жизни</t>
  </si>
  <si>
    <t>5.</t>
  </si>
  <si>
    <t xml:space="preserve">Мероприятие 1.1.2. Профилактика наркомании и алкоголизма</t>
  </si>
  <si>
    <t>6.</t>
  </si>
  <si>
    <t xml:space="preserve">Мероприятие 1.1.3. Профилактика наркомании, алкоголизма и других заболеваний у представителей коренных малочисленных народов Севера, проживающих в Камчатском крае</t>
  </si>
  <si>
    <t>7.</t>
  </si>
  <si>
    <t xml:space="preserve">Основное мероприятие 1.2. Развитие первичной медико-санитарной помощи, в том числе сельским жителям, развитие системы раннего выявления заболеваний и патологических состояний и факторов риска их развития, включая проведение медицинских осмотров и диспансеризации населения, профилактика инфекционных и неинфекционных заболеваний, включая иммунопрофилактику, в том числе у детей</t>
  </si>
  <si>
    <t>8.</t>
  </si>
  <si>
    <t xml:space="preserve">Мероприятие 1.2.1.                                   Оказание первичной медицинской помощи в рамках территориальной программы государственных гарантий бесплатного оказания гражданам медицинской помощи на территории Камчатского края</t>
  </si>
  <si>
    <t>9.</t>
  </si>
  <si>
    <t xml:space="preserve">Мероприятие 1.2.2.                                             Меры социальной поддержки отдельных категорий граждан</t>
  </si>
  <si>
    <t>10.</t>
  </si>
  <si>
    <t xml:space="preserve">Основное мероприятие 1.3. Совершенствование механизмов обеспечения населения лекарственными препаратами,   медицинскими изделиями, специализированными продуктами лечебного питания для детей в амбулаторных условиях</t>
  </si>
  <si>
    <t>11.</t>
  </si>
  <si>
    <t xml:space="preserve">Мероприятие 1.3.1. Организация обеспечения лечения болезни Гоше, злокачественных новообразований лимфоидной, кроветворной и родственных им тканей, рассеянного склероза, лиц после трансплантации органов и тканей лекарственными препаратами</t>
  </si>
  <si>
    <t>12.</t>
  </si>
  <si>
    <t xml:space="preserve">Мероприятие 1.3.2. Обеспечение необходимыми лекарственными средствами федеральных льготников</t>
  </si>
  <si>
    <t>13.</t>
  </si>
  <si>
    <r>
      <t xml:space="preserve">Мероприятие 1.3.3. Обеспечение питанием беременных женщин, кормящих матерей, а также детей в возрасте до трех лет, проживающих в Камчатском крае</t>
    </r>
    <r>
      <t xml:space="preserve">
</t>
    </r>
  </si>
  <si>
    <t>14.</t>
  </si>
  <si>
    <r>
      <t xml:space="preserve">Основное мероприятие 1.4. Диспансерное наблюдение больных артериальной гипертонией</t>
    </r>
    <r>
      <t xml:space="preserve">
</t>
    </r>
  </si>
  <si>
    <t>15.</t>
  </si>
  <si>
    <r>
      <t xml:space="preserve">Основное мероприятие 1.5. Профилактика стоматологических заболеваний у детей</t>
    </r>
    <r>
      <t xml:space="preserve">
</t>
    </r>
  </si>
  <si>
    <t>16.</t>
  </si>
  <si>
    <t xml:space="preserve">N 1 Региональный проект «Развитие системы оказания первичной медико-санитарной помощи» </t>
  </si>
  <si>
    <t>17.</t>
  </si>
  <si>
    <t xml:space="preserve">Мероприятие N 1.1.  Завершение формирования сети медицинских организаций первичного звена здравоохранения с использованием в сфере здравоохранения геоинформационной системы с учетом необходимости строительства врачебных амбулаторий, фельдшерских и фельдшерско-акушерских пунктов в населенных пунктах с численностью населения от 100 человек до 2 тыс. человек, а также с учетом использования мобильных медицинских комплексов в населенных пунктах с численностью населения менее 100 человек</t>
  </si>
  <si>
    <t>18.</t>
  </si>
  <si>
    <t xml:space="preserve">Мероприятие N 1.2. Обеспечение своевременности оказания экстренной медицинской помощи с использованием санитарной авиации</t>
  </si>
  <si>
    <t>19.</t>
  </si>
  <si>
    <t xml:space="preserve">Мероприятие N 1.3.                                 Развитие сети пунктов эвакуации тяжелых больных при помощи санитарной вертолетной техники в Камчатском крае</t>
  </si>
  <si>
    <t>20.</t>
  </si>
  <si>
    <t xml:space="preserve">P 3 Региональный проект «Старшее поколение»</t>
  </si>
  <si>
    <t>21.</t>
  </si>
  <si>
    <t xml:space="preserve">Мероприятие P 3.1.            Проведение мероприятий по вакцинации граждан старшего трудоспособного возраста</t>
  </si>
  <si>
    <t>22.</t>
  </si>
  <si>
    <t xml:space="preserve">P 4 Региональный проект «Укрепление общественного здоровья»</t>
  </si>
  <si>
    <t>1.8.1.</t>
  </si>
  <si>
    <t xml:space="preserve">Мероприятие P 4.1. Формирование системы мотивации граждан к здоровому образу жизни, включая здоровое питание и отказ от вредных привычек</t>
  </si>
  <si>
    <t>23.</t>
  </si>
  <si>
    <r>
      <t xml:space="preserve">Основное мероприятие</t>
    </r>
    <r>
      <t xml:space="preserve">
</t>
    </r>
    <r>
      <t xml:space="preserve">«Модернизация первичного звена здравоохранения Камчатского края»</t>
    </r>
  </si>
  <si>
    <t>1.9.1.</t>
  </si>
  <si>
    <t xml:space="preserve">Мероприятие «Модернизация первичного звена здравоохранения Камчатского края»</t>
  </si>
  <si>
    <t>24.</t>
  </si>
  <si>
    <t xml:space="preserve">N 9 Региональный проект «Модернизация первичного звена здравоохранения Камчатского края» </t>
  </si>
  <si>
    <t>25.</t>
  </si>
  <si>
    <t xml:space="preserve">Мероприятие N 9.1.  Осуществление капитального ремонта зданий медицинских организаций и их обособленных структурных подразделений</t>
  </si>
  <si>
    <t>26.</t>
  </si>
  <si>
    <t xml:space="preserve">Мероприятие N 9.2.  Дооснащение и переоснащение медицинским оборудованием для оказания медицинской помощи</t>
  </si>
  <si>
    <t>27.</t>
  </si>
  <si>
    <r>
      <rPr>
        <sz val="11"/>
        <rFont val="Times New Roman"/>
      </rPr>
      <t xml:space="preserve">Мероприятие N 9.3.  Приобретение и монтаж быстровозводимых модульных конструкций врачебных амбулаторий, центров (отделений) ОВОП, ФАП, ФП для оказания первичной медико-санитарной помощи  взрослым и детям</t>
    </r>
  </si>
  <si>
    <r>
      <rPr>
        <sz val="11"/>
        <rFont val="Times New Roman"/>
      </rPr>
      <t xml:space="preserve">Всего, в том числе:</t>
    </r>
  </si>
  <si>
    <r>
      <rPr>
        <sz val="11"/>
        <rFont val="Times New Roman"/>
      </rPr>
      <t xml:space="preserve">за счет средств федерального бюджета</t>
    </r>
  </si>
  <si>
    <r>
      <rPr>
        <sz val="11"/>
        <rFont val="Times New Roman"/>
      </rPr>
      <t>814</t>
    </r>
  </si>
  <si>
    <r>
      <rPr>
        <sz val="11"/>
        <rFont val="Times New Roman"/>
      </rPr>
      <t xml:space="preserve">за счет средств краевого бюджета</t>
    </r>
  </si>
  <si>
    <r>
      <rPr>
        <sz val="11"/>
        <rFont val="Times New Roman"/>
      </rPr>
      <t xml:space="preserve">за счет средств местных бюджетов</t>
    </r>
  </si>
  <si>
    <r>
      <rPr>
        <sz val="11"/>
        <rFont val="Times New Roman"/>
      </rPr>
      <t xml:space="preserve">за счет средств государственных внебюджетных фондов</t>
    </r>
  </si>
  <si>
    <r>
      <rPr>
        <sz val="11"/>
        <rFont val="Times New Roman"/>
      </rPr>
      <t xml:space="preserve">за счет средств внебюджетных фондов</t>
    </r>
  </si>
  <si>
    <r>
      <rPr>
        <sz val="11"/>
        <rFont val="Times New Roman"/>
      </rPr>
      <t xml:space="preserve">за счет средств прочих внебюджетных источников</t>
    </r>
  </si>
  <si>
    <r>
      <rPr>
        <sz val="11"/>
        <rFont val="Times New Roman"/>
      </rPr>
      <t xml:space="preserve">Кроме того, планируемые объемы обязательств федерального бюджета</t>
    </r>
  </si>
  <si>
    <t>28.</t>
  </si>
  <si>
    <t xml:space="preserve">Подпрограмма 2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</si>
  <si>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>29.</t>
  </si>
  <si>
    <t xml:space="preserve">Основное мероприятие 2.1. Совершенствование системы оказания медицинской помощи больным при социально значимых заболеваниях: туберкулезом, с психическими расстройствами и расстройствами поведения, лицам, инфицированным вирусом иммунодефицита человека, гепатитами В и С, наркологическим, онкологическим больным и больным с заболеваниями, передающимися половым путем</t>
  </si>
  <si>
    <t>30.</t>
  </si>
  <si>
    <t xml:space="preserve">Мероприятие 2.1.1.      Оказание медицинской помощи при инфекционных заболеваниях (СПИД, гепатиты В, С)</t>
  </si>
  <si>
    <t>31.</t>
  </si>
  <si>
    <t xml:space="preserve">Мероприятие 2.1.2.      Оказание медицинской наркологической помощи </t>
  </si>
  <si>
    <t>32.</t>
  </si>
  <si>
    <t xml:space="preserve">Мероприятие 2.1.3.       Оказание медицинской помощи при туберкулезе</t>
  </si>
  <si>
    <t>33.</t>
  </si>
  <si>
    <t xml:space="preserve">Мероприятие 2.1.4.       Оказание медицинской помощи при психических заболеваниях</t>
  </si>
  <si>
    <t>34.</t>
  </si>
  <si>
    <t xml:space="preserve">Мероприятие 2.1.5.       Оказание медицинской помощи при онкологических заболеваниях</t>
  </si>
  <si>
    <t>35.</t>
  </si>
  <si>
    <t xml:space="preserve">Мероприятие 2.1.6.       Оказание медицинской помощи при заболеваниях, передающихся половым путем</t>
  </si>
  <si>
    <t>36.</t>
  </si>
  <si>
    <r>
      <rPr>
        <sz val="11"/>
        <rFont val="Times New Roman"/>
      </rPr>
      <t xml:space="preserve">Основное мероприятие 2.2. Совершенствование системы оказания медицинской помощи больным прочими заболеваниями, включая оказание высокотехнологичной медицинской помощи</t>
    </r>
  </si>
  <si>
    <t>37.</t>
  </si>
  <si>
    <t xml:space="preserve">Мероприятие 2.2.1. Обеспечение условий для оказания специализированной медицинской помощи</t>
  </si>
  <si>
    <t>38.</t>
  </si>
  <si>
    <t xml:space="preserve">Мероприятие 2.2.2.         Повышение доступности специализированной медицинской помощи </t>
  </si>
  <si>
    <t>39.</t>
  </si>
  <si>
    <t xml:space="preserve">Мероприятие 2.2.3.         Оказание медицинской помощи при иных инфекционных заболеваниях, в том числе представляющих опасность для окружающих</t>
  </si>
  <si>
    <t>40.</t>
  </si>
  <si>
    <t xml:space="preserve">Основное мероприятие 2.3. Совершенствование оказания скорой, в том числе скорой специализированной, медицинской помощи, медицинской эвакуации, медицинской помощи пострадавшим при дорожно-транспортных происшествиях, развитие службы крови</t>
  </si>
  <si>
    <t>41.</t>
  </si>
  <si>
    <t xml:space="preserve">Мероприятие 2.3.1. Совершенствование оказания скорой медицинской помощи населению</t>
  </si>
  <si>
    <t>42.</t>
  </si>
  <si>
    <t xml:space="preserve">Мероприятие 2.3.2.       Оказание скорой специализированной медицинской помощи, включая эвакуацию</t>
  </si>
  <si>
    <t>43.</t>
  </si>
  <si>
    <t xml:space="preserve">Мероприятие 2.3.3.        Развитие службы крови</t>
  </si>
  <si>
    <t>44.</t>
  </si>
  <si>
    <t xml:space="preserve">Мероприятие 2.3.4. Совершенствование оказания медицинской помощи пострадавшим при  дорожно - транспортных происшествиях</t>
  </si>
  <si>
    <t>45.</t>
  </si>
  <si>
    <t xml:space="preserve"> N 2 Региональный проект «Борьба с сердечно-сосудистыми заболеваниями»</t>
  </si>
  <si>
    <t>46.</t>
  </si>
  <si>
    <t xml:space="preserve">Мероприятие N 2.1. Переоснащение регионального сосудистого центра, в том числе оборудованием для ранней медицинской реабилитации </t>
  </si>
  <si>
    <t>47.</t>
  </si>
  <si>
    <t xml:space="preserve"> N 3 Региональный проект «Борьба с онкологическими заболеваниями»</t>
  </si>
  <si>
    <t>48.</t>
  </si>
  <si>
    <t xml:space="preserve">Мероприятие N 3.1. Организация сети центров амбулаторной онкологической помощи</t>
  </si>
  <si>
    <t>49.</t>
  </si>
  <si>
    <t xml:space="preserve">Мероприятие N 3.2. Переоснащение сети региональных медицинских организаций, оказывающих помощь больным онкологическими заболеваниями</t>
  </si>
  <si>
    <t>2.6.</t>
  </si>
  <si>
    <t xml:space="preserve"> Региональный проект R 3 "Безопасность дорожного движения"</t>
  </si>
  <si>
    <t>2.6.1.</t>
  </si>
  <si>
    <t xml:space="preserve">Мероприятие 2.6.1. Медицинские организации оснащены автомобилями скорой медицинской помощи класса "С" для оказания скорой медицинской помощи пациентам, пострадавшим при дорожно-транспортных проишествиях</t>
  </si>
  <si>
    <t>50.</t>
  </si>
  <si>
    <t xml:space="preserve">Подпрограмма 3                              «Управление развитием отрасли»</t>
  </si>
  <si>
    <t xml:space="preserve">Всего 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бюджета), в том числе:</t>
  </si>
  <si>
    <t xml:space="preserve">за счет средств краевого бюджета  (без учета МБТ бюджету ТФОМС Камчатского края и страховых взносов на обязательное медицинское страхование неработающего населения из краевого бюджета)</t>
  </si>
  <si>
    <t>395</t>
  </si>
  <si>
    <t>51.</t>
  </si>
  <si>
    <t xml:space="preserve">Основное мероприятие 3.1. Обеспечение деятельности системы здравоохранения</t>
  </si>
  <si>
    <t>52.</t>
  </si>
  <si>
    <t xml:space="preserve">Мероприятие 3.1.1. Организация деятельности системы здравоохранения и осуществление контрольно-надзорных функций</t>
  </si>
  <si>
    <t>53.</t>
  </si>
  <si>
    <t xml:space="preserve">Мероприятие 3.1.2.                      Развитие системы судебно-медицинской экспертизы</t>
  </si>
  <si>
    <t>54.</t>
  </si>
  <si>
    <t xml:space="preserve">Мероприятие 3.1.3. Обеспечение безопасности государственных учреждений здравоохранения Камчатского края в условиях чрезвычайных ситуаций</t>
  </si>
  <si>
    <t>55.</t>
  </si>
  <si>
    <t xml:space="preserve">Основное мероприятие 3.2. Развитие информатизации в здравоохранении</t>
  </si>
  <si>
    <t>56.</t>
  </si>
  <si>
    <t xml:space="preserve">Мероприятие 3.2.1. Информационное сопровождение отрасли</t>
  </si>
  <si>
    <t>57.</t>
  </si>
  <si>
    <t xml:space="preserve">Мероприятие 3.2.2. Совершенствование информационного обеспечения государственных учреждений здравоохранения Камчатского края</t>
  </si>
  <si>
    <t>58.</t>
  </si>
  <si>
    <t xml:space="preserve">Основное мероприятие 3.3. Энергосбережение и повышение энергоэффективности в государственных учреждениях здравоохранения Камчатского края</t>
  </si>
  <si>
    <t>59.</t>
  </si>
  <si>
    <t xml:space="preserve">Мероприятие 3.3.1. Обеспечение энергоаудита в государственных учреждениях здравоохранения Камчатского края</t>
  </si>
  <si>
    <t>60.</t>
  </si>
  <si>
    <t xml:space="preserve">Мероприятие 3.3.2. Обеспечение реализации энергосберегающих мероприятий </t>
  </si>
  <si>
    <t>61.</t>
  </si>
  <si>
    <t xml:space="preserve"> N 7 Региональный проект  «Создание единого цифрового контура в здравоохранении на основе единой государственной информационной системы здравоохранения (ЕГИСЗ)»</t>
  </si>
  <si>
    <t>62.</t>
  </si>
  <si>
    <t xml:space="preserve">Мероприятие N 7.1.                            Создание механизмов взаимодействия медицинских организаций на основе единой государственной информационной системы в сфере здравоохранения, внедрение цифровых технологий и платформенных решений</t>
  </si>
  <si>
    <t>63.</t>
  </si>
  <si>
    <t xml:space="preserve">Подпрограмма 4                           «Охрана здоровья матери и ребенка»</t>
  </si>
  <si>
    <t>64.</t>
  </si>
  <si>
    <t xml:space="preserve">Основное мероприятие 4.1. Совершенствование оказания медицинской помощи женщинам в период родовспоможения</t>
  </si>
  <si>
    <t>65.</t>
  </si>
  <si>
    <t xml:space="preserve">Мероприятие 4.1.1.        Создание условий для поддержания репродуктивного здоровья населения, рождения здоровых детей</t>
  </si>
  <si>
    <t>66.</t>
  </si>
  <si>
    <t xml:space="preserve">Мероприятие 4.1.2.               Экстра-корпоральное оплодотворение </t>
  </si>
  <si>
    <t>67.</t>
  </si>
  <si>
    <t xml:space="preserve">Основное мероприятие 4.2. Совершенствование оказания медицинской помощи детям</t>
  </si>
  <si>
    <t>68.</t>
  </si>
  <si>
    <t xml:space="preserve">Мероприятие 4.2.1.                            Закупка оборудования и расходных материалов для неонатального и аудиологического скрининга </t>
  </si>
  <si>
    <t>69.</t>
  </si>
  <si>
    <t xml:space="preserve">Мероприятие 4.2.2.                                  Создание условий для оказания медицинской помощи детям</t>
  </si>
  <si>
    <t>70.</t>
  </si>
  <si>
    <t xml:space="preserve">Основное мероприятие 4.3. Развитие материально-технической базы детских поликлиник и детских поликлинических отделений медицинских организаций Камчатского края </t>
  </si>
  <si>
    <t>71.</t>
  </si>
  <si>
    <t xml:space="preserve">Мероприятие 4.3.1. Дооснащение детских поликлиник и детских поликлинических отделений медицинских организаций в Камчатском крае медицинскими изделиями </t>
  </si>
  <si>
    <t>72.</t>
  </si>
  <si>
    <t xml:space="preserve">N 4 Региональный проект. «Развитие детского здравоохранения, включая создание современной инфраструктуры оказания медицинской помощи детям»  </t>
  </si>
  <si>
    <t>73.</t>
  </si>
  <si>
    <t xml:space="preserve">Мероприятие N 4.1.                             Развитие материально-технической базы детских поликлиник и детских поликлинических отделений медицинских организаций </t>
  </si>
  <si>
    <t>74.</t>
  </si>
  <si>
    <t xml:space="preserve">Мероприятие  N 4.2.                                  Создание комфортных условий пребывания детей и родителей в детских поликлиниках и детских поликлинических отделениях медицинских организаций</t>
  </si>
  <si>
    <t>75.</t>
  </si>
  <si>
    <t xml:space="preserve">Мероприятие  N 4.3             Обучение специалистов</t>
  </si>
  <si>
    <t>76.</t>
  </si>
  <si>
    <t xml:space="preserve">Подпрограмма 5                      «Развитие медицинской реабилитации и санаторно-курортного лечения, в том числе детям»</t>
  </si>
  <si>
    <t>77.</t>
  </si>
  <si>
    <t xml:space="preserve">Основное мероприятие 5.1. Развитие медицинской реабилитации и санаторно-курортного лечения, в том числе детям</t>
  </si>
  <si>
    <t>78.</t>
  </si>
  <si>
    <t xml:space="preserve">Мероприятие 5.1.1. Реабилитация и санаторно-курортное лечение взрослого населения</t>
  </si>
  <si>
    <t>79.</t>
  </si>
  <si>
    <t xml:space="preserve">Мероприятие 5.1.2. Реабилитация и санаторно-курортное лечение детского населения  </t>
  </si>
  <si>
    <t>80.</t>
  </si>
  <si>
    <t xml:space="preserve">Мероприятие 5.1.3.  Нейрологопедическая коррекция и реабилитация, профилактика психоречевых нарукшений у детей с использованием высокотехнологичных немедицинских аппаратных методик и тиехнологических программ.</t>
  </si>
  <si>
    <t>81.</t>
  </si>
  <si>
    <t xml:space="preserve">Основное мероприятие 5.2. Оснащение (дооснащение и (или) переоснащение) медицинскими изделиями медицинских организаций, осуществляющих медицинскую реабилитацию</t>
  </si>
  <si>
    <t>82.</t>
  </si>
  <si>
    <t xml:space="preserve">Подпрограмма 6                                        «Оказание паллиативной помощи, в том числе детям»</t>
  </si>
  <si>
    <t>83.</t>
  </si>
  <si>
    <t xml:space="preserve">Основное мероприятие 6.1. Оказание паллиативной помощи, в том числе детям</t>
  </si>
  <si>
    <t>84.</t>
  </si>
  <si>
    <t xml:space="preserve">Мероприятие 6.1.1. Совершенствование службы паллиативной помощи </t>
  </si>
  <si>
    <t>85.</t>
  </si>
  <si>
    <t xml:space="preserve">Мероприятие 6.1.2. Обеспечение лекарственными препаратами, в т.ч. для обезболивания</t>
  </si>
  <si>
    <t>86.</t>
  </si>
  <si>
    <t xml:space="preserve">Мероприятие 6.1.3. Обеспечение медицинских организаций, оказывающих паллиативную медицинскую помощь, медицинскими изделиями, в т.ч. для использования на дому</t>
  </si>
  <si>
    <t>87.</t>
  </si>
  <si>
    <t xml:space="preserve">Основное мероприятие 6.2. Развитие инфраструктуры паллиативной помощи, в том числе на условиях государственного частного партнерства, включая использование концессионных схем</t>
  </si>
  <si>
    <t>812</t>
  </si>
  <si>
    <t>88.</t>
  </si>
  <si>
    <t xml:space="preserve">Мероприятие 6.2.1. Строительство корпуса паллиативной медицинской помощи на 80 коек</t>
  </si>
  <si>
    <t>89.</t>
  </si>
  <si>
    <t xml:space="preserve">Подпрограмма 7                                           «Кадровое обеспечение системы здравоохранения»</t>
  </si>
  <si>
    <t xml:space="preserve">814, 822</t>
  </si>
  <si>
    <t>90.</t>
  </si>
  <si>
    <t xml:space="preserve">Основное мероприятие 7.1. Профессиональная подготовка, повышение квалификации и профессиональная переподготовка врачей, средних медицинских и фармацевтических работников</t>
  </si>
  <si>
    <t>91.</t>
  </si>
  <si>
    <t xml:space="preserve">Мероприятие 7.1.1.                               Подготовка и переподготовка кадров</t>
  </si>
  <si>
    <t>92.</t>
  </si>
  <si>
    <t xml:space="preserve">Мероприятие 7.1.2.                                    Реализация мер, направленных на привлечение молодых специалистов</t>
  </si>
  <si>
    <t>93.</t>
  </si>
  <si>
    <t xml:space="preserve">Мероприятие 7.1.3. Организация проведения мероприятий, направленных на повышение престижа медицинских работников</t>
  </si>
  <si>
    <t>94.</t>
  </si>
  <si>
    <t xml:space="preserve">Основное мероприятие 7.2. Меры социальной поддержки медицинских работников</t>
  </si>
  <si>
    <t>95.</t>
  </si>
  <si>
    <t xml:space="preserve">Мероприятие 7.2.1.                               Меры социальной направленности по закреплению медицинских кадров</t>
  </si>
  <si>
    <t>96.</t>
  </si>
  <si>
    <t xml:space="preserve">Мероприятие 7.2.2. Обеспечение условий для привлечения и закрепления медицинских работников</t>
  </si>
  <si>
    <t>814,822</t>
  </si>
  <si>
    <t>97.</t>
  </si>
  <si>
    <t xml:space="preserve">N 5 Региональный  проект «Обеспечение медицинских организаций системы здравоохранения квалифицированными кадрами»</t>
  </si>
  <si>
    <t>98.</t>
  </si>
  <si>
    <t xml:space="preserve">Мероприятие N 5.1.                          Ликвидация кадрового дефицита в медицинских организациях Камчатского края, оказывающих первичную медико-санитарную помощь</t>
  </si>
  <si>
    <t>822</t>
  </si>
  <si>
    <t>99.</t>
  </si>
  <si>
    <t xml:space="preserve">Мероприятие N 5.2.                                      Создание аккредитационно-симуляционных центров на территории Камчатского края</t>
  </si>
  <si>
    <t>100.</t>
  </si>
  <si>
    <t xml:space="preserve">Подпрограмма 8 «Совершенствование системы лекарственного обеспечения, в том числе в амбулаторных условиях»</t>
  </si>
  <si>
    <t>101.</t>
  </si>
  <si>
    <t xml:space="preserve">Основное мероприятие 8.1. Совершенствование системы лекарственного обеспечения, в том числе в амбулаторных условиях</t>
  </si>
  <si>
    <t>102.</t>
  </si>
  <si>
    <t xml:space="preserve">Мероприятие 8.1.1. Обеспечение лекарственными препаратами и  изделиями медицинского назначения   региональных льготников </t>
  </si>
  <si>
    <t>103.</t>
  </si>
  <si>
    <t xml:space="preserve">Мероприятие 8.1.2. Дополнительное  обеспечение государственных учреждений здравоохранения Камчатского края лекарственными препаратами и диагностическими средствами  для диагностики и лечения социально-значимых заболеваний, а также отдельных хронических нозологий, требующих пожизненного приема дорогостоящих лекарственных препаратов</t>
  </si>
  <si>
    <t>104.</t>
  </si>
  <si>
    <t xml:space="preserve">Мероприятие 8.1.3. Обеспечение мероприятий по улучшению качества жизни пациентов с инфекционными заболеваниями, в том числе представляющих опасность для окружающих, а также пациентов с социально-значимыми заболеваниями.</t>
  </si>
  <si>
    <t>105.</t>
  </si>
  <si>
    <t xml:space="preserve">N 2 Региональный проект. «Борьба с сердечно-сосудистыми заболеваниями»</t>
  </si>
  <si>
    <t>106.</t>
  </si>
  <si>
    <t xml:space="preserve">Мероприятие N 2.1.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</si>
  <si>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107.</t>
  </si>
  <si>
    <t xml:space="preserve">Подпрограмма 9 «Инвестиционные мероприятия в здравоохранении Камчатского края»</t>
  </si>
  <si>
    <t xml:space="preserve">812, 814</t>
  </si>
  <si>
    <t>108.</t>
  </si>
  <si>
    <t xml:space="preserve">Основное мероприятие 9.1. Строительство и реконструкция объектов здравоохранения Камчатского края</t>
  </si>
  <si>
    <t>109.</t>
  </si>
  <si>
    <t xml:space="preserve">Мероприятие 9.1.1. Строительство и реконструкция объектов здравоохранения Камчатского края для оказания первичной медицинской помощи</t>
  </si>
  <si>
    <t>110.</t>
  </si>
  <si>
    <t xml:space="preserve">Мероприятие 9.1.2. Строительство и реконструкция объектов здравоохранения Камчатского края для оказания специализированной помощи</t>
  </si>
  <si>
    <t>812,814</t>
  </si>
  <si>
    <t>111.</t>
  </si>
  <si>
    <t xml:space="preserve">Основное мероприятие 9.2. Развитие государственно - частного партнерства</t>
  </si>
  <si>
    <t>112.</t>
  </si>
  <si>
    <t xml:space="preserve">Мероприятие 9.2.1. Привлечение организаций негосударственной формы собственности к решению задач здравоохранения</t>
  </si>
  <si>
    <t>113.</t>
  </si>
  <si>
    <t xml:space="preserve">N 9 Региональный проект «Модернизации первичного звена здравоохранения Камчатского края» </t>
  </si>
  <si>
    <t>114.</t>
  </si>
  <si>
    <t xml:space="preserve">Мероприятие N 9.1.   Строительство и реконструкция объектов здравоохранения Камчатского края, оказывающих первичную медико-санитарную помощь взрослым и детям</t>
  </si>
  <si>
    <t>115.</t>
  </si>
  <si>
    <r>
      <rPr>
        <sz val="11"/>
        <rFont val="Times New Roman"/>
      </rPr>
      <t xml:space="preserve">Мероприятие N 9.2.   Приобретение объектов недвижимого имущества и некапитальных строений для размещения медицинских организаций, оказывающих первичную медико-санитарную помощь взрослым и детям</t>
    </r>
  </si>
  <si>
    <t>116.</t>
  </si>
  <si>
    <t xml:space="preserve">Подпрограмма А «Финансовое обеспечение территориальной программы обязательного медицинского страхования»</t>
  </si>
  <si>
    <t xml:space="preserve">за счет средств государственных внебюджетных фондов </t>
  </si>
  <si>
    <t xml:space="preserve">за счет страховых взносов на обязательное медицинское страхование неработающего населения из краевого бюджета</t>
  </si>
  <si>
    <t>117.</t>
  </si>
  <si>
    <t xml:space="preserve">Основное мероприятие А.1. Финансовое обеспечение территориальной программы обязательного медицинского страхования в рамках базовой программы обязательного медицинского страхования </t>
  </si>
  <si>
    <t>118.</t>
  </si>
  <si>
    <t xml:space="preserve">Мероприятие А.1.1. Финансовое обеспечение организации обязательного медицинского страхования в Камчатском крае</t>
  </si>
  <si>
    <t>119.</t>
  </si>
  <si>
    <t xml:space="preserve">Мероприятие А.1.2. Финансовое обеспечение реализации территориальной программы обязательного медицинского страхования (за счет иных источников)</t>
  </si>
  <si>
    <t xml:space="preserve">Мероприятие А.1.3. 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 обязательного медицинского страхования</t>
  </si>
  <si>
    <t>121.</t>
  </si>
  <si>
    <t xml:space="preserve">Мероприятие А.1.4. 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</t>
  </si>
  <si>
    <t>122.</t>
  </si>
  <si>
    <t xml:space="preserve">Мероприятие А.1.5. 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 обязательного медицинского страхования</t>
  </si>
  <si>
    <t>123.</t>
  </si>
  <si>
    <t xml:space="preserve">Мероприятие А.1.6. 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(COVID-19), в рамках реализации территориальной программы обязательного медицинского страхования </t>
  </si>
  <si>
    <t>124.</t>
  </si>
  <si>
    <t xml:space="preserve">Мероприятие А.1.7.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</si>
  <si>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>125.</t>
  </si>
  <si>
    <t xml:space="preserve">Мероприятие А.1.8. Дополнительное финансовое обеспечение оказания первичной медико-санитарной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</t>
  </si>
  <si>
    <t>126.</t>
  </si>
  <si>
    <t xml:space="preserve">Мероприятие А.1.9. Дополнительное финансовое обеспечение медицинской помощи, оказанной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(COVID-19), в рамках реализации территориальных программ обязательного медицинского страхования в 2021 – 2022 годах</t>
  </si>
  <si>
    <t>127.</t>
  </si>
  <si>
    <t xml:space="preserve">Подпрограмма Б «Совершенствование оказания экстренной медицинской помощи, включая эвакуацию в Камчатском крае»</t>
  </si>
  <si>
    <t xml:space="preserve">за счет средств краевого бюджета </t>
  </si>
  <si>
    <t>128.</t>
  </si>
  <si>
    <t xml:space="preserve">Основное мероприятие Б.1. Развитие службы оказания экстренной медицинской помощи  в Камчатском крае</t>
  </si>
  <si>
    <t xml:space="preserve">Кроме того планируемые объемы обязательств федерального бюджета</t>
  </si>
  <si>
    <t>129.</t>
  </si>
  <si>
    <t xml:space="preserve">Мероприятие Б.1.1. Обеспечение деятельности системы экстренной медицинской помощи </t>
  </si>
  <si>
    <t>130.</t>
  </si>
  <si>
    <t xml:space="preserve">Основное мероприятие Б.2.  Организация оказания экстренной медицинской помощи в труднодоступных районах Камчатского края с применением авиации</t>
  </si>
  <si>
    <t>131.</t>
  </si>
  <si>
    <t xml:space="preserve">Мероприятие Б.2.1. Приобретение авиационных услуг для оказания экстренной медицинской помощи населению </t>
  </si>
  <si>
    <t>11.3.</t>
  </si>
  <si>
    <r>
      <t xml:space="preserve">Основное мероприятие Б.3. Развитие сети пунктов эвакуации тяжелых больных при помощи санитарной вертолетной техники  в Камчатском крае"</t>
    </r>
    <r>
      <t xml:space="preserve">
</t>
    </r>
  </si>
  <si>
    <t>11.3.1.</t>
  </si>
  <si>
    <t xml:space="preserve">Мероприятие Б.3.1.       Организация вертолетных площадок при государственных учреждениях здравоохранения Камчатского края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</si>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</sst>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#,##0.00000"/>
    <numFmt numFmtId="161" formatCode="0.000"/>
    <numFmt numFmtId="162" formatCode="#,##0.00000;-#,##0.00000"/>
    <numFmt numFmtId="163" formatCode="_(* #,##0.00_);_(* (#,##0.00);_(* -??_);_(@_)"/>
    <numFmt numFmtId="164" formatCode="_(* #,##0.00000_);_(* (#,##0.00000);_(* -??_);_(@_)"/>
  </numFmts>
  <fonts count="17">
    <font>
      <sz val="11.000000"/>
      <name val="Calibri"/>
    </font>
    <font>
      <sz val="10.000000"/>
      <color theme="1"/>
      <name val="Arial"/>
    </font>
    <font>
      <sz val="10.000000"/>
      <name val="Times New Roman"/>
    </font>
    <font>
      <sz val="11.000000"/>
      <name val="Times New Roman"/>
    </font>
    <font>
      <sz val="12.000000"/>
      <name val="Times New Roman"/>
    </font>
    <font>
      <sz val="9.000000"/>
      <name val="Times New Roman"/>
    </font>
    <font>
      <sz val="9.000000"/>
      <color indexed="65"/>
      <name val="Times New Roman"/>
    </font>
    <font>
      <sz val="11.000000"/>
      <color indexed="65"/>
      <name val="Times New Roman"/>
    </font>
    <font>
      <b/>
      <sz val="11.000000"/>
      <name val="Times New Roman"/>
    </font>
    <font>
      <i/>
      <sz val="10.000000"/>
      <name val="Times New Roman"/>
    </font>
    <font>
      <i/>
      <sz val="11.000000"/>
      <name val="Times New Roman"/>
    </font>
    <font>
      <i/>
      <sz val="9.000000"/>
      <name val="Times New Roman"/>
    </font>
    <font>
      <sz val="14.000000"/>
      <color theme="1" tint="0"/>
      <name val="Times New Roman"/>
    </font>
    <font>
      <sz val="10.000000"/>
      <color theme="1" tint="0"/>
      <name val="Times New Roman"/>
    </font>
    <font>
      <sz val="11.000000"/>
      <color theme="1" tint="0"/>
      <name val="Times New Roman"/>
    </font>
    <font>
      <i/>
      <sz val="11.000000"/>
      <color theme="1" tint="0"/>
      <name val="Times New Roman"/>
    </font>
    <font>
      <i/>
      <sz val="10.000000"/>
      <color theme="1" tint="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theme="5" tint="0.80000000000000004"/>
        <bgColor theme="5" tint="0.80000000000000004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143">
    <xf fontId="1" fillId="0" borderId="0" numFmtId="0" xfId="0" applyFont="1" quotePrefix="0"/>
    <xf fontId="2" fillId="0" borderId="0" numFmtId="0" xfId="0" applyFont="1" quotePrefix="0"/>
    <xf fontId="2" fillId="0" borderId="0" numFmtId="0" xfId="0" applyFont="1" applyAlignment="1" quotePrefix="0">
      <alignment horizontal="center" vertical="center"/>
    </xf>
    <xf fontId="2" fillId="0" borderId="0" numFmtId="4" xfId="0" applyNumberFormat="1" applyFont="1" applyAlignment="1" quotePrefix="0">
      <alignment horizontal="center" vertical="center"/>
    </xf>
    <xf fontId="2" fillId="2" borderId="0" numFmtId="0" xfId="0" applyFont="1" applyFill="1" quotePrefix="0"/>
    <xf fontId="2" fillId="2" borderId="0" numFmtId="0" xfId="0" applyFont="1" applyFill="1" applyAlignment="1" quotePrefix="0">
      <alignment horizontal="center" vertical="center"/>
    </xf>
    <xf fontId="2" fillId="2" borderId="0" numFmtId="4" xfId="0" applyNumberFormat="1" applyFont="1" applyFill="1" applyAlignment="1" quotePrefix="0">
      <alignment horizontal="center" vertical="center"/>
    </xf>
    <xf fontId="2" fillId="2" borderId="0" numFmtId="4" xfId="0" applyNumberFormat="1" applyFont="1" applyFill="1" applyAlignment="1" quotePrefix="0">
      <alignment vertical="top"/>
    </xf>
    <xf fontId="1" fillId="2" borderId="0" numFmtId="0" xfId="0" applyFont="1" applyFill="1" applyAlignment="1" quotePrefix="0">
      <alignment vertical="top"/>
    </xf>
    <xf fontId="1" fillId="2" borderId="0" numFmtId="0" xfId="0" applyFont="1" applyFill="1" applyAlignment="1" quotePrefix="0">
      <alignment horizontal="left" vertical="top"/>
    </xf>
    <xf fontId="3" fillId="0" borderId="0" numFmtId="0" xfId="0" applyFont="1" quotePrefix="0"/>
    <xf fontId="4" fillId="2" borderId="0" numFmtId="0" xfId="0" applyFont="1" applyFill="1" applyAlignment="1" quotePrefix="0">
      <alignment horizontal="center"/>
    </xf>
    <xf fontId="3" fillId="2" borderId="0" numFmtId="0" xfId="0" applyFont="1" applyFill="1" quotePrefix="0"/>
    <xf fontId="2" fillId="2" borderId="0" numFmtId="160" xfId="0" applyNumberFormat="1" applyFont="1" applyFill="1" applyAlignment="1" quotePrefix="0">
      <alignment horizontal="center" vertical="center"/>
    </xf>
    <xf fontId="3" fillId="2" borderId="1" numFmtId="0" xfId="0" applyFont="1" applyFill="1" applyBorder="1" applyAlignment="1" quotePrefix="0">
      <alignment horizontal="center" wrapText="1"/>
    </xf>
    <xf fontId="3" fillId="2" borderId="1" numFmtId="0" xfId="0" applyFont="1" applyFill="1" applyBorder="1" applyAlignment="1" quotePrefix="0">
      <alignment horizontal="center" vertical="center" wrapText="1"/>
    </xf>
    <xf fontId="3" fillId="2" borderId="1" numFmtId="4" xfId="0" applyNumberFormat="1" applyFont="1" applyFill="1" applyBorder="1" applyAlignment="1" quotePrefix="0">
      <alignment horizontal="center" vertical="center" wrapText="1"/>
    </xf>
    <xf fontId="3" fillId="2" borderId="2" numFmtId="4" xfId="0" applyNumberFormat="1" applyFont="1" applyFill="1" applyBorder="1" applyAlignment="1" quotePrefix="0">
      <alignment horizontal="center" vertical="center" wrapText="1"/>
    </xf>
    <xf fontId="3" fillId="2" borderId="3" numFmtId="4" xfId="0" applyNumberFormat="1" applyFont="1" applyFill="1" applyBorder="1" applyAlignment="1" quotePrefix="0">
      <alignment horizontal="center" vertical="center" wrapText="1"/>
    </xf>
    <xf fontId="3" fillId="2" borderId="4" numFmtId="0" xfId="0" applyFont="1" applyFill="1" applyBorder="1" applyAlignment="1" quotePrefix="0">
      <alignment horizontal="center" wrapText="1"/>
    </xf>
    <xf fontId="3" fillId="2" borderId="4" numFmtId="0" xfId="0" applyFont="1" applyFill="1" applyBorder="1" applyAlignment="1" quotePrefix="0">
      <alignment horizontal="center" vertical="center" wrapText="1"/>
    </xf>
    <xf fontId="3" fillId="2" borderId="5" numFmtId="4" xfId="0" applyNumberFormat="1" applyFont="1" applyFill="1" applyBorder="1" applyAlignment="1" quotePrefix="0">
      <alignment horizontal="center" vertical="center" wrapText="1"/>
    </xf>
    <xf fontId="3" fillId="2" borderId="0" numFmtId="4" xfId="0" applyNumberFormat="1" applyFont="1" applyFill="1" applyAlignment="1" quotePrefix="0">
      <alignment horizontal="center" vertical="center" wrapText="1"/>
    </xf>
    <xf fontId="3" fillId="2" borderId="6" numFmtId="4" xfId="0" applyNumberFormat="1" applyFont="1" applyFill="1" applyBorder="1" applyAlignment="1" quotePrefix="0">
      <alignment horizontal="center" vertical="center" wrapText="1"/>
    </xf>
    <xf fontId="3" fillId="2" borderId="7" numFmtId="0" xfId="0" applyFont="1" applyFill="1" applyBorder="1" applyAlignment="1" quotePrefix="0">
      <alignment horizontal="center" vertical="top" wrapText="1"/>
    </xf>
    <xf fontId="3" fillId="2" borderId="7" numFmtId="0" xfId="0" applyFont="1" applyFill="1" applyBorder="1" applyAlignment="1" quotePrefix="0">
      <alignment horizontal="center" vertical="center" wrapText="1"/>
    </xf>
    <xf fontId="3" fillId="2" borderId="7" numFmtId="4" xfId="0" applyNumberFormat="1" applyFont="1" applyFill="1" applyBorder="1" applyAlignment="1" quotePrefix="0">
      <alignment horizontal="center" vertical="center" wrapText="1"/>
    </xf>
    <xf fontId="3" fillId="2" borderId="8" numFmtId="4" xfId="0" applyNumberFormat="1" applyFont="1" applyFill="1" applyBorder="1" applyAlignment="1" quotePrefix="0">
      <alignment horizontal="center" vertical="center" wrapText="1"/>
    </xf>
    <xf fontId="3" fillId="2" borderId="9" numFmtId="4" xfId="0" applyNumberFormat="1" applyFont="1" applyFill="1" applyBorder="1" applyAlignment="1" quotePrefix="0">
      <alignment horizontal="center" vertical="center" wrapText="1"/>
    </xf>
    <xf fontId="3" fillId="2" borderId="10" numFmtId="0" xfId="0" applyFont="1" applyFill="1" applyBorder="1" applyAlignment="1" quotePrefix="0">
      <alignment horizontal="center" vertical="top" wrapText="1"/>
    </xf>
    <xf fontId="3" fillId="2" borderId="10" numFmtId="0" xfId="0" applyFont="1" applyFill="1" applyBorder="1" applyAlignment="1" quotePrefix="0">
      <alignment horizontal="center" vertical="center" wrapText="1"/>
    </xf>
    <xf fontId="3" fillId="2" borderId="7" numFmtId="1" xfId="0" applyNumberFormat="1" applyFont="1" applyFill="1" applyBorder="1" applyAlignment="1" quotePrefix="0">
      <alignment horizontal="center" vertical="center" wrapText="1"/>
    </xf>
    <xf fontId="3" fillId="2" borderId="7" numFmtId="0" xfId="0" applyFont="1" applyFill="1" applyBorder="1" applyAlignment="1" quotePrefix="0">
      <alignment horizontal="center" vertical="center"/>
    </xf>
    <xf fontId="3" fillId="3" borderId="7" numFmtId="0" xfId="0" applyFont="1" applyFill="1" applyBorder="1" applyAlignment="1" quotePrefix="0">
      <alignment horizontal="center" vertical="center"/>
    </xf>
    <xf fontId="5" fillId="0" borderId="0" numFmtId="0" xfId="0" applyFont="1" quotePrefix="0"/>
    <xf fontId="2" fillId="2" borderId="7" numFmtId="0" xfId="0" applyFont="1" applyFill="1" applyBorder="1" applyAlignment="1" quotePrefix="0">
      <alignment horizontal="center" vertical="center"/>
    </xf>
    <xf fontId="2" fillId="2" borderId="7" numFmtId="1" xfId="0" applyNumberFormat="1" applyFont="1" applyFill="1" applyBorder="1" applyAlignment="1" quotePrefix="0">
      <alignment horizontal="center" vertical="center"/>
    </xf>
    <xf fontId="5" fillId="2" borderId="7" numFmtId="0" xfId="0" applyFont="1" applyFill="1" applyBorder="1" applyAlignment="1" quotePrefix="0">
      <alignment horizontal="center"/>
    </xf>
    <xf fontId="5" fillId="3" borderId="7" numFmtId="0" xfId="0" applyFont="1" applyFill="1" applyBorder="1" applyAlignment="1" quotePrefix="0">
      <alignment horizontal="center"/>
    </xf>
    <xf fontId="2" fillId="0" borderId="0" numFmtId="160" xfId="0" applyNumberFormat="1" applyFont="1" quotePrefix="0"/>
    <xf fontId="5" fillId="2" borderId="0" numFmtId="0" xfId="0" applyFont="1" applyFill="1" quotePrefix="0"/>
    <xf fontId="2" fillId="2" borderId="7" numFmtId="161" xfId="0" applyNumberFormat="1" applyFont="1" applyFill="1" applyBorder="1" applyAlignment="1" quotePrefix="0">
      <alignment horizontal="center" vertical="center"/>
    </xf>
    <xf fontId="2" fillId="3" borderId="7" numFmtId="161" xfId="0" applyNumberFormat="1" applyFont="1" applyFill="1" applyBorder="1" applyAlignment="1" quotePrefix="0">
      <alignment horizontal="center" vertical="center"/>
    </xf>
    <xf fontId="6" fillId="0" borderId="0" numFmtId="0" xfId="0" applyFont="1" quotePrefix="0"/>
    <xf fontId="5" fillId="0" borderId="0" numFmtId="160" xfId="0" applyNumberFormat="1" applyFont="1" quotePrefix="0"/>
    <xf fontId="3" fillId="0" borderId="0" numFmtId="0" xfId="0" applyFont="1" applyAlignment="1" quotePrefix="0">
      <alignment vertical="top"/>
    </xf>
    <xf fontId="3" fillId="2" borderId="7" numFmtId="0" xfId="0" applyFont="1" applyFill="1" applyBorder="1" applyAlignment="1" quotePrefix="0">
      <alignment vertical="top" wrapText="1"/>
    </xf>
    <xf fontId="3" fillId="4" borderId="7" numFmtId="160" xfId="0" applyNumberFormat="1" applyFont="1" applyFill="1" applyBorder="1" applyAlignment="1" quotePrefix="0">
      <alignment horizontal="center" vertical="center"/>
    </xf>
    <xf fontId="3" fillId="2" borderId="7" numFmtId="160" xfId="0" applyNumberFormat="1" applyFont="1" applyFill="1" applyBorder="1" applyAlignment="1" quotePrefix="0">
      <alignment horizontal="center" vertical="center"/>
    </xf>
    <xf fontId="3" fillId="0" borderId="0" numFmtId="160" xfId="0" applyNumberFormat="1" applyFont="1" applyAlignment="1" quotePrefix="0">
      <alignment vertical="top"/>
    </xf>
    <xf fontId="7" fillId="0" borderId="0" numFmtId="160" xfId="0" applyNumberFormat="1" applyFont="1" applyAlignment="1" quotePrefix="0">
      <alignment vertical="top"/>
    </xf>
    <xf fontId="8" fillId="2" borderId="4" numFmtId="0" xfId="0" applyFont="1" applyFill="1" applyBorder="1" applyAlignment="1" quotePrefix="0">
      <alignment horizontal="center" vertical="top" wrapText="1"/>
    </xf>
    <xf fontId="3" fillId="2" borderId="4" numFmtId="0" xfId="0" applyFont="1" applyFill="1" applyBorder="1" applyAlignment="1" quotePrefix="0">
      <alignment vertical="top" wrapText="1"/>
    </xf>
    <xf fontId="3" fillId="2" borderId="7" numFmtId="49" xfId="0" applyNumberFormat="1" applyFont="1" applyFill="1" applyBorder="1" applyAlignment="1" quotePrefix="0">
      <alignment horizontal="center" vertical="center"/>
    </xf>
    <xf fontId="3" fillId="2" borderId="0" numFmtId="160" xfId="0" applyNumberFormat="1" applyFont="1" applyFill="1" applyAlignment="1" quotePrefix="0">
      <alignment vertical="top"/>
    </xf>
    <xf fontId="3" fillId="2" borderId="0" numFmtId="160" xfId="0" applyNumberFormat="1" applyFont="1" applyFill="1" applyAlignment="1" quotePrefix="0">
      <alignment vertical="top" wrapText="1"/>
    </xf>
    <xf fontId="7" fillId="3" borderId="0" numFmtId="160" xfId="0" applyNumberFormat="1" applyFont="1" applyFill="1" applyAlignment="1" quotePrefix="0">
      <alignment vertical="top" wrapText="1"/>
    </xf>
    <xf fontId="3" fillId="3" borderId="7" numFmtId="160" xfId="0" applyNumberFormat="1" applyFont="1" applyFill="1" applyBorder="1" applyAlignment="1" quotePrefix="0">
      <alignment horizontal="center" vertical="center"/>
    </xf>
    <xf fontId="3" fillId="2" borderId="0" numFmtId="0" xfId="0" applyFont="1" applyFill="1" applyAlignment="1" quotePrefix="0">
      <alignment vertical="top"/>
    </xf>
    <xf fontId="7" fillId="0" borderId="0" numFmtId="0" xfId="0" applyFont="1" applyAlignment="1" quotePrefix="0">
      <alignment vertical="top"/>
    </xf>
    <xf fontId="9" fillId="2" borderId="7" numFmtId="0" xfId="0" applyFont="1" applyFill="1" applyBorder="1" applyAlignment="1" quotePrefix="0">
      <alignment vertical="top" wrapText="1"/>
    </xf>
    <xf fontId="9" fillId="2" borderId="7" numFmtId="49" xfId="0" applyNumberFormat="1" applyFont="1" applyFill="1" applyBorder="1" applyAlignment="1" quotePrefix="0">
      <alignment horizontal="center" vertical="center"/>
    </xf>
    <xf fontId="9" fillId="2" borderId="7" numFmtId="160" xfId="0" applyNumberFormat="1" applyFont="1" applyFill="1" applyBorder="1" applyAlignment="1" quotePrefix="0">
      <alignment horizontal="center" vertical="center"/>
    </xf>
    <xf fontId="9" fillId="3" borderId="7" numFmtId="160" xfId="0" applyNumberFormat="1" applyFont="1" applyFill="1" applyBorder="1" applyAlignment="1" quotePrefix="0">
      <alignment horizontal="center" vertical="center"/>
    </xf>
    <xf fontId="7" fillId="3" borderId="0" numFmtId="0" xfId="0" applyFont="1" applyFill="1" applyAlignment="1" quotePrefix="0">
      <alignment vertical="top"/>
    </xf>
    <xf fontId="8" fillId="2" borderId="10" numFmtId="0" xfId="0" applyFont="1" applyFill="1" applyBorder="1" applyAlignment="1" quotePrefix="0">
      <alignment horizontal="center" vertical="top" wrapText="1"/>
    </xf>
    <xf fontId="3" fillId="2" borderId="10" numFmtId="0" xfId="0" applyFont="1" applyFill="1" applyBorder="1" applyAlignment="1" quotePrefix="0">
      <alignment vertical="top" wrapText="1"/>
    </xf>
    <xf fontId="3" fillId="2" borderId="7" numFmtId="16" xfId="0" applyNumberFormat="1" applyFont="1" applyFill="1" applyBorder="1" applyAlignment="1" quotePrefix="0">
      <alignment horizontal="center" vertical="top" wrapText="1"/>
    </xf>
    <xf fontId="3" fillId="2" borderId="7" numFmtId="0" xfId="0" applyFont="1" applyFill="1" applyBorder="1" applyAlignment="1" quotePrefix="0">
      <alignment horizontal="left" vertical="top" wrapText="1"/>
    </xf>
    <xf fontId="7" fillId="3" borderId="0" numFmtId="160" xfId="0" applyNumberFormat="1" applyFont="1" applyFill="1" applyAlignment="1" quotePrefix="0">
      <alignment vertical="top"/>
    </xf>
    <xf fontId="3" fillId="2" borderId="4" numFmtId="16" xfId="0" applyNumberFormat="1" applyFont="1" applyFill="1" applyBorder="1" applyAlignment="1" quotePrefix="0">
      <alignment horizontal="center" vertical="top" wrapText="1"/>
    </xf>
    <xf fontId="3" fillId="2" borderId="4" numFmtId="0" xfId="0" applyFont="1" applyFill="1" applyBorder="1" applyAlignment="1" quotePrefix="0">
      <alignment horizontal="left" vertical="top" wrapText="1"/>
    </xf>
    <xf fontId="3" fillId="3" borderId="0" numFmtId="0" xfId="0" applyFont="1" applyFill="1" applyAlignment="1" quotePrefix="0">
      <alignment vertical="top"/>
    </xf>
    <xf fontId="3" fillId="3" borderId="0" numFmtId="160" xfId="0" applyNumberFormat="1" applyFont="1" applyFill="1" applyAlignment="1" quotePrefix="0">
      <alignment vertical="top"/>
    </xf>
    <xf fontId="3" fillId="2" borderId="10" numFmtId="16" xfId="0" applyNumberFormat="1" applyFont="1" applyFill="1" applyBorder="1" applyAlignment="1" quotePrefix="0">
      <alignment horizontal="center" vertical="top" wrapText="1"/>
    </xf>
    <xf fontId="3" fillId="2" borderId="10" numFmtId="0" xfId="0" applyFont="1" applyFill="1" applyBorder="1" applyAlignment="1" quotePrefix="0">
      <alignment horizontal="left" vertical="top" wrapText="1"/>
    </xf>
    <xf fontId="3" fillId="2" borderId="4" numFmtId="0" xfId="0" applyFont="1" applyFill="1" applyBorder="1" applyAlignment="1" quotePrefix="0">
      <alignment horizontal="center" vertical="top" wrapText="1"/>
    </xf>
    <xf fontId="3" fillId="3" borderId="7" numFmtId="162" xfId="0" applyNumberFormat="1" applyFont="1" applyFill="1" applyBorder="1" applyAlignment="1" quotePrefix="0">
      <alignment horizontal="center" vertical="center"/>
    </xf>
    <xf fontId="3" fillId="2" borderId="7" numFmtId="14" xfId="0" applyNumberFormat="1" applyFont="1" applyFill="1" applyBorder="1" applyAlignment="1" quotePrefix="0">
      <alignment horizontal="center" vertical="top" wrapText="1"/>
    </xf>
    <xf fontId="3" fillId="2" borderId="4" numFmtId="14" xfId="0" applyNumberFormat="1" applyFont="1" applyFill="1" applyBorder="1" applyAlignment="1" quotePrefix="0">
      <alignment horizontal="center" vertical="top" wrapText="1"/>
    </xf>
    <xf fontId="3" fillId="2" borderId="10" numFmtId="14" xfId="0" applyNumberFormat="1" applyFont="1" applyFill="1" applyBorder="1" applyAlignment="1" quotePrefix="0">
      <alignment horizontal="center" vertical="top" wrapText="1"/>
    </xf>
    <xf fontId="3" fillId="2" borderId="7" numFmtId="160" xfId="0" applyNumberFormat="1" applyFont="1" applyFill="1" applyBorder="1" applyAlignment="1" quotePrefix="0">
      <alignment horizontal="center" vertical="center" wrapText="1"/>
    </xf>
    <xf fontId="3" fillId="2" borderId="7" numFmtId="163" xfId="0" applyNumberFormat="1" applyFont="1" applyFill="1" applyBorder="1" applyAlignment="1" quotePrefix="0">
      <alignment horizontal="center" vertical="top" wrapText="1"/>
    </xf>
    <xf fontId="3" fillId="2" borderId="4" numFmtId="163" xfId="0" applyNumberFormat="1" applyFont="1" applyFill="1" applyBorder="1" applyAlignment="1" quotePrefix="0">
      <alignment horizontal="center" vertical="top" wrapText="1"/>
    </xf>
    <xf fontId="3" fillId="2" borderId="10" numFmtId="163" xfId="0" applyNumberFormat="1" applyFont="1" applyFill="1" applyBorder="1" applyAlignment="1" quotePrefix="0">
      <alignment horizontal="center" vertical="top" wrapText="1"/>
    </xf>
    <xf fontId="3" fillId="0" borderId="7" numFmtId="160" xfId="0" applyNumberFormat="1" applyFont="1" applyBorder="1" applyAlignment="1" quotePrefix="0">
      <alignment horizontal="center" vertical="center"/>
    </xf>
    <xf fontId="3" fillId="0" borderId="7" numFmtId="162" xfId="0" applyNumberFormat="1" applyFont="1" applyBorder="1" applyAlignment="1" quotePrefix="0">
      <alignment horizontal="center" vertical="center"/>
    </xf>
    <xf fontId="3" fillId="3" borderId="11" numFmtId="160" xfId="0" applyNumberFormat="1" applyFont="1" applyFill="1" applyBorder="1" applyAlignment="1" quotePrefix="0">
      <alignment horizontal="center" vertical="center"/>
    </xf>
    <xf fontId="3" fillId="0" borderId="0" numFmtId="160" xfId="0" applyNumberFormat="1" applyFont="1" applyAlignment="1" quotePrefix="0">
      <alignment horizontal="center" vertical="center"/>
    </xf>
    <xf fontId="9" fillId="2" borderId="7" numFmtId="160" xfId="0" applyNumberFormat="1" applyFont="1" applyFill="1" applyBorder="1" applyAlignment="1" quotePrefix="0">
      <alignment horizontal="center" vertical="center" wrapText="1"/>
    </xf>
    <xf fontId="9" fillId="3" borderId="11" numFmtId="160" xfId="0" applyNumberFormat="1" applyFont="1" applyFill="1" applyBorder="1" applyAlignment="1" quotePrefix="0">
      <alignment horizontal="center" vertical="center"/>
    </xf>
    <xf fontId="2" fillId="0" borderId="0" numFmtId="4" xfId="0" applyNumberFormat="1" applyFont="1" quotePrefix="0"/>
    <xf fontId="3" fillId="2" borderId="7" numFmtId="164" xfId="0" applyNumberFormat="1" applyFont="1" applyFill="1" applyBorder="1" applyAlignment="1" quotePrefix="0">
      <alignment horizontal="center" vertical="center"/>
    </xf>
    <xf fontId="2" fillId="2" borderId="7" numFmtId="0" xfId="0" applyFont="1" applyFill="1" applyBorder="1" applyAlignment="1" quotePrefix="0">
      <alignment horizontal="center" vertical="top" wrapText="1"/>
    </xf>
    <xf fontId="2" fillId="2" borderId="4" numFmtId="0" xfId="0" applyFont="1" applyFill="1" applyBorder="1" applyAlignment="1" quotePrefix="0">
      <alignment horizontal="center" vertical="top" wrapText="1"/>
    </xf>
    <xf fontId="2" fillId="2" borderId="10" numFmtId="0" xfId="0" applyFont="1" applyFill="1" applyBorder="1" applyAlignment="1" quotePrefix="0">
      <alignment horizontal="center" vertical="top" wrapText="1"/>
    </xf>
    <xf fontId="10" fillId="2" borderId="7" numFmtId="160" xfId="0" applyNumberFormat="1" applyFont="1" applyFill="1" applyBorder="1" applyAlignment="1" quotePrefix="0">
      <alignment horizontal="center" vertical="center"/>
    </xf>
    <xf fontId="3" fillId="2" borderId="7" numFmtId="4" xfId="0" applyNumberFormat="1" applyFont="1" applyFill="1" applyBorder="1" applyAlignment="1" quotePrefix="0">
      <alignment horizontal="center" vertical="center"/>
    </xf>
    <xf fontId="3" fillId="2" borderId="7" numFmtId="49" xfId="0" applyNumberFormat="1" applyFont="1" applyFill="1" applyBorder="1" applyAlignment="1" quotePrefix="0">
      <alignment horizontal="center" vertical="center" wrapText="1"/>
    </xf>
    <xf fontId="2" fillId="2" borderId="0" numFmtId="4" xfId="0" applyNumberFormat="1" applyFont="1" applyFill="1" quotePrefix="0"/>
    <xf fontId="3" fillId="3" borderId="0" numFmtId="4" xfId="0" applyNumberFormat="1" applyFont="1" applyFill="1" applyAlignment="1" quotePrefix="0">
      <alignment horizontal="right" shrinkToFit="1"/>
    </xf>
    <xf fontId="11" fillId="2" borderId="7" numFmtId="160" xfId="0" applyNumberFormat="1" applyFont="1" applyFill="1" applyBorder="1" applyAlignment="1" quotePrefix="0">
      <alignment horizontal="center" vertical="center"/>
    </xf>
    <xf fontId="11" fillId="3" borderId="7" numFmtId="160" xfId="0" applyNumberFormat="1" applyFont="1" applyFill="1" applyBorder="1" applyAlignment="1" quotePrefix="0">
      <alignment horizontal="center" vertical="center"/>
    </xf>
    <xf fontId="12" fillId="0" borderId="0" numFmtId="160" xfId="0" applyNumberFormat="1" applyFont="1" applyAlignment="1" quotePrefix="0">
      <alignment horizontal="right"/>
    </xf>
    <xf fontId="2" fillId="3" borderId="0" numFmtId="160" xfId="0" applyNumberFormat="1" applyFont="1" applyFill="1" quotePrefix="0"/>
    <xf fontId="13" fillId="0" borderId="0" numFmtId="0" xfId="0" applyFont="1" quotePrefix="0"/>
    <xf fontId="3" fillId="2" borderId="7" numFmtId="0" xfId="0" applyFont="1" applyFill="1" applyBorder="1" applyAlignment="1" quotePrefix="0">
      <alignment vertical="center" wrapText="1"/>
    </xf>
    <xf fontId="3" fillId="2" borderId="4" numFmtId="0" xfId="0" applyFont="1" applyFill="1" applyBorder="1" applyAlignment="1" quotePrefix="0">
      <alignment vertical="center" wrapText="1"/>
    </xf>
    <xf fontId="9" fillId="4" borderId="7" numFmtId="160" xfId="0" applyNumberFormat="1" applyFont="1" applyFill="1" applyBorder="1" applyAlignment="1" quotePrefix="0">
      <alignment horizontal="center" vertical="center"/>
    </xf>
    <xf fontId="9" fillId="4" borderId="7" numFmtId="162" xfId="0" applyNumberFormat="1" applyFont="1" applyFill="1" applyBorder="1" applyAlignment="1" quotePrefix="0">
      <alignment horizontal="center" vertical="center"/>
    </xf>
    <xf fontId="10" fillId="3" borderId="7" numFmtId="160" xfId="0" applyNumberFormat="1" applyFont="1" applyFill="1" applyBorder="1" applyAlignment="1" quotePrefix="0">
      <alignment horizontal="center" vertical="center"/>
    </xf>
    <xf fontId="3" fillId="2" borderId="10" numFmtId="0" xfId="0" applyFont="1" applyFill="1" applyBorder="1" applyAlignment="1" quotePrefix="0">
      <alignment vertical="center" wrapText="1"/>
    </xf>
    <xf fontId="9" fillId="4" borderId="12" numFmtId="160" xfId="0" applyNumberFormat="1" applyFont="1" applyFill="1" applyBorder="1" applyAlignment="1" quotePrefix="0">
      <alignment horizontal="center"/>
    </xf>
    <xf fontId="4" fillId="4" borderId="7" numFmtId="160" xfId="0" applyNumberFormat="1" applyFont="1" applyFill="1" applyBorder="1" applyAlignment="1" quotePrefix="0">
      <alignment horizontal="center" vertical="center"/>
    </xf>
    <xf fontId="4" fillId="2" borderId="7" numFmtId="160" xfId="0" applyNumberFormat="1" applyFont="1" applyFill="1" applyBorder="1" applyAlignment="1" quotePrefix="0">
      <alignment horizontal="center" vertical="center"/>
    </xf>
    <xf fontId="4" fillId="3" borderId="7" numFmtId="160" xfId="0" applyNumberFormat="1" applyFont="1" applyFill="1" applyBorder="1" applyAlignment="1" quotePrefix="0">
      <alignment horizontal="center" vertical="center"/>
    </xf>
    <xf fontId="4" fillId="2" borderId="7" numFmtId="0" xfId="0" applyFont="1" applyFill="1" applyBorder="1" applyAlignment="1" quotePrefix="0">
      <alignment horizontal="center" vertical="center"/>
    </xf>
    <xf fontId="13" fillId="0" borderId="0" numFmtId="160" xfId="0" applyNumberFormat="1" applyFont="1" quotePrefix="0"/>
    <xf fontId="14" fillId="0" borderId="0" numFmtId="160" xfId="0" applyNumberFormat="1" applyFont="1" applyAlignment="1" quotePrefix="0">
      <alignment horizontal="center" vertical="center"/>
    </xf>
    <xf fontId="3" fillId="2" borderId="7" numFmtId="0" xfId="0" applyFont="1" applyFill="1" applyBorder="1" applyAlignment="1" quotePrefix="0">
      <alignment horizontal="left" vertical="center" wrapText="1"/>
    </xf>
    <xf fontId="4" fillId="2" borderId="7" numFmtId="49" xfId="0" applyNumberFormat="1" applyFont="1" applyFill="1" applyBorder="1" applyAlignment="1" quotePrefix="0">
      <alignment horizontal="center" vertical="center"/>
    </xf>
    <xf fontId="3" fillId="2" borderId="4" numFmtId="0" xfId="0" applyFont="1" applyFill="1" applyBorder="1" applyAlignment="1" quotePrefix="0">
      <alignment horizontal="left" vertical="center" wrapText="1"/>
    </xf>
    <xf fontId="3" fillId="2" borderId="10" numFmtId="0" xfId="0" applyFont="1" applyFill="1" applyBorder="1" applyAlignment="1" quotePrefix="0">
      <alignment horizontal="left" vertical="center" wrapText="1"/>
    </xf>
    <xf fontId="3" fillId="4" borderId="7" numFmtId="162" xfId="0" applyNumberFormat="1" applyFont="1" applyFill="1" applyBorder="1" applyAlignment="1" quotePrefix="0">
      <alignment horizontal="center" vertical="center"/>
    </xf>
    <xf fontId="2" fillId="0" borderId="0" numFmtId="0" xfId="0" applyFont="1" applyAlignment="1" quotePrefix="0">
      <alignment vertical="center"/>
    </xf>
    <xf fontId="11" fillId="2" borderId="7" numFmtId="0" xfId="0" applyFont="1" applyFill="1" applyBorder="1" applyAlignment="1" quotePrefix="0">
      <alignment vertical="top" wrapText="1"/>
    </xf>
    <xf fontId="10" fillId="2" borderId="7" numFmtId="0" xfId="0" applyFont="1" applyFill="1" applyBorder="1" applyAlignment="1" quotePrefix="0">
      <alignment vertical="top" wrapText="1"/>
    </xf>
    <xf fontId="14" fillId="2" borderId="7" numFmtId="0" xfId="0" applyFont="1" applyFill="1" applyBorder="1" applyAlignment="1" quotePrefix="0">
      <alignment horizontal="center" vertical="top" wrapText="1"/>
    </xf>
    <xf fontId="14" fillId="2" borderId="7" numFmtId="0" xfId="0" applyFont="1" applyFill="1" applyBorder="1" applyAlignment="1" quotePrefix="0">
      <alignment horizontal="left" vertical="top" wrapText="1"/>
    </xf>
    <xf fontId="14" fillId="2" borderId="7" numFmtId="0" xfId="0" applyFont="1" applyFill="1" applyBorder="1" applyAlignment="1" quotePrefix="0">
      <alignment vertical="top" wrapText="1"/>
    </xf>
    <xf fontId="14" fillId="2" borderId="7" numFmtId="49" xfId="0" applyNumberFormat="1" applyFont="1" applyFill="1" applyBorder="1" applyAlignment="1" quotePrefix="0">
      <alignment horizontal="center" vertical="center"/>
    </xf>
    <xf fontId="14" fillId="2" borderId="7" numFmtId="160" xfId="0" applyNumberFormat="1" applyFont="1" applyFill="1" applyBorder="1" applyAlignment="1" quotePrefix="0">
      <alignment horizontal="center" vertical="center"/>
    </xf>
    <xf fontId="14" fillId="2" borderId="4" numFmtId="0" xfId="0" applyFont="1" applyFill="1" applyBorder="1" applyAlignment="1" quotePrefix="0">
      <alignment horizontal="center" vertical="top" wrapText="1"/>
    </xf>
    <xf fontId="14" fillId="2" borderId="4" numFmtId="0" xfId="0" applyFont="1" applyFill="1" applyBorder="1" applyAlignment="1" quotePrefix="0">
      <alignment horizontal="left" vertical="top" wrapText="1"/>
    </xf>
    <xf fontId="15" fillId="2" borderId="7" numFmtId="0" xfId="0" applyFont="1" applyFill="1" applyBorder="1" applyAlignment="1" quotePrefix="0">
      <alignment vertical="top" wrapText="1"/>
    </xf>
    <xf fontId="16" fillId="2" borderId="7" numFmtId="160" xfId="0" applyNumberFormat="1" applyFont="1" applyFill="1" applyBorder="1" applyAlignment="1" quotePrefix="0">
      <alignment horizontal="center" vertical="center"/>
    </xf>
    <xf fontId="14" fillId="2" borderId="10" numFmtId="0" xfId="0" applyFont="1" applyFill="1" applyBorder="1" applyAlignment="1" quotePrefix="0">
      <alignment horizontal="center" vertical="top" wrapText="1"/>
    </xf>
    <xf fontId="14" fillId="2" borderId="10" numFmtId="0" xfId="0" applyFont="1" applyFill="1" applyBorder="1" applyAlignment="1" quotePrefix="0">
      <alignment horizontal="left" vertical="top" wrapText="1"/>
    </xf>
    <xf fontId="3" fillId="2" borderId="0" numFmtId="0" xfId="0" applyFont="1" applyFill="1" applyAlignment="1" quotePrefix="0">
      <alignment horizontal="left" wrapText="1"/>
    </xf>
    <xf fontId="3" fillId="2" borderId="0" numFmtId="4" xfId="0" applyNumberFormat="1" applyFont="1" applyFill="1" applyAlignment="1" quotePrefix="0">
      <alignment horizontal="center" vertical="center"/>
    </xf>
    <xf fontId="3" fillId="3" borderId="0" numFmtId="0" xfId="0" applyFont="1" applyFill="1" quotePrefix="0"/>
    <xf fontId="3" fillId="3" borderId="0" numFmtId="0" xfId="0" applyFont="1" applyFill="1" applyAlignment="1" quotePrefix="0">
      <alignment horizontal="right" vertical="top" wrapText="1"/>
    </xf>
    <xf fontId="2" fillId="3" borderId="0" numFmtId="0" xfId="0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1.vml"/><Relationship 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1" zoomScale="100" workbookViewId="0">
      <selection activeCell="A1" activeCellId="0" sqref="A1"/>
    </sheetView>
  </sheetViews>
  <sheetFormatPr baseColWidth="8" defaultColWidth="9.0196390095184693" defaultRowHeight="12.75"/>
  <cols>
    <col customWidth="1" min="1" max="1" style="1" width="7.1875252797712603"/>
    <col customWidth="1" min="2" max="2" style="1" width="27.622645058732001"/>
    <col customWidth="1" min="3" max="3" style="1" width="38.192535136238803"/>
    <col customWidth="1" min="4" max="4" style="2" width="14.375050559542499"/>
    <col customWidth="1" min="5" max="5" style="3" width="18.884869387637"/>
    <col customWidth="1" min="6" max="10" style="3" width="17.3346196729781"/>
    <col customWidth="1" min="11" max="11" style="3" width="18.0392780190369"/>
    <col customWidth="1" min="12" max="12" style="3" width="17.193686650436899"/>
    <col customWidth="1" min="13" max="13" style="1" width="16.911823312013301"/>
    <col customWidth="1" min="14" max="14" style="1" width="17.475551342189899"/>
    <col customWidth="1" min="15" max="16" style="1" width="17.757414680613401"/>
    <col customWidth="1" min="17" max="17" style="1" width="17.3346196729781"/>
    <col customWidth="1" min="18" max="18" style="1" width="10.710821746718601"/>
    <col customWidth="1" min="19" max="19" style="1" width="19.589529087025301"/>
    <col customWidth="1" min="20" max="20" style="1" width="17.0527549812251"/>
    <col customWidth="1" min="21" max="21" style="1" width="16.629959973589798"/>
    <col customWidth="1" min="22" max="24" style="1" width="15.5025052665661"/>
    <col customWidth="1" min="25" max="25" style="1" width="52.708517364993099"/>
    <col bestFit="1" customWidth="1" min="26" max="16384" style="1" width="9.0196390095184693"/>
  </cols>
  <sheetData>
    <row r="1">
      <c r="A1" s="4"/>
      <c r="B1" s="4"/>
      <c r="C1" s="4"/>
      <c r="D1" s="5"/>
      <c r="E1" s="6"/>
      <c r="F1" s="6"/>
      <c r="G1" s="6"/>
      <c r="H1" s="7"/>
      <c r="I1" s="6"/>
      <c r="J1" s="6"/>
      <c r="K1" s="8"/>
      <c r="L1" s="8"/>
      <c r="M1" s="4"/>
      <c r="N1" s="4"/>
      <c r="O1" s="4"/>
      <c r="P1" s="9" t="s">
        <v>0</v>
      </c>
      <c r="Q1" s="9"/>
    </row>
    <row r="2" s="10" customFormat="1" ht="15.5" customHeight="1">
      <c r="A2" s="4"/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="10" customFormat="1" ht="15">
      <c r="A3" s="4"/>
      <c r="B3" s="4"/>
      <c r="C3" s="4"/>
      <c r="D3" s="5"/>
      <c r="E3" s="6"/>
      <c r="F3" s="6"/>
      <c r="G3" s="6"/>
      <c r="H3" s="6"/>
      <c r="I3" s="12"/>
      <c r="J3" s="6"/>
      <c r="K3" s="13"/>
      <c r="L3" s="13"/>
      <c r="M3" s="13"/>
      <c r="N3" s="12"/>
      <c r="O3" s="12"/>
      <c r="P3" s="12"/>
      <c r="Q3" s="6"/>
    </row>
    <row r="4" s="10" customFormat="1" ht="24" customHeight="1">
      <c r="A4" s="14"/>
      <c r="B4" s="15"/>
      <c r="C4" s="15"/>
      <c r="D4" s="15" t="s">
        <v>2</v>
      </c>
      <c r="E4" s="16" t="s">
        <v>3</v>
      </c>
      <c r="F4" s="17"/>
      <c r="G4" s="17"/>
      <c r="H4" s="17"/>
      <c r="I4" s="17"/>
      <c r="J4" s="18"/>
      <c r="K4" s="16" t="s">
        <v>3</v>
      </c>
      <c r="L4" s="17"/>
      <c r="M4" s="17"/>
      <c r="N4" s="17"/>
      <c r="O4" s="17"/>
      <c r="P4" s="17"/>
      <c r="Q4" s="18"/>
    </row>
    <row r="5" s="10" customFormat="1" ht="25.5" customHeight="1">
      <c r="A5" s="19"/>
      <c r="B5" s="20"/>
      <c r="C5" s="20"/>
      <c r="D5" s="20"/>
      <c r="E5" s="21"/>
      <c r="F5" s="22"/>
      <c r="G5" s="22"/>
      <c r="H5" s="22"/>
      <c r="I5" s="22"/>
      <c r="J5" s="23"/>
      <c r="K5" s="21"/>
      <c r="L5" s="22"/>
      <c r="M5" s="22"/>
      <c r="N5" s="22"/>
      <c r="O5" s="22"/>
      <c r="P5" s="22"/>
      <c r="Q5" s="23"/>
    </row>
    <row r="6" s="10" customFormat="1" ht="50.5" customHeight="1">
      <c r="A6" s="24" t="s">
        <v>4</v>
      </c>
      <c r="B6" s="24" t="s">
        <v>5</v>
      </c>
      <c r="C6" s="25"/>
      <c r="D6" s="25" t="s">
        <v>2</v>
      </c>
      <c r="E6" s="26" t="s">
        <v>6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="10" customFormat="1" ht="28" customHeight="1">
      <c r="A7" s="29"/>
      <c r="B7" s="29"/>
      <c r="C7" s="30"/>
      <c r="D7" s="25" t="s">
        <v>7</v>
      </c>
      <c r="F7" s="31">
        <v>2014</v>
      </c>
      <c r="G7" s="31">
        <v>2015</v>
      </c>
      <c r="H7" s="31">
        <v>2016</v>
      </c>
      <c r="I7" s="31">
        <v>2017</v>
      </c>
      <c r="J7" s="31">
        <v>2018</v>
      </c>
      <c r="K7" s="31">
        <v>2019</v>
      </c>
      <c r="L7" s="31">
        <v>2020</v>
      </c>
      <c r="M7" s="31">
        <v>2021</v>
      </c>
      <c r="N7" s="32">
        <v>2022</v>
      </c>
      <c r="O7" s="33">
        <v>2023</v>
      </c>
      <c r="P7" s="33">
        <v>2024</v>
      </c>
      <c r="Q7" s="33">
        <v>2025</v>
      </c>
    </row>
    <row r="8" s="34" customFormat="1" ht="12" customHeight="1">
      <c r="A8" s="35">
        <v>1</v>
      </c>
      <c r="B8" s="35">
        <v>2</v>
      </c>
      <c r="C8" s="35">
        <v>3</v>
      </c>
      <c r="D8" s="35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7">
        <v>14</v>
      </c>
      <c r="O8" s="38">
        <v>15</v>
      </c>
      <c r="P8" s="38">
        <v>16</v>
      </c>
      <c r="Q8" s="38">
        <v>17</v>
      </c>
      <c r="Z8" s="39"/>
      <c r="AA8" s="39"/>
      <c r="AB8" s="39"/>
      <c r="AC8" s="39"/>
    </row>
    <row r="9" s="34" customFormat="1" ht="12.75" customHeight="1">
      <c r="A9" s="40"/>
      <c r="B9" s="35"/>
      <c r="C9" s="35"/>
      <c r="D9" s="35"/>
      <c r="E9" s="36"/>
      <c r="F9" s="36"/>
      <c r="G9" s="41">
        <v>1.054</v>
      </c>
      <c r="H9" s="41">
        <v>1.0529999999999999</v>
      </c>
      <c r="I9" s="41">
        <v>1.052</v>
      </c>
      <c r="J9" s="41">
        <v>1.0509999999999999</v>
      </c>
      <c r="K9" s="41">
        <v>1.048</v>
      </c>
      <c r="L9" s="41">
        <v>1.048</v>
      </c>
      <c r="M9" s="41">
        <v>1.048</v>
      </c>
      <c r="N9" s="41">
        <v>1.048</v>
      </c>
      <c r="O9" s="42">
        <v>1.048</v>
      </c>
      <c r="P9" s="42">
        <v>1.048</v>
      </c>
      <c r="Q9" s="42">
        <v>1.048</v>
      </c>
      <c r="S9" s="43"/>
      <c r="T9" s="43"/>
      <c r="Z9" s="44"/>
      <c r="AA9" s="44"/>
      <c r="AB9" s="44"/>
      <c r="AC9" s="44"/>
    </row>
    <row r="10" s="45" customFormat="1" ht="20.5" customHeight="1">
      <c r="A10" s="24" t="s">
        <v>8</v>
      </c>
      <c r="B10" s="46" t="s">
        <v>9</v>
      </c>
      <c r="C10" s="46" t="s">
        <v>10</v>
      </c>
      <c r="D10" s="32"/>
      <c r="E10" s="47">
        <f t="shared" ref="E10:E73" si="0">F10+G10+H10+I10+J10+K10+L10+M10+N10+O10+P10+Q10</f>
        <v>239216048.05299002</v>
      </c>
      <c r="F10" s="48">
        <f>F11+F12+F13+F14+F17+F19+F18</f>
        <v>10579550.407479998</v>
      </c>
      <c r="G10" s="48">
        <f>G11+G12+G13+G14+G17+G19+G18</f>
        <v>11994782.449069999</v>
      </c>
      <c r="H10" s="48">
        <f>H11+H12+H13+H14+H17+H19+H18</f>
        <v>12476471.656470001</v>
      </c>
      <c r="I10" s="48">
        <f>I11+I12+I13+I14+I17+I19+I18</f>
        <v>12897535.831629999</v>
      </c>
      <c r="J10" s="48">
        <f>J11+J12+J13+J14+J17+J19+J18</f>
        <v>14923098.872100001</v>
      </c>
      <c r="K10" s="48">
        <f>K11+K12+K13+K14+K17+K19+K18</f>
        <v>18705727.658849999</v>
      </c>
      <c r="L10" s="48">
        <f>L11+L12+L13+L14+L17+L19+L18</f>
        <v>21851747.663659997</v>
      </c>
      <c r="M10" s="48">
        <f>M11+M12+M13+M14+M17+M19+M18</f>
        <v>24266438.310620002</v>
      </c>
      <c r="N10" s="48">
        <f>N11+N12+N13+N14+N17+N19+N18</f>
        <v>25979439.105270002</v>
      </c>
      <c r="O10" s="47">
        <f>O11+O12+O13+O14+O17+O19+O18</f>
        <v>31166592.9443</v>
      </c>
      <c r="P10" s="47">
        <f>P11+P12+P13+P14+P17+P19+P18</f>
        <v>26715845.774410002</v>
      </c>
      <c r="Q10" s="47">
        <f>Q11+Q12+Q13+Q14+Q17+Q19+Q18</f>
        <v>27658817.379129998</v>
      </c>
      <c r="R10" s="49"/>
      <c r="S10" s="50"/>
      <c r="T10" s="50"/>
      <c r="U10" s="49"/>
      <c r="Z10" s="49"/>
      <c r="AA10" s="49"/>
      <c r="AB10" s="49"/>
      <c r="AC10" s="49"/>
    </row>
    <row r="11" s="45" customFormat="1" ht="17.100000000000001" customHeight="1">
      <c r="A11" s="51"/>
      <c r="B11" s="52"/>
      <c r="C11" s="46" t="s">
        <v>11</v>
      </c>
      <c r="D11" s="53"/>
      <c r="E11" s="47">
        <f t="shared" si="0"/>
        <v>25981304.012709998</v>
      </c>
      <c r="F11" s="48">
        <f t="shared" ref="F11:F14" si="1">F21+F245+F437+F543+F647+F695+F751+F841+F897+F975+F1077</f>
        <v>301680.83306000003</v>
      </c>
      <c r="G11" s="48">
        <f t="shared" ref="G11:G14" si="2">G21+G245+G437+G543+G647+G695+G751+G841+G897+G975+G1077</f>
        <v>275718.45864999999</v>
      </c>
      <c r="H11" s="48">
        <f t="shared" ref="H11:H14" si="3">H21+H245+H437+H543+H647+H695+H751+H841+H897+H975+H1077</f>
        <v>173142.70000000001</v>
      </c>
      <c r="I11" s="48">
        <f t="shared" ref="I11:I14" si="4">I21+I245+I437+I543+I647+I695+I751+I841+I897+I975+I1077</f>
        <v>290313.30100000009</v>
      </c>
      <c r="J11" s="48">
        <f t="shared" ref="J11:J14" si="5">J21+J245+J437+J543+J647+J695+J751+J841+J897+J975+J1077</f>
        <v>663587.37</v>
      </c>
      <c r="K11" s="48">
        <f t="shared" ref="K11:K14" si="6">K21+K245+K437+K543+K647+K695+K751+K841+K897+K975+K1077</f>
        <v>2055654</v>
      </c>
      <c r="L11" s="48">
        <f t="shared" ref="L11:L14" si="7">L21+L245+L437+L543+L647+L695+L751+L841+L897+L975+L1077</f>
        <v>3075771.4500000002</v>
      </c>
      <c r="M11" s="48">
        <f t="shared" ref="M11:M14" si="8">M21+M245+M437+M543+M647+M695+M751+M841+M897+M975+M1077</f>
        <v>4183611.2000000002</v>
      </c>
      <c r="N11" s="48">
        <f t="shared" ref="N11:N14" si="9">N21+N245+N437+N543+N647+N695+N751+N841+N897+N975+N1077</f>
        <v>4121803.2000000002</v>
      </c>
      <c r="O11" s="47">
        <f t="shared" ref="O11:O14" si="10">O21+O245+O437+O543+O647+O695+O751+O841+O897+O975+O1077</f>
        <v>6536981.2000000002</v>
      </c>
      <c r="P11" s="47">
        <f t="shared" ref="P11:P14" si="11">P21+P245+P437+P543+P647+P695+P751+P841+P897+P975+P1077</f>
        <v>1973952.8999999999</v>
      </c>
      <c r="Q11" s="47">
        <f t="shared" ref="Q11:Q14" si="12">Q21+Q245+Q437+Q543+Q647+Q695+Q751+Q841+Q897+Q975+Q1077</f>
        <v>2329087.4000000004</v>
      </c>
      <c r="R11" s="54"/>
      <c r="S11" s="50"/>
      <c r="T11" s="50"/>
      <c r="V11" s="49"/>
      <c r="Z11" s="49"/>
      <c r="AA11" s="49"/>
      <c r="AB11" s="49"/>
      <c r="AC11" s="49"/>
    </row>
    <row r="12" s="45" customFormat="1" ht="70.5" customHeight="1">
      <c r="A12" s="51"/>
      <c r="B12" s="52"/>
      <c r="C12" s="46" t="s">
        <v>12</v>
      </c>
      <c r="D12" s="53"/>
      <c r="E12" s="47">
        <f t="shared" si="0"/>
        <v>68535877.515500009</v>
      </c>
      <c r="F12" s="48">
        <f t="shared" si="1"/>
        <v>3965908.7244199999</v>
      </c>
      <c r="G12" s="48">
        <f t="shared" si="2"/>
        <v>4734816.5404199995</v>
      </c>
      <c r="H12" s="48">
        <f t="shared" si="3"/>
        <v>4750870.3364699995</v>
      </c>
      <c r="I12" s="48">
        <f t="shared" si="4"/>
        <v>4837376.0206300002</v>
      </c>
      <c r="J12" s="48">
        <f t="shared" si="5"/>
        <v>5258223.1321</v>
      </c>
      <c r="K12" s="48">
        <f t="shared" si="6"/>
        <v>5453646.9487600001</v>
      </c>
      <c r="L12" s="48">
        <f t="shared" si="7"/>
        <v>6482499.7084499998</v>
      </c>
      <c r="M12" s="48">
        <f t="shared" si="8"/>
        <v>6518676.407180001</v>
      </c>
      <c r="N12" s="48">
        <f t="shared" si="9"/>
        <v>6875738.7726200018</v>
      </c>
      <c r="O12" s="47">
        <f t="shared" si="10"/>
        <v>6943032.6709100008</v>
      </c>
      <c r="P12" s="47">
        <f t="shared" si="11"/>
        <v>6629422.3744100006</v>
      </c>
      <c r="Q12" s="47">
        <f t="shared" si="12"/>
        <v>6085665.8791299993</v>
      </c>
      <c r="R12" s="55"/>
      <c r="S12" s="56"/>
      <c r="T12" s="56"/>
      <c r="U12" s="49"/>
      <c r="V12" s="49"/>
      <c r="Z12" s="49"/>
      <c r="AA12" s="49"/>
      <c r="AB12" s="49"/>
      <c r="AC12" s="49"/>
    </row>
    <row r="13" s="45" customFormat="1" ht="26.100000000000001" customHeight="1">
      <c r="A13" s="51"/>
      <c r="B13" s="52"/>
      <c r="C13" s="46" t="s">
        <v>13</v>
      </c>
      <c r="D13" s="53"/>
      <c r="E13" s="48">
        <f t="shared" si="0"/>
        <v>0</v>
      </c>
      <c r="F13" s="48">
        <f t="shared" si="1"/>
        <v>0</v>
      </c>
      <c r="G13" s="48">
        <f t="shared" si="2"/>
        <v>0</v>
      </c>
      <c r="H13" s="48">
        <f t="shared" si="3"/>
        <v>0</v>
      </c>
      <c r="I13" s="48">
        <f t="shared" si="4"/>
        <v>0</v>
      </c>
      <c r="J13" s="48">
        <f t="shared" si="5"/>
        <v>0</v>
      </c>
      <c r="K13" s="48">
        <f t="shared" si="6"/>
        <v>0</v>
      </c>
      <c r="L13" s="48">
        <f t="shared" si="7"/>
        <v>0</v>
      </c>
      <c r="M13" s="48">
        <f t="shared" si="8"/>
        <v>0</v>
      </c>
      <c r="N13" s="48">
        <f t="shared" si="9"/>
        <v>0</v>
      </c>
      <c r="O13" s="57">
        <f t="shared" si="10"/>
        <v>0</v>
      </c>
      <c r="P13" s="57">
        <f t="shared" si="11"/>
        <v>0</v>
      </c>
      <c r="Q13" s="57">
        <f t="shared" si="12"/>
        <v>0</v>
      </c>
      <c r="R13" s="54"/>
      <c r="S13" s="50"/>
      <c r="T13" s="50"/>
      <c r="Z13" s="49"/>
      <c r="AA13" s="49"/>
      <c r="AB13" s="49"/>
      <c r="AC13" s="49"/>
    </row>
    <row r="14" s="45" customFormat="1" ht="29.100000000000001" customHeight="1">
      <c r="A14" s="51"/>
      <c r="B14" s="52"/>
      <c r="C14" s="46" t="s">
        <v>14</v>
      </c>
      <c r="D14" s="53"/>
      <c r="E14" s="48">
        <f t="shared" si="0"/>
        <v>144698866.52477998</v>
      </c>
      <c r="F14" s="48">
        <f t="shared" si="1"/>
        <v>6311960.8499999987</v>
      </c>
      <c r="G14" s="48">
        <f t="shared" si="2"/>
        <v>6984247.4500000002</v>
      </c>
      <c r="H14" s="48">
        <f t="shared" si="3"/>
        <v>7552458.6200000001</v>
      </c>
      <c r="I14" s="48">
        <f t="shared" si="4"/>
        <v>7769846.5099999988</v>
      </c>
      <c r="J14" s="48">
        <f t="shared" si="5"/>
        <v>9001288.370000001</v>
      </c>
      <c r="K14" s="48">
        <f t="shared" si="6"/>
        <v>11196426.71009</v>
      </c>
      <c r="L14" s="48">
        <f t="shared" si="7"/>
        <v>12293476.505209999</v>
      </c>
      <c r="M14" s="48">
        <f t="shared" si="8"/>
        <v>13564150.703439999</v>
      </c>
      <c r="N14" s="48">
        <f t="shared" si="9"/>
        <v>14981897.132649999</v>
      </c>
      <c r="O14" s="57">
        <f t="shared" si="10"/>
        <v>17686579.07339</v>
      </c>
      <c r="P14" s="57">
        <f t="shared" si="11"/>
        <v>18112470.5</v>
      </c>
      <c r="Q14" s="57">
        <f t="shared" si="12"/>
        <v>19244064.099999998</v>
      </c>
      <c r="R14" s="58"/>
      <c r="S14" s="59"/>
      <c r="T14" s="50"/>
      <c r="Z14" s="49"/>
      <c r="AA14" s="49"/>
      <c r="AB14" s="49"/>
      <c r="AC14" s="49"/>
    </row>
    <row r="15" s="45" customFormat="1" ht="39.649999999999999" customHeight="1">
      <c r="A15" s="51"/>
      <c r="B15" s="52"/>
      <c r="C15" s="60" t="s">
        <v>15</v>
      </c>
      <c r="D15" s="61"/>
      <c r="E15" s="62">
        <f t="shared" si="0"/>
        <v>34716328.759999998</v>
      </c>
      <c r="F15" s="62">
        <f t="shared" ref="F15:F16" si="13">F441+F979</f>
        <v>2475814</v>
      </c>
      <c r="G15" s="62">
        <f t="shared" ref="G15:G16" si="14">G441+G979</f>
        <v>2921173.2000000002</v>
      </c>
      <c r="H15" s="62">
        <f t="shared" ref="H15:H16" si="15">H441+H979</f>
        <v>2945768.7999999998</v>
      </c>
      <c r="I15" s="62">
        <f t="shared" ref="I15:I16" si="16">I441+I979</f>
        <v>2755517</v>
      </c>
      <c r="J15" s="62">
        <f t="shared" ref="J15:J16" si="17">J441+J979</f>
        <v>2819732.7000000002</v>
      </c>
      <c r="K15" s="62">
        <f t="shared" ref="K15:K16" si="18">K441+K979</f>
        <v>2535049.7999999998</v>
      </c>
      <c r="L15" s="62">
        <f t="shared" ref="L15:L16" si="19">L441+L979</f>
        <v>2629028.7000000002</v>
      </c>
      <c r="M15" s="62">
        <f t="shared" ref="M15:M16" si="20">M441+M979</f>
        <v>2738598.46</v>
      </c>
      <c r="N15" s="62">
        <f t="shared" ref="N15:N16" si="21">N441+N979</f>
        <v>2929493.7999999998</v>
      </c>
      <c r="O15" s="63">
        <f t="shared" ref="O15:O16" si="22">O441+O979</f>
        <v>3097560.2000000002</v>
      </c>
      <c r="P15" s="63">
        <f t="shared" ref="P15:P16" si="23">P441+P979</f>
        <v>3324314.2000000002</v>
      </c>
      <c r="Q15" s="63">
        <f t="shared" ref="Q15:Q16" si="24">Q441+Q979</f>
        <v>3544277.8999999999</v>
      </c>
      <c r="R15" s="54"/>
      <c r="S15" s="50"/>
      <c r="T15" s="50"/>
      <c r="U15" s="49"/>
      <c r="Z15" s="49"/>
      <c r="AA15" s="49"/>
      <c r="AB15" s="49"/>
      <c r="AC15" s="49"/>
    </row>
    <row r="16" s="45" customFormat="1" ht="18" customHeight="1">
      <c r="A16" s="51"/>
      <c r="B16" s="52"/>
      <c r="C16" s="60" t="s">
        <v>16</v>
      </c>
      <c r="D16" s="61"/>
      <c r="E16" s="62">
        <f t="shared" si="0"/>
        <v>1494017.8999999999</v>
      </c>
      <c r="F16" s="62">
        <f t="shared" si="13"/>
        <v>419554</v>
      </c>
      <c r="G16" s="62">
        <f t="shared" si="14"/>
        <v>0</v>
      </c>
      <c r="H16" s="62">
        <f t="shared" si="15"/>
        <v>0</v>
      </c>
      <c r="I16" s="62">
        <f t="shared" si="16"/>
        <v>227900</v>
      </c>
      <c r="J16" s="62">
        <f t="shared" si="17"/>
        <v>0</v>
      </c>
      <c r="K16" s="62">
        <f t="shared" si="18"/>
        <v>0</v>
      </c>
      <c r="L16" s="62">
        <f t="shared" si="19"/>
        <v>0</v>
      </c>
      <c r="M16" s="62">
        <f t="shared" si="20"/>
        <v>804499.69999999995</v>
      </c>
      <c r="N16" s="62">
        <f t="shared" si="21"/>
        <v>42064.199999999997</v>
      </c>
      <c r="O16" s="63">
        <f t="shared" si="22"/>
        <v>0</v>
      </c>
      <c r="P16" s="63">
        <f t="shared" si="23"/>
        <v>0</v>
      </c>
      <c r="Q16" s="63">
        <f t="shared" si="24"/>
        <v>0</v>
      </c>
      <c r="R16" s="54"/>
      <c r="S16" s="50"/>
      <c r="T16" s="50"/>
      <c r="Z16" s="49"/>
      <c r="AA16" s="49"/>
      <c r="AB16" s="49"/>
      <c r="AC16" s="49"/>
    </row>
    <row r="17" s="45" customFormat="1" ht="21" customHeight="1">
      <c r="A17" s="51"/>
      <c r="B17" s="52"/>
      <c r="C17" s="46" t="s">
        <v>17</v>
      </c>
      <c r="D17" s="53"/>
      <c r="E17" s="48">
        <f t="shared" si="0"/>
        <v>0</v>
      </c>
      <c r="F17" s="48">
        <f t="shared" ref="F17:F19" si="25">F25+F249+F443+F547+F651+F699+F755+F845+F901+F981+F1081</f>
        <v>0</v>
      </c>
      <c r="G17" s="48">
        <f t="shared" ref="G17:G19" si="26">G25+G249+G443+G547+G651+G699+G755+G845+G901+G981+G1081</f>
        <v>0</v>
      </c>
      <c r="H17" s="48">
        <f t="shared" ref="H17:H19" si="27">H25+H249+H443+H547+H651+H699+H755+H845+H901+H981+H1081</f>
        <v>0</v>
      </c>
      <c r="I17" s="48">
        <f t="shared" ref="I17:I19" si="28">I25+I249+I443+I547+I651+I699+I755+I845+I901+I981+I1081</f>
        <v>0</v>
      </c>
      <c r="J17" s="48">
        <f t="shared" ref="J17:J19" si="29">J25+J249+J443+J547+J651+J699+J755+J845+J901+J981+J1081</f>
        <v>0</v>
      </c>
      <c r="K17" s="48">
        <f t="shared" ref="K17:K19" si="30">K25+K249+K443+K547+K651+K699+K755+K845+K901+K981+K1081</f>
        <v>0</v>
      </c>
      <c r="L17" s="48">
        <f t="shared" ref="L17:L19" si="31">L25+L249+L443+L547+L651+L699+L755+L845+L901+L981+L1081</f>
        <v>0</v>
      </c>
      <c r="M17" s="48">
        <f t="shared" ref="M17:M19" si="32">M25+M249+M443+M547+M651+M699+M755+M845+M901+M981+M1081</f>
        <v>0</v>
      </c>
      <c r="N17" s="48">
        <f t="shared" ref="N17:N19" si="33">N25+N249+N443+N547+N651+N699+N755+N845+N901+N981+N1081</f>
        <v>0</v>
      </c>
      <c r="O17" s="57">
        <f t="shared" ref="O17:O19" si="34">O25+O249+O443+O547+O651+O699+O755+O845+O901+O981+O1081</f>
        <v>0</v>
      </c>
      <c r="P17" s="57">
        <f t="shared" ref="P17:P19" si="35">P25+P249+P443+P547+P651+P699+P755+P845+P901+P981+P1081</f>
        <v>0</v>
      </c>
      <c r="Q17" s="57">
        <f t="shared" ref="Q17:Q19" si="36">Q25+Q249+Q443+Q547+Q651+Q699+Q755+Q845+Q901+Q981+Q1081</f>
        <v>0</v>
      </c>
      <c r="R17" s="54"/>
      <c r="S17" s="50"/>
      <c r="T17" s="50"/>
      <c r="Z17" s="49"/>
      <c r="AA17" s="49"/>
      <c r="AB17" s="49"/>
      <c r="AC17" s="49"/>
    </row>
    <row r="18" s="45" customFormat="1" ht="30.600000000000001" customHeight="1">
      <c r="A18" s="51"/>
      <c r="B18" s="52"/>
      <c r="C18" s="46" t="s">
        <v>18</v>
      </c>
      <c r="D18" s="53"/>
      <c r="E18" s="48">
        <f t="shared" si="0"/>
        <v>0</v>
      </c>
      <c r="F18" s="48">
        <f t="shared" si="25"/>
        <v>0</v>
      </c>
      <c r="G18" s="48">
        <f t="shared" si="26"/>
        <v>0</v>
      </c>
      <c r="H18" s="48">
        <f t="shared" si="27"/>
        <v>0</v>
      </c>
      <c r="I18" s="48">
        <f t="shared" si="28"/>
        <v>0</v>
      </c>
      <c r="J18" s="48">
        <f t="shared" si="29"/>
        <v>0</v>
      </c>
      <c r="K18" s="48">
        <f t="shared" si="30"/>
        <v>0</v>
      </c>
      <c r="L18" s="48">
        <f t="shared" si="31"/>
        <v>0</v>
      </c>
      <c r="M18" s="48">
        <f t="shared" si="32"/>
        <v>0</v>
      </c>
      <c r="N18" s="48">
        <f t="shared" si="33"/>
        <v>0</v>
      </c>
      <c r="O18" s="57">
        <f t="shared" si="34"/>
        <v>0</v>
      </c>
      <c r="P18" s="57">
        <f t="shared" si="35"/>
        <v>0</v>
      </c>
      <c r="Q18" s="57">
        <f t="shared" si="36"/>
        <v>0</v>
      </c>
      <c r="R18" s="58"/>
      <c r="S18" s="64"/>
      <c r="T18" s="59"/>
    </row>
    <row r="19" s="45" customFormat="1" ht="32.5" customHeight="1">
      <c r="A19" s="65"/>
      <c r="B19" s="66"/>
      <c r="C19" s="46" t="s">
        <v>19</v>
      </c>
      <c r="D19" s="53"/>
      <c r="E19" s="48">
        <f t="shared" si="0"/>
        <v>0</v>
      </c>
      <c r="F19" s="48">
        <f t="shared" si="25"/>
        <v>0</v>
      </c>
      <c r="G19" s="48">
        <f t="shared" si="26"/>
        <v>0</v>
      </c>
      <c r="H19" s="48">
        <f t="shared" si="27"/>
        <v>0</v>
      </c>
      <c r="I19" s="48">
        <f t="shared" si="28"/>
        <v>0</v>
      </c>
      <c r="J19" s="48">
        <f t="shared" si="29"/>
        <v>0</v>
      </c>
      <c r="K19" s="48">
        <f t="shared" si="30"/>
        <v>0</v>
      </c>
      <c r="L19" s="48">
        <f t="shared" si="31"/>
        <v>0</v>
      </c>
      <c r="M19" s="48">
        <f t="shared" si="32"/>
        <v>0</v>
      </c>
      <c r="N19" s="48">
        <f t="shared" si="33"/>
        <v>0</v>
      </c>
      <c r="O19" s="57">
        <f t="shared" si="34"/>
        <v>0</v>
      </c>
      <c r="P19" s="57">
        <f t="shared" si="35"/>
        <v>0</v>
      </c>
      <c r="Q19" s="57">
        <f t="shared" si="36"/>
        <v>0</v>
      </c>
      <c r="R19" s="58"/>
      <c r="S19" s="64"/>
      <c r="T19" s="59"/>
    </row>
    <row r="20" s="45" customFormat="1" ht="21" customHeight="1">
      <c r="A20" s="67" t="s">
        <v>20</v>
      </c>
      <c r="B20" s="68" t="s">
        <v>21</v>
      </c>
      <c r="C20" s="46" t="s">
        <v>10</v>
      </c>
      <c r="D20" s="32"/>
      <c r="E20" s="47">
        <f t="shared" si="0"/>
        <v>17870004.961369999</v>
      </c>
      <c r="F20" s="48">
        <f>F21+F22+F23+F24+F25+F26+F27</f>
        <v>1645712.31877</v>
      </c>
      <c r="G20" s="48">
        <f>G21+G22+G23+G24+G25+G26+G27</f>
        <v>1899683.3783399998</v>
      </c>
      <c r="H20" s="48">
        <f>H21+H22+H23+H24+H25+H26+H27</f>
        <v>605147.58965999994</v>
      </c>
      <c r="I20" s="48">
        <f>I21+I22+I23+I24+I25+I26+I27</f>
        <v>584915.45806000009</v>
      </c>
      <c r="J20" s="48">
        <f>J21+J22+J23+J24+J25+J26+J27</f>
        <v>744332.4792200001</v>
      </c>
      <c r="K20" s="48">
        <f>K21+K22+K23+K24+K25+K26+K27</f>
        <v>1115915.3696399999</v>
      </c>
      <c r="L20" s="48">
        <f>L21+L22+L23+L24+L25+L26+L27</f>
        <v>1669907.2062900001</v>
      </c>
      <c r="M20" s="48">
        <f>M21+M22+M23+M24+M25+M26+M27</f>
        <v>2208781.4780699997</v>
      </c>
      <c r="N20" s="48">
        <f>N21+N22+N23+N24+N25+N26+N27</f>
        <v>1476572.1122000001</v>
      </c>
      <c r="O20" s="47">
        <f>O21+O22+O23+O24+O25+O26+O27</f>
        <v>2123521.5249400004</v>
      </c>
      <c r="P20" s="47">
        <f>P21+P22+P23+P24+P25+P26+P27</f>
        <v>1930949.7414899999</v>
      </c>
      <c r="Q20" s="47">
        <f>Q21+Q22+Q23+Q24+Q25+Q26+Q27</f>
        <v>1864566.3046899999</v>
      </c>
      <c r="R20" s="54"/>
      <c r="S20" s="69"/>
      <c r="T20" s="50"/>
      <c r="U20" s="49"/>
    </row>
    <row r="21" s="45" customFormat="1" ht="21" customHeight="1">
      <c r="A21" s="70"/>
      <c r="B21" s="71"/>
      <c r="C21" s="46" t="s">
        <v>11</v>
      </c>
      <c r="D21" s="32">
        <v>814</v>
      </c>
      <c r="E21" s="47">
        <f t="shared" si="0"/>
        <v>6332089.6904100003</v>
      </c>
      <c r="F21" s="48">
        <f t="shared" ref="F21:F22" si="37">F29+F61+F85+F197+F133+F165+F181</f>
        <v>150860.86416999999</v>
      </c>
      <c r="G21" s="48">
        <f t="shared" ref="G21:G22" si="38">G29+G61+G85+G197+G133+G165+G181</f>
        <v>168306.5</v>
      </c>
      <c r="H21" s="48">
        <f t="shared" ref="H21:H22" si="39">H29+H61+H85+H197+H133+H165+H181</f>
        <v>152524</v>
      </c>
      <c r="I21" s="48">
        <f t="shared" ref="I21:I22" si="40">I29+I61+I85+I197+I133+I165+I181</f>
        <v>135749.90000000002</v>
      </c>
      <c r="J21" s="48">
        <f t="shared" ref="J21:J22" si="41">J29+J61+J85+J197+J133+J165+J181</f>
        <v>149625.17000000001</v>
      </c>
      <c r="K21" s="48">
        <f t="shared" ref="K21:K22" si="42">K29+K61+K85+K197+K133+K165+K181</f>
        <v>281522.39999999997</v>
      </c>
      <c r="L21" s="48">
        <f t="shared" ref="L21:L22" si="43">L29+L61+L85+L197+L133+L165+L181</f>
        <v>585266.66042000009</v>
      </c>
      <c r="M21" s="48">
        <f t="shared" ref="M21:M22" si="44">M29+M61+M85+M197+M133+M165+M181</f>
        <v>895394.02894999995</v>
      </c>
      <c r="N21" s="48">
        <f t="shared" ref="N21:N22" si="45">N29+N61+N85+N197+N133+N165+N181+N213</f>
        <v>501819.87012000004</v>
      </c>
      <c r="O21" s="47">
        <f t="shared" ref="O21:O22" si="46">O29+O61+O85+O197+O133+O165+O181+O213</f>
        <v>1225534.3733100002</v>
      </c>
      <c r="P21" s="47">
        <f t="shared" ref="P21:P22" si="47">P29+P61+P85+P197+P133+P165+P181+P213</f>
        <v>1056701.8505899999</v>
      </c>
      <c r="Q21" s="47">
        <f t="shared" ref="Q21:Q22" si="48">Q29+Q61+Q85+Q197+Q133+Q165+Q181+Q213</f>
        <v>1028784.07285</v>
      </c>
      <c r="R21" s="58"/>
      <c r="S21" s="72"/>
    </row>
    <row r="22" s="45" customFormat="1" ht="17.5" customHeight="1">
      <c r="A22" s="70"/>
      <c r="B22" s="71"/>
      <c r="C22" s="46" t="s">
        <v>22</v>
      </c>
      <c r="D22" s="53" t="s">
        <v>23</v>
      </c>
      <c r="E22" s="47">
        <f t="shared" si="0"/>
        <v>8686110.0409600008</v>
      </c>
      <c r="F22" s="48">
        <f t="shared" si="37"/>
        <v>397562.38459999999</v>
      </c>
      <c r="G22" s="48">
        <f t="shared" si="38"/>
        <v>506228.72834000003</v>
      </c>
      <c r="H22" s="48">
        <f t="shared" si="39"/>
        <v>452623.58965999994</v>
      </c>
      <c r="I22" s="48">
        <f t="shared" si="40"/>
        <v>449165.55806000001</v>
      </c>
      <c r="J22" s="48">
        <f t="shared" si="41"/>
        <v>594707.30922000005</v>
      </c>
      <c r="K22" s="48">
        <f t="shared" si="42"/>
        <v>769514.05963999999</v>
      </c>
      <c r="L22" s="48">
        <f t="shared" si="43"/>
        <v>944187.64587000001</v>
      </c>
      <c r="M22" s="48">
        <f t="shared" si="44"/>
        <v>1099637.14912</v>
      </c>
      <c r="N22" s="48">
        <f t="shared" si="45"/>
        <v>879970.74208000011</v>
      </c>
      <c r="O22" s="47">
        <f t="shared" si="46"/>
        <v>882482.75163000007</v>
      </c>
      <c r="P22" s="47">
        <f t="shared" si="47"/>
        <v>874247.8909</v>
      </c>
      <c r="Q22" s="57">
        <f t="shared" si="48"/>
        <v>835782.23183999991</v>
      </c>
      <c r="R22" s="54"/>
      <c r="S22" s="73"/>
    </row>
    <row r="23" s="45" customFormat="1" ht="19.5" customHeight="1">
      <c r="A23" s="70"/>
      <c r="B23" s="71"/>
      <c r="C23" s="46" t="s">
        <v>13</v>
      </c>
      <c r="D23" s="53"/>
      <c r="E23" s="48">
        <f t="shared" si="0"/>
        <v>0</v>
      </c>
      <c r="F23" s="48">
        <f>F31+F63+F87+F199</f>
        <v>0</v>
      </c>
      <c r="G23" s="48">
        <f>G31+G63+G87+G199</f>
        <v>0</v>
      </c>
      <c r="H23" s="48">
        <f>H31+H63+H87+H199</f>
        <v>0</v>
      </c>
      <c r="I23" s="48">
        <f>I31+I63+I87+I199</f>
        <v>0</v>
      </c>
      <c r="J23" s="48">
        <f>J31+J63+J87+J199</f>
        <v>0</v>
      </c>
      <c r="K23" s="48">
        <f>K31+K63+K87+K199</f>
        <v>0</v>
      </c>
      <c r="L23" s="48">
        <f>L31+L63+L87+L199</f>
        <v>0</v>
      </c>
      <c r="M23" s="48">
        <f>M31+M63+M87+M199</f>
        <v>0</v>
      </c>
      <c r="N23" s="48">
        <f>N31+N63+N87+N199</f>
        <v>0</v>
      </c>
      <c r="O23" s="57">
        <f>O31+O63+O87+O199</f>
        <v>0</v>
      </c>
      <c r="P23" s="57">
        <f>P31+P63+P87+P199</f>
        <v>0</v>
      </c>
      <c r="Q23" s="57">
        <f>Q31+Q63+Q87+Q199</f>
        <v>0</v>
      </c>
      <c r="R23" s="58"/>
      <c r="S23" s="72"/>
    </row>
    <row r="24" s="45" customFormat="1" ht="28.5" customHeight="1">
      <c r="A24" s="70"/>
      <c r="B24" s="71"/>
      <c r="C24" s="46" t="s">
        <v>14</v>
      </c>
      <c r="D24" s="53"/>
      <c r="E24" s="48">
        <f t="shared" si="0"/>
        <v>2851805.2299999995</v>
      </c>
      <c r="F24" s="48">
        <f>F32+F64+F88+F200+F136+F168+F184</f>
        <v>1097289.0700000001</v>
      </c>
      <c r="G24" s="48">
        <f>G32+G64+G88+G200+G136+G168+G184</f>
        <v>1225148.1499999999</v>
      </c>
      <c r="H24" s="48">
        <f>H32+H64+H88+H200+H136+H168+H184</f>
        <v>0</v>
      </c>
      <c r="I24" s="48">
        <f>I32+I64+I88+I200+I136+I168+I184</f>
        <v>0</v>
      </c>
      <c r="J24" s="48">
        <f>J32+J64+J88+J200+J136+J168+J184</f>
        <v>0</v>
      </c>
      <c r="K24" s="48">
        <f>K32+K64+K88+K200+K136+K168+K184</f>
        <v>64878.910000000003</v>
      </c>
      <c r="L24" s="48">
        <f>L32+L64+L88+L200+L136+L168+L184</f>
        <v>140452.89999999999</v>
      </c>
      <c r="M24" s="48">
        <f>M32+M64+M88+M200+M136+M168+M184</f>
        <v>213750.29999999999</v>
      </c>
      <c r="N24" s="48">
        <f>N32+N64+N88+N200+N136+N168+N184</f>
        <v>94781.5</v>
      </c>
      <c r="O24" s="57">
        <f>O32+O64+O88+O200+O136+O168+O184</f>
        <v>15504.4</v>
      </c>
      <c r="P24" s="57">
        <f>P32+P64+P88+P200+P136+P168+P184</f>
        <v>0</v>
      </c>
      <c r="Q24" s="57">
        <f>Q32+Q64+Q88+Q200+Q136+Q168+Q184</f>
        <v>0</v>
      </c>
      <c r="R24" s="58"/>
      <c r="S24" s="72"/>
    </row>
    <row r="25" s="45" customFormat="1" ht="19" customHeight="1">
      <c r="A25" s="70"/>
      <c r="B25" s="71"/>
      <c r="C25" s="46" t="s">
        <v>17</v>
      </c>
      <c r="D25" s="53"/>
      <c r="E25" s="48">
        <f t="shared" si="0"/>
        <v>0</v>
      </c>
      <c r="F25" s="48">
        <f t="shared" ref="F25:F27" si="49">F33+F65+F89</f>
        <v>0</v>
      </c>
      <c r="G25" s="48">
        <f t="shared" ref="G25:G27" si="50">G33+G65+G89</f>
        <v>0</v>
      </c>
      <c r="H25" s="48">
        <f t="shared" ref="H25:H27" si="51">H33+H65+H89</f>
        <v>0</v>
      </c>
      <c r="I25" s="48">
        <f t="shared" ref="I25:I27" si="52">I33+I65+I89</f>
        <v>0</v>
      </c>
      <c r="J25" s="48">
        <f t="shared" ref="J25:J27" si="53">J33+J65+J89</f>
        <v>0</v>
      </c>
      <c r="K25" s="48">
        <f t="shared" ref="K25:K27" si="54">K33+K65+K89</f>
        <v>0</v>
      </c>
      <c r="L25" s="48">
        <f t="shared" ref="L25:L27" si="55">L33+L65+L89</f>
        <v>0</v>
      </c>
      <c r="M25" s="48">
        <f t="shared" ref="M25:M27" si="56">M33+M65+M89</f>
        <v>0</v>
      </c>
      <c r="N25" s="48">
        <f t="shared" ref="N25:N27" si="57">N33+N65+N89</f>
        <v>0</v>
      </c>
      <c r="O25" s="57">
        <f t="shared" ref="O25:O27" si="58">O33+O65+O89</f>
        <v>0</v>
      </c>
      <c r="P25" s="57">
        <f t="shared" ref="P25:P27" si="59">P33+P65+P89</f>
        <v>0</v>
      </c>
      <c r="Q25" s="57">
        <f t="shared" ref="Q25:Q27" si="60">Q33+Q65+Q89</f>
        <v>0</v>
      </c>
      <c r="R25" s="58"/>
    </row>
    <row r="26" s="45" customFormat="1" ht="29.5" customHeight="1">
      <c r="A26" s="70"/>
      <c r="B26" s="71"/>
      <c r="C26" s="46" t="s">
        <v>18</v>
      </c>
      <c r="D26" s="53"/>
      <c r="E26" s="48">
        <f t="shared" si="0"/>
        <v>0</v>
      </c>
      <c r="F26" s="48">
        <f t="shared" si="49"/>
        <v>0</v>
      </c>
      <c r="G26" s="48">
        <f t="shared" si="50"/>
        <v>0</v>
      </c>
      <c r="H26" s="48">
        <f t="shared" si="51"/>
        <v>0</v>
      </c>
      <c r="I26" s="48">
        <f t="shared" si="52"/>
        <v>0</v>
      </c>
      <c r="J26" s="48">
        <f t="shared" si="53"/>
        <v>0</v>
      </c>
      <c r="K26" s="48">
        <f t="shared" si="54"/>
        <v>0</v>
      </c>
      <c r="L26" s="48">
        <f t="shared" si="55"/>
        <v>0</v>
      </c>
      <c r="M26" s="48">
        <f t="shared" si="56"/>
        <v>0</v>
      </c>
      <c r="N26" s="48">
        <f t="shared" si="57"/>
        <v>0</v>
      </c>
      <c r="O26" s="57">
        <f t="shared" si="58"/>
        <v>0</v>
      </c>
      <c r="P26" s="57">
        <f t="shared" si="59"/>
        <v>0</v>
      </c>
      <c r="Q26" s="57">
        <f t="shared" si="60"/>
        <v>0</v>
      </c>
      <c r="R26" s="58"/>
    </row>
    <row r="27" s="45" customFormat="1" ht="29.5" customHeight="1">
      <c r="A27" s="74"/>
      <c r="B27" s="75"/>
      <c r="C27" s="46" t="s">
        <v>24</v>
      </c>
      <c r="D27" s="53"/>
      <c r="E27" s="48">
        <f t="shared" si="0"/>
        <v>0</v>
      </c>
      <c r="F27" s="48">
        <f t="shared" si="49"/>
        <v>0</v>
      </c>
      <c r="G27" s="48">
        <f t="shared" si="50"/>
        <v>0</v>
      </c>
      <c r="H27" s="48">
        <f t="shared" si="51"/>
        <v>0</v>
      </c>
      <c r="I27" s="48">
        <f t="shared" si="52"/>
        <v>0</v>
      </c>
      <c r="J27" s="48">
        <f t="shared" si="53"/>
        <v>0</v>
      </c>
      <c r="K27" s="48">
        <f t="shared" si="54"/>
        <v>0</v>
      </c>
      <c r="L27" s="48">
        <f t="shared" si="55"/>
        <v>0</v>
      </c>
      <c r="M27" s="48">
        <f t="shared" si="56"/>
        <v>0</v>
      </c>
      <c r="N27" s="48">
        <f t="shared" si="57"/>
        <v>0</v>
      </c>
      <c r="O27" s="57">
        <f t="shared" si="58"/>
        <v>0</v>
      </c>
      <c r="P27" s="57">
        <f t="shared" si="59"/>
        <v>0</v>
      </c>
      <c r="Q27" s="57">
        <f t="shared" si="60"/>
        <v>0</v>
      </c>
      <c r="R27" s="58"/>
    </row>
    <row r="28" s="45" customFormat="1" ht="20.100000000000001" customHeight="1">
      <c r="A28" s="24" t="s">
        <v>25</v>
      </c>
      <c r="B28" s="68" t="s">
        <v>26</v>
      </c>
      <c r="C28" s="46" t="s">
        <v>10</v>
      </c>
      <c r="D28" s="32"/>
      <c r="E28" s="48">
        <f t="shared" si="0"/>
        <v>51179.804410000004</v>
      </c>
      <c r="F28" s="48">
        <f>F29+F30+F31+F32+F33+F35</f>
        <v>9824.8606500000005</v>
      </c>
      <c r="G28" s="48">
        <f>G29+G30+G31+G32+G33+G35</f>
        <v>13553.99</v>
      </c>
      <c r="H28" s="48">
        <f>H29+H30+H31+H32+H33+H35</f>
        <v>7009.67029</v>
      </c>
      <c r="I28" s="48">
        <f>I29+I30+I31+I32+I33+I35</f>
        <v>9139.3116799999989</v>
      </c>
      <c r="J28" s="48">
        <f>J29+J30+J31+J32+J33+J35</f>
        <v>3287.4015900000004</v>
      </c>
      <c r="K28" s="48">
        <f>K29+K30+K31+K32+K33+K35</f>
        <v>2699.46</v>
      </c>
      <c r="L28" s="48">
        <f>L29+L30+L31+L32+L33+L35</f>
        <v>1299.59583</v>
      </c>
      <c r="M28" s="48">
        <f>M29+M30+M31+M32+M33+M35</f>
        <v>1402.4543699999999</v>
      </c>
      <c r="N28" s="48">
        <f>N29+N30+N31+N32+N33+N35</f>
        <v>768.20000000000005</v>
      </c>
      <c r="O28" s="57">
        <f>O29+O30+O31+O32+O33+O35</f>
        <v>731.62</v>
      </c>
      <c r="P28" s="57">
        <f>P29+P30+P31+P32+P33+P35</f>
        <v>731.62</v>
      </c>
      <c r="Q28" s="57">
        <f>Q29+Q30+Q31+Q32+Q33+Q35</f>
        <v>731.62</v>
      </c>
      <c r="R28" s="58"/>
    </row>
    <row r="29" s="45" customFormat="1" ht="14.25">
      <c r="A29" s="76"/>
      <c r="B29" s="71"/>
      <c r="C29" s="46" t="s">
        <v>11</v>
      </c>
      <c r="D29" s="32"/>
      <c r="E29" s="48">
        <f t="shared" si="0"/>
        <v>0</v>
      </c>
      <c r="F29" s="48">
        <f t="shared" ref="F29:F35" si="61">F37+F45+F53</f>
        <v>0</v>
      </c>
      <c r="G29" s="48">
        <f t="shared" ref="G29:G35" si="62">G37+G45+G53</f>
        <v>0</v>
      </c>
      <c r="H29" s="48">
        <f t="shared" ref="H29:H35" si="63">H37+H45+H53</f>
        <v>0</v>
      </c>
      <c r="I29" s="48">
        <f t="shared" ref="I29:I35" si="64">I37+I45+I53</f>
        <v>0</v>
      </c>
      <c r="J29" s="48">
        <f t="shared" ref="J29:J35" si="65">J37+J45+J53</f>
        <v>0</v>
      </c>
      <c r="K29" s="48">
        <f t="shared" ref="K29:K35" si="66">K37+K45+K53</f>
        <v>0</v>
      </c>
      <c r="L29" s="48">
        <f t="shared" ref="L29:L35" si="67">L37+L45+L53</f>
        <v>0</v>
      </c>
      <c r="M29" s="48">
        <f t="shared" ref="M29:M35" si="68">M37+M45+M53</f>
        <v>0</v>
      </c>
      <c r="N29" s="48">
        <f t="shared" ref="N29:N35" si="69">N37+N45+N53</f>
        <v>0</v>
      </c>
      <c r="O29" s="57">
        <f t="shared" ref="O29:O35" si="70">O37+O45+O53</f>
        <v>0</v>
      </c>
      <c r="P29" s="57">
        <f t="shared" ref="P29:P35" si="71">P37+P45+P53</f>
        <v>0</v>
      </c>
      <c r="Q29" s="57">
        <f t="shared" ref="Q29:Q35" si="72">Q37+Q45+Q53</f>
        <v>0</v>
      </c>
      <c r="R29" s="58"/>
    </row>
    <row r="30" s="45" customFormat="1" ht="14.25">
      <c r="A30" s="76"/>
      <c r="B30" s="71"/>
      <c r="C30" s="46" t="s">
        <v>22</v>
      </c>
      <c r="D30" s="53" t="s">
        <v>23</v>
      </c>
      <c r="E30" s="48">
        <f t="shared" si="0"/>
        <v>40584.914410000005</v>
      </c>
      <c r="F30" s="48">
        <f t="shared" si="61"/>
        <v>2589.8606500000001</v>
      </c>
      <c r="G30" s="48">
        <f t="shared" si="62"/>
        <v>10194.1</v>
      </c>
      <c r="H30" s="48">
        <f t="shared" si="63"/>
        <v>7009.67029</v>
      </c>
      <c r="I30" s="48">
        <f t="shared" si="64"/>
        <v>9139.3116799999989</v>
      </c>
      <c r="J30" s="48">
        <f t="shared" si="65"/>
        <v>3287.4015900000004</v>
      </c>
      <c r="K30" s="48">
        <f t="shared" si="66"/>
        <v>2699.46</v>
      </c>
      <c r="L30" s="48">
        <f t="shared" si="67"/>
        <v>1299.59583</v>
      </c>
      <c r="M30" s="48">
        <f t="shared" si="68"/>
        <v>1402.4543699999999</v>
      </c>
      <c r="N30" s="48">
        <f t="shared" si="69"/>
        <v>768.20000000000005</v>
      </c>
      <c r="O30" s="57">
        <f t="shared" si="70"/>
        <v>731.62</v>
      </c>
      <c r="P30" s="57">
        <f t="shared" si="71"/>
        <v>731.62</v>
      </c>
      <c r="Q30" s="57">
        <f t="shared" si="72"/>
        <v>731.62</v>
      </c>
      <c r="R30" s="58"/>
    </row>
    <row r="31" s="45" customFormat="1" ht="14.25">
      <c r="A31" s="76"/>
      <c r="B31" s="71"/>
      <c r="C31" s="46" t="s">
        <v>13</v>
      </c>
      <c r="D31" s="53"/>
      <c r="E31" s="48">
        <f t="shared" si="0"/>
        <v>0</v>
      </c>
      <c r="F31" s="48">
        <f t="shared" si="61"/>
        <v>0</v>
      </c>
      <c r="G31" s="48">
        <f t="shared" si="62"/>
        <v>0</v>
      </c>
      <c r="H31" s="48">
        <f t="shared" si="63"/>
        <v>0</v>
      </c>
      <c r="I31" s="48">
        <f t="shared" si="64"/>
        <v>0</v>
      </c>
      <c r="J31" s="48">
        <f t="shared" si="65"/>
        <v>0</v>
      </c>
      <c r="K31" s="48">
        <f t="shared" si="66"/>
        <v>0</v>
      </c>
      <c r="L31" s="48">
        <f t="shared" si="67"/>
        <v>0</v>
      </c>
      <c r="M31" s="48">
        <f t="shared" si="68"/>
        <v>0</v>
      </c>
      <c r="N31" s="48">
        <f t="shared" si="69"/>
        <v>0</v>
      </c>
      <c r="O31" s="57">
        <f t="shared" si="70"/>
        <v>0</v>
      </c>
      <c r="P31" s="57">
        <f t="shared" si="71"/>
        <v>0</v>
      </c>
      <c r="Q31" s="57">
        <f t="shared" si="72"/>
        <v>0</v>
      </c>
      <c r="R31" s="58"/>
    </row>
    <row r="32" s="45" customFormat="1" ht="28.5">
      <c r="A32" s="76"/>
      <c r="B32" s="71"/>
      <c r="C32" s="46" t="s">
        <v>14</v>
      </c>
      <c r="D32" s="53"/>
      <c r="E32" s="48">
        <f t="shared" si="0"/>
        <v>10594.889999999999</v>
      </c>
      <c r="F32" s="48">
        <f t="shared" si="61"/>
        <v>7235</v>
      </c>
      <c r="G32" s="48">
        <f t="shared" si="62"/>
        <v>3359.8899999999999</v>
      </c>
      <c r="H32" s="48">
        <f t="shared" si="63"/>
        <v>0</v>
      </c>
      <c r="I32" s="48">
        <f t="shared" si="64"/>
        <v>0</v>
      </c>
      <c r="J32" s="48">
        <f t="shared" si="65"/>
        <v>0</v>
      </c>
      <c r="K32" s="48">
        <f t="shared" si="66"/>
        <v>0</v>
      </c>
      <c r="L32" s="48">
        <f t="shared" si="67"/>
        <v>0</v>
      </c>
      <c r="M32" s="48">
        <f t="shared" si="68"/>
        <v>0</v>
      </c>
      <c r="N32" s="48">
        <f t="shared" si="69"/>
        <v>0</v>
      </c>
      <c r="O32" s="57">
        <f t="shared" si="70"/>
        <v>0</v>
      </c>
      <c r="P32" s="57">
        <f t="shared" si="71"/>
        <v>0</v>
      </c>
      <c r="Q32" s="57">
        <f t="shared" si="72"/>
        <v>0</v>
      </c>
      <c r="R32" s="58"/>
    </row>
    <row r="33" s="45" customFormat="1" ht="14.25">
      <c r="A33" s="76"/>
      <c r="B33" s="71"/>
      <c r="C33" s="46" t="s">
        <v>17</v>
      </c>
      <c r="D33" s="53"/>
      <c r="E33" s="48">
        <f t="shared" si="0"/>
        <v>0</v>
      </c>
      <c r="F33" s="48">
        <f t="shared" si="61"/>
        <v>0</v>
      </c>
      <c r="G33" s="48">
        <f t="shared" si="62"/>
        <v>0</v>
      </c>
      <c r="H33" s="48">
        <f t="shared" si="63"/>
        <v>0</v>
      </c>
      <c r="I33" s="48">
        <f t="shared" si="64"/>
        <v>0</v>
      </c>
      <c r="J33" s="48">
        <f t="shared" si="65"/>
        <v>0</v>
      </c>
      <c r="K33" s="48">
        <f t="shared" si="66"/>
        <v>0</v>
      </c>
      <c r="L33" s="48">
        <f t="shared" si="67"/>
        <v>0</v>
      </c>
      <c r="M33" s="48">
        <f t="shared" si="68"/>
        <v>0</v>
      </c>
      <c r="N33" s="48">
        <f t="shared" si="69"/>
        <v>0</v>
      </c>
      <c r="O33" s="57">
        <f t="shared" si="70"/>
        <v>0</v>
      </c>
      <c r="P33" s="57">
        <f t="shared" si="71"/>
        <v>0</v>
      </c>
      <c r="Q33" s="57">
        <f t="shared" si="72"/>
        <v>0</v>
      </c>
      <c r="R33" s="58"/>
    </row>
    <row r="34" s="45" customFormat="1" ht="28.5">
      <c r="A34" s="76"/>
      <c r="B34" s="71"/>
      <c r="C34" s="46" t="s">
        <v>18</v>
      </c>
      <c r="D34" s="53"/>
      <c r="E34" s="48">
        <f t="shared" si="0"/>
        <v>0</v>
      </c>
      <c r="F34" s="48">
        <f t="shared" si="61"/>
        <v>0</v>
      </c>
      <c r="G34" s="48">
        <f t="shared" si="62"/>
        <v>0</v>
      </c>
      <c r="H34" s="48">
        <f t="shared" si="63"/>
        <v>0</v>
      </c>
      <c r="I34" s="48">
        <f t="shared" si="64"/>
        <v>0</v>
      </c>
      <c r="J34" s="48">
        <f t="shared" si="65"/>
        <v>0</v>
      </c>
      <c r="K34" s="48">
        <f t="shared" si="66"/>
        <v>0</v>
      </c>
      <c r="L34" s="48">
        <f t="shared" si="67"/>
        <v>0</v>
      </c>
      <c r="M34" s="48">
        <f t="shared" si="68"/>
        <v>0</v>
      </c>
      <c r="N34" s="48">
        <f t="shared" si="69"/>
        <v>0</v>
      </c>
      <c r="O34" s="57">
        <f t="shared" si="70"/>
        <v>0</v>
      </c>
      <c r="P34" s="57">
        <f t="shared" si="71"/>
        <v>0</v>
      </c>
      <c r="Q34" s="57">
        <f t="shared" si="72"/>
        <v>0</v>
      </c>
      <c r="R34" s="58"/>
    </row>
    <row r="35" s="45" customFormat="1" ht="31.5" customHeight="1">
      <c r="A35" s="29"/>
      <c r="B35" s="75"/>
      <c r="C35" s="46" t="s">
        <v>24</v>
      </c>
      <c r="D35" s="53"/>
      <c r="E35" s="48">
        <f t="shared" si="0"/>
        <v>0</v>
      </c>
      <c r="F35" s="48">
        <f t="shared" si="61"/>
        <v>0</v>
      </c>
      <c r="G35" s="48">
        <f t="shared" si="62"/>
        <v>0</v>
      </c>
      <c r="H35" s="48">
        <f t="shared" si="63"/>
        <v>0</v>
      </c>
      <c r="I35" s="48">
        <f t="shared" si="64"/>
        <v>0</v>
      </c>
      <c r="J35" s="48">
        <f t="shared" si="65"/>
        <v>0</v>
      </c>
      <c r="K35" s="48">
        <f t="shared" si="66"/>
        <v>0</v>
      </c>
      <c r="L35" s="48">
        <f t="shared" si="67"/>
        <v>0</v>
      </c>
      <c r="M35" s="48">
        <f t="shared" si="68"/>
        <v>0</v>
      </c>
      <c r="N35" s="48">
        <f t="shared" si="69"/>
        <v>0</v>
      </c>
      <c r="O35" s="57">
        <f t="shared" si="70"/>
        <v>0</v>
      </c>
      <c r="P35" s="57">
        <f t="shared" si="71"/>
        <v>0</v>
      </c>
      <c r="Q35" s="57">
        <f t="shared" si="72"/>
        <v>0</v>
      </c>
      <c r="R35" s="58"/>
    </row>
    <row r="36" s="45" customFormat="1" ht="19.5" customHeight="1">
      <c r="A36" s="24" t="s">
        <v>27</v>
      </c>
      <c r="B36" s="68" t="s">
        <v>28</v>
      </c>
      <c r="C36" s="46" t="s">
        <v>10</v>
      </c>
      <c r="D36" s="32"/>
      <c r="E36" s="48">
        <f t="shared" si="0"/>
        <v>24711.571330000002</v>
      </c>
      <c r="F36" s="48">
        <f>F37+F38+F39+F40+F41+F43</f>
        <v>7993.1999999999998</v>
      </c>
      <c r="G36" s="48">
        <f>G37+G38+G39+G40+G41+G43</f>
        <v>12054.09</v>
      </c>
      <c r="H36" s="48">
        <f>H37+H38+H39+H40+H41+H43</f>
        <v>1464.28133</v>
      </c>
      <c r="I36" s="48">
        <f>I37+I38+I39+I40+I41+I43</f>
        <v>800</v>
      </c>
      <c r="J36" s="48">
        <f>J37+J38+J39+J40+J41+J43</f>
        <v>800</v>
      </c>
      <c r="K36" s="48">
        <f>K37+K38+K39+K40+K41+K43</f>
        <v>800</v>
      </c>
      <c r="L36" s="48">
        <f>L37+L38+L39+L40+L41+L43</f>
        <v>800</v>
      </c>
      <c r="M36" s="48">
        <f>M37+M38+M39+M40+M41+M43</f>
        <v>0</v>
      </c>
      <c r="N36" s="48">
        <f>N37+N38+N39+N40+N41+N43</f>
        <v>0</v>
      </c>
      <c r="O36" s="57">
        <f>O37+O38+O39+O40+O41+O43</f>
        <v>0</v>
      </c>
      <c r="P36" s="57">
        <f>P37+P38+P39+P40+P41+P43</f>
        <v>0</v>
      </c>
      <c r="Q36" s="57">
        <f>Q37+Q38+Q39+Q40+Q41+Q43</f>
        <v>0</v>
      </c>
      <c r="R36" s="58"/>
    </row>
    <row r="37" s="45" customFormat="1" ht="15" customHeight="1">
      <c r="A37" s="76"/>
      <c r="B37" s="71"/>
      <c r="C37" s="46" t="s">
        <v>11</v>
      </c>
      <c r="D37" s="32"/>
      <c r="E37" s="48">
        <f t="shared" si="0"/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57">
        <v>0</v>
      </c>
      <c r="P37" s="57">
        <v>0</v>
      </c>
      <c r="Q37" s="57">
        <v>0</v>
      </c>
      <c r="R37" s="58"/>
    </row>
    <row r="38" s="45" customFormat="1" ht="15" customHeight="1">
      <c r="A38" s="76"/>
      <c r="B38" s="71"/>
      <c r="C38" s="46" t="s">
        <v>22</v>
      </c>
      <c r="D38" s="53"/>
      <c r="E38" s="48">
        <f t="shared" si="0"/>
        <v>14116.681330000001</v>
      </c>
      <c r="F38" s="48">
        <v>758.20000000000005</v>
      </c>
      <c r="G38" s="48">
        <v>8694.2000000000007</v>
      </c>
      <c r="H38" s="48">
        <v>1464.28133</v>
      </c>
      <c r="I38" s="48">
        <v>800</v>
      </c>
      <c r="J38" s="48">
        <v>800</v>
      </c>
      <c r="K38" s="48">
        <v>800</v>
      </c>
      <c r="L38" s="48">
        <v>800</v>
      </c>
      <c r="M38" s="48">
        <v>0</v>
      </c>
      <c r="N38" s="48">
        <v>0</v>
      </c>
      <c r="O38" s="57">
        <v>0</v>
      </c>
      <c r="P38" s="57">
        <v>0</v>
      </c>
      <c r="Q38" s="57">
        <v>0</v>
      </c>
      <c r="R38" s="58"/>
    </row>
    <row r="39" s="45" customFormat="1" ht="15" customHeight="1">
      <c r="A39" s="76"/>
      <c r="B39" s="71"/>
      <c r="C39" s="46" t="s">
        <v>13</v>
      </c>
      <c r="D39" s="53"/>
      <c r="E39" s="48">
        <f t="shared" si="0"/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57">
        <v>0</v>
      </c>
      <c r="P39" s="57">
        <v>0</v>
      </c>
      <c r="Q39" s="57">
        <v>0</v>
      </c>
    </row>
    <row r="40" s="45" customFormat="1" ht="30" customHeight="1">
      <c r="A40" s="76"/>
      <c r="B40" s="71"/>
      <c r="C40" s="46" t="s">
        <v>14</v>
      </c>
      <c r="D40" s="53"/>
      <c r="E40" s="48">
        <f t="shared" si="0"/>
        <v>10594.889999999999</v>
      </c>
      <c r="F40" s="48">
        <v>7235</v>
      </c>
      <c r="G40" s="48">
        <v>3359.8899999999999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57">
        <v>0</v>
      </c>
      <c r="P40" s="57">
        <v>0</v>
      </c>
      <c r="Q40" s="57">
        <v>0</v>
      </c>
    </row>
    <row r="41" s="45" customFormat="1" ht="15" customHeight="1">
      <c r="A41" s="76"/>
      <c r="B41" s="71"/>
      <c r="C41" s="46" t="s">
        <v>17</v>
      </c>
      <c r="D41" s="53"/>
      <c r="E41" s="48">
        <f t="shared" si="0"/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57">
        <v>0</v>
      </c>
      <c r="P41" s="57">
        <v>0</v>
      </c>
      <c r="Q41" s="57">
        <v>0</v>
      </c>
    </row>
    <row r="42" s="45" customFormat="1" ht="30" customHeight="1">
      <c r="A42" s="76"/>
      <c r="B42" s="71"/>
      <c r="C42" s="46" t="s">
        <v>18</v>
      </c>
      <c r="D42" s="53"/>
      <c r="E42" s="48">
        <f t="shared" si="0"/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57">
        <v>0</v>
      </c>
      <c r="P42" s="57">
        <v>0</v>
      </c>
      <c r="Q42" s="57">
        <v>0</v>
      </c>
    </row>
    <row r="43" s="45" customFormat="1" ht="30" customHeight="1">
      <c r="A43" s="29"/>
      <c r="B43" s="75"/>
      <c r="C43" s="46" t="s">
        <v>24</v>
      </c>
      <c r="D43" s="53"/>
      <c r="E43" s="48">
        <f t="shared" si="0"/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57">
        <v>0</v>
      </c>
      <c r="P43" s="57">
        <v>0</v>
      </c>
      <c r="Q43" s="57">
        <v>0</v>
      </c>
    </row>
    <row r="44" s="45" customFormat="1" ht="18.600000000000001" customHeight="1">
      <c r="A44" s="24" t="s">
        <v>29</v>
      </c>
      <c r="B44" s="68" t="s">
        <v>30</v>
      </c>
      <c r="C44" s="46" t="s">
        <v>10</v>
      </c>
      <c r="D44" s="32"/>
      <c r="E44" s="48">
        <f t="shared" si="0"/>
        <v>4535.8894300000002</v>
      </c>
      <c r="F44" s="48">
        <f>F45+F46+F47+F48+F49+F51</f>
        <v>936.26065000000006</v>
      </c>
      <c r="G44" s="48">
        <f>G45+G46+G47+G48+G49+G51</f>
        <v>500</v>
      </c>
      <c r="H44" s="48">
        <f>H45+H46+H47+H48+H49+H51</f>
        <v>499.80000000000001</v>
      </c>
      <c r="I44" s="48">
        <f>I45+I46+I47+I48+I49+I51</f>
        <v>2199.87302</v>
      </c>
      <c r="J44" s="48">
        <f>J45+J46+J47+J48+J49+J51</f>
        <v>199.95576</v>
      </c>
      <c r="K44" s="48">
        <f>K45+K46+K47+K48+K49+K51</f>
        <v>200</v>
      </c>
      <c r="L44" s="48">
        <f>L45+L46+L47+L48+L49+L51</f>
        <v>0</v>
      </c>
      <c r="M44" s="48">
        <f>M45+M46+M47+M48+M49+M51</f>
        <v>0</v>
      </c>
      <c r="N44" s="48">
        <f>N45+N46+N47+N48+N49+N51</f>
        <v>0</v>
      </c>
      <c r="O44" s="57">
        <f>O45+O46+O47+O48+O49+O51</f>
        <v>0</v>
      </c>
      <c r="P44" s="57">
        <f>P45+P46+P47+P48+P49+P51</f>
        <v>0</v>
      </c>
      <c r="Q44" s="57">
        <f>Q45+Q46+Q47+Q48+Q49+Q51</f>
        <v>0</v>
      </c>
    </row>
    <row r="45" s="45" customFormat="1" ht="15" customHeight="1">
      <c r="A45" s="76"/>
      <c r="B45" s="71"/>
      <c r="C45" s="46" t="s">
        <v>11</v>
      </c>
      <c r="D45" s="32"/>
      <c r="E45" s="48">
        <f t="shared" si="0"/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57">
        <v>0</v>
      </c>
      <c r="P45" s="57">
        <v>0</v>
      </c>
      <c r="Q45" s="57">
        <v>0</v>
      </c>
    </row>
    <row r="46" s="45" customFormat="1" ht="15" customHeight="1">
      <c r="A46" s="76"/>
      <c r="B46" s="71"/>
      <c r="C46" s="46" t="s">
        <v>22</v>
      </c>
      <c r="D46" s="53"/>
      <c r="E46" s="48">
        <f t="shared" si="0"/>
        <v>4535.8894300000002</v>
      </c>
      <c r="F46" s="48">
        <v>936.26065000000006</v>
      </c>
      <c r="G46" s="48">
        <v>500</v>
      </c>
      <c r="H46" s="48">
        <v>499.80000000000001</v>
      </c>
      <c r="I46" s="48">
        <v>2199.87302</v>
      </c>
      <c r="J46" s="48">
        <v>199.95576</v>
      </c>
      <c r="K46" s="48">
        <v>200</v>
      </c>
      <c r="L46" s="48">
        <v>0</v>
      </c>
      <c r="M46" s="48">
        <v>0</v>
      </c>
      <c r="N46" s="48">
        <v>0</v>
      </c>
      <c r="O46" s="57">
        <v>0</v>
      </c>
      <c r="P46" s="57">
        <v>0</v>
      </c>
      <c r="Q46" s="57">
        <v>0</v>
      </c>
    </row>
    <row r="47" s="45" customFormat="1" ht="15" customHeight="1">
      <c r="A47" s="76"/>
      <c r="B47" s="71"/>
      <c r="C47" s="46" t="s">
        <v>13</v>
      </c>
      <c r="D47" s="53"/>
      <c r="E47" s="48">
        <f t="shared" si="0"/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57">
        <v>0</v>
      </c>
      <c r="P47" s="57">
        <v>0</v>
      </c>
      <c r="Q47" s="57">
        <v>0</v>
      </c>
    </row>
    <row r="48" s="45" customFormat="1" ht="30" customHeight="1">
      <c r="A48" s="76"/>
      <c r="B48" s="71"/>
      <c r="C48" s="46" t="s">
        <v>14</v>
      </c>
      <c r="D48" s="53"/>
      <c r="E48" s="48">
        <f t="shared" si="0"/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57">
        <v>0</v>
      </c>
      <c r="P48" s="57">
        <v>0</v>
      </c>
      <c r="Q48" s="57">
        <v>0</v>
      </c>
    </row>
    <row r="49" s="45" customFormat="1" ht="18.600000000000001" customHeight="1">
      <c r="A49" s="76"/>
      <c r="B49" s="71"/>
      <c r="C49" s="46" t="s">
        <v>17</v>
      </c>
      <c r="D49" s="53"/>
      <c r="E49" s="48">
        <f t="shared" si="0"/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57">
        <v>0</v>
      </c>
      <c r="P49" s="57">
        <v>0</v>
      </c>
      <c r="Q49" s="57">
        <v>0</v>
      </c>
    </row>
    <row r="50" s="45" customFormat="1" ht="30" customHeight="1">
      <c r="A50" s="76"/>
      <c r="B50" s="71"/>
      <c r="C50" s="46" t="s">
        <v>18</v>
      </c>
      <c r="D50" s="53"/>
      <c r="E50" s="48">
        <f t="shared" si="0"/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57">
        <v>0</v>
      </c>
      <c r="P50" s="57">
        <v>0</v>
      </c>
      <c r="Q50" s="57">
        <v>0</v>
      </c>
    </row>
    <row r="51" s="45" customFormat="1" ht="30" customHeight="1">
      <c r="A51" s="29"/>
      <c r="B51" s="75"/>
      <c r="C51" s="46" t="s">
        <v>24</v>
      </c>
      <c r="D51" s="53"/>
      <c r="E51" s="48">
        <f t="shared" si="0"/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57">
        <v>0</v>
      </c>
      <c r="P51" s="57">
        <v>0</v>
      </c>
      <c r="Q51" s="57">
        <v>0</v>
      </c>
    </row>
    <row r="52" s="45" customFormat="1" ht="19" customHeight="1">
      <c r="A52" s="24" t="s">
        <v>31</v>
      </c>
      <c r="B52" s="68" t="s">
        <v>32</v>
      </c>
      <c r="C52" s="46" t="s">
        <v>10</v>
      </c>
      <c r="D52" s="32"/>
      <c r="E52" s="48">
        <f t="shared" si="0"/>
        <v>21932.343649999995</v>
      </c>
      <c r="F52" s="48">
        <f>F53+F54+F55+F56+F57+F59</f>
        <v>895.39999999999998</v>
      </c>
      <c r="G52" s="48">
        <f>G53+G54+G55+G56+G57+G59</f>
        <v>999.89999999999998</v>
      </c>
      <c r="H52" s="48">
        <f>H53+H54+H55+H56+H57+H59</f>
        <v>5045.58896</v>
      </c>
      <c r="I52" s="48">
        <f>I53+I54+I55+I56+I57+I59</f>
        <v>6139.4386599999998</v>
      </c>
      <c r="J52" s="48">
        <f>J53+J54+J55+J56+J57+J59</f>
        <v>2287.4458300000001</v>
      </c>
      <c r="K52" s="48">
        <f>K53+K54+K55+K56+K57+K59</f>
        <v>1699.46</v>
      </c>
      <c r="L52" s="48">
        <f>L53+L54+L55+L56+L57+L59</f>
        <v>499.59582999999998</v>
      </c>
      <c r="M52" s="48">
        <f>M53+M54+M55+M56+M57+M59</f>
        <v>1402.4543699999999</v>
      </c>
      <c r="N52" s="48">
        <f>N53+N54+N55+N56+N57+N59</f>
        <v>768.20000000000005</v>
      </c>
      <c r="O52" s="57">
        <f>O53+O54+O55+O56+O57+O59</f>
        <v>731.62</v>
      </c>
      <c r="P52" s="57">
        <f>P53+P54+P55+P56+P57+P59</f>
        <v>731.62</v>
      </c>
      <c r="Q52" s="57">
        <f>Q53+Q54+Q55+Q56+Q57+Q59</f>
        <v>731.62</v>
      </c>
    </row>
    <row r="53" s="45" customFormat="1" ht="15" customHeight="1">
      <c r="A53" s="76"/>
      <c r="B53" s="71"/>
      <c r="C53" s="46" t="s">
        <v>11</v>
      </c>
      <c r="D53" s="32"/>
      <c r="E53" s="48">
        <f t="shared" si="0"/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57">
        <v>0</v>
      </c>
      <c r="P53" s="57">
        <v>0</v>
      </c>
      <c r="Q53" s="57">
        <v>0</v>
      </c>
    </row>
    <row r="54" s="45" customFormat="1" ht="15" customHeight="1">
      <c r="A54" s="76"/>
      <c r="B54" s="71"/>
      <c r="C54" s="46" t="s">
        <v>22</v>
      </c>
      <c r="D54" s="53" t="s">
        <v>23</v>
      </c>
      <c r="E54" s="48">
        <f t="shared" si="0"/>
        <v>21932.343649999995</v>
      </c>
      <c r="F54" s="48">
        <v>895.39999999999998</v>
      </c>
      <c r="G54" s="48">
        <v>999.89999999999998</v>
      </c>
      <c r="H54" s="48">
        <v>5045.58896</v>
      </c>
      <c r="I54" s="48">
        <v>6139.4386599999998</v>
      </c>
      <c r="J54" s="48">
        <v>2287.4458300000001</v>
      </c>
      <c r="K54" s="48">
        <v>1699.46</v>
      </c>
      <c r="L54" s="48">
        <v>499.59582999999998</v>
      </c>
      <c r="M54" s="48">
        <v>1402.4543699999999</v>
      </c>
      <c r="N54" s="48">
        <v>768.20000000000005</v>
      </c>
      <c r="O54" s="57">
        <v>731.62</v>
      </c>
      <c r="P54" s="57">
        <v>731.62</v>
      </c>
      <c r="Q54" s="57">
        <v>731.62</v>
      </c>
    </row>
    <row r="55" s="45" customFormat="1" ht="15" customHeight="1">
      <c r="A55" s="76"/>
      <c r="B55" s="71"/>
      <c r="C55" s="46" t="s">
        <v>13</v>
      </c>
      <c r="D55" s="53"/>
      <c r="E55" s="48">
        <f t="shared" si="0"/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57">
        <v>0</v>
      </c>
      <c r="P55" s="57">
        <v>0</v>
      </c>
      <c r="Q55" s="57">
        <v>0</v>
      </c>
    </row>
    <row r="56" s="45" customFormat="1" ht="30" customHeight="1">
      <c r="A56" s="76"/>
      <c r="B56" s="71"/>
      <c r="C56" s="46" t="s">
        <v>14</v>
      </c>
      <c r="D56" s="53"/>
      <c r="E56" s="48">
        <f t="shared" si="0"/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57">
        <v>0</v>
      </c>
      <c r="P56" s="57">
        <v>0</v>
      </c>
      <c r="Q56" s="57">
        <v>0</v>
      </c>
    </row>
    <row r="57" s="45" customFormat="1" ht="15" customHeight="1">
      <c r="A57" s="76"/>
      <c r="B57" s="71"/>
      <c r="C57" s="46" t="s">
        <v>17</v>
      </c>
      <c r="D57" s="53"/>
      <c r="E57" s="48">
        <f t="shared" si="0"/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57">
        <v>0</v>
      </c>
      <c r="P57" s="57">
        <v>0</v>
      </c>
      <c r="Q57" s="57">
        <v>0</v>
      </c>
    </row>
    <row r="58" s="45" customFormat="1" ht="30" customHeight="1">
      <c r="A58" s="76"/>
      <c r="B58" s="71"/>
      <c r="C58" s="46" t="s">
        <v>18</v>
      </c>
      <c r="D58" s="53"/>
      <c r="E58" s="48">
        <f t="shared" si="0"/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57">
        <v>0</v>
      </c>
      <c r="P58" s="57">
        <v>0</v>
      </c>
      <c r="Q58" s="57">
        <v>0</v>
      </c>
    </row>
    <row r="59" s="45" customFormat="1" ht="32.149999999999999" customHeight="1">
      <c r="A59" s="29"/>
      <c r="B59" s="75"/>
      <c r="C59" s="46" t="s">
        <v>24</v>
      </c>
      <c r="D59" s="53"/>
      <c r="E59" s="48">
        <f t="shared" si="0"/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57">
        <v>0</v>
      </c>
      <c r="P59" s="57">
        <v>0</v>
      </c>
      <c r="Q59" s="57">
        <v>0</v>
      </c>
    </row>
    <row r="60" s="45" customFormat="1" ht="26.100000000000001" customHeight="1">
      <c r="A60" s="24" t="s">
        <v>33</v>
      </c>
      <c r="B60" s="68" t="s">
        <v>34</v>
      </c>
      <c r="C60" s="46" t="s">
        <v>10</v>
      </c>
      <c r="D60" s="32"/>
      <c r="E60" s="48">
        <f t="shared" si="0"/>
        <v>9405045.0401899982</v>
      </c>
      <c r="F60" s="48">
        <f>F61+F62+F63+F64+F65+F67</f>
        <v>1477137.0490700002</v>
      </c>
      <c r="G60" s="48">
        <f>G61+G62+G63+G64+G65+G67</f>
        <v>1717360.4883400002</v>
      </c>
      <c r="H60" s="48">
        <f>H61+H62+H63+H64+H65+H67</f>
        <v>445613.91936999996</v>
      </c>
      <c r="I60" s="48">
        <f>I61+I62+I63+I64+I65+I67</f>
        <v>438649.54638000001</v>
      </c>
      <c r="J60" s="48">
        <f>J61+J62+J63+J64+J65+J67</f>
        <v>590560.50763000001</v>
      </c>
      <c r="K60" s="48">
        <f>K61+K62+K63+K64+K65+K67</f>
        <v>616521.40964000009</v>
      </c>
      <c r="L60" s="48">
        <f>L61+L62+L63+L64+L65+L67</f>
        <v>1044772.83979</v>
      </c>
      <c r="M60" s="48">
        <f>M61+M62+M63+M64+M65+M67</f>
        <v>972582.31556000002</v>
      </c>
      <c r="N60" s="48">
        <f>N61+N62+N63+N64+N65+N67</f>
        <v>608826.64654999995</v>
      </c>
      <c r="O60" s="57">
        <f>O61+O62+O63+O64+O65+O67</f>
        <v>505708.93783000007</v>
      </c>
      <c r="P60" s="57">
        <f>P61+P62+P63+P64+P65+P67</f>
        <v>489589.55757</v>
      </c>
      <c r="Q60" s="57">
        <f>Q61+Q62+Q63+Q64+Q65+Q67</f>
        <v>497721.82246</v>
      </c>
    </row>
    <row r="61" s="45" customFormat="1" ht="24.600000000000001" customHeight="1">
      <c r="A61" s="76"/>
      <c r="B61" s="71"/>
      <c r="C61" s="46" t="s">
        <v>11</v>
      </c>
      <c r="D61" s="32">
        <v>814</v>
      </c>
      <c r="E61" s="48">
        <f t="shared" si="0"/>
        <v>317739.67216000002</v>
      </c>
      <c r="F61" s="48">
        <f t="shared" ref="F61:F67" si="73">F69+F77</f>
        <v>0</v>
      </c>
      <c r="G61" s="48">
        <f t="shared" ref="G61:G67" si="74">G69+G77</f>
        <v>0</v>
      </c>
      <c r="H61" s="48">
        <f t="shared" ref="H61:H67" si="75">H69+H77</f>
        <v>0</v>
      </c>
      <c r="I61" s="48">
        <f t="shared" ref="I61:I67" si="76">I69+I77</f>
        <v>0</v>
      </c>
      <c r="J61" s="48">
        <f t="shared" ref="J61:J67" si="77">J69+J77</f>
        <v>0</v>
      </c>
      <c r="K61" s="48">
        <f t="shared" ref="K61:K67" si="78">K69+K77</f>
        <v>0</v>
      </c>
      <c r="L61" s="48">
        <f t="shared" ref="L61:L67" si="79">L69+L77</f>
        <v>270531.56041999999</v>
      </c>
      <c r="M61" s="48">
        <f t="shared" ref="M61:M67" si="80">M69+M77</f>
        <v>47196.971740000001</v>
      </c>
      <c r="N61" s="48">
        <f t="shared" ref="N61:N67" si="81">N69+N77</f>
        <v>11.140000000000001</v>
      </c>
      <c r="O61" s="57">
        <f t="shared" ref="O61:O67" si="82">O69+O77</f>
        <v>0</v>
      </c>
      <c r="P61" s="57">
        <f t="shared" ref="P61:P67" si="83">P69+P77</f>
        <v>0</v>
      </c>
      <c r="Q61" s="57">
        <f t="shared" ref="Q61:Q67" si="84">Q69+Q77</f>
        <v>0</v>
      </c>
    </row>
    <row r="62" s="45" customFormat="1" ht="23.100000000000001" customHeight="1">
      <c r="A62" s="76"/>
      <c r="B62" s="71"/>
      <c r="C62" s="46" t="s">
        <v>22</v>
      </c>
      <c r="D62" s="53" t="s">
        <v>23</v>
      </c>
      <c r="E62" s="47">
        <f t="shared" si="0"/>
        <v>6246095.0280300006</v>
      </c>
      <c r="F62" s="48">
        <f t="shared" si="73"/>
        <v>387082.97907</v>
      </c>
      <c r="G62" s="48">
        <f t="shared" si="74"/>
        <v>495572.22834000003</v>
      </c>
      <c r="H62" s="48">
        <f t="shared" si="75"/>
        <v>445613.91936999996</v>
      </c>
      <c r="I62" s="48">
        <f t="shared" si="76"/>
        <v>438649.54638000001</v>
      </c>
      <c r="J62" s="48">
        <f t="shared" si="77"/>
        <v>590560.50763000001</v>
      </c>
      <c r="K62" s="48">
        <f t="shared" si="78"/>
        <v>551642.49964000005</v>
      </c>
      <c r="L62" s="48">
        <f t="shared" si="79"/>
        <v>633788.37936999998</v>
      </c>
      <c r="M62" s="48">
        <f t="shared" si="80"/>
        <v>711635.04382000002</v>
      </c>
      <c r="N62" s="48">
        <f t="shared" si="81"/>
        <v>514034.00654999999</v>
      </c>
      <c r="O62" s="47">
        <f t="shared" si="82"/>
        <v>490204.53783000004</v>
      </c>
      <c r="P62" s="57">
        <f t="shared" si="83"/>
        <v>489589.55757</v>
      </c>
      <c r="Q62" s="57">
        <f t="shared" si="84"/>
        <v>497721.82246</v>
      </c>
      <c r="R62" s="49"/>
      <c r="S62" s="49"/>
    </row>
    <row r="63" s="45" customFormat="1" ht="23.25" customHeight="1">
      <c r="A63" s="76"/>
      <c r="B63" s="71"/>
      <c r="C63" s="46" t="s">
        <v>13</v>
      </c>
      <c r="D63" s="53"/>
      <c r="E63" s="48">
        <f t="shared" si="0"/>
        <v>0</v>
      </c>
      <c r="F63" s="48">
        <f t="shared" si="73"/>
        <v>0</v>
      </c>
      <c r="G63" s="48">
        <f t="shared" si="74"/>
        <v>0</v>
      </c>
      <c r="H63" s="48">
        <f t="shared" si="75"/>
        <v>0</v>
      </c>
      <c r="I63" s="48">
        <f t="shared" si="76"/>
        <v>0</v>
      </c>
      <c r="J63" s="48">
        <f t="shared" si="77"/>
        <v>0</v>
      </c>
      <c r="K63" s="48">
        <f t="shared" si="78"/>
        <v>0</v>
      </c>
      <c r="L63" s="48">
        <f t="shared" si="79"/>
        <v>0</v>
      </c>
      <c r="M63" s="48">
        <f t="shared" si="80"/>
        <v>0</v>
      </c>
      <c r="N63" s="48">
        <f t="shared" si="81"/>
        <v>0</v>
      </c>
      <c r="O63" s="57">
        <f t="shared" si="82"/>
        <v>0</v>
      </c>
      <c r="P63" s="57">
        <f t="shared" si="83"/>
        <v>0</v>
      </c>
      <c r="Q63" s="57">
        <f t="shared" si="84"/>
        <v>0</v>
      </c>
    </row>
    <row r="64" s="45" customFormat="1" ht="31.5" customHeight="1">
      <c r="A64" s="76"/>
      <c r="B64" s="71"/>
      <c r="C64" s="46" t="s">
        <v>14</v>
      </c>
      <c r="D64" s="53"/>
      <c r="E64" s="48">
        <f t="shared" si="0"/>
        <v>2841210.3399999999</v>
      </c>
      <c r="F64" s="48">
        <f t="shared" si="73"/>
        <v>1090054.0700000001</v>
      </c>
      <c r="G64" s="48">
        <f t="shared" si="74"/>
        <v>1221788.26</v>
      </c>
      <c r="H64" s="48">
        <f t="shared" si="75"/>
        <v>0</v>
      </c>
      <c r="I64" s="48">
        <f t="shared" si="76"/>
        <v>0</v>
      </c>
      <c r="J64" s="48">
        <f t="shared" si="77"/>
        <v>0</v>
      </c>
      <c r="K64" s="48">
        <f t="shared" si="78"/>
        <v>64878.910000000003</v>
      </c>
      <c r="L64" s="48">
        <f t="shared" si="79"/>
        <v>140452.89999999999</v>
      </c>
      <c r="M64" s="48">
        <f t="shared" si="80"/>
        <v>213750.29999999999</v>
      </c>
      <c r="N64" s="48">
        <f t="shared" si="81"/>
        <v>94781.5</v>
      </c>
      <c r="O64" s="57">
        <f t="shared" si="82"/>
        <v>15504.4</v>
      </c>
      <c r="P64" s="57">
        <f t="shared" si="83"/>
        <v>0</v>
      </c>
      <c r="Q64" s="57">
        <f t="shared" si="84"/>
        <v>0</v>
      </c>
    </row>
    <row r="65" s="45" customFormat="1" ht="24.600000000000001" customHeight="1">
      <c r="A65" s="76"/>
      <c r="B65" s="71"/>
      <c r="C65" s="46" t="s">
        <v>17</v>
      </c>
      <c r="D65" s="53"/>
      <c r="E65" s="48">
        <f t="shared" si="0"/>
        <v>0</v>
      </c>
      <c r="F65" s="48">
        <f t="shared" si="73"/>
        <v>0</v>
      </c>
      <c r="G65" s="48">
        <f t="shared" si="74"/>
        <v>0</v>
      </c>
      <c r="H65" s="48">
        <f t="shared" si="75"/>
        <v>0</v>
      </c>
      <c r="I65" s="48">
        <f t="shared" si="76"/>
        <v>0</v>
      </c>
      <c r="J65" s="48">
        <f t="shared" si="77"/>
        <v>0</v>
      </c>
      <c r="K65" s="48">
        <f t="shared" si="78"/>
        <v>0</v>
      </c>
      <c r="L65" s="48">
        <f t="shared" si="79"/>
        <v>0</v>
      </c>
      <c r="M65" s="48">
        <f t="shared" si="80"/>
        <v>0</v>
      </c>
      <c r="N65" s="48">
        <f t="shared" si="81"/>
        <v>0</v>
      </c>
      <c r="O65" s="57">
        <f t="shared" si="82"/>
        <v>0</v>
      </c>
      <c r="P65" s="57">
        <f t="shared" si="83"/>
        <v>0</v>
      </c>
      <c r="Q65" s="57">
        <f t="shared" si="84"/>
        <v>0</v>
      </c>
    </row>
    <row r="66" s="45" customFormat="1" ht="33.649999999999999" customHeight="1">
      <c r="A66" s="76"/>
      <c r="B66" s="71"/>
      <c r="C66" s="46" t="s">
        <v>18</v>
      </c>
      <c r="D66" s="53"/>
      <c r="E66" s="48">
        <f t="shared" si="0"/>
        <v>0</v>
      </c>
      <c r="F66" s="48">
        <f t="shared" si="73"/>
        <v>0</v>
      </c>
      <c r="G66" s="48">
        <f t="shared" si="74"/>
        <v>0</v>
      </c>
      <c r="H66" s="48">
        <f t="shared" si="75"/>
        <v>0</v>
      </c>
      <c r="I66" s="48">
        <f t="shared" si="76"/>
        <v>0</v>
      </c>
      <c r="J66" s="48">
        <f t="shared" si="77"/>
        <v>0</v>
      </c>
      <c r="K66" s="48">
        <f t="shared" si="78"/>
        <v>0</v>
      </c>
      <c r="L66" s="48">
        <f t="shared" si="79"/>
        <v>0</v>
      </c>
      <c r="M66" s="48">
        <f t="shared" si="80"/>
        <v>0</v>
      </c>
      <c r="N66" s="48">
        <f t="shared" si="81"/>
        <v>0</v>
      </c>
      <c r="O66" s="57">
        <f t="shared" si="82"/>
        <v>0</v>
      </c>
      <c r="P66" s="57">
        <f t="shared" si="83"/>
        <v>0</v>
      </c>
      <c r="Q66" s="57">
        <f t="shared" si="84"/>
        <v>0</v>
      </c>
    </row>
    <row r="67" s="45" customFormat="1" ht="43" customHeight="1">
      <c r="A67" s="29"/>
      <c r="B67" s="75"/>
      <c r="C67" s="46" t="s">
        <v>24</v>
      </c>
      <c r="D67" s="53"/>
      <c r="E67" s="48">
        <f t="shared" si="0"/>
        <v>0</v>
      </c>
      <c r="F67" s="48">
        <f t="shared" si="73"/>
        <v>0</v>
      </c>
      <c r="G67" s="48">
        <f t="shared" si="74"/>
        <v>0</v>
      </c>
      <c r="H67" s="48">
        <f t="shared" si="75"/>
        <v>0</v>
      </c>
      <c r="I67" s="48">
        <f t="shared" si="76"/>
        <v>0</v>
      </c>
      <c r="J67" s="48">
        <f t="shared" si="77"/>
        <v>0</v>
      </c>
      <c r="K67" s="48">
        <f t="shared" si="78"/>
        <v>0</v>
      </c>
      <c r="L67" s="48">
        <f t="shared" si="79"/>
        <v>0</v>
      </c>
      <c r="M67" s="48">
        <f t="shared" si="80"/>
        <v>0</v>
      </c>
      <c r="N67" s="48">
        <f t="shared" si="81"/>
        <v>0</v>
      </c>
      <c r="O67" s="57">
        <f t="shared" si="82"/>
        <v>0</v>
      </c>
      <c r="P67" s="57">
        <f t="shared" si="83"/>
        <v>0</v>
      </c>
      <c r="Q67" s="57">
        <f t="shared" si="84"/>
        <v>0</v>
      </c>
    </row>
    <row r="68" s="45" customFormat="1" ht="17.5" customHeight="1">
      <c r="A68" s="24" t="s">
        <v>35</v>
      </c>
      <c r="B68" s="68" t="s">
        <v>36</v>
      </c>
      <c r="C68" s="46" t="s">
        <v>10</v>
      </c>
      <c r="D68" s="32"/>
      <c r="E68" s="48">
        <f t="shared" si="0"/>
        <v>8702111.4181899987</v>
      </c>
      <c r="F68" s="48">
        <f>F69+F70+F71+F72+F73+F75</f>
        <v>1424812.0270700001</v>
      </c>
      <c r="G68" s="48">
        <f>G69+G70+G71+G72+G73+G75</f>
        <v>1663348.1483400001</v>
      </c>
      <c r="H68" s="48">
        <f>H69+H70+H71+H72+H73+H75</f>
        <v>396325.11936999997</v>
      </c>
      <c r="I68" s="48">
        <f>I69+I70+I71+I72+I73+I75</f>
        <v>386649.84638</v>
      </c>
      <c r="J68" s="48">
        <f>J69+J70+J71+J72+J73+J75</f>
        <v>536324.90763000003</v>
      </c>
      <c r="K68" s="48">
        <f>K69+K70+K71+K72+K73+K75</f>
        <v>561521.40963999997</v>
      </c>
      <c r="L68" s="48">
        <f>L69+L70+L71+L72+L73+L75</f>
        <v>987024.83979</v>
      </c>
      <c r="M68" s="48">
        <f>M69+M70+M71+M72+M73+M75</f>
        <v>911924.41555999988</v>
      </c>
      <c r="N68" s="48">
        <f>N69+N70+N71+N72+N73+N75</f>
        <v>545742.44654999999</v>
      </c>
      <c r="O68" s="57">
        <f>O69+O70+O71+O72+O73+O75</f>
        <v>437514.91783000005</v>
      </c>
      <c r="P68" s="57">
        <f>P69+P70+P71+P72+P73+P75</f>
        <v>421395.53756999999</v>
      </c>
      <c r="Q68" s="57">
        <f>Q69+Q70+Q71+Q72+Q73+Q75</f>
        <v>429527.80245999998</v>
      </c>
    </row>
    <row r="69" s="45" customFormat="1" ht="17.5" customHeight="1">
      <c r="A69" s="76"/>
      <c r="B69" s="71"/>
      <c r="C69" s="46" t="s">
        <v>11</v>
      </c>
      <c r="D69" s="32">
        <v>814</v>
      </c>
      <c r="E69" s="48">
        <f t="shared" si="0"/>
        <v>317739.67216000002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270531.56041999999</v>
      </c>
      <c r="M69" s="48">
        <v>47196.971740000001</v>
      </c>
      <c r="N69" s="48">
        <v>11.140000000000001</v>
      </c>
      <c r="O69" s="57">
        <v>0</v>
      </c>
      <c r="P69" s="57">
        <v>0</v>
      </c>
      <c r="Q69" s="57">
        <v>0</v>
      </c>
    </row>
    <row r="70" s="45" customFormat="1" ht="18" customHeight="1">
      <c r="A70" s="76"/>
      <c r="B70" s="71"/>
      <c r="C70" s="46" t="s">
        <v>22</v>
      </c>
      <c r="D70" s="53" t="s">
        <v>23</v>
      </c>
      <c r="E70" s="47">
        <f t="shared" si="0"/>
        <v>5543161.4060299993</v>
      </c>
      <c r="F70" s="48">
        <v>334757.95707</v>
      </c>
      <c r="G70" s="48">
        <v>441559.88834</v>
      </c>
      <c r="H70" s="48">
        <v>396325.11936999997</v>
      </c>
      <c r="I70" s="48">
        <v>386649.84638</v>
      </c>
      <c r="J70" s="48">
        <v>536324.90763000003</v>
      </c>
      <c r="K70" s="48">
        <v>496642.49963999999</v>
      </c>
      <c r="L70" s="48">
        <v>576040.37936999998</v>
      </c>
      <c r="M70" s="48">
        <f>698174.11556-47196.97174</f>
        <v>650977.14382</v>
      </c>
      <c r="N70" s="48">
        <v>450949.80654999998</v>
      </c>
      <c r="O70" s="47">
        <v>422010.51783000003</v>
      </c>
      <c r="P70" s="57">
        <v>421395.53756999999</v>
      </c>
      <c r="Q70" s="57">
        <v>429527.80245999998</v>
      </c>
      <c r="R70" s="49"/>
    </row>
    <row r="71" s="45" customFormat="1" ht="17.5" customHeight="1">
      <c r="A71" s="76"/>
      <c r="B71" s="71"/>
      <c r="C71" s="46" t="s">
        <v>13</v>
      </c>
      <c r="D71" s="53"/>
      <c r="E71" s="48">
        <f t="shared" si="0"/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57">
        <v>0</v>
      </c>
      <c r="P71" s="57">
        <v>0</v>
      </c>
      <c r="Q71" s="57">
        <v>0</v>
      </c>
    </row>
    <row r="72" s="45" customFormat="1" ht="30" customHeight="1">
      <c r="A72" s="76"/>
      <c r="B72" s="71"/>
      <c r="C72" s="46" t="s">
        <v>14</v>
      </c>
      <c r="D72" s="53"/>
      <c r="E72" s="48">
        <f t="shared" si="0"/>
        <v>2841210.3399999999</v>
      </c>
      <c r="F72" s="48">
        <v>1090054.0700000001</v>
      </c>
      <c r="G72" s="48">
        <v>1221788.26</v>
      </c>
      <c r="H72" s="48">
        <v>0</v>
      </c>
      <c r="I72" s="48">
        <v>0</v>
      </c>
      <c r="J72" s="48">
        <v>0</v>
      </c>
      <c r="K72" s="48">
        <v>64878.910000000003</v>
      </c>
      <c r="L72" s="48">
        <v>140452.89999999999</v>
      </c>
      <c r="M72" s="48">
        <v>213750.29999999999</v>
      </c>
      <c r="N72" s="48">
        <v>94781.5</v>
      </c>
      <c r="O72" s="77">
        <v>15504.4</v>
      </c>
      <c r="P72" s="57">
        <v>0</v>
      </c>
      <c r="Q72" s="57">
        <v>0</v>
      </c>
    </row>
    <row r="73" s="45" customFormat="1" ht="18.600000000000001" customHeight="1">
      <c r="A73" s="76"/>
      <c r="B73" s="71"/>
      <c r="C73" s="46" t="s">
        <v>17</v>
      </c>
      <c r="D73" s="53"/>
      <c r="E73" s="48">
        <f t="shared" si="0"/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57">
        <v>0</v>
      </c>
      <c r="P73" s="57">
        <v>0</v>
      </c>
      <c r="Q73" s="57">
        <v>0</v>
      </c>
    </row>
    <row r="74" s="45" customFormat="1" ht="28.5" customHeight="1">
      <c r="A74" s="76"/>
      <c r="B74" s="71"/>
      <c r="C74" s="46" t="s">
        <v>18</v>
      </c>
      <c r="D74" s="53"/>
      <c r="E74" s="48">
        <f t="shared" ref="E74:E99" si="85">F74+G74+H74+I74+J74+K74+L74+M74+N74+O74+P74+Q74</f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57">
        <v>0</v>
      </c>
      <c r="P74" s="57">
        <v>0</v>
      </c>
      <c r="Q74" s="57">
        <v>0</v>
      </c>
    </row>
    <row r="75" s="45" customFormat="1" ht="28.5" customHeight="1">
      <c r="A75" s="29"/>
      <c r="B75" s="75"/>
      <c r="C75" s="46" t="s">
        <v>24</v>
      </c>
      <c r="D75" s="53"/>
      <c r="E75" s="48">
        <f t="shared" si="85"/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57">
        <v>0</v>
      </c>
      <c r="P75" s="57">
        <v>0</v>
      </c>
      <c r="Q75" s="57">
        <v>0</v>
      </c>
    </row>
    <row r="76" s="45" customFormat="1" ht="19" customHeight="1">
      <c r="A76" s="78" t="s">
        <v>37</v>
      </c>
      <c r="B76" s="68" t="s">
        <v>38</v>
      </c>
      <c r="C76" s="46" t="s">
        <v>10</v>
      </c>
      <c r="D76" s="32"/>
      <c r="E76" s="48">
        <f t="shared" si="85"/>
        <v>702933.62200000009</v>
      </c>
      <c r="F76" s="48">
        <f>F77+F78+F79+F80+F81+F83</f>
        <v>52325.021999999997</v>
      </c>
      <c r="G76" s="48">
        <f>G77+G78+G79+G80+G81+G83</f>
        <v>54012.339999999997</v>
      </c>
      <c r="H76" s="48">
        <f>H77+H78+H79+H80+H81+H83</f>
        <v>49288.800000000003</v>
      </c>
      <c r="I76" s="48">
        <f>I77+I78+I79+I80+I81+I83</f>
        <v>51999.699999999997</v>
      </c>
      <c r="J76" s="48">
        <f>J77+J78+J79+J80+J81+J83</f>
        <v>54235.599999999999</v>
      </c>
      <c r="K76" s="48">
        <f>K77+K78+K79+K80+K81+K83</f>
        <v>55000</v>
      </c>
      <c r="L76" s="48">
        <f>L77+L78+L79+L80+L81+L83</f>
        <v>57748</v>
      </c>
      <c r="M76" s="48">
        <f>M77+M78+M79+M80+M81+M83</f>
        <v>60657.900000000001</v>
      </c>
      <c r="N76" s="48">
        <f>N77+N78+N79+N80+N81+N83</f>
        <v>63084.199999999997</v>
      </c>
      <c r="O76" s="57">
        <f>O77+O78+O79+O80+O81+O83</f>
        <v>68194.020000000004</v>
      </c>
      <c r="P76" s="57">
        <f>P77+P78+P79+P80+P81+P83</f>
        <v>68194.020000000004</v>
      </c>
      <c r="Q76" s="57">
        <f>Q77+Q78+Q79+Q80+Q81+Q83</f>
        <v>68194.020000000004</v>
      </c>
    </row>
    <row r="77" s="45" customFormat="1" ht="15" customHeight="1">
      <c r="A77" s="79"/>
      <c r="B77" s="71"/>
      <c r="C77" s="46" t="s">
        <v>11</v>
      </c>
      <c r="D77" s="32"/>
      <c r="E77" s="48">
        <f t="shared" si="85"/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57">
        <v>0</v>
      </c>
      <c r="P77" s="57">
        <v>0</v>
      </c>
      <c r="Q77" s="57">
        <v>0</v>
      </c>
    </row>
    <row r="78" s="45" customFormat="1" ht="15" customHeight="1">
      <c r="A78" s="79"/>
      <c r="B78" s="71"/>
      <c r="C78" s="46" t="s">
        <v>22</v>
      </c>
      <c r="D78" s="53" t="s">
        <v>23</v>
      </c>
      <c r="E78" s="48">
        <f t="shared" si="85"/>
        <v>702933.62200000009</v>
      </c>
      <c r="F78" s="48">
        <v>52325.021999999997</v>
      </c>
      <c r="G78" s="48">
        <v>54012.339999999997</v>
      </c>
      <c r="H78" s="48">
        <v>49288.800000000003</v>
      </c>
      <c r="I78" s="48">
        <v>51999.699999999997</v>
      </c>
      <c r="J78" s="48">
        <v>54235.599999999999</v>
      </c>
      <c r="K78" s="48">
        <v>55000</v>
      </c>
      <c r="L78" s="48">
        <v>57748</v>
      </c>
      <c r="M78" s="48">
        <v>60657.900000000001</v>
      </c>
      <c r="N78" s="48">
        <v>63084.199999999997</v>
      </c>
      <c r="O78" s="57">
        <v>68194.020000000004</v>
      </c>
      <c r="P78" s="57">
        <v>68194.020000000004</v>
      </c>
      <c r="Q78" s="57">
        <v>68194.020000000004</v>
      </c>
    </row>
    <row r="79" s="45" customFormat="1" ht="15" customHeight="1">
      <c r="A79" s="79"/>
      <c r="B79" s="71"/>
      <c r="C79" s="46" t="s">
        <v>13</v>
      </c>
      <c r="D79" s="53"/>
      <c r="E79" s="48">
        <f t="shared" si="85"/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57">
        <v>0</v>
      </c>
      <c r="P79" s="57">
        <v>0</v>
      </c>
      <c r="Q79" s="57">
        <v>0</v>
      </c>
    </row>
    <row r="80" s="45" customFormat="1" ht="30" customHeight="1">
      <c r="A80" s="79"/>
      <c r="B80" s="71"/>
      <c r="C80" s="46" t="s">
        <v>14</v>
      </c>
      <c r="D80" s="53"/>
      <c r="E80" s="48">
        <f t="shared" si="85"/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57">
        <v>0</v>
      </c>
      <c r="P80" s="57">
        <v>0</v>
      </c>
      <c r="Q80" s="57">
        <v>0</v>
      </c>
    </row>
    <row r="81" ht="15" customHeight="1">
      <c r="A81" s="79"/>
      <c r="B81" s="71"/>
      <c r="C81" s="46" t="s">
        <v>17</v>
      </c>
      <c r="D81" s="53"/>
      <c r="E81" s="48">
        <f t="shared" si="85"/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57">
        <v>0</v>
      </c>
      <c r="P81" s="57">
        <v>0</v>
      </c>
      <c r="Q81" s="57">
        <v>0</v>
      </c>
    </row>
    <row r="82" ht="30" customHeight="1">
      <c r="A82" s="79"/>
      <c r="B82" s="71"/>
      <c r="C82" s="46" t="s">
        <v>18</v>
      </c>
      <c r="D82" s="53"/>
      <c r="E82" s="48">
        <f t="shared" si="85"/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57">
        <v>0</v>
      </c>
      <c r="P82" s="57">
        <v>0</v>
      </c>
      <c r="Q82" s="57">
        <v>0</v>
      </c>
    </row>
    <row r="83" ht="30" customHeight="1">
      <c r="A83" s="80"/>
      <c r="B83" s="75"/>
      <c r="C83" s="46" t="s">
        <v>24</v>
      </c>
      <c r="D83" s="53"/>
      <c r="E83" s="48">
        <f t="shared" si="85"/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57">
        <v>0</v>
      </c>
      <c r="P83" s="57">
        <v>0</v>
      </c>
      <c r="Q83" s="57">
        <v>0</v>
      </c>
    </row>
    <row r="84" ht="20.100000000000001" customHeight="1">
      <c r="A84" s="24" t="s">
        <v>39</v>
      </c>
      <c r="B84" s="68" t="s">
        <v>40</v>
      </c>
      <c r="C84" s="46" t="s">
        <v>10</v>
      </c>
      <c r="D84" s="32"/>
      <c r="E84" s="48">
        <f t="shared" si="85"/>
        <v>1850881.4790500002</v>
      </c>
      <c r="F84" s="48">
        <f>F85+F86+F87+F88+F89+F91</f>
        <v>158750.40904999999</v>
      </c>
      <c r="G84" s="48">
        <f>G85+G86+G87+G88+G89+G91</f>
        <v>168768.89999999999</v>
      </c>
      <c r="H84" s="48">
        <f>H85+H86+H87+H88+H89+H91</f>
        <v>152524</v>
      </c>
      <c r="I84" s="48">
        <f>I85+I86+I87+I88+I89+I91</f>
        <v>137126.60000000003</v>
      </c>
      <c r="J84" s="48">
        <f>J85+J86+J87+J88+J89+J91</f>
        <v>150484.57000000001</v>
      </c>
      <c r="K84" s="48">
        <f>K85+K86+K87+K88+K89+K91</f>
        <v>135855</v>
      </c>
      <c r="L84" s="48">
        <f>L85+L86+L87+L88+L89+L91</f>
        <v>149961.70000000001</v>
      </c>
      <c r="M84" s="48">
        <f>M85+M86+M87+M88+M89+M91</f>
        <v>151004.69999999998</v>
      </c>
      <c r="N84" s="48">
        <f>N85+N86+N87+N88+N89+N91</f>
        <v>153783.60000000001</v>
      </c>
      <c r="O84" s="57">
        <f>O85+O86+O87+O88+O89+O91</f>
        <v>159912.90000000002</v>
      </c>
      <c r="P84" s="57">
        <f>P85+P86+P87+P88+P89+P91</f>
        <v>164277.79999999999</v>
      </c>
      <c r="Q84" s="57">
        <f>Q85+Q86+Q87+Q88+Q89+Q91</f>
        <v>168431.29999999999</v>
      </c>
    </row>
    <row r="85" ht="16.5" customHeight="1">
      <c r="A85" s="76"/>
      <c r="B85" s="71"/>
      <c r="C85" s="46" t="s">
        <v>11</v>
      </c>
      <c r="D85" s="32">
        <v>814</v>
      </c>
      <c r="E85" s="48">
        <f t="shared" si="85"/>
        <v>1840293.4341700003</v>
      </c>
      <c r="F85" s="48">
        <f t="shared" ref="F85:F86" si="86">F93+F101+F109</f>
        <v>150860.86416999999</v>
      </c>
      <c r="G85" s="48">
        <f t="shared" ref="G85:G86" si="87">G93+G101+G109</f>
        <v>168306.5</v>
      </c>
      <c r="H85" s="48">
        <f t="shared" ref="H85:H86" si="88">H93+H101+H109</f>
        <v>152524</v>
      </c>
      <c r="I85" s="48">
        <f t="shared" ref="I85:I86" si="89">I93+I101+I109</f>
        <v>135749.90000000002</v>
      </c>
      <c r="J85" s="48">
        <f t="shared" ref="J85:J86" si="90">J93+J101+J109</f>
        <v>149625.17000000001</v>
      </c>
      <c r="K85" s="48">
        <f t="shared" ref="K85:K86" si="91">K93+K101+K109</f>
        <v>135855</v>
      </c>
      <c r="L85" s="48">
        <f t="shared" ref="L85:L86" si="92">L93+L101+L109</f>
        <v>149961.70000000001</v>
      </c>
      <c r="M85" s="48">
        <f t="shared" ref="M85:M86" si="93">M93+M101+M109</f>
        <v>151004.69999999998</v>
      </c>
      <c r="N85" s="48">
        <f t="shared" ref="N85:N86" si="94">N93+N101+N109</f>
        <v>153783.60000000001</v>
      </c>
      <c r="O85" s="57">
        <f t="shared" ref="O85:O86" si="95">O93+O101+O109</f>
        <v>159912.90000000002</v>
      </c>
      <c r="P85" s="57">
        <f t="shared" ref="P85:P86" si="96">P93+P101+P109</f>
        <v>164277.79999999999</v>
      </c>
      <c r="Q85" s="57">
        <f t="shared" ref="Q85:Q86" si="97">Q93+Q101+Q109</f>
        <v>168431.29999999999</v>
      </c>
    </row>
    <row r="86" ht="15" customHeight="1">
      <c r="A86" s="76"/>
      <c r="B86" s="71"/>
      <c r="C86" s="46" t="s">
        <v>22</v>
      </c>
      <c r="D86" s="53" t="s">
        <v>23</v>
      </c>
      <c r="E86" s="48">
        <f t="shared" si="85"/>
        <v>10588.044880000001</v>
      </c>
      <c r="F86" s="48">
        <f t="shared" si="86"/>
        <v>7889.5448800000004</v>
      </c>
      <c r="G86" s="48">
        <f t="shared" si="87"/>
        <v>462.39999999999998</v>
      </c>
      <c r="H86" s="48">
        <f t="shared" si="88"/>
        <v>0</v>
      </c>
      <c r="I86" s="48">
        <f t="shared" si="89"/>
        <v>1376.7</v>
      </c>
      <c r="J86" s="48">
        <f t="shared" si="90"/>
        <v>859.39999999999998</v>
      </c>
      <c r="K86" s="48">
        <f t="shared" si="91"/>
        <v>0</v>
      </c>
      <c r="L86" s="48">
        <f t="shared" si="92"/>
        <v>0</v>
      </c>
      <c r="M86" s="48">
        <f t="shared" si="93"/>
        <v>0</v>
      </c>
      <c r="N86" s="48">
        <f t="shared" si="94"/>
        <v>0</v>
      </c>
      <c r="O86" s="57">
        <f t="shared" si="95"/>
        <v>0</v>
      </c>
      <c r="P86" s="57">
        <f t="shared" si="96"/>
        <v>0</v>
      </c>
      <c r="Q86" s="57">
        <f t="shared" si="97"/>
        <v>0</v>
      </c>
    </row>
    <row r="87" ht="15" customHeight="1">
      <c r="A87" s="76"/>
      <c r="B87" s="71"/>
      <c r="C87" s="46" t="s">
        <v>13</v>
      </c>
      <c r="D87" s="53"/>
      <c r="E87" s="48">
        <f t="shared" si="85"/>
        <v>0</v>
      </c>
      <c r="F87" s="48">
        <f t="shared" ref="F87:F91" si="98">F95+F111</f>
        <v>0</v>
      </c>
      <c r="G87" s="48">
        <f t="shared" ref="G87:G91" si="99">G95+G111</f>
        <v>0</v>
      </c>
      <c r="H87" s="48">
        <f t="shared" ref="H87:H91" si="100">H95+H111</f>
        <v>0</v>
      </c>
      <c r="I87" s="48">
        <f t="shared" ref="I87:I91" si="101">I95+I111</f>
        <v>0</v>
      </c>
      <c r="J87" s="48">
        <f t="shared" ref="J87:J91" si="102">J95+J111</f>
        <v>0</v>
      </c>
      <c r="K87" s="48">
        <f t="shared" ref="K87:K91" si="103">K95+K111</f>
        <v>0</v>
      </c>
      <c r="L87" s="48">
        <f t="shared" ref="L87:L91" si="104">L95+L111</f>
        <v>0</v>
      </c>
      <c r="M87" s="48">
        <f t="shared" ref="M87:M91" si="105">M95+M111</f>
        <v>0</v>
      </c>
      <c r="N87" s="48">
        <f t="shared" ref="N87:N91" si="106">N95+N111</f>
        <v>0</v>
      </c>
      <c r="O87" s="57">
        <f t="shared" ref="O87:O91" si="107">O95+O111</f>
        <v>0</v>
      </c>
      <c r="P87" s="57">
        <f t="shared" ref="P87:P91" si="108">P95+P111</f>
        <v>0</v>
      </c>
      <c r="Q87" s="57">
        <f t="shared" ref="Q87:Q91" si="109">Q95+Q111</f>
        <v>0</v>
      </c>
    </row>
    <row r="88" ht="30" customHeight="1">
      <c r="A88" s="76"/>
      <c r="B88" s="71"/>
      <c r="C88" s="46" t="s">
        <v>14</v>
      </c>
      <c r="D88" s="53"/>
      <c r="E88" s="48">
        <f t="shared" si="85"/>
        <v>0</v>
      </c>
      <c r="F88" s="48">
        <f t="shared" si="98"/>
        <v>0</v>
      </c>
      <c r="G88" s="48">
        <f t="shared" si="99"/>
        <v>0</v>
      </c>
      <c r="H88" s="48">
        <f t="shared" si="100"/>
        <v>0</v>
      </c>
      <c r="I88" s="48">
        <f t="shared" si="101"/>
        <v>0</v>
      </c>
      <c r="J88" s="48">
        <f t="shared" si="102"/>
        <v>0</v>
      </c>
      <c r="K88" s="48">
        <f t="shared" si="103"/>
        <v>0</v>
      </c>
      <c r="L88" s="48">
        <f t="shared" si="104"/>
        <v>0</v>
      </c>
      <c r="M88" s="48">
        <f t="shared" si="105"/>
        <v>0</v>
      </c>
      <c r="N88" s="48">
        <f t="shared" si="106"/>
        <v>0</v>
      </c>
      <c r="O88" s="57">
        <f t="shared" si="107"/>
        <v>0</v>
      </c>
      <c r="P88" s="57">
        <f t="shared" si="108"/>
        <v>0</v>
      </c>
      <c r="Q88" s="57">
        <f t="shared" si="109"/>
        <v>0</v>
      </c>
    </row>
    <row r="89" ht="15" customHeight="1">
      <c r="A89" s="76"/>
      <c r="B89" s="71"/>
      <c r="C89" s="46" t="s">
        <v>17</v>
      </c>
      <c r="D89" s="53"/>
      <c r="E89" s="48">
        <f t="shared" si="85"/>
        <v>0</v>
      </c>
      <c r="F89" s="48">
        <f t="shared" si="98"/>
        <v>0</v>
      </c>
      <c r="G89" s="48">
        <f t="shared" si="99"/>
        <v>0</v>
      </c>
      <c r="H89" s="48">
        <f t="shared" si="100"/>
        <v>0</v>
      </c>
      <c r="I89" s="48">
        <f t="shared" si="101"/>
        <v>0</v>
      </c>
      <c r="J89" s="48">
        <f t="shared" si="102"/>
        <v>0</v>
      </c>
      <c r="K89" s="48">
        <f t="shared" si="103"/>
        <v>0</v>
      </c>
      <c r="L89" s="48">
        <f t="shared" si="104"/>
        <v>0</v>
      </c>
      <c r="M89" s="48">
        <f t="shared" si="105"/>
        <v>0</v>
      </c>
      <c r="N89" s="48">
        <f t="shared" si="106"/>
        <v>0</v>
      </c>
      <c r="O89" s="57">
        <f t="shared" si="107"/>
        <v>0</v>
      </c>
      <c r="P89" s="57">
        <f t="shared" si="108"/>
        <v>0</v>
      </c>
      <c r="Q89" s="57">
        <f t="shared" si="109"/>
        <v>0</v>
      </c>
    </row>
    <row r="90" ht="30" customHeight="1">
      <c r="A90" s="76"/>
      <c r="B90" s="71"/>
      <c r="C90" s="46" t="s">
        <v>18</v>
      </c>
      <c r="D90" s="53"/>
      <c r="E90" s="48">
        <f t="shared" si="85"/>
        <v>0</v>
      </c>
      <c r="F90" s="48">
        <f t="shared" si="98"/>
        <v>0</v>
      </c>
      <c r="G90" s="48">
        <f t="shared" si="99"/>
        <v>0</v>
      </c>
      <c r="H90" s="48">
        <f t="shared" si="100"/>
        <v>0</v>
      </c>
      <c r="I90" s="48">
        <f t="shared" si="101"/>
        <v>0</v>
      </c>
      <c r="J90" s="48">
        <f t="shared" si="102"/>
        <v>0</v>
      </c>
      <c r="K90" s="48">
        <f t="shared" si="103"/>
        <v>0</v>
      </c>
      <c r="L90" s="48">
        <f t="shared" si="104"/>
        <v>0</v>
      </c>
      <c r="M90" s="48">
        <f t="shared" si="105"/>
        <v>0</v>
      </c>
      <c r="N90" s="48">
        <f t="shared" si="106"/>
        <v>0</v>
      </c>
      <c r="O90" s="57">
        <f t="shared" si="107"/>
        <v>0</v>
      </c>
      <c r="P90" s="57">
        <f t="shared" si="108"/>
        <v>0</v>
      </c>
      <c r="Q90" s="57">
        <f t="shared" si="109"/>
        <v>0</v>
      </c>
    </row>
    <row r="91" ht="30" customHeight="1">
      <c r="A91" s="29"/>
      <c r="B91" s="75"/>
      <c r="C91" s="46" t="s">
        <v>24</v>
      </c>
      <c r="D91" s="53"/>
      <c r="E91" s="48">
        <f t="shared" si="85"/>
        <v>0</v>
      </c>
      <c r="F91" s="48">
        <f t="shared" si="98"/>
        <v>0</v>
      </c>
      <c r="G91" s="48">
        <f t="shared" si="99"/>
        <v>0</v>
      </c>
      <c r="H91" s="48">
        <f t="shared" si="100"/>
        <v>0</v>
      </c>
      <c r="I91" s="48">
        <f t="shared" si="101"/>
        <v>0</v>
      </c>
      <c r="J91" s="48">
        <f t="shared" si="102"/>
        <v>0</v>
      </c>
      <c r="K91" s="48">
        <f t="shared" si="103"/>
        <v>0</v>
      </c>
      <c r="L91" s="48">
        <f t="shared" si="104"/>
        <v>0</v>
      </c>
      <c r="M91" s="48">
        <f t="shared" si="105"/>
        <v>0</v>
      </c>
      <c r="N91" s="48">
        <f t="shared" si="106"/>
        <v>0</v>
      </c>
      <c r="O91" s="57">
        <f t="shared" si="107"/>
        <v>0</v>
      </c>
      <c r="P91" s="57">
        <f t="shared" si="108"/>
        <v>0</v>
      </c>
      <c r="Q91" s="57">
        <f t="shared" si="109"/>
        <v>0</v>
      </c>
    </row>
    <row r="92" ht="20.100000000000001" customHeight="1">
      <c r="A92" s="24" t="s">
        <v>41</v>
      </c>
      <c r="B92" s="68" t="s">
        <v>42</v>
      </c>
      <c r="C92" s="46" t="s">
        <v>10</v>
      </c>
      <c r="D92" s="32"/>
      <c r="E92" s="48">
        <f t="shared" si="85"/>
        <v>59687.870000000003</v>
      </c>
      <c r="F92" s="48">
        <f>F93+F94+F95+F96+F97+F99</f>
        <v>14815.4</v>
      </c>
      <c r="G92" s="48">
        <f>G93+G94+G95+G96+G97+G99</f>
        <v>14948</v>
      </c>
      <c r="H92" s="48">
        <f>H93+H94+H95+H96+H97+H99</f>
        <v>10821.200000000001</v>
      </c>
      <c r="I92" s="48">
        <f>I93+I94+I95+I96+I97+I99</f>
        <v>2753.4000000000001</v>
      </c>
      <c r="J92" s="48">
        <f>J93+J94+J95+J96+J97+J99</f>
        <v>1685.97</v>
      </c>
      <c r="K92" s="48">
        <f>K93+K94+K95+K96+K97+K99</f>
        <v>2970.5999999999999</v>
      </c>
      <c r="L92" s="48">
        <f>L93+L94+L95+L96+L97+L99</f>
        <v>2890.6999999999998</v>
      </c>
      <c r="M92" s="48">
        <f>M93+M94+M95+M96+M97+M99</f>
        <v>2812.8000000000002</v>
      </c>
      <c r="N92" s="48">
        <f>N93+N94+N95+N96+N97+N99</f>
        <v>2953.0999999999999</v>
      </c>
      <c r="O92" s="57">
        <f>O93+O94+O95+O96+O97+O99</f>
        <v>3036.6999999999998</v>
      </c>
      <c r="P92" s="57">
        <f>P93+P94+P95+P96+P97+P99</f>
        <v>0</v>
      </c>
      <c r="Q92" s="57">
        <f>Q93+Q94+Q95+Q96+Q97+Q99</f>
        <v>0</v>
      </c>
    </row>
    <row r="93" ht="15" customHeight="1">
      <c r="A93" s="76"/>
      <c r="B93" s="71"/>
      <c r="C93" s="46" t="s">
        <v>11</v>
      </c>
      <c r="D93" s="32">
        <v>814</v>
      </c>
      <c r="E93" s="48">
        <f t="shared" si="85"/>
        <v>56552.369999999988</v>
      </c>
      <c r="F93" s="48">
        <v>14378.4</v>
      </c>
      <c r="G93" s="48">
        <v>14485.6</v>
      </c>
      <c r="H93" s="48">
        <v>10821.200000000001</v>
      </c>
      <c r="I93" s="48">
        <v>1376.7</v>
      </c>
      <c r="J93" s="48">
        <v>826.57000000000005</v>
      </c>
      <c r="K93" s="48">
        <v>2970.5999999999999</v>
      </c>
      <c r="L93" s="48">
        <v>2890.6999999999998</v>
      </c>
      <c r="M93" s="48">
        <v>2812.8000000000002</v>
      </c>
      <c r="N93" s="48">
        <v>2953.0999999999999</v>
      </c>
      <c r="O93" s="57">
        <v>3036.6999999999998</v>
      </c>
      <c r="P93" s="57">
        <v>0</v>
      </c>
      <c r="Q93" s="57">
        <v>0</v>
      </c>
    </row>
    <row r="94" ht="15" customHeight="1">
      <c r="A94" s="76"/>
      <c r="B94" s="71"/>
      <c r="C94" s="46" t="s">
        <v>22</v>
      </c>
      <c r="D94" s="53">
        <v>814</v>
      </c>
      <c r="E94" s="48">
        <f t="shared" si="85"/>
        <v>3135.5</v>
      </c>
      <c r="F94" s="48">
        <v>437</v>
      </c>
      <c r="G94" s="48">
        <v>462.39999999999998</v>
      </c>
      <c r="H94" s="48">
        <v>0</v>
      </c>
      <c r="I94" s="48">
        <v>1376.7</v>
      </c>
      <c r="J94" s="48">
        <v>859.39999999999998</v>
      </c>
      <c r="K94" s="48">
        <v>0</v>
      </c>
      <c r="L94" s="48">
        <v>0</v>
      </c>
      <c r="M94" s="48">
        <v>0</v>
      </c>
      <c r="N94" s="48">
        <v>0</v>
      </c>
      <c r="O94" s="57">
        <v>0</v>
      </c>
      <c r="P94" s="57">
        <v>0</v>
      </c>
      <c r="Q94" s="57">
        <v>0</v>
      </c>
    </row>
    <row r="95" ht="15" customHeight="1">
      <c r="A95" s="76"/>
      <c r="B95" s="71"/>
      <c r="C95" s="46" t="s">
        <v>13</v>
      </c>
      <c r="D95" s="53"/>
      <c r="E95" s="48">
        <f t="shared" si="85"/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57">
        <v>0</v>
      </c>
      <c r="P95" s="57">
        <v>0</v>
      </c>
      <c r="Q95" s="57">
        <v>0</v>
      </c>
    </row>
    <row r="96" ht="30" customHeight="1">
      <c r="A96" s="76"/>
      <c r="B96" s="71"/>
      <c r="C96" s="46" t="s">
        <v>14</v>
      </c>
      <c r="D96" s="53"/>
      <c r="E96" s="48">
        <f t="shared" si="85"/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57">
        <v>0</v>
      </c>
      <c r="P96" s="57">
        <v>0</v>
      </c>
      <c r="Q96" s="57">
        <v>0</v>
      </c>
    </row>
    <row r="97" ht="15" customHeight="1">
      <c r="A97" s="76"/>
      <c r="B97" s="71"/>
      <c r="C97" s="46" t="s">
        <v>17</v>
      </c>
      <c r="D97" s="53"/>
      <c r="E97" s="48">
        <f t="shared" si="85"/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57">
        <v>0</v>
      </c>
      <c r="P97" s="57">
        <v>0</v>
      </c>
      <c r="Q97" s="57">
        <v>0</v>
      </c>
    </row>
    <row r="98" ht="30" customHeight="1">
      <c r="A98" s="76"/>
      <c r="B98" s="71"/>
      <c r="C98" s="46" t="s">
        <v>18</v>
      </c>
      <c r="D98" s="53"/>
      <c r="E98" s="48">
        <f t="shared" si="85"/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57">
        <v>0</v>
      </c>
      <c r="P98" s="57">
        <v>0</v>
      </c>
      <c r="Q98" s="57">
        <v>0</v>
      </c>
    </row>
    <row r="99" ht="30" customHeight="1">
      <c r="A99" s="29"/>
      <c r="B99" s="75"/>
      <c r="C99" s="46" t="s">
        <v>24</v>
      </c>
      <c r="D99" s="53"/>
      <c r="E99" s="48">
        <f t="shared" si="85"/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57">
        <v>0</v>
      </c>
      <c r="P99" s="57">
        <v>0</v>
      </c>
      <c r="Q99" s="57">
        <v>0</v>
      </c>
    </row>
    <row r="100" ht="20.100000000000001" customHeight="1">
      <c r="A100" s="78" t="s">
        <v>43</v>
      </c>
      <c r="B100" s="68" t="s">
        <v>44</v>
      </c>
      <c r="C100" s="46" t="s">
        <v>10</v>
      </c>
      <c r="D100" s="32"/>
      <c r="E100" s="48">
        <f t="shared" ref="E100:E163" si="110">F100+G100+H100+I100+J100+K100+L100+M100+N100+O100+P100+Q100</f>
        <v>1783741.0641699999</v>
      </c>
      <c r="F100" s="48">
        <f>F101+F102+F103+F104+F105+F107</f>
        <v>136482.46416999999</v>
      </c>
      <c r="G100" s="48">
        <f>G101+G102+G103+G104+G105+G107</f>
        <v>153820.89999999999</v>
      </c>
      <c r="H100" s="48">
        <f>H101+H102+H103+H104+H105+H107</f>
        <v>141702.79999999999</v>
      </c>
      <c r="I100" s="48">
        <f>I101+I102+I103+I104+I105+I107</f>
        <v>134373.20000000001</v>
      </c>
      <c r="J100" s="48">
        <f>J101+J102+J103+J104+J105+J107</f>
        <v>148798.60000000001</v>
      </c>
      <c r="K100" s="48">
        <f>K101+K102+K103+K104+K105+K107</f>
        <v>132884.39999999999</v>
      </c>
      <c r="L100" s="48">
        <f>L101+L102+L103+L104+L105+L107</f>
        <v>147071</v>
      </c>
      <c r="M100" s="48">
        <f>M101+M102+M103+M104+M105+M107</f>
        <v>148191.89999999999</v>
      </c>
      <c r="N100" s="48">
        <f>N101+N102+N103+N104+N105+N107</f>
        <v>150830.5</v>
      </c>
      <c r="O100" s="57">
        <f>O101+O102+O103+O104+O105+O107</f>
        <v>156876.20000000001</v>
      </c>
      <c r="P100" s="57">
        <f>P101+P102+P103+P104+P105+P107</f>
        <v>164277.79999999999</v>
      </c>
      <c r="Q100" s="57">
        <f>Q101+Q102+Q103+Q104+Q105+Q107</f>
        <v>168431.29999999999</v>
      </c>
    </row>
    <row r="101" ht="15" customHeight="1">
      <c r="A101" s="79"/>
      <c r="B101" s="71"/>
      <c r="C101" s="46" t="s">
        <v>11</v>
      </c>
      <c r="D101" s="32">
        <v>814</v>
      </c>
      <c r="E101" s="48">
        <f t="shared" si="110"/>
        <v>1783741.0641699999</v>
      </c>
      <c r="F101" s="48">
        <v>136482.46416999999</v>
      </c>
      <c r="G101" s="48">
        <v>153820.89999999999</v>
      </c>
      <c r="H101" s="48">
        <v>141702.79999999999</v>
      </c>
      <c r="I101" s="81">
        <v>134373.20000000001</v>
      </c>
      <c r="J101" s="48">
        <v>148798.60000000001</v>
      </c>
      <c r="K101" s="48">
        <v>132884.39999999999</v>
      </c>
      <c r="L101" s="48">
        <v>147071</v>
      </c>
      <c r="M101" s="48">
        <v>148191.89999999999</v>
      </c>
      <c r="N101" s="48">
        <v>150830.5</v>
      </c>
      <c r="O101" s="57">
        <v>156876.20000000001</v>
      </c>
      <c r="P101" s="57">
        <v>164277.79999999999</v>
      </c>
      <c r="Q101" s="57">
        <v>168431.29999999999</v>
      </c>
    </row>
    <row r="102" ht="15" customHeight="1">
      <c r="A102" s="79"/>
      <c r="B102" s="71"/>
      <c r="C102" s="46" t="s">
        <v>22</v>
      </c>
      <c r="D102" s="53"/>
      <c r="E102" s="48">
        <f t="shared" si="110"/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57">
        <v>0</v>
      </c>
      <c r="P102" s="57">
        <v>0</v>
      </c>
      <c r="Q102" s="57">
        <v>0</v>
      </c>
    </row>
    <row r="103" ht="15" customHeight="1">
      <c r="A103" s="79"/>
      <c r="B103" s="71"/>
      <c r="C103" s="46" t="s">
        <v>13</v>
      </c>
      <c r="D103" s="53"/>
      <c r="E103" s="48">
        <f t="shared" si="110"/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57">
        <v>0</v>
      </c>
      <c r="P103" s="57">
        <v>0</v>
      </c>
      <c r="Q103" s="57">
        <v>0</v>
      </c>
    </row>
    <row r="104" ht="30" customHeight="1">
      <c r="A104" s="79"/>
      <c r="B104" s="71"/>
      <c r="C104" s="46" t="s">
        <v>14</v>
      </c>
      <c r="D104" s="53"/>
      <c r="E104" s="48">
        <f t="shared" si="110"/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57">
        <v>0</v>
      </c>
      <c r="P104" s="57">
        <v>0</v>
      </c>
      <c r="Q104" s="57">
        <v>0</v>
      </c>
    </row>
    <row r="105" ht="15" customHeight="1">
      <c r="A105" s="79"/>
      <c r="B105" s="71"/>
      <c r="C105" s="46" t="s">
        <v>17</v>
      </c>
      <c r="D105" s="53"/>
      <c r="E105" s="48">
        <f t="shared" si="110"/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57">
        <v>0</v>
      </c>
      <c r="P105" s="57">
        <v>0</v>
      </c>
      <c r="Q105" s="57">
        <v>0</v>
      </c>
    </row>
    <row r="106" ht="30" customHeight="1">
      <c r="A106" s="79"/>
      <c r="B106" s="71"/>
      <c r="C106" s="46" t="s">
        <v>18</v>
      </c>
      <c r="D106" s="53"/>
      <c r="E106" s="48">
        <f t="shared" si="110"/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57">
        <v>0</v>
      </c>
      <c r="P106" s="57">
        <v>0</v>
      </c>
      <c r="Q106" s="57">
        <v>0</v>
      </c>
    </row>
    <row r="107" ht="30" customHeight="1">
      <c r="A107" s="80"/>
      <c r="B107" s="75"/>
      <c r="C107" s="46" t="s">
        <v>24</v>
      </c>
      <c r="D107" s="53"/>
      <c r="E107" s="48">
        <f t="shared" si="110"/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57">
        <v>0</v>
      </c>
      <c r="P107" s="57">
        <v>0</v>
      </c>
      <c r="Q107" s="57">
        <v>0</v>
      </c>
    </row>
    <row r="108" ht="20.100000000000001" customHeight="1">
      <c r="A108" s="78" t="s">
        <v>45</v>
      </c>
      <c r="B108" s="68" t="s">
        <v>46</v>
      </c>
      <c r="C108" s="46" t="s">
        <v>10</v>
      </c>
      <c r="D108" s="32"/>
      <c r="E108" s="48">
        <f t="shared" si="110"/>
        <v>7452.5448800000004</v>
      </c>
      <c r="F108" s="48">
        <f>F109+F110+F111+F112+F113+F115</f>
        <v>7452.5448800000004</v>
      </c>
      <c r="G108" s="48">
        <f>G109+G110+G111+G112+G113+G115</f>
        <v>0</v>
      </c>
      <c r="H108" s="48">
        <f>H109+H110+H111+H112+H113+H115</f>
        <v>0</v>
      </c>
      <c r="I108" s="48">
        <f>I109+I110+I111+I112+I113+I115</f>
        <v>0</v>
      </c>
      <c r="J108" s="48">
        <f>J109+J110+J111+J112+J113+J115</f>
        <v>0</v>
      </c>
      <c r="K108" s="48">
        <f>K109+K110+K111+K112+K113+K115</f>
        <v>0</v>
      </c>
      <c r="L108" s="48">
        <f>L109+L110+L111+L112+L113+L115</f>
        <v>0</v>
      </c>
      <c r="M108" s="48">
        <f>M109+M110+M111+M112+M113+M115</f>
        <v>0</v>
      </c>
      <c r="N108" s="48">
        <f>N109+N110+N111+N112+N113+N115</f>
        <v>0</v>
      </c>
      <c r="O108" s="57">
        <f>O109+O110+O111+O112+O113+O115</f>
        <v>0</v>
      </c>
      <c r="P108" s="57">
        <f>P109+P110+P111+P112+P113+P115</f>
        <v>0</v>
      </c>
      <c r="Q108" s="57">
        <f>Q109+Q110+Q111+Q112+Q113+Q115</f>
        <v>0</v>
      </c>
    </row>
    <row r="109" ht="15" customHeight="1">
      <c r="A109" s="79"/>
      <c r="B109" s="71"/>
      <c r="C109" s="46" t="s">
        <v>11</v>
      </c>
      <c r="D109" s="32"/>
      <c r="E109" s="48">
        <f t="shared" si="110"/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57">
        <v>0</v>
      </c>
      <c r="P109" s="57">
        <v>0</v>
      </c>
      <c r="Q109" s="57">
        <v>0</v>
      </c>
    </row>
    <row r="110" ht="15" customHeight="1">
      <c r="A110" s="79"/>
      <c r="B110" s="71"/>
      <c r="C110" s="46" t="s">
        <v>22</v>
      </c>
      <c r="D110" s="53"/>
      <c r="E110" s="48">
        <f t="shared" si="110"/>
        <v>7452.5448800000004</v>
      </c>
      <c r="F110" s="48">
        <v>7452.5448800000004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57">
        <v>0</v>
      </c>
      <c r="P110" s="57">
        <v>0</v>
      </c>
      <c r="Q110" s="57">
        <v>0</v>
      </c>
    </row>
    <row r="111" ht="15" customHeight="1">
      <c r="A111" s="79"/>
      <c r="B111" s="71"/>
      <c r="C111" s="46" t="s">
        <v>13</v>
      </c>
      <c r="D111" s="53"/>
      <c r="E111" s="48">
        <f t="shared" si="110"/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57">
        <v>0</v>
      </c>
      <c r="P111" s="57">
        <v>0</v>
      </c>
      <c r="Q111" s="57">
        <v>0</v>
      </c>
    </row>
    <row r="112" ht="30" customHeight="1">
      <c r="A112" s="79"/>
      <c r="B112" s="71"/>
      <c r="C112" s="46" t="s">
        <v>14</v>
      </c>
      <c r="D112" s="53"/>
      <c r="E112" s="48">
        <f t="shared" si="110"/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57">
        <v>0</v>
      </c>
      <c r="P112" s="57">
        <v>0</v>
      </c>
      <c r="Q112" s="57">
        <v>0</v>
      </c>
    </row>
    <row r="113" ht="15" customHeight="1">
      <c r="A113" s="79"/>
      <c r="B113" s="71"/>
      <c r="C113" s="46" t="s">
        <v>17</v>
      </c>
      <c r="D113" s="53"/>
      <c r="E113" s="48">
        <f t="shared" si="110"/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57">
        <v>0</v>
      </c>
      <c r="P113" s="57">
        <v>0</v>
      </c>
      <c r="Q113" s="57">
        <v>0</v>
      </c>
    </row>
    <row r="114" ht="30" customHeight="1">
      <c r="A114" s="79"/>
      <c r="B114" s="71"/>
      <c r="C114" s="46" t="s">
        <v>18</v>
      </c>
      <c r="D114" s="53"/>
      <c r="E114" s="48">
        <f t="shared" si="110"/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57">
        <v>0</v>
      </c>
      <c r="P114" s="57">
        <v>0</v>
      </c>
      <c r="Q114" s="57">
        <v>0</v>
      </c>
    </row>
    <row r="115" ht="30" customHeight="1">
      <c r="A115" s="80"/>
      <c r="B115" s="75"/>
      <c r="C115" s="46" t="s">
        <v>24</v>
      </c>
      <c r="D115" s="53"/>
      <c r="E115" s="48">
        <f t="shared" si="110"/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57">
        <v>0</v>
      </c>
      <c r="P115" s="57">
        <v>0</v>
      </c>
      <c r="Q115" s="57">
        <v>0</v>
      </c>
    </row>
    <row r="116" ht="18" customHeight="1">
      <c r="A116" s="24" t="s">
        <v>47</v>
      </c>
      <c r="B116" s="68" t="s">
        <v>48</v>
      </c>
      <c r="C116" s="46" t="s">
        <v>10</v>
      </c>
      <c r="D116" s="53"/>
      <c r="E116" s="48">
        <f t="shared" si="110"/>
        <v>0</v>
      </c>
      <c r="F116" s="48">
        <f t="shared" ref="F116:F131" si="111">G116+H116+I116+J116+K116+L116+M116+N116+O116+P116+Q116+R116</f>
        <v>0</v>
      </c>
      <c r="G116" s="48">
        <f t="shared" ref="G116:G131" si="112">H116+I116+J116+K116+L116+M116+N116+O116+P116+Q116+R116+S116</f>
        <v>0</v>
      </c>
      <c r="H116" s="48">
        <f t="shared" ref="H116:H131" si="113">I116+J116+K116+L116+M116+N116+O116+P116+Q116+R116+S116+T116</f>
        <v>0</v>
      </c>
      <c r="I116" s="48">
        <f t="shared" ref="I116:I131" si="114">J116+K116+L116+M116+N116+O116+P116+Q116+R116+S116+T116+U116</f>
        <v>0</v>
      </c>
      <c r="J116" s="48">
        <f t="shared" ref="J116:J131" si="115">K116+L116+M116+N116+O116+P116+Q116+R116+S116+T116+U116+V116</f>
        <v>0</v>
      </c>
      <c r="K116" s="48">
        <f t="shared" ref="K116:K131" si="116">L116+M116+N116+O116+P116+Q116+R116+S116+T116+U116+V116+W116</f>
        <v>0</v>
      </c>
      <c r="L116" s="48">
        <f t="shared" ref="L116:L131" si="117">M116+N116+O116+P116+Q116+R116+S116+T116+U116+V116+W116+X116</f>
        <v>0</v>
      </c>
      <c r="M116" s="48">
        <v>0</v>
      </c>
      <c r="N116" s="48">
        <v>0</v>
      </c>
      <c r="O116" s="57">
        <v>0</v>
      </c>
      <c r="P116" s="57">
        <v>0</v>
      </c>
      <c r="Q116" s="57">
        <v>0</v>
      </c>
    </row>
    <row r="117" ht="18" customHeight="1">
      <c r="A117" s="76"/>
      <c r="B117" s="71"/>
      <c r="C117" s="46" t="s">
        <v>11</v>
      </c>
      <c r="D117" s="53"/>
      <c r="E117" s="48">
        <f t="shared" si="110"/>
        <v>0</v>
      </c>
      <c r="F117" s="48">
        <f t="shared" si="111"/>
        <v>0</v>
      </c>
      <c r="G117" s="48">
        <f t="shared" si="112"/>
        <v>0</v>
      </c>
      <c r="H117" s="48">
        <f t="shared" si="113"/>
        <v>0</v>
      </c>
      <c r="I117" s="48">
        <f t="shared" si="114"/>
        <v>0</v>
      </c>
      <c r="J117" s="48">
        <f t="shared" si="115"/>
        <v>0</v>
      </c>
      <c r="K117" s="48">
        <f t="shared" si="116"/>
        <v>0</v>
      </c>
      <c r="L117" s="48">
        <f t="shared" si="117"/>
        <v>0</v>
      </c>
      <c r="M117" s="48">
        <v>0</v>
      </c>
      <c r="N117" s="48">
        <v>0</v>
      </c>
      <c r="O117" s="57">
        <v>0</v>
      </c>
      <c r="P117" s="57">
        <v>0</v>
      </c>
      <c r="Q117" s="57">
        <v>0</v>
      </c>
    </row>
    <row r="118" ht="18" customHeight="1">
      <c r="A118" s="76"/>
      <c r="B118" s="71"/>
      <c r="C118" s="46" t="s">
        <v>22</v>
      </c>
      <c r="D118" s="53"/>
      <c r="E118" s="48">
        <f t="shared" si="110"/>
        <v>0</v>
      </c>
      <c r="F118" s="48">
        <f t="shared" si="111"/>
        <v>0</v>
      </c>
      <c r="G118" s="48">
        <f t="shared" si="112"/>
        <v>0</v>
      </c>
      <c r="H118" s="48">
        <f t="shared" si="113"/>
        <v>0</v>
      </c>
      <c r="I118" s="48">
        <f t="shared" si="114"/>
        <v>0</v>
      </c>
      <c r="J118" s="48">
        <f t="shared" si="115"/>
        <v>0</v>
      </c>
      <c r="K118" s="48">
        <f t="shared" si="116"/>
        <v>0</v>
      </c>
      <c r="L118" s="48">
        <f t="shared" si="117"/>
        <v>0</v>
      </c>
      <c r="M118" s="48">
        <v>0</v>
      </c>
      <c r="N118" s="48">
        <v>0</v>
      </c>
      <c r="O118" s="57">
        <v>0</v>
      </c>
      <c r="P118" s="57">
        <v>0</v>
      </c>
      <c r="Q118" s="57">
        <v>0</v>
      </c>
    </row>
    <row r="119" ht="18" customHeight="1">
      <c r="A119" s="76"/>
      <c r="B119" s="71"/>
      <c r="C119" s="46" t="s">
        <v>13</v>
      </c>
      <c r="D119" s="53"/>
      <c r="E119" s="48">
        <f t="shared" si="110"/>
        <v>0</v>
      </c>
      <c r="F119" s="48">
        <f t="shared" si="111"/>
        <v>0</v>
      </c>
      <c r="G119" s="48">
        <f t="shared" si="112"/>
        <v>0</v>
      </c>
      <c r="H119" s="48">
        <f t="shared" si="113"/>
        <v>0</v>
      </c>
      <c r="I119" s="48">
        <f t="shared" si="114"/>
        <v>0</v>
      </c>
      <c r="J119" s="48">
        <f t="shared" si="115"/>
        <v>0</v>
      </c>
      <c r="K119" s="48">
        <f t="shared" si="116"/>
        <v>0</v>
      </c>
      <c r="L119" s="48">
        <f t="shared" si="117"/>
        <v>0</v>
      </c>
      <c r="M119" s="48">
        <v>0</v>
      </c>
      <c r="N119" s="48">
        <v>0</v>
      </c>
      <c r="O119" s="57">
        <v>0</v>
      </c>
      <c r="P119" s="57">
        <v>0</v>
      </c>
      <c r="Q119" s="57">
        <v>0</v>
      </c>
    </row>
    <row r="120" ht="35.149999999999999" customHeight="1">
      <c r="A120" s="76"/>
      <c r="B120" s="71"/>
      <c r="C120" s="46" t="s">
        <v>14</v>
      </c>
      <c r="D120" s="53"/>
      <c r="E120" s="48">
        <f t="shared" si="110"/>
        <v>0</v>
      </c>
      <c r="F120" s="48">
        <f t="shared" si="111"/>
        <v>0</v>
      </c>
      <c r="G120" s="48">
        <f t="shared" si="112"/>
        <v>0</v>
      </c>
      <c r="H120" s="48">
        <f t="shared" si="113"/>
        <v>0</v>
      </c>
      <c r="I120" s="48">
        <f t="shared" si="114"/>
        <v>0</v>
      </c>
      <c r="J120" s="48">
        <f t="shared" si="115"/>
        <v>0</v>
      </c>
      <c r="K120" s="48">
        <f t="shared" si="116"/>
        <v>0</v>
      </c>
      <c r="L120" s="48">
        <f t="shared" si="117"/>
        <v>0</v>
      </c>
      <c r="M120" s="48">
        <v>0</v>
      </c>
      <c r="N120" s="48">
        <v>0</v>
      </c>
      <c r="O120" s="57">
        <v>0</v>
      </c>
      <c r="P120" s="57">
        <v>0</v>
      </c>
      <c r="Q120" s="57">
        <v>0</v>
      </c>
    </row>
    <row r="121" ht="18" customHeight="1">
      <c r="A121" s="76"/>
      <c r="B121" s="71"/>
      <c r="C121" s="46" t="s">
        <v>17</v>
      </c>
      <c r="D121" s="53"/>
      <c r="E121" s="48">
        <f t="shared" si="110"/>
        <v>0</v>
      </c>
      <c r="F121" s="48">
        <f t="shared" si="111"/>
        <v>0</v>
      </c>
      <c r="G121" s="48">
        <f t="shared" si="112"/>
        <v>0</v>
      </c>
      <c r="H121" s="48">
        <f t="shared" si="113"/>
        <v>0</v>
      </c>
      <c r="I121" s="48">
        <f t="shared" si="114"/>
        <v>0</v>
      </c>
      <c r="J121" s="48">
        <f t="shared" si="115"/>
        <v>0</v>
      </c>
      <c r="K121" s="48">
        <f t="shared" si="116"/>
        <v>0</v>
      </c>
      <c r="L121" s="48">
        <f t="shared" si="117"/>
        <v>0</v>
      </c>
      <c r="M121" s="48">
        <v>0</v>
      </c>
      <c r="N121" s="48">
        <v>0</v>
      </c>
      <c r="O121" s="57">
        <v>0</v>
      </c>
      <c r="P121" s="57">
        <v>0</v>
      </c>
      <c r="Q121" s="57">
        <v>0</v>
      </c>
    </row>
    <row r="122" ht="18" customHeight="1">
      <c r="A122" s="76"/>
      <c r="B122" s="71"/>
      <c r="C122" s="46" t="s">
        <v>18</v>
      </c>
      <c r="D122" s="53"/>
      <c r="E122" s="48">
        <f t="shared" si="110"/>
        <v>0</v>
      </c>
      <c r="F122" s="48">
        <f t="shared" si="111"/>
        <v>0</v>
      </c>
      <c r="G122" s="48">
        <f t="shared" si="112"/>
        <v>0</v>
      </c>
      <c r="H122" s="48">
        <f t="shared" si="113"/>
        <v>0</v>
      </c>
      <c r="I122" s="48">
        <f t="shared" si="114"/>
        <v>0</v>
      </c>
      <c r="J122" s="48">
        <f t="shared" si="115"/>
        <v>0</v>
      </c>
      <c r="K122" s="48">
        <f t="shared" si="116"/>
        <v>0</v>
      </c>
      <c r="L122" s="48">
        <f t="shared" si="117"/>
        <v>0</v>
      </c>
      <c r="M122" s="48">
        <v>0</v>
      </c>
      <c r="N122" s="48">
        <v>0</v>
      </c>
      <c r="O122" s="57">
        <v>0</v>
      </c>
      <c r="P122" s="57">
        <v>0</v>
      </c>
      <c r="Q122" s="57">
        <v>0</v>
      </c>
    </row>
    <row r="123" ht="32.149999999999999" customHeight="1">
      <c r="A123" s="29"/>
      <c r="B123" s="75"/>
      <c r="C123" s="46" t="s">
        <v>24</v>
      </c>
      <c r="D123" s="53"/>
      <c r="E123" s="48">
        <f t="shared" si="110"/>
        <v>0</v>
      </c>
      <c r="F123" s="48">
        <f t="shared" si="111"/>
        <v>0</v>
      </c>
      <c r="G123" s="48">
        <f t="shared" si="112"/>
        <v>0</v>
      </c>
      <c r="H123" s="48">
        <f t="shared" si="113"/>
        <v>0</v>
      </c>
      <c r="I123" s="48">
        <f t="shared" si="114"/>
        <v>0</v>
      </c>
      <c r="J123" s="48">
        <f t="shared" si="115"/>
        <v>0</v>
      </c>
      <c r="K123" s="48">
        <f t="shared" si="116"/>
        <v>0</v>
      </c>
      <c r="L123" s="48">
        <f t="shared" si="117"/>
        <v>0</v>
      </c>
      <c r="M123" s="48">
        <v>0</v>
      </c>
      <c r="N123" s="48">
        <v>0</v>
      </c>
      <c r="O123" s="57">
        <v>0</v>
      </c>
      <c r="P123" s="57">
        <v>0</v>
      </c>
      <c r="Q123" s="57">
        <v>0</v>
      </c>
    </row>
    <row r="124" ht="17.5" customHeight="1">
      <c r="A124" s="24" t="s">
        <v>49</v>
      </c>
      <c r="B124" s="68" t="s">
        <v>50</v>
      </c>
      <c r="C124" s="46" t="s">
        <v>10</v>
      </c>
      <c r="D124" s="53"/>
      <c r="E124" s="48">
        <f t="shared" si="110"/>
        <v>0</v>
      </c>
      <c r="F124" s="48">
        <f t="shared" si="111"/>
        <v>0</v>
      </c>
      <c r="G124" s="48">
        <f t="shared" si="112"/>
        <v>0</v>
      </c>
      <c r="H124" s="48">
        <f t="shared" si="113"/>
        <v>0</v>
      </c>
      <c r="I124" s="48">
        <f t="shared" si="114"/>
        <v>0</v>
      </c>
      <c r="J124" s="48">
        <f t="shared" si="115"/>
        <v>0</v>
      </c>
      <c r="K124" s="48">
        <f t="shared" si="116"/>
        <v>0</v>
      </c>
      <c r="L124" s="48">
        <f t="shared" si="117"/>
        <v>0</v>
      </c>
      <c r="M124" s="48">
        <v>0</v>
      </c>
      <c r="N124" s="48">
        <v>0</v>
      </c>
      <c r="O124" s="57">
        <v>0</v>
      </c>
      <c r="P124" s="57">
        <v>0</v>
      </c>
      <c r="Q124" s="57">
        <v>0</v>
      </c>
    </row>
    <row r="125" ht="16.5" customHeight="1">
      <c r="A125" s="76"/>
      <c r="B125" s="71"/>
      <c r="C125" s="46" t="s">
        <v>11</v>
      </c>
      <c r="D125" s="53"/>
      <c r="E125" s="48">
        <f t="shared" si="110"/>
        <v>0</v>
      </c>
      <c r="F125" s="48">
        <f t="shared" si="111"/>
        <v>0</v>
      </c>
      <c r="G125" s="48">
        <f t="shared" si="112"/>
        <v>0</v>
      </c>
      <c r="H125" s="48">
        <f t="shared" si="113"/>
        <v>0</v>
      </c>
      <c r="I125" s="48">
        <f t="shared" si="114"/>
        <v>0</v>
      </c>
      <c r="J125" s="48">
        <f t="shared" si="115"/>
        <v>0</v>
      </c>
      <c r="K125" s="48">
        <f t="shared" si="116"/>
        <v>0</v>
      </c>
      <c r="L125" s="48">
        <f t="shared" si="117"/>
        <v>0</v>
      </c>
      <c r="M125" s="48">
        <v>0</v>
      </c>
      <c r="N125" s="48">
        <v>0</v>
      </c>
      <c r="O125" s="57">
        <v>0</v>
      </c>
      <c r="P125" s="57">
        <v>0</v>
      </c>
      <c r="Q125" s="57">
        <v>0</v>
      </c>
    </row>
    <row r="126" ht="18" customHeight="1">
      <c r="A126" s="76"/>
      <c r="B126" s="71"/>
      <c r="C126" s="46" t="s">
        <v>22</v>
      </c>
      <c r="D126" s="53"/>
      <c r="E126" s="48">
        <f t="shared" si="110"/>
        <v>0</v>
      </c>
      <c r="F126" s="48">
        <f t="shared" si="111"/>
        <v>0</v>
      </c>
      <c r="G126" s="48">
        <f t="shared" si="112"/>
        <v>0</v>
      </c>
      <c r="H126" s="48">
        <f t="shared" si="113"/>
        <v>0</v>
      </c>
      <c r="I126" s="48">
        <f t="shared" si="114"/>
        <v>0</v>
      </c>
      <c r="J126" s="48">
        <f t="shared" si="115"/>
        <v>0</v>
      </c>
      <c r="K126" s="48">
        <f t="shared" si="116"/>
        <v>0</v>
      </c>
      <c r="L126" s="48">
        <f t="shared" si="117"/>
        <v>0</v>
      </c>
      <c r="M126" s="48">
        <v>0</v>
      </c>
      <c r="N126" s="48">
        <v>0</v>
      </c>
      <c r="O126" s="57">
        <v>0</v>
      </c>
      <c r="P126" s="57">
        <v>0</v>
      </c>
      <c r="Q126" s="57">
        <v>0</v>
      </c>
    </row>
    <row r="127" ht="16.5" customHeight="1">
      <c r="A127" s="76"/>
      <c r="B127" s="71"/>
      <c r="C127" s="46" t="s">
        <v>13</v>
      </c>
      <c r="D127" s="53"/>
      <c r="E127" s="48">
        <f t="shared" si="110"/>
        <v>0</v>
      </c>
      <c r="F127" s="48">
        <f t="shared" si="111"/>
        <v>0</v>
      </c>
      <c r="G127" s="48">
        <f t="shared" si="112"/>
        <v>0</v>
      </c>
      <c r="H127" s="48">
        <f t="shared" si="113"/>
        <v>0</v>
      </c>
      <c r="I127" s="48">
        <f t="shared" si="114"/>
        <v>0</v>
      </c>
      <c r="J127" s="48">
        <f t="shared" si="115"/>
        <v>0</v>
      </c>
      <c r="K127" s="48">
        <f t="shared" si="116"/>
        <v>0</v>
      </c>
      <c r="L127" s="48">
        <f t="shared" si="117"/>
        <v>0</v>
      </c>
      <c r="M127" s="48">
        <v>0</v>
      </c>
      <c r="N127" s="48">
        <v>0</v>
      </c>
      <c r="O127" s="57">
        <v>0</v>
      </c>
      <c r="P127" s="57">
        <v>0</v>
      </c>
      <c r="Q127" s="57">
        <v>0</v>
      </c>
    </row>
    <row r="128" ht="28" customHeight="1">
      <c r="A128" s="76"/>
      <c r="B128" s="71"/>
      <c r="C128" s="46" t="s">
        <v>14</v>
      </c>
      <c r="D128" s="53"/>
      <c r="E128" s="48">
        <f t="shared" si="110"/>
        <v>0</v>
      </c>
      <c r="F128" s="48">
        <f t="shared" si="111"/>
        <v>0</v>
      </c>
      <c r="G128" s="48">
        <f t="shared" si="112"/>
        <v>0</v>
      </c>
      <c r="H128" s="48">
        <f t="shared" si="113"/>
        <v>0</v>
      </c>
      <c r="I128" s="48">
        <f t="shared" si="114"/>
        <v>0</v>
      </c>
      <c r="J128" s="48">
        <f t="shared" si="115"/>
        <v>0</v>
      </c>
      <c r="K128" s="48">
        <f t="shared" si="116"/>
        <v>0</v>
      </c>
      <c r="L128" s="48">
        <f t="shared" si="117"/>
        <v>0</v>
      </c>
      <c r="M128" s="48">
        <v>0</v>
      </c>
      <c r="N128" s="48">
        <v>0</v>
      </c>
      <c r="O128" s="57">
        <v>0</v>
      </c>
      <c r="P128" s="57">
        <v>0</v>
      </c>
      <c r="Q128" s="57">
        <v>0</v>
      </c>
    </row>
    <row r="129" ht="16.5" customHeight="1">
      <c r="A129" s="76"/>
      <c r="B129" s="71"/>
      <c r="C129" s="46" t="s">
        <v>17</v>
      </c>
      <c r="D129" s="53"/>
      <c r="E129" s="48">
        <f t="shared" si="110"/>
        <v>0</v>
      </c>
      <c r="F129" s="48">
        <f t="shared" si="111"/>
        <v>0</v>
      </c>
      <c r="G129" s="48">
        <f t="shared" si="112"/>
        <v>0</v>
      </c>
      <c r="H129" s="48">
        <f t="shared" si="113"/>
        <v>0</v>
      </c>
      <c r="I129" s="48">
        <f t="shared" si="114"/>
        <v>0</v>
      </c>
      <c r="J129" s="48">
        <f t="shared" si="115"/>
        <v>0</v>
      </c>
      <c r="K129" s="48">
        <f t="shared" si="116"/>
        <v>0</v>
      </c>
      <c r="L129" s="48">
        <f t="shared" si="117"/>
        <v>0</v>
      </c>
      <c r="M129" s="48">
        <v>0</v>
      </c>
      <c r="N129" s="48">
        <v>0</v>
      </c>
      <c r="O129" s="57">
        <v>0</v>
      </c>
      <c r="P129" s="57">
        <v>0</v>
      </c>
      <c r="Q129" s="57">
        <v>0</v>
      </c>
    </row>
    <row r="130" ht="14.5" customHeight="1">
      <c r="A130" s="76"/>
      <c r="B130" s="71"/>
      <c r="C130" s="46" t="s">
        <v>18</v>
      </c>
      <c r="D130" s="53"/>
      <c r="E130" s="48">
        <f t="shared" si="110"/>
        <v>0</v>
      </c>
      <c r="F130" s="48">
        <f t="shared" si="111"/>
        <v>0</v>
      </c>
      <c r="G130" s="48">
        <f t="shared" si="112"/>
        <v>0</v>
      </c>
      <c r="H130" s="48">
        <f t="shared" si="113"/>
        <v>0</v>
      </c>
      <c r="I130" s="48">
        <f t="shared" si="114"/>
        <v>0</v>
      </c>
      <c r="J130" s="48">
        <f t="shared" si="115"/>
        <v>0</v>
      </c>
      <c r="K130" s="48">
        <f t="shared" si="116"/>
        <v>0</v>
      </c>
      <c r="L130" s="48">
        <f t="shared" si="117"/>
        <v>0</v>
      </c>
      <c r="M130" s="48">
        <v>0</v>
      </c>
      <c r="N130" s="48">
        <v>0</v>
      </c>
      <c r="O130" s="57">
        <v>0</v>
      </c>
      <c r="P130" s="57">
        <v>0</v>
      </c>
      <c r="Q130" s="57">
        <v>0</v>
      </c>
    </row>
    <row r="131" ht="37" customHeight="1">
      <c r="A131" s="29"/>
      <c r="B131" s="75"/>
      <c r="C131" s="46" t="s">
        <v>24</v>
      </c>
      <c r="D131" s="53"/>
      <c r="E131" s="48">
        <f t="shared" si="110"/>
        <v>0</v>
      </c>
      <c r="F131" s="48">
        <f t="shared" si="111"/>
        <v>0</v>
      </c>
      <c r="G131" s="48">
        <f t="shared" si="112"/>
        <v>0</v>
      </c>
      <c r="H131" s="48">
        <f t="shared" si="113"/>
        <v>0</v>
      </c>
      <c r="I131" s="48">
        <f t="shared" si="114"/>
        <v>0</v>
      </c>
      <c r="J131" s="48">
        <f t="shared" si="115"/>
        <v>0</v>
      </c>
      <c r="K131" s="48">
        <f t="shared" si="116"/>
        <v>0</v>
      </c>
      <c r="L131" s="48">
        <f t="shared" si="117"/>
        <v>0</v>
      </c>
      <c r="M131" s="48">
        <v>0</v>
      </c>
      <c r="N131" s="48">
        <v>0</v>
      </c>
      <c r="O131" s="57">
        <v>0</v>
      </c>
      <c r="P131" s="57">
        <v>0</v>
      </c>
      <c r="Q131" s="57">
        <v>0</v>
      </c>
    </row>
    <row r="132" ht="19" customHeight="1">
      <c r="A132" s="24" t="s">
        <v>51</v>
      </c>
      <c r="B132" s="68" t="s">
        <v>52</v>
      </c>
      <c r="C132" s="46" t="s">
        <v>10</v>
      </c>
      <c r="D132" s="32"/>
      <c r="E132" s="48">
        <f t="shared" si="110"/>
        <v>5315028.8647699999</v>
      </c>
      <c r="F132" s="48">
        <f>F133+F134+F135+F136+F137+F139</f>
        <v>0</v>
      </c>
      <c r="G132" s="48">
        <f>G133+G134+G135+G136+G137+G139</f>
        <v>0</v>
      </c>
      <c r="H132" s="48">
        <f>H133+H134+H135+H136+H137+H139</f>
        <v>0</v>
      </c>
      <c r="I132" s="48">
        <f>I133+I134+I135+I136+I137+I139</f>
        <v>0</v>
      </c>
      <c r="J132" s="48">
        <f>J133+J134+J135+J136+J137+J139</f>
        <v>0</v>
      </c>
      <c r="K132" s="48">
        <f>K133+K134+K135+K136+K137+K139</f>
        <v>357403.20000000001</v>
      </c>
      <c r="L132" s="48">
        <f>L133+L134+L135+L136+L137+L139</f>
        <v>473831.27067</v>
      </c>
      <c r="M132" s="48">
        <f>M133+M134+M135+M136+M137+M139</f>
        <v>526521.86349000002</v>
      </c>
      <c r="N132" s="48">
        <f>N133+N134+N135+N136+N137+N139</f>
        <v>497262.12</v>
      </c>
      <c r="O132" s="57">
        <f>O133+O134+O135+O136+O137+O139</f>
        <v>1117552.4844599999</v>
      </c>
      <c r="P132" s="57">
        <f>P133+P134+P135+P136+P137+P139</f>
        <v>1195853.5639199999</v>
      </c>
      <c r="Q132" s="57">
        <f>Q133+Q134+Q135+Q136+Q137+Q139</f>
        <v>1146604.3622300001</v>
      </c>
    </row>
    <row r="133" ht="15" customHeight="1">
      <c r="A133" s="76"/>
      <c r="B133" s="71"/>
      <c r="C133" s="46" t="s">
        <v>11</v>
      </c>
      <c r="D133" s="32">
        <v>814</v>
      </c>
      <c r="E133" s="48">
        <f t="shared" si="110"/>
        <v>2967490.7999999998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f t="shared" ref="K133:K134" si="118">K141+K149+K157</f>
        <v>145351.10000000001</v>
      </c>
      <c r="L133" s="48">
        <f t="shared" ref="L133:L134" si="119">L141+L149+L157</f>
        <v>164731.60000000001</v>
      </c>
      <c r="M133" s="48">
        <f t="shared" ref="M133:M134" si="120">M141+M149+M157</f>
        <v>162631.60000000001</v>
      </c>
      <c r="N133" s="48">
        <f t="shared" ref="N133:N134" si="121">N141+N149+N157</f>
        <v>136956.79999999999</v>
      </c>
      <c r="O133" s="57">
        <f t="shared" ref="O133:O134" si="122">O141+O149+O157</f>
        <v>733655.30000000005</v>
      </c>
      <c r="P133" s="57">
        <f t="shared" ref="P133:P134" si="123">P141+P149+P157</f>
        <v>813739.19999999995</v>
      </c>
      <c r="Q133" s="57">
        <f t="shared" ref="Q133:Q134" si="124">Q141+Q149+Q157</f>
        <v>810425.19999999995</v>
      </c>
    </row>
    <row r="134" ht="15" customHeight="1">
      <c r="A134" s="76"/>
      <c r="B134" s="71"/>
      <c r="C134" s="46" t="s">
        <v>22</v>
      </c>
      <c r="D134" s="53" t="s">
        <v>23</v>
      </c>
      <c r="E134" s="48">
        <f t="shared" si="110"/>
        <v>2347538.0647700001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f t="shared" si="118"/>
        <v>212052.10000000001</v>
      </c>
      <c r="L134" s="48">
        <f t="shared" si="119"/>
        <v>309099.67067000002</v>
      </c>
      <c r="M134" s="48">
        <f t="shared" si="120"/>
        <v>363890.26348999998</v>
      </c>
      <c r="N134" s="48">
        <f t="shared" si="121"/>
        <v>360305.32000000001</v>
      </c>
      <c r="O134" s="57">
        <f t="shared" si="122"/>
        <v>383897.18446000002</v>
      </c>
      <c r="P134" s="57">
        <f t="shared" si="123"/>
        <v>382114.36391999997</v>
      </c>
      <c r="Q134" s="57">
        <f t="shared" si="124"/>
        <v>336179.16223000002</v>
      </c>
    </row>
    <row r="135" ht="15" customHeight="1">
      <c r="A135" s="76"/>
      <c r="B135" s="71"/>
      <c r="C135" s="46" t="s">
        <v>13</v>
      </c>
      <c r="D135" s="53"/>
      <c r="E135" s="48">
        <f t="shared" si="110"/>
        <v>0</v>
      </c>
      <c r="F135" s="48">
        <f>F143+F255</f>
        <v>0</v>
      </c>
      <c r="G135" s="48">
        <f>G143+G255</f>
        <v>0</v>
      </c>
      <c r="H135" s="48">
        <f t="shared" ref="H135:H139" si="125">H143+H255</f>
        <v>0</v>
      </c>
      <c r="I135" s="48">
        <f t="shared" ref="I135:I139" si="126">I143+I255</f>
        <v>0</v>
      </c>
      <c r="J135" s="48">
        <f t="shared" ref="J135:J139" si="127">J143+J255</f>
        <v>0</v>
      </c>
      <c r="K135" s="48">
        <f t="shared" ref="K135:K139" si="128">K143+K255</f>
        <v>0</v>
      </c>
      <c r="L135" s="48">
        <f t="shared" ref="L135:L139" si="129">L143+L255</f>
        <v>0</v>
      </c>
      <c r="M135" s="48">
        <f t="shared" ref="M135:M139" si="130">M143+M255</f>
        <v>0</v>
      </c>
      <c r="N135" s="48">
        <f t="shared" ref="N135:N139" si="131">N143+N255</f>
        <v>0</v>
      </c>
      <c r="O135" s="57">
        <f t="shared" ref="O135:O139" si="132">O143+O255</f>
        <v>0</v>
      </c>
      <c r="P135" s="57">
        <f t="shared" ref="P135:P139" si="133">P143+P255</f>
        <v>0</v>
      </c>
      <c r="Q135" s="57">
        <f t="shared" ref="Q135:Q139" si="134">Q143+Q255</f>
        <v>0</v>
      </c>
    </row>
    <row r="136" ht="30" customHeight="1">
      <c r="A136" s="76"/>
      <c r="B136" s="71"/>
      <c r="C136" s="46" t="s">
        <v>14</v>
      </c>
      <c r="D136" s="53"/>
      <c r="E136" s="48">
        <f t="shared" si="110"/>
        <v>0</v>
      </c>
      <c r="F136" s="48">
        <v>0</v>
      </c>
      <c r="G136" s="48">
        <v>0</v>
      </c>
      <c r="H136" s="48">
        <f t="shared" si="125"/>
        <v>0</v>
      </c>
      <c r="I136" s="48">
        <f t="shared" si="126"/>
        <v>0</v>
      </c>
      <c r="J136" s="48">
        <f t="shared" si="127"/>
        <v>0</v>
      </c>
      <c r="K136" s="48">
        <f t="shared" si="128"/>
        <v>0</v>
      </c>
      <c r="L136" s="48">
        <f t="shared" si="129"/>
        <v>0</v>
      </c>
      <c r="M136" s="48">
        <f t="shared" si="130"/>
        <v>0</v>
      </c>
      <c r="N136" s="48">
        <f t="shared" si="131"/>
        <v>0</v>
      </c>
      <c r="O136" s="57">
        <f t="shared" si="132"/>
        <v>0</v>
      </c>
      <c r="P136" s="57">
        <f t="shared" si="133"/>
        <v>0</v>
      </c>
      <c r="Q136" s="57">
        <f t="shared" si="134"/>
        <v>0</v>
      </c>
    </row>
    <row r="137" ht="15" customHeight="1">
      <c r="A137" s="76"/>
      <c r="B137" s="71"/>
      <c r="C137" s="46" t="s">
        <v>17</v>
      </c>
      <c r="D137" s="53"/>
      <c r="E137" s="48">
        <f t="shared" si="110"/>
        <v>0</v>
      </c>
      <c r="F137" s="48">
        <f t="shared" ref="F137:F139" si="135">F145+F257</f>
        <v>0</v>
      </c>
      <c r="G137" s="48">
        <f t="shared" ref="G137:G139" si="136">G145+G257</f>
        <v>0</v>
      </c>
      <c r="H137" s="48">
        <f t="shared" si="125"/>
        <v>0</v>
      </c>
      <c r="I137" s="48">
        <f t="shared" si="126"/>
        <v>0</v>
      </c>
      <c r="J137" s="48">
        <f t="shared" si="127"/>
        <v>0</v>
      </c>
      <c r="K137" s="48">
        <f t="shared" si="128"/>
        <v>0</v>
      </c>
      <c r="L137" s="48">
        <f t="shared" si="129"/>
        <v>0</v>
      </c>
      <c r="M137" s="48">
        <f t="shared" si="130"/>
        <v>0</v>
      </c>
      <c r="N137" s="48">
        <f t="shared" si="131"/>
        <v>0</v>
      </c>
      <c r="O137" s="57">
        <f t="shared" si="132"/>
        <v>0</v>
      </c>
      <c r="P137" s="57">
        <f t="shared" si="133"/>
        <v>0</v>
      </c>
      <c r="Q137" s="57">
        <f t="shared" si="134"/>
        <v>0</v>
      </c>
    </row>
    <row r="138" ht="30" customHeight="1">
      <c r="A138" s="76"/>
      <c r="B138" s="71"/>
      <c r="C138" s="46" t="s">
        <v>18</v>
      </c>
      <c r="D138" s="53"/>
      <c r="E138" s="48">
        <f t="shared" si="110"/>
        <v>0</v>
      </c>
      <c r="F138" s="48">
        <f t="shared" si="135"/>
        <v>0</v>
      </c>
      <c r="G138" s="48">
        <f t="shared" si="136"/>
        <v>0</v>
      </c>
      <c r="H138" s="48">
        <f t="shared" si="125"/>
        <v>0</v>
      </c>
      <c r="I138" s="48">
        <f t="shared" si="126"/>
        <v>0</v>
      </c>
      <c r="J138" s="48">
        <f t="shared" si="127"/>
        <v>0</v>
      </c>
      <c r="K138" s="48">
        <f t="shared" si="128"/>
        <v>0</v>
      </c>
      <c r="L138" s="48">
        <f t="shared" si="129"/>
        <v>0</v>
      </c>
      <c r="M138" s="48">
        <f t="shared" si="130"/>
        <v>0</v>
      </c>
      <c r="N138" s="48">
        <f t="shared" si="131"/>
        <v>0</v>
      </c>
      <c r="O138" s="57">
        <f t="shared" si="132"/>
        <v>0</v>
      </c>
      <c r="P138" s="57">
        <f t="shared" si="133"/>
        <v>0</v>
      </c>
      <c r="Q138" s="57">
        <f t="shared" si="134"/>
        <v>0</v>
      </c>
    </row>
    <row r="139" ht="30" customHeight="1">
      <c r="A139" s="29"/>
      <c r="B139" s="75"/>
      <c r="C139" s="46" t="s">
        <v>24</v>
      </c>
      <c r="D139" s="53"/>
      <c r="E139" s="48">
        <f t="shared" si="110"/>
        <v>0</v>
      </c>
      <c r="F139" s="48">
        <f t="shared" si="135"/>
        <v>0</v>
      </c>
      <c r="G139" s="48">
        <f t="shared" si="136"/>
        <v>0</v>
      </c>
      <c r="H139" s="48">
        <f t="shared" si="125"/>
        <v>0</v>
      </c>
      <c r="I139" s="48">
        <f t="shared" si="126"/>
        <v>0</v>
      </c>
      <c r="J139" s="48">
        <f t="shared" si="127"/>
        <v>0</v>
      </c>
      <c r="K139" s="48">
        <f t="shared" si="128"/>
        <v>0</v>
      </c>
      <c r="L139" s="48">
        <f t="shared" si="129"/>
        <v>0</v>
      </c>
      <c r="M139" s="48">
        <f t="shared" si="130"/>
        <v>0</v>
      </c>
      <c r="N139" s="48">
        <f t="shared" si="131"/>
        <v>0</v>
      </c>
      <c r="O139" s="57">
        <f t="shared" si="132"/>
        <v>0</v>
      </c>
      <c r="P139" s="57">
        <f t="shared" si="133"/>
        <v>0</v>
      </c>
      <c r="Q139" s="57">
        <f t="shared" si="134"/>
        <v>0</v>
      </c>
    </row>
    <row r="140" ht="33.549999999999997" customHeight="1">
      <c r="A140" s="24" t="s">
        <v>53</v>
      </c>
      <c r="B140" s="68" t="s">
        <v>54</v>
      </c>
      <c r="C140" s="46" t="s">
        <v>10</v>
      </c>
      <c r="D140" s="32"/>
      <c r="E140" s="48">
        <f t="shared" si="110"/>
        <v>31496</v>
      </c>
      <c r="F140" s="48">
        <f>F141+F142+F143+F144+F145+F147</f>
        <v>0</v>
      </c>
      <c r="G140" s="48">
        <f>G141+G142+G143+G144+G145+G147</f>
        <v>0</v>
      </c>
      <c r="H140" s="48">
        <f>H141+H142+H143+H144+H145+H147</f>
        <v>0</v>
      </c>
      <c r="I140" s="48">
        <f>I141+I142+I143+I144+I145+I147</f>
        <v>0</v>
      </c>
      <c r="J140" s="48">
        <f>J141+J142+J143+J144+J145+J147</f>
        <v>0</v>
      </c>
      <c r="K140" s="48">
        <f>K141+K142+K143+K144+K145+K147</f>
        <v>0</v>
      </c>
      <c r="L140" s="48">
        <f>L141+L142+L143+L144+L145+L147</f>
        <v>0</v>
      </c>
      <c r="M140" s="48">
        <f>M141+M142+M143+M144+M145+M147</f>
        <v>31496</v>
      </c>
      <c r="N140" s="48">
        <f>N141+N142+N143+N144+N145+N147</f>
        <v>0</v>
      </c>
      <c r="O140" s="57">
        <f>O141+O142+O143+O144+O145+O147</f>
        <v>0</v>
      </c>
      <c r="P140" s="57">
        <f>P141+P142+P143+P144+P145+P147</f>
        <v>0</v>
      </c>
      <c r="Q140" s="57">
        <f>Q141+Q142+Q143+Q144+Q145+Q147</f>
        <v>0</v>
      </c>
    </row>
    <row r="141" ht="30.550000000000001" customHeight="1">
      <c r="A141" s="76"/>
      <c r="B141" s="71"/>
      <c r="C141" s="46" t="s">
        <v>11</v>
      </c>
      <c r="D141" s="32"/>
      <c r="E141" s="48">
        <f t="shared" si="110"/>
        <v>13471.200000000001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13471.200000000001</v>
      </c>
      <c r="N141" s="48">
        <v>0</v>
      </c>
      <c r="O141" s="57">
        <v>0</v>
      </c>
      <c r="P141" s="57">
        <v>0</v>
      </c>
      <c r="Q141" s="57">
        <v>0</v>
      </c>
    </row>
    <row r="142" ht="31.300000000000001" customHeight="1">
      <c r="A142" s="76"/>
      <c r="B142" s="71"/>
      <c r="C142" s="46" t="s">
        <v>22</v>
      </c>
      <c r="D142" s="53"/>
      <c r="E142" s="48">
        <f t="shared" si="110"/>
        <v>18024.799999999999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18024.799999999999</v>
      </c>
      <c r="N142" s="48">
        <v>0</v>
      </c>
      <c r="O142" s="57">
        <v>0</v>
      </c>
      <c r="P142" s="57">
        <v>0</v>
      </c>
      <c r="Q142" s="57">
        <v>0</v>
      </c>
    </row>
    <row r="143" ht="26.800000000000001" customHeight="1">
      <c r="A143" s="76"/>
      <c r="B143" s="71"/>
      <c r="C143" s="46" t="s">
        <v>13</v>
      </c>
      <c r="D143" s="53"/>
      <c r="E143" s="48">
        <f t="shared" si="110"/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57">
        <v>0</v>
      </c>
      <c r="P143" s="57">
        <v>0</v>
      </c>
      <c r="Q143" s="57">
        <v>0</v>
      </c>
    </row>
    <row r="144" ht="32.049999999999997" customHeight="1">
      <c r="A144" s="76"/>
      <c r="B144" s="71"/>
      <c r="C144" s="46" t="s">
        <v>14</v>
      </c>
      <c r="D144" s="53"/>
      <c r="E144" s="48">
        <f t="shared" si="110"/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57">
        <v>0</v>
      </c>
      <c r="P144" s="57">
        <v>0</v>
      </c>
      <c r="Q144" s="57">
        <v>0</v>
      </c>
    </row>
    <row r="145" ht="26.800000000000001" customHeight="1">
      <c r="A145" s="76"/>
      <c r="B145" s="71"/>
      <c r="C145" s="46" t="s">
        <v>17</v>
      </c>
      <c r="D145" s="53"/>
      <c r="E145" s="48">
        <f t="shared" si="110"/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57">
        <v>0</v>
      </c>
      <c r="P145" s="57">
        <v>0</v>
      </c>
      <c r="Q145" s="57">
        <v>0</v>
      </c>
    </row>
    <row r="146" ht="33.299999999999997" customHeight="1">
      <c r="A146" s="76"/>
      <c r="B146" s="71"/>
      <c r="C146" s="46" t="s">
        <v>18</v>
      </c>
      <c r="D146" s="53"/>
      <c r="E146" s="48">
        <f t="shared" si="110"/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57">
        <v>0</v>
      </c>
      <c r="P146" s="57">
        <v>0</v>
      </c>
      <c r="Q146" s="57">
        <v>0</v>
      </c>
    </row>
    <row r="147" ht="96.75" customHeight="1">
      <c r="A147" s="29"/>
      <c r="B147" s="75"/>
      <c r="C147" s="46" t="s">
        <v>24</v>
      </c>
      <c r="D147" s="53"/>
      <c r="E147" s="48">
        <f t="shared" si="110"/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57">
        <v>0</v>
      </c>
      <c r="P147" s="57">
        <v>0</v>
      </c>
      <c r="Q147" s="57">
        <v>0</v>
      </c>
    </row>
    <row r="148" ht="20.100000000000001" customHeight="1">
      <c r="A148" s="24" t="s">
        <v>55</v>
      </c>
      <c r="B148" s="68" t="s">
        <v>56</v>
      </c>
      <c r="C148" s="46" t="s">
        <v>10</v>
      </c>
      <c r="D148" s="32"/>
      <c r="E148" s="48">
        <f t="shared" si="110"/>
        <v>5282182.8647699999</v>
      </c>
      <c r="F148" s="48">
        <f>F149+F150+F151+F152+F153+F155</f>
        <v>0</v>
      </c>
      <c r="G148" s="48">
        <f>G149+G150+G151+G152+G153+G155</f>
        <v>0</v>
      </c>
      <c r="H148" s="48">
        <f>H149+H150+H151+H152+H153+H155</f>
        <v>0</v>
      </c>
      <c r="I148" s="48">
        <f>I149+I150+I151+I152+I153+I155</f>
        <v>0</v>
      </c>
      <c r="J148" s="48">
        <f>J149+J150+J151+J152+J153+J155</f>
        <v>0</v>
      </c>
      <c r="K148" s="48">
        <f>K149+K150+K151+K152+K153+K155</f>
        <v>356053.20000000001</v>
      </c>
      <c r="L148" s="48">
        <f>L149+L150+L151+L152+L153+L155</f>
        <v>473831.27067</v>
      </c>
      <c r="M148" s="48">
        <f>M149+M150+M151+M152+M153+M155</f>
        <v>495025.86349000002</v>
      </c>
      <c r="N148" s="48">
        <f>N149+N150+N151+N152+N153+N155</f>
        <v>497262.12</v>
      </c>
      <c r="O148" s="57">
        <f>O149+O150+O151+O152+O153+O155</f>
        <v>1117552.4844599999</v>
      </c>
      <c r="P148" s="57">
        <f>P149+P150+P151+P152+P153+P155</f>
        <v>1195853.5639199999</v>
      </c>
      <c r="Q148" s="57">
        <f>Q149+Q150+Q151+Q152+Q153+Q155</f>
        <v>1146604.3622300001</v>
      </c>
    </row>
    <row r="149" ht="20.100000000000001" customHeight="1">
      <c r="A149" s="76"/>
      <c r="B149" s="71"/>
      <c r="C149" s="46" t="s">
        <v>11</v>
      </c>
      <c r="D149" s="32">
        <v>814</v>
      </c>
      <c r="E149" s="48">
        <f t="shared" si="110"/>
        <v>2954019.5999999996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145351.10000000001</v>
      </c>
      <c r="L149" s="48">
        <v>164731.60000000001</v>
      </c>
      <c r="M149" s="48">
        <v>149160.39999999999</v>
      </c>
      <c r="N149" s="48">
        <v>136956.79999999999</v>
      </c>
      <c r="O149" s="57">
        <v>733655.30000000005</v>
      </c>
      <c r="P149" s="77">
        <v>813739.19999999995</v>
      </c>
      <c r="Q149" s="77">
        <v>810425.19999999995</v>
      </c>
    </row>
    <row r="150" ht="20.100000000000001" customHeight="1">
      <c r="A150" s="76"/>
      <c r="B150" s="71"/>
      <c r="C150" s="46" t="s">
        <v>22</v>
      </c>
      <c r="D150" s="53" t="s">
        <v>23</v>
      </c>
      <c r="E150" s="48">
        <f t="shared" si="110"/>
        <v>2328163.2647699998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210702.10000000001</v>
      </c>
      <c r="L150" s="48">
        <v>309099.67067000002</v>
      </c>
      <c r="M150" s="48">
        <v>345865.46348999999</v>
      </c>
      <c r="N150" s="48">
        <v>360305.32000000001</v>
      </c>
      <c r="O150" s="57">
        <v>383897.18446000002</v>
      </c>
      <c r="P150" s="57">
        <v>382114.36391999997</v>
      </c>
      <c r="Q150" s="57">
        <v>336179.16223000002</v>
      </c>
    </row>
    <row r="151" ht="20.100000000000001" customHeight="1">
      <c r="A151" s="76"/>
      <c r="B151" s="71"/>
      <c r="C151" s="46" t="s">
        <v>13</v>
      </c>
      <c r="D151" s="53"/>
      <c r="E151" s="48">
        <f t="shared" si="110"/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57">
        <v>0</v>
      </c>
      <c r="P151" s="57">
        <v>0</v>
      </c>
      <c r="Q151" s="57">
        <v>0</v>
      </c>
    </row>
    <row r="152" ht="29.100000000000001" customHeight="1">
      <c r="A152" s="76"/>
      <c r="B152" s="71"/>
      <c r="C152" s="46" t="s">
        <v>14</v>
      </c>
      <c r="D152" s="53"/>
      <c r="E152" s="48">
        <f t="shared" si="110"/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57">
        <v>0</v>
      </c>
      <c r="P152" s="57">
        <v>0</v>
      </c>
      <c r="Q152" s="57">
        <v>0</v>
      </c>
    </row>
    <row r="153" ht="20.100000000000001" customHeight="1">
      <c r="A153" s="76"/>
      <c r="B153" s="71"/>
      <c r="C153" s="46" t="s">
        <v>17</v>
      </c>
      <c r="D153" s="53"/>
      <c r="E153" s="48">
        <f t="shared" si="110"/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57">
        <v>0</v>
      </c>
      <c r="P153" s="57">
        <v>0</v>
      </c>
      <c r="Q153" s="57">
        <v>0</v>
      </c>
    </row>
    <row r="154" ht="20.100000000000001" customHeight="1">
      <c r="A154" s="76"/>
      <c r="B154" s="71"/>
      <c r="C154" s="46" t="s">
        <v>18</v>
      </c>
      <c r="D154" s="53"/>
      <c r="E154" s="48">
        <f t="shared" si="110"/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57">
        <v>0</v>
      </c>
      <c r="P154" s="57">
        <v>0</v>
      </c>
      <c r="Q154" s="57">
        <v>0</v>
      </c>
    </row>
    <row r="155" ht="32.5" customHeight="1">
      <c r="A155" s="29"/>
      <c r="B155" s="75"/>
      <c r="C155" s="46" t="s">
        <v>24</v>
      </c>
      <c r="D155" s="53"/>
      <c r="E155" s="48">
        <f t="shared" si="110"/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57">
        <v>0</v>
      </c>
      <c r="P155" s="57">
        <v>0</v>
      </c>
      <c r="Q155" s="57">
        <v>0</v>
      </c>
    </row>
    <row r="156" ht="16.5" customHeight="1">
      <c r="A156" s="24" t="s">
        <v>57</v>
      </c>
      <c r="B156" s="68" t="s">
        <v>58</v>
      </c>
      <c r="C156" s="46" t="s">
        <v>10</v>
      </c>
      <c r="D156" s="32"/>
      <c r="E156" s="48">
        <f t="shared" si="110"/>
        <v>1350</v>
      </c>
      <c r="F156" s="48">
        <f>F157+F158+F159+F160+F161+F163</f>
        <v>0</v>
      </c>
      <c r="G156" s="48">
        <f>G157+G158+G159+G160+G161+G163</f>
        <v>0</v>
      </c>
      <c r="H156" s="48">
        <f>H157+H158+H159+H160+H161+H163</f>
        <v>0</v>
      </c>
      <c r="I156" s="48">
        <f>I157+I158+I159+I160+I161+I163</f>
        <v>0</v>
      </c>
      <c r="J156" s="48">
        <f>J157+J158+J159+J160+J161+J163</f>
        <v>0</v>
      </c>
      <c r="K156" s="48">
        <f>K157+K158+K159+K160+K161+K163</f>
        <v>1350</v>
      </c>
      <c r="L156" s="48">
        <f>L157+L158+L159+L160+L161+L163</f>
        <v>0</v>
      </c>
      <c r="M156" s="48">
        <f>M157+M158+M159+M160+M161+M163</f>
        <v>0</v>
      </c>
      <c r="N156" s="48">
        <f>N157+N158+N159+N160+N161+N163</f>
        <v>0</v>
      </c>
      <c r="O156" s="57">
        <f>O157+O158+O159+O160+O161+O163</f>
        <v>0</v>
      </c>
      <c r="P156" s="57">
        <f>P157+P158+P159+P160+P161+P163</f>
        <v>0</v>
      </c>
      <c r="Q156" s="57">
        <f>Q157+Q158+Q159+Q160+Q161+Q163</f>
        <v>0</v>
      </c>
    </row>
    <row r="157" ht="15" customHeight="1">
      <c r="A157" s="76"/>
      <c r="B157" s="71"/>
      <c r="C157" s="46" t="s">
        <v>11</v>
      </c>
      <c r="D157" s="32"/>
      <c r="E157" s="48">
        <f t="shared" si="110"/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57">
        <v>0</v>
      </c>
      <c r="P157" s="57">
        <v>0</v>
      </c>
      <c r="Q157" s="57">
        <v>0</v>
      </c>
    </row>
    <row r="158" ht="15" customHeight="1">
      <c r="A158" s="76"/>
      <c r="B158" s="71"/>
      <c r="C158" s="46" t="s">
        <v>22</v>
      </c>
      <c r="D158" s="53"/>
      <c r="E158" s="48">
        <f t="shared" si="110"/>
        <v>1350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1350</v>
      </c>
      <c r="L158" s="48">
        <v>0</v>
      </c>
      <c r="M158" s="48">
        <v>0</v>
      </c>
      <c r="N158" s="48">
        <v>0</v>
      </c>
      <c r="O158" s="57">
        <v>0</v>
      </c>
      <c r="P158" s="57">
        <v>0</v>
      </c>
      <c r="Q158" s="57">
        <v>0</v>
      </c>
    </row>
    <row r="159" ht="15" customHeight="1">
      <c r="A159" s="76"/>
      <c r="B159" s="71"/>
      <c r="C159" s="46" t="s">
        <v>13</v>
      </c>
      <c r="D159" s="53"/>
      <c r="E159" s="48">
        <f t="shared" si="110"/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57">
        <v>0</v>
      </c>
      <c r="P159" s="57">
        <v>0</v>
      </c>
      <c r="Q159" s="57">
        <v>0</v>
      </c>
    </row>
    <row r="160" ht="28.5" customHeight="1">
      <c r="A160" s="76"/>
      <c r="B160" s="71"/>
      <c r="C160" s="46" t="s">
        <v>14</v>
      </c>
      <c r="D160" s="53"/>
      <c r="E160" s="48">
        <f t="shared" si="110"/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57">
        <v>0</v>
      </c>
      <c r="P160" s="57">
        <v>0</v>
      </c>
      <c r="Q160" s="57">
        <v>0</v>
      </c>
    </row>
    <row r="161" ht="15" customHeight="1">
      <c r="A161" s="76"/>
      <c r="B161" s="71"/>
      <c r="C161" s="46" t="s">
        <v>17</v>
      </c>
      <c r="D161" s="53"/>
      <c r="E161" s="48">
        <f t="shared" si="110"/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57">
        <v>0</v>
      </c>
      <c r="P161" s="57">
        <v>0</v>
      </c>
      <c r="Q161" s="57">
        <v>0</v>
      </c>
    </row>
    <row r="162" ht="30" customHeight="1">
      <c r="A162" s="76"/>
      <c r="B162" s="71"/>
      <c r="C162" s="46" t="s">
        <v>18</v>
      </c>
      <c r="D162" s="53"/>
      <c r="E162" s="48">
        <f t="shared" si="110"/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57">
        <v>0</v>
      </c>
      <c r="P162" s="57">
        <v>0</v>
      </c>
      <c r="Q162" s="57">
        <v>0</v>
      </c>
    </row>
    <row r="163" ht="33.649999999999999" customHeight="1">
      <c r="A163" s="29"/>
      <c r="B163" s="75"/>
      <c r="C163" s="46" t="s">
        <v>24</v>
      </c>
      <c r="D163" s="53"/>
      <c r="E163" s="48">
        <f t="shared" si="110"/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57">
        <v>0</v>
      </c>
      <c r="P163" s="57">
        <v>0</v>
      </c>
      <c r="Q163" s="57">
        <v>0</v>
      </c>
    </row>
    <row r="164" ht="16.5" customHeight="1">
      <c r="A164" s="24" t="s">
        <v>59</v>
      </c>
      <c r="B164" s="68" t="s">
        <v>60</v>
      </c>
      <c r="C164" s="46" t="s">
        <v>10</v>
      </c>
      <c r="D164" s="32"/>
      <c r="E164" s="48">
        <f t="shared" ref="E164:E186" si="137">F164+G164+H164+I164+J164+K164+L164+M164+N164+O164+P164+Q164</f>
        <v>578.10000000000014</v>
      </c>
      <c r="F164" s="48">
        <f>F165+F166+F167+F168+F169+F171</f>
        <v>0</v>
      </c>
      <c r="G164" s="48">
        <f>G165+G166+G167+G168+G169+G171</f>
        <v>0</v>
      </c>
      <c r="H164" s="48">
        <f>H165+H166+H167+H168+H169+H171</f>
        <v>0</v>
      </c>
      <c r="I164" s="48">
        <f>I165+I166+I167+I168+I169+I171</f>
        <v>0</v>
      </c>
      <c r="J164" s="48">
        <f>J165+J166+J167+J168+J169+J171</f>
        <v>0</v>
      </c>
      <c r="K164" s="48">
        <f>K165+K166+K167+K168+K169+K171</f>
        <v>316.30000000000001</v>
      </c>
      <c r="L164" s="48">
        <f>L165+L166+L167+L168+L169+L171</f>
        <v>41.799999999999997</v>
      </c>
      <c r="M164" s="48">
        <f>M165+M166+M167+M168+M169+M171</f>
        <v>57.100000000000001</v>
      </c>
      <c r="N164" s="48">
        <f>N165+N166+N167+N168+N169+N171</f>
        <v>40.5</v>
      </c>
      <c r="O164" s="57">
        <f>O165+O166+O167+O168+O169+O171</f>
        <v>38</v>
      </c>
      <c r="P164" s="57">
        <f>P165+P166+P167+P168+P169+P171</f>
        <v>42.200000000000003</v>
      </c>
      <c r="Q164" s="57">
        <f>Q165+Q166+Q167+Q168+Q169+Q171</f>
        <v>42.200000000000003</v>
      </c>
    </row>
    <row r="165" ht="15" customHeight="1">
      <c r="A165" s="76"/>
      <c r="B165" s="71"/>
      <c r="C165" s="46" t="s">
        <v>11</v>
      </c>
      <c r="D165" s="32">
        <v>814</v>
      </c>
      <c r="E165" s="48">
        <f t="shared" si="137"/>
        <v>578.10000000000014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f>K173</f>
        <v>316.30000000000001</v>
      </c>
      <c r="L165" s="48">
        <f>L173</f>
        <v>41.799999999999997</v>
      </c>
      <c r="M165" s="48">
        <f>M173</f>
        <v>57.100000000000001</v>
      </c>
      <c r="N165" s="48">
        <f>N173</f>
        <v>40.5</v>
      </c>
      <c r="O165" s="57">
        <f>O173</f>
        <v>38</v>
      </c>
      <c r="P165" s="57">
        <f>P173</f>
        <v>42.200000000000003</v>
      </c>
      <c r="Q165" s="57">
        <f>Q173</f>
        <v>42.200000000000003</v>
      </c>
    </row>
    <row r="166" ht="15" customHeight="1">
      <c r="A166" s="76"/>
      <c r="B166" s="71"/>
      <c r="C166" s="46" t="s">
        <v>22</v>
      </c>
      <c r="D166" s="53"/>
      <c r="E166" s="48">
        <f t="shared" si="137"/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57">
        <v>0</v>
      </c>
      <c r="P166" s="57">
        <v>0</v>
      </c>
      <c r="Q166" s="57">
        <v>0</v>
      </c>
    </row>
    <row r="167" ht="15" customHeight="1">
      <c r="A167" s="76"/>
      <c r="B167" s="71"/>
      <c r="C167" s="46" t="s">
        <v>13</v>
      </c>
      <c r="D167" s="53"/>
      <c r="E167" s="48">
        <f t="shared" si="137"/>
        <v>0</v>
      </c>
      <c r="F167" s="48">
        <f t="shared" ref="F167:F171" si="138">F175+F271</f>
        <v>0</v>
      </c>
      <c r="G167" s="48">
        <f t="shared" ref="G167:G171" si="139">G175+G271</f>
        <v>0</v>
      </c>
      <c r="H167" s="48">
        <f t="shared" ref="H167:H171" si="140">H175+H271</f>
        <v>0</v>
      </c>
      <c r="I167" s="48">
        <f t="shared" ref="I167:I171" si="141">I175+I271</f>
        <v>0</v>
      </c>
      <c r="J167" s="48">
        <f t="shared" ref="J167:J171" si="142">J175+J271</f>
        <v>0</v>
      </c>
      <c r="K167" s="48">
        <f t="shared" ref="K167:K171" si="143">K175+K271</f>
        <v>0</v>
      </c>
      <c r="L167" s="48">
        <f t="shared" ref="L167:L171" si="144">L175+L271</f>
        <v>0</v>
      </c>
      <c r="M167" s="48">
        <f t="shared" ref="M167:M171" si="145">M175+M271</f>
        <v>0</v>
      </c>
      <c r="N167" s="48">
        <f t="shared" ref="N167:N171" si="146">N175+N271</f>
        <v>0</v>
      </c>
      <c r="O167" s="57">
        <f t="shared" ref="O167:O171" si="147">O175+O271</f>
        <v>0</v>
      </c>
      <c r="P167" s="57">
        <f t="shared" ref="P167:P171" si="148">P175+P271</f>
        <v>0</v>
      </c>
      <c r="Q167" s="57">
        <f t="shared" ref="Q167:Q171" si="149">Q175+Q271</f>
        <v>0</v>
      </c>
    </row>
    <row r="168" ht="28.5" customHeight="1">
      <c r="A168" s="76"/>
      <c r="B168" s="71"/>
      <c r="C168" s="46" t="s">
        <v>14</v>
      </c>
      <c r="D168" s="53"/>
      <c r="E168" s="48">
        <f t="shared" si="137"/>
        <v>0</v>
      </c>
      <c r="F168" s="48">
        <f t="shared" si="138"/>
        <v>0</v>
      </c>
      <c r="G168" s="48">
        <f t="shared" si="139"/>
        <v>0</v>
      </c>
      <c r="H168" s="48">
        <f t="shared" si="140"/>
        <v>0</v>
      </c>
      <c r="I168" s="48">
        <f t="shared" si="141"/>
        <v>0</v>
      </c>
      <c r="J168" s="48">
        <f t="shared" si="142"/>
        <v>0</v>
      </c>
      <c r="K168" s="48">
        <f t="shared" si="143"/>
        <v>0</v>
      </c>
      <c r="L168" s="48">
        <f t="shared" si="144"/>
        <v>0</v>
      </c>
      <c r="M168" s="48">
        <f t="shared" si="145"/>
        <v>0</v>
      </c>
      <c r="N168" s="48">
        <f t="shared" si="146"/>
        <v>0</v>
      </c>
      <c r="O168" s="57">
        <f t="shared" si="147"/>
        <v>0</v>
      </c>
      <c r="P168" s="57">
        <f t="shared" si="148"/>
        <v>0</v>
      </c>
      <c r="Q168" s="57">
        <f t="shared" si="149"/>
        <v>0</v>
      </c>
    </row>
    <row r="169" ht="15" customHeight="1">
      <c r="A169" s="76"/>
      <c r="B169" s="71"/>
      <c r="C169" s="46" t="s">
        <v>17</v>
      </c>
      <c r="D169" s="53"/>
      <c r="E169" s="48">
        <f t="shared" si="137"/>
        <v>0</v>
      </c>
      <c r="F169" s="48">
        <f t="shared" si="138"/>
        <v>0</v>
      </c>
      <c r="G169" s="48">
        <f t="shared" si="139"/>
        <v>0</v>
      </c>
      <c r="H169" s="48">
        <f t="shared" si="140"/>
        <v>0</v>
      </c>
      <c r="I169" s="48">
        <f t="shared" si="141"/>
        <v>0</v>
      </c>
      <c r="J169" s="48">
        <f t="shared" si="142"/>
        <v>0</v>
      </c>
      <c r="K169" s="48">
        <f t="shared" si="143"/>
        <v>0</v>
      </c>
      <c r="L169" s="48">
        <f t="shared" si="144"/>
        <v>0</v>
      </c>
      <c r="M169" s="48">
        <f t="shared" si="145"/>
        <v>0</v>
      </c>
      <c r="N169" s="48">
        <f t="shared" si="146"/>
        <v>0</v>
      </c>
      <c r="O169" s="57">
        <f t="shared" si="147"/>
        <v>0</v>
      </c>
      <c r="P169" s="57">
        <f t="shared" si="148"/>
        <v>0</v>
      </c>
      <c r="Q169" s="57">
        <f t="shared" si="149"/>
        <v>0</v>
      </c>
    </row>
    <row r="170" ht="28" customHeight="1">
      <c r="A170" s="76"/>
      <c r="B170" s="71"/>
      <c r="C170" s="46" t="s">
        <v>18</v>
      </c>
      <c r="D170" s="53"/>
      <c r="E170" s="48">
        <f t="shared" si="137"/>
        <v>0</v>
      </c>
      <c r="F170" s="48">
        <f t="shared" si="138"/>
        <v>0</v>
      </c>
      <c r="G170" s="48">
        <f t="shared" si="139"/>
        <v>0</v>
      </c>
      <c r="H170" s="48">
        <f t="shared" si="140"/>
        <v>0</v>
      </c>
      <c r="I170" s="48">
        <f t="shared" si="141"/>
        <v>0</v>
      </c>
      <c r="J170" s="48">
        <f t="shared" si="142"/>
        <v>0</v>
      </c>
      <c r="K170" s="48">
        <f t="shared" si="143"/>
        <v>0</v>
      </c>
      <c r="L170" s="48">
        <f t="shared" si="144"/>
        <v>0</v>
      </c>
      <c r="M170" s="48">
        <f t="shared" si="145"/>
        <v>0</v>
      </c>
      <c r="N170" s="48">
        <f t="shared" si="146"/>
        <v>0</v>
      </c>
      <c r="O170" s="57">
        <f t="shared" si="147"/>
        <v>0</v>
      </c>
      <c r="P170" s="57">
        <f t="shared" si="148"/>
        <v>0</v>
      </c>
      <c r="Q170" s="57">
        <f t="shared" si="149"/>
        <v>0</v>
      </c>
    </row>
    <row r="171" ht="28.5" customHeight="1">
      <c r="A171" s="29"/>
      <c r="B171" s="75"/>
      <c r="C171" s="46" t="s">
        <v>24</v>
      </c>
      <c r="D171" s="53"/>
      <c r="E171" s="48">
        <f t="shared" si="137"/>
        <v>0</v>
      </c>
      <c r="F171" s="48">
        <f t="shared" si="138"/>
        <v>0</v>
      </c>
      <c r="G171" s="48">
        <f t="shared" si="139"/>
        <v>0</v>
      </c>
      <c r="H171" s="48">
        <f t="shared" si="140"/>
        <v>0</v>
      </c>
      <c r="I171" s="48">
        <f t="shared" si="141"/>
        <v>0</v>
      </c>
      <c r="J171" s="48">
        <f t="shared" si="142"/>
        <v>0</v>
      </c>
      <c r="K171" s="48">
        <f t="shared" si="143"/>
        <v>0</v>
      </c>
      <c r="L171" s="48">
        <f t="shared" si="144"/>
        <v>0</v>
      </c>
      <c r="M171" s="48">
        <f t="shared" si="145"/>
        <v>0</v>
      </c>
      <c r="N171" s="48">
        <f t="shared" si="146"/>
        <v>0</v>
      </c>
      <c r="O171" s="57">
        <f t="shared" si="147"/>
        <v>0</v>
      </c>
      <c r="P171" s="57">
        <f t="shared" si="148"/>
        <v>0</v>
      </c>
      <c r="Q171" s="57">
        <f t="shared" si="149"/>
        <v>0</v>
      </c>
    </row>
    <row r="172" ht="18" customHeight="1">
      <c r="A172" s="24" t="s">
        <v>61</v>
      </c>
      <c r="B172" s="68" t="s">
        <v>62</v>
      </c>
      <c r="C172" s="46" t="s">
        <v>10</v>
      </c>
      <c r="D172" s="32"/>
      <c r="E172" s="48">
        <f t="shared" si="137"/>
        <v>578.10000000000014</v>
      </c>
      <c r="F172" s="48">
        <f>F173+F174+F175+F176+F177+F179</f>
        <v>0</v>
      </c>
      <c r="G172" s="48">
        <f>G173+G174+G175+G176+G177+G179</f>
        <v>0</v>
      </c>
      <c r="H172" s="48">
        <f>H173+H174+H175+H176+H177+H179</f>
        <v>0</v>
      </c>
      <c r="I172" s="48">
        <v>0</v>
      </c>
      <c r="J172" s="48">
        <f>J173+J174+J175+J176+J177+J179</f>
        <v>0</v>
      </c>
      <c r="K172" s="48">
        <f>K173+K174+K175+K176+K177+K179</f>
        <v>316.30000000000001</v>
      </c>
      <c r="L172" s="48">
        <f>L173+L174+L175+L176+L177+L179</f>
        <v>41.799999999999997</v>
      </c>
      <c r="M172" s="48">
        <f>M173+M174+M175+M176+M177+M179</f>
        <v>57.100000000000001</v>
      </c>
      <c r="N172" s="48">
        <f>N173+N174+N175+N176+N177+N179</f>
        <v>40.5</v>
      </c>
      <c r="O172" s="57">
        <f>O173+O174+O175+O176+O177+O179</f>
        <v>38</v>
      </c>
      <c r="P172" s="57">
        <f>P173+P174+P175+P176+P177+P179</f>
        <v>42.200000000000003</v>
      </c>
      <c r="Q172" s="57">
        <f>Q173+Q174+Q175+Q176+Q177+Q179</f>
        <v>42.200000000000003</v>
      </c>
    </row>
    <row r="173" ht="15" customHeight="1">
      <c r="A173" s="76"/>
      <c r="B173" s="71"/>
      <c r="C173" s="46" t="s">
        <v>11</v>
      </c>
      <c r="D173" s="32">
        <v>814</v>
      </c>
      <c r="E173" s="48">
        <f t="shared" si="137"/>
        <v>578.10000000000014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f>316.3</f>
        <v>316.30000000000001</v>
      </c>
      <c r="L173" s="48">
        <v>41.799999999999997</v>
      </c>
      <c r="M173" s="48">
        <v>57.100000000000001</v>
      </c>
      <c r="N173" s="48">
        <v>40.5</v>
      </c>
      <c r="O173" s="57">
        <v>38</v>
      </c>
      <c r="P173" s="57">
        <v>42.200000000000003</v>
      </c>
      <c r="Q173" s="57">
        <v>42.200000000000003</v>
      </c>
    </row>
    <row r="174" ht="15" customHeight="1">
      <c r="A174" s="76"/>
      <c r="B174" s="71"/>
      <c r="C174" s="46" t="s">
        <v>22</v>
      </c>
      <c r="D174" s="53"/>
      <c r="E174" s="48">
        <f t="shared" si="137"/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57">
        <v>0</v>
      </c>
      <c r="P174" s="57">
        <v>0</v>
      </c>
      <c r="Q174" s="57">
        <v>0</v>
      </c>
    </row>
    <row r="175" ht="15" customHeight="1">
      <c r="A175" s="76"/>
      <c r="B175" s="71"/>
      <c r="C175" s="46" t="s">
        <v>13</v>
      </c>
      <c r="D175" s="53"/>
      <c r="E175" s="48">
        <f t="shared" si="137"/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57">
        <v>0</v>
      </c>
      <c r="P175" s="57">
        <v>0</v>
      </c>
      <c r="Q175" s="57">
        <v>0</v>
      </c>
    </row>
    <row r="176" ht="30" customHeight="1">
      <c r="A176" s="76"/>
      <c r="B176" s="71"/>
      <c r="C176" s="46" t="s">
        <v>14</v>
      </c>
      <c r="D176" s="53"/>
      <c r="E176" s="48">
        <f t="shared" si="137"/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57">
        <v>0</v>
      </c>
      <c r="P176" s="57">
        <v>0</v>
      </c>
      <c r="Q176" s="57">
        <v>0</v>
      </c>
    </row>
    <row r="177" ht="15" customHeight="1">
      <c r="A177" s="76"/>
      <c r="B177" s="71"/>
      <c r="C177" s="46" t="s">
        <v>17</v>
      </c>
      <c r="D177" s="53"/>
      <c r="E177" s="48">
        <f t="shared" si="137"/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57">
        <v>0</v>
      </c>
      <c r="P177" s="57">
        <v>0</v>
      </c>
      <c r="Q177" s="57">
        <v>0</v>
      </c>
    </row>
    <row r="178" ht="30" customHeight="1">
      <c r="A178" s="76"/>
      <c r="B178" s="71"/>
      <c r="C178" s="46" t="s">
        <v>18</v>
      </c>
      <c r="D178" s="53"/>
      <c r="E178" s="48">
        <f t="shared" si="137"/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57">
        <v>0</v>
      </c>
      <c r="P178" s="57">
        <v>0</v>
      </c>
      <c r="Q178" s="57">
        <v>0</v>
      </c>
    </row>
    <row r="179" ht="30" customHeight="1">
      <c r="A179" s="29"/>
      <c r="B179" s="75"/>
      <c r="C179" s="46" t="s">
        <v>24</v>
      </c>
      <c r="D179" s="53"/>
      <c r="E179" s="48">
        <f t="shared" si="137"/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57">
        <v>0</v>
      </c>
      <c r="P179" s="57">
        <v>0</v>
      </c>
      <c r="Q179" s="57">
        <v>0</v>
      </c>
    </row>
    <row r="180" ht="22" customHeight="1">
      <c r="A180" s="24" t="s">
        <v>63</v>
      </c>
      <c r="B180" s="68" t="s">
        <v>64</v>
      </c>
      <c r="C180" s="46" t="s">
        <v>10</v>
      </c>
      <c r="D180" s="32"/>
      <c r="E180" s="48">
        <f t="shared" si="137"/>
        <v>3120</v>
      </c>
      <c r="F180" s="48">
        <f>F181+F182+F183+F184+F185+F187</f>
        <v>0</v>
      </c>
      <c r="G180" s="48">
        <f>G181+G182+G183+G184+G185+G187</f>
        <v>0</v>
      </c>
      <c r="H180" s="48">
        <f>H181+H182+H183+H184+H185+H187</f>
        <v>0</v>
      </c>
      <c r="I180" s="48">
        <f>I181+I182+I183+I184+I185+I187</f>
        <v>0</v>
      </c>
      <c r="J180" s="48">
        <f>J181+J182+J183+J184+J185+J187</f>
        <v>0</v>
      </c>
      <c r="K180" s="48">
        <f>K181+K182+K183+K184+K185+K187</f>
        <v>3120</v>
      </c>
      <c r="L180" s="48">
        <f>L181+L182+L183+L184+L185+L187</f>
        <v>0</v>
      </c>
      <c r="M180" s="48">
        <f>M181+M182+M183+M184+M185+M187</f>
        <v>0</v>
      </c>
      <c r="N180" s="48">
        <f>N181+N182+N183+N184+N185+N187</f>
        <v>0</v>
      </c>
      <c r="O180" s="57">
        <f>O181+O182+O183+O184+O185+O187</f>
        <v>0</v>
      </c>
      <c r="P180" s="57">
        <f>P181+P182+P183+P184+P185+P187</f>
        <v>0</v>
      </c>
      <c r="Q180" s="57">
        <f>Q181+Q182+Q183+Q184+Q185+Q187</f>
        <v>0</v>
      </c>
    </row>
    <row r="181" ht="15" customHeight="1">
      <c r="A181" s="76"/>
      <c r="B181" s="71"/>
      <c r="C181" s="46" t="s">
        <v>11</v>
      </c>
      <c r="D181" s="32"/>
      <c r="E181" s="48">
        <f t="shared" si="137"/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f t="shared" ref="J181:J187" si="150">J189</f>
        <v>0</v>
      </c>
      <c r="K181" s="48">
        <f t="shared" ref="K181:K187" si="151">K189</f>
        <v>0</v>
      </c>
      <c r="L181" s="48">
        <f t="shared" ref="L181:L187" si="152">L189</f>
        <v>0</v>
      </c>
      <c r="M181" s="48">
        <f t="shared" ref="M181:M187" si="153">M189</f>
        <v>0</v>
      </c>
      <c r="N181" s="48">
        <f t="shared" ref="N181:N187" si="154">N189</f>
        <v>0</v>
      </c>
      <c r="O181" s="57">
        <f t="shared" ref="O181:O187" si="155">O189</f>
        <v>0</v>
      </c>
      <c r="P181" s="57">
        <f t="shared" ref="P181:P187" si="156">P189</f>
        <v>0</v>
      </c>
      <c r="Q181" s="57">
        <f t="shared" ref="Q181:Q187" si="157">Q189</f>
        <v>0</v>
      </c>
    </row>
    <row r="182" ht="15" customHeight="1">
      <c r="A182" s="76"/>
      <c r="B182" s="71"/>
      <c r="C182" s="46" t="s">
        <v>22</v>
      </c>
      <c r="D182" s="53"/>
      <c r="E182" s="48">
        <f t="shared" si="137"/>
        <v>3120</v>
      </c>
      <c r="F182" s="48">
        <v>0</v>
      </c>
      <c r="G182" s="48">
        <v>0</v>
      </c>
      <c r="H182" s="48">
        <v>0</v>
      </c>
      <c r="I182" s="48">
        <v>0</v>
      </c>
      <c r="J182" s="48">
        <f t="shared" si="150"/>
        <v>0</v>
      </c>
      <c r="K182" s="48">
        <f t="shared" si="151"/>
        <v>3120</v>
      </c>
      <c r="L182" s="48">
        <f t="shared" si="152"/>
        <v>0</v>
      </c>
      <c r="M182" s="48">
        <f t="shared" si="153"/>
        <v>0</v>
      </c>
      <c r="N182" s="48">
        <f t="shared" si="154"/>
        <v>0</v>
      </c>
      <c r="O182" s="57">
        <f t="shared" si="155"/>
        <v>0</v>
      </c>
      <c r="P182" s="57">
        <f t="shared" si="156"/>
        <v>0</v>
      </c>
      <c r="Q182" s="57">
        <f t="shared" si="157"/>
        <v>0</v>
      </c>
    </row>
    <row r="183" ht="15" customHeight="1">
      <c r="A183" s="76"/>
      <c r="B183" s="71"/>
      <c r="C183" s="46" t="s">
        <v>13</v>
      </c>
      <c r="D183" s="53"/>
      <c r="E183" s="48">
        <f t="shared" si="137"/>
        <v>0</v>
      </c>
      <c r="F183" s="48">
        <f t="shared" ref="F183:F187" si="158">F191+F287</f>
        <v>0</v>
      </c>
      <c r="G183" s="48">
        <f t="shared" ref="G183:G187" si="159">G191+G287</f>
        <v>0</v>
      </c>
      <c r="H183" s="48">
        <f t="shared" ref="H183:H187" si="160">H191+H287</f>
        <v>0</v>
      </c>
      <c r="I183" s="48">
        <f t="shared" ref="I183:I187" si="161">I191+I287</f>
        <v>0</v>
      </c>
      <c r="J183" s="48">
        <f t="shared" si="150"/>
        <v>0</v>
      </c>
      <c r="K183" s="48">
        <f t="shared" si="151"/>
        <v>0</v>
      </c>
      <c r="L183" s="48">
        <f t="shared" si="152"/>
        <v>0</v>
      </c>
      <c r="M183" s="48">
        <f t="shared" si="153"/>
        <v>0</v>
      </c>
      <c r="N183" s="48">
        <f t="shared" si="154"/>
        <v>0</v>
      </c>
      <c r="O183" s="57">
        <f t="shared" si="155"/>
        <v>0</v>
      </c>
      <c r="P183" s="57">
        <f t="shared" si="156"/>
        <v>0</v>
      </c>
      <c r="Q183" s="57">
        <f t="shared" si="157"/>
        <v>0</v>
      </c>
    </row>
    <row r="184" ht="30" customHeight="1">
      <c r="A184" s="76"/>
      <c r="B184" s="71"/>
      <c r="C184" s="46" t="s">
        <v>14</v>
      </c>
      <c r="D184" s="53"/>
      <c r="E184" s="48">
        <f t="shared" si="137"/>
        <v>0</v>
      </c>
      <c r="F184" s="48">
        <f t="shared" si="158"/>
        <v>0</v>
      </c>
      <c r="G184" s="48">
        <f t="shared" si="159"/>
        <v>0</v>
      </c>
      <c r="H184" s="48">
        <f t="shared" si="160"/>
        <v>0</v>
      </c>
      <c r="I184" s="48">
        <f t="shared" si="161"/>
        <v>0</v>
      </c>
      <c r="J184" s="48">
        <f t="shared" si="150"/>
        <v>0</v>
      </c>
      <c r="K184" s="48">
        <f t="shared" si="151"/>
        <v>0</v>
      </c>
      <c r="L184" s="48">
        <f t="shared" si="152"/>
        <v>0</v>
      </c>
      <c r="M184" s="48">
        <f t="shared" si="153"/>
        <v>0</v>
      </c>
      <c r="N184" s="48">
        <f t="shared" si="154"/>
        <v>0</v>
      </c>
      <c r="O184" s="57">
        <f t="shared" si="155"/>
        <v>0</v>
      </c>
      <c r="P184" s="57">
        <f t="shared" si="156"/>
        <v>0</v>
      </c>
      <c r="Q184" s="57">
        <f t="shared" si="157"/>
        <v>0</v>
      </c>
    </row>
    <row r="185" ht="15" customHeight="1">
      <c r="A185" s="76"/>
      <c r="B185" s="71"/>
      <c r="C185" s="46" t="s">
        <v>17</v>
      </c>
      <c r="D185" s="53"/>
      <c r="E185" s="48">
        <f t="shared" si="137"/>
        <v>0</v>
      </c>
      <c r="F185" s="48">
        <f t="shared" si="158"/>
        <v>0</v>
      </c>
      <c r="G185" s="48">
        <f t="shared" si="159"/>
        <v>0</v>
      </c>
      <c r="H185" s="48">
        <f t="shared" si="160"/>
        <v>0</v>
      </c>
      <c r="I185" s="48">
        <f t="shared" si="161"/>
        <v>0</v>
      </c>
      <c r="J185" s="48">
        <f t="shared" si="150"/>
        <v>0</v>
      </c>
      <c r="K185" s="48">
        <f t="shared" si="151"/>
        <v>0</v>
      </c>
      <c r="L185" s="48">
        <f t="shared" si="152"/>
        <v>0</v>
      </c>
      <c r="M185" s="48">
        <f t="shared" si="153"/>
        <v>0</v>
      </c>
      <c r="N185" s="48">
        <f t="shared" si="154"/>
        <v>0</v>
      </c>
      <c r="O185" s="57">
        <f t="shared" si="155"/>
        <v>0</v>
      </c>
      <c r="P185" s="57">
        <f t="shared" si="156"/>
        <v>0</v>
      </c>
      <c r="Q185" s="57">
        <f t="shared" si="157"/>
        <v>0</v>
      </c>
    </row>
    <row r="186" ht="30" customHeight="1">
      <c r="A186" s="76"/>
      <c r="B186" s="71"/>
      <c r="C186" s="46" t="s">
        <v>18</v>
      </c>
      <c r="D186" s="53"/>
      <c r="E186" s="48">
        <f t="shared" si="137"/>
        <v>0</v>
      </c>
      <c r="F186" s="48">
        <f t="shared" si="158"/>
        <v>0</v>
      </c>
      <c r="G186" s="48">
        <f t="shared" si="159"/>
        <v>0</v>
      </c>
      <c r="H186" s="48">
        <f t="shared" si="160"/>
        <v>0</v>
      </c>
      <c r="I186" s="48">
        <f t="shared" si="161"/>
        <v>0</v>
      </c>
      <c r="J186" s="48">
        <f t="shared" si="150"/>
        <v>0</v>
      </c>
      <c r="K186" s="48">
        <f t="shared" si="151"/>
        <v>0</v>
      </c>
      <c r="L186" s="48">
        <f t="shared" si="152"/>
        <v>0</v>
      </c>
      <c r="M186" s="48">
        <f t="shared" si="153"/>
        <v>0</v>
      </c>
      <c r="N186" s="48">
        <f t="shared" si="154"/>
        <v>0</v>
      </c>
      <c r="O186" s="57">
        <f t="shared" si="155"/>
        <v>0</v>
      </c>
      <c r="P186" s="57">
        <f t="shared" si="156"/>
        <v>0</v>
      </c>
      <c r="Q186" s="57">
        <f t="shared" si="157"/>
        <v>0</v>
      </c>
    </row>
    <row r="187" ht="30" customHeight="1">
      <c r="A187" s="29"/>
      <c r="B187" s="75"/>
      <c r="C187" s="46" t="s">
        <v>24</v>
      </c>
      <c r="D187" s="53"/>
      <c r="E187" s="48">
        <f>E195</f>
        <v>0</v>
      </c>
      <c r="F187" s="48">
        <f t="shared" si="158"/>
        <v>0</v>
      </c>
      <c r="G187" s="48">
        <f t="shared" si="159"/>
        <v>0</v>
      </c>
      <c r="H187" s="48">
        <f t="shared" si="160"/>
        <v>0</v>
      </c>
      <c r="I187" s="48">
        <f t="shared" si="161"/>
        <v>0</v>
      </c>
      <c r="J187" s="48">
        <f t="shared" si="150"/>
        <v>0</v>
      </c>
      <c r="K187" s="48">
        <f t="shared" si="151"/>
        <v>0</v>
      </c>
      <c r="L187" s="48">
        <f t="shared" si="152"/>
        <v>0</v>
      </c>
      <c r="M187" s="48">
        <f t="shared" si="153"/>
        <v>0</v>
      </c>
      <c r="N187" s="48">
        <f t="shared" si="154"/>
        <v>0</v>
      </c>
      <c r="O187" s="57">
        <f t="shared" si="155"/>
        <v>0</v>
      </c>
      <c r="P187" s="57">
        <f t="shared" si="156"/>
        <v>0</v>
      </c>
      <c r="Q187" s="57">
        <f t="shared" si="157"/>
        <v>0</v>
      </c>
    </row>
    <row r="188" ht="22" hidden="1" customHeight="1">
      <c r="A188" s="24" t="s">
        <v>65</v>
      </c>
      <c r="B188" s="68" t="s">
        <v>66</v>
      </c>
      <c r="C188" s="46" t="s">
        <v>10</v>
      </c>
      <c r="D188" s="32"/>
      <c r="E188" s="48">
        <f t="shared" ref="E188:E251" si="162">F188+G188+H188+I188+J188+K188+L188+M188+N188+O188+P188+Q188</f>
        <v>3120</v>
      </c>
      <c r="F188" s="48">
        <f>F189+F190+F191+F192+F193+F195</f>
        <v>0</v>
      </c>
      <c r="G188" s="48">
        <f>G189+G190+G191+G192+G193+G195</f>
        <v>0</v>
      </c>
      <c r="H188" s="48">
        <f>H189+H190+H191+H192+H193+H195</f>
        <v>0</v>
      </c>
      <c r="I188" s="48">
        <v>0</v>
      </c>
      <c r="J188" s="48">
        <f>J189+J190+J191+J192+J193+J195</f>
        <v>0</v>
      </c>
      <c r="K188" s="48">
        <f>K189+K190+K191+K192+K193+K195</f>
        <v>3120</v>
      </c>
      <c r="L188" s="48">
        <f>L189+L190+L191+L192+L193+L195</f>
        <v>0</v>
      </c>
      <c r="M188" s="48">
        <f>M189+M190+M191+M192+M193+M195</f>
        <v>0</v>
      </c>
      <c r="N188" s="48">
        <f>N189+N190+N191+N192+N193+N195</f>
        <v>0</v>
      </c>
      <c r="O188" s="57">
        <f>O189+O190+O191+O192+O193+O195</f>
        <v>0</v>
      </c>
      <c r="P188" s="57">
        <f>P189+P190+P191+P192+P193+P195</f>
        <v>0</v>
      </c>
      <c r="Q188" s="57">
        <f>Q189+Q190+Q191+Q192+Q193+Q195</f>
        <v>0</v>
      </c>
    </row>
    <row r="189" ht="15" hidden="1" customHeight="1">
      <c r="A189" s="76"/>
      <c r="B189" s="71"/>
      <c r="C189" s="46" t="s">
        <v>11</v>
      </c>
      <c r="D189" s="32"/>
      <c r="E189" s="48">
        <f t="shared" si="162"/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57">
        <v>0</v>
      </c>
      <c r="P189" s="57">
        <v>0</v>
      </c>
      <c r="Q189" s="57">
        <v>0</v>
      </c>
    </row>
    <row r="190" ht="15" hidden="1" customHeight="1">
      <c r="A190" s="76"/>
      <c r="B190" s="71"/>
      <c r="C190" s="46" t="s">
        <v>22</v>
      </c>
      <c r="D190" s="53"/>
      <c r="E190" s="48">
        <f t="shared" si="162"/>
        <v>3120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3120</v>
      </c>
      <c r="L190" s="48">
        <v>0</v>
      </c>
      <c r="M190" s="48">
        <v>0</v>
      </c>
      <c r="N190" s="48">
        <v>0</v>
      </c>
      <c r="O190" s="57">
        <v>0</v>
      </c>
      <c r="P190" s="57">
        <v>0</v>
      </c>
      <c r="Q190" s="57">
        <v>0</v>
      </c>
    </row>
    <row r="191" ht="15" hidden="1" customHeight="1">
      <c r="A191" s="76"/>
      <c r="B191" s="71"/>
      <c r="C191" s="46" t="s">
        <v>13</v>
      </c>
      <c r="D191" s="53"/>
      <c r="E191" s="48">
        <f t="shared" si="162"/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57">
        <v>0</v>
      </c>
      <c r="P191" s="57">
        <v>0</v>
      </c>
      <c r="Q191" s="57">
        <v>0</v>
      </c>
    </row>
    <row r="192" ht="30" hidden="1" customHeight="1">
      <c r="A192" s="76"/>
      <c r="B192" s="71"/>
      <c r="C192" s="46" t="s">
        <v>14</v>
      </c>
      <c r="D192" s="53"/>
      <c r="E192" s="48">
        <f t="shared" si="162"/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57">
        <v>0</v>
      </c>
      <c r="P192" s="57">
        <v>0</v>
      </c>
      <c r="Q192" s="57">
        <v>0</v>
      </c>
    </row>
    <row r="193" ht="15" hidden="1" customHeight="1">
      <c r="A193" s="76"/>
      <c r="B193" s="71"/>
      <c r="C193" s="46" t="s">
        <v>17</v>
      </c>
      <c r="D193" s="53"/>
      <c r="E193" s="48">
        <f t="shared" si="162"/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57">
        <v>0</v>
      </c>
      <c r="P193" s="57">
        <v>0</v>
      </c>
      <c r="Q193" s="57">
        <v>0</v>
      </c>
    </row>
    <row r="194" ht="30" hidden="1" customHeight="1">
      <c r="A194" s="76"/>
      <c r="B194" s="71"/>
      <c r="C194" s="46" t="s">
        <v>18</v>
      </c>
      <c r="D194" s="53"/>
      <c r="E194" s="48">
        <f t="shared" si="162"/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57">
        <v>0</v>
      </c>
      <c r="P194" s="57">
        <v>0</v>
      </c>
      <c r="Q194" s="57">
        <v>0</v>
      </c>
    </row>
    <row r="195" ht="30" hidden="1" customHeight="1">
      <c r="A195" s="29"/>
      <c r="B195" s="75"/>
      <c r="C195" s="46" t="s">
        <v>24</v>
      </c>
      <c r="D195" s="53"/>
      <c r="E195" s="48">
        <f t="shared" si="162"/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57">
        <v>0</v>
      </c>
      <c r="P195" s="57">
        <v>0</v>
      </c>
      <c r="Q195" s="57">
        <v>0</v>
      </c>
    </row>
    <row r="196" ht="18" customHeight="1">
      <c r="A196" s="78" t="s">
        <v>67</v>
      </c>
      <c r="B196" s="68" t="s">
        <v>68</v>
      </c>
      <c r="C196" s="46" t="s">
        <v>10</v>
      </c>
      <c r="D196" s="32"/>
      <c r="E196" s="48">
        <f t="shared" si="162"/>
        <v>557213.04464999994</v>
      </c>
      <c r="F196" s="48">
        <f>F197+F198+F199+F200+F201+F203</f>
        <v>0</v>
      </c>
      <c r="G196" s="48">
        <f>G197+G198+G199+G200+G201+G203</f>
        <v>0</v>
      </c>
      <c r="H196" s="48">
        <f>H197+H198+H199+H200+H201+H203</f>
        <v>0</v>
      </c>
      <c r="I196" s="48">
        <f>I197+I198+I199+I200+I201+I203</f>
        <v>0</v>
      </c>
      <c r="J196" s="48">
        <f>J197+J198+J199+J200+J201+J203</f>
        <v>0</v>
      </c>
      <c r="K196" s="48">
        <f>K197+K198+K199+K200+K201+K203</f>
        <v>0</v>
      </c>
      <c r="L196" s="48">
        <f>L197+L198+L199+L200+L201+L203</f>
        <v>0</v>
      </c>
      <c r="M196" s="48">
        <f>M197+M198+M199+M200+M201+M203</f>
        <v>557213.04464999994</v>
      </c>
      <c r="N196" s="48">
        <f>N197+N198+N199+N200+N201+N203</f>
        <v>0</v>
      </c>
      <c r="O196" s="57">
        <f>O197+O198+O199+O200+O201+O203</f>
        <v>0</v>
      </c>
      <c r="P196" s="57">
        <f>P197+P198+P199+P200+P201+P203</f>
        <v>0</v>
      </c>
      <c r="Q196" s="57">
        <f>Q197+Q198+Q199+Q200+Q201+Q203</f>
        <v>0</v>
      </c>
    </row>
    <row r="197" ht="18" customHeight="1">
      <c r="A197" s="79"/>
      <c r="B197" s="71"/>
      <c r="C197" s="46" t="s">
        <v>11</v>
      </c>
      <c r="D197" s="32"/>
      <c r="E197" s="48">
        <f t="shared" si="162"/>
        <v>534503.65720999998</v>
      </c>
      <c r="F197" s="48">
        <f t="shared" ref="F197:F200" si="163">F205</f>
        <v>0</v>
      </c>
      <c r="G197" s="48">
        <f t="shared" ref="G197:G200" si="164">G205</f>
        <v>0</v>
      </c>
      <c r="H197" s="48">
        <f t="shared" ref="H197:H200" si="165">H205</f>
        <v>0</v>
      </c>
      <c r="I197" s="48">
        <f t="shared" ref="I197:I200" si="166">I205</f>
        <v>0</v>
      </c>
      <c r="J197" s="48">
        <f t="shared" ref="J197:J200" si="167">J205</f>
        <v>0</v>
      </c>
      <c r="K197" s="48">
        <f t="shared" ref="K197:K200" si="168">K205</f>
        <v>0</v>
      </c>
      <c r="L197" s="48">
        <f t="shared" ref="L197:L200" si="169">L205</f>
        <v>0</v>
      </c>
      <c r="M197" s="48">
        <f t="shared" ref="M197:M200" si="170">M205</f>
        <v>534503.65720999998</v>
      </c>
      <c r="N197" s="48">
        <f t="shared" ref="N197:N200" si="171">N205</f>
        <v>0</v>
      </c>
      <c r="O197" s="57">
        <f t="shared" ref="O197:O200" si="172">O205</f>
        <v>0</v>
      </c>
      <c r="P197" s="57">
        <f t="shared" ref="P197:P200" si="173">P205</f>
        <v>0</v>
      </c>
      <c r="Q197" s="57">
        <f t="shared" ref="Q197:Q200" si="174">Q205</f>
        <v>0</v>
      </c>
    </row>
    <row r="198" ht="18" customHeight="1">
      <c r="A198" s="79"/>
      <c r="B198" s="71"/>
      <c r="C198" s="46" t="s">
        <v>22</v>
      </c>
      <c r="D198" s="53"/>
      <c r="E198" s="48">
        <f t="shared" si="162"/>
        <v>22709.387439999999</v>
      </c>
      <c r="F198" s="48">
        <f t="shared" si="163"/>
        <v>0</v>
      </c>
      <c r="G198" s="48">
        <f t="shared" si="164"/>
        <v>0</v>
      </c>
      <c r="H198" s="48">
        <f t="shared" si="165"/>
        <v>0</v>
      </c>
      <c r="I198" s="48">
        <f t="shared" si="166"/>
        <v>0</v>
      </c>
      <c r="J198" s="48">
        <f t="shared" si="167"/>
        <v>0</v>
      </c>
      <c r="K198" s="48">
        <f t="shared" si="168"/>
        <v>0</v>
      </c>
      <c r="L198" s="48">
        <f t="shared" si="169"/>
        <v>0</v>
      </c>
      <c r="M198" s="48">
        <f t="shared" si="170"/>
        <v>22709.387439999999</v>
      </c>
      <c r="N198" s="48">
        <f t="shared" si="171"/>
        <v>0</v>
      </c>
      <c r="O198" s="57">
        <f t="shared" si="172"/>
        <v>0</v>
      </c>
      <c r="P198" s="57">
        <f t="shared" si="173"/>
        <v>0</v>
      </c>
      <c r="Q198" s="57">
        <f t="shared" si="174"/>
        <v>0</v>
      </c>
    </row>
    <row r="199" ht="18" customHeight="1">
      <c r="A199" s="79"/>
      <c r="B199" s="71"/>
      <c r="C199" s="46" t="s">
        <v>13</v>
      </c>
      <c r="D199" s="53"/>
      <c r="E199" s="48">
        <f t="shared" si="162"/>
        <v>0</v>
      </c>
      <c r="F199" s="48">
        <f t="shared" si="163"/>
        <v>0</v>
      </c>
      <c r="G199" s="48">
        <f t="shared" si="164"/>
        <v>0</v>
      </c>
      <c r="H199" s="48">
        <f t="shared" si="165"/>
        <v>0</v>
      </c>
      <c r="I199" s="48">
        <f t="shared" si="166"/>
        <v>0</v>
      </c>
      <c r="J199" s="48">
        <f t="shared" si="167"/>
        <v>0</v>
      </c>
      <c r="K199" s="48">
        <f t="shared" si="168"/>
        <v>0</v>
      </c>
      <c r="L199" s="48">
        <f t="shared" si="169"/>
        <v>0</v>
      </c>
      <c r="M199" s="48">
        <f t="shared" si="170"/>
        <v>0</v>
      </c>
      <c r="N199" s="48">
        <f t="shared" si="171"/>
        <v>0</v>
      </c>
      <c r="O199" s="57">
        <f t="shared" si="172"/>
        <v>0</v>
      </c>
      <c r="P199" s="57">
        <f t="shared" si="173"/>
        <v>0</v>
      </c>
      <c r="Q199" s="57">
        <f t="shared" si="174"/>
        <v>0</v>
      </c>
    </row>
    <row r="200" ht="30.600000000000001" customHeight="1">
      <c r="A200" s="79"/>
      <c r="B200" s="71"/>
      <c r="C200" s="46" t="s">
        <v>14</v>
      </c>
      <c r="D200" s="53"/>
      <c r="E200" s="48">
        <f t="shared" si="162"/>
        <v>0</v>
      </c>
      <c r="F200" s="48">
        <f t="shared" si="163"/>
        <v>0</v>
      </c>
      <c r="G200" s="48">
        <f t="shared" si="164"/>
        <v>0</v>
      </c>
      <c r="H200" s="48">
        <f t="shared" si="165"/>
        <v>0</v>
      </c>
      <c r="I200" s="48">
        <f t="shared" si="166"/>
        <v>0</v>
      </c>
      <c r="J200" s="48">
        <f t="shared" si="167"/>
        <v>0</v>
      </c>
      <c r="K200" s="48">
        <f t="shared" si="168"/>
        <v>0</v>
      </c>
      <c r="L200" s="48">
        <f t="shared" si="169"/>
        <v>0</v>
      </c>
      <c r="M200" s="48">
        <f t="shared" si="170"/>
        <v>0</v>
      </c>
      <c r="N200" s="48">
        <f t="shared" si="171"/>
        <v>0</v>
      </c>
      <c r="O200" s="57">
        <f t="shared" si="172"/>
        <v>0</v>
      </c>
      <c r="P200" s="57">
        <f t="shared" si="173"/>
        <v>0</v>
      </c>
      <c r="Q200" s="57">
        <f t="shared" si="174"/>
        <v>0</v>
      </c>
    </row>
    <row r="201" ht="18" customHeight="1">
      <c r="A201" s="79"/>
      <c r="B201" s="71"/>
      <c r="C201" s="46" t="s">
        <v>17</v>
      </c>
      <c r="D201" s="53"/>
      <c r="E201" s="48">
        <f t="shared" si="162"/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57">
        <v>0</v>
      </c>
      <c r="P201" s="57">
        <v>0</v>
      </c>
      <c r="Q201" s="57">
        <v>0</v>
      </c>
    </row>
    <row r="202" ht="18" customHeight="1">
      <c r="A202" s="79"/>
      <c r="B202" s="71"/>
      <c r="C202" s="46" t="s">
        <v>18</v>
      </c>
      <c r="D202" s="53"/>
      <c r="E202" s="48">
        <f t="shared" si="162"/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57">
        <v>0</v>
      </c>
      <c r="P202" s="57">
        <v>0</v>
      </c>
      <c r="Q202" s="57">
        <v>0</v>
      </c>
    </row>
    <row r="203" ht="30" customHeight="1">
      <c r="A203" s="80"/>
      <c r="B203" s="75"/>
      <c r="C203" s="46" t="s">
        <v>24</v>
      </c>
      <c r="D203" s="53"/>
      <c r="E203" s="48">
        <f t="shared" si="162"/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57">
        <v>0</v>
      </c>
      <c r="P203" s="57">
        <v>0</v>
      </c>
      <c r="Q203" s="57">
        <v>0</v>
      </c>
    </row>
    <row r="204" ht="18" hidden="1" customHeight="1">
      <c r="A204" s="78" t="s">
        <v>69</v>
      </c>
      <c r="B204" s="68" t="s">
        <v>70</v>
      </c>
      <c r="C204" s="46" t="s">
        <v>10</v>
      </c>
      <c r="D204" s="32"/>
      <c r="E204" s="48">
        <f t="shared" si="162"/>
        <v>557213.04464999994</v>
      </c>
      <c r="F204" s="48">
        <f>F205+F206+F207+F208+F209+F211</f>
        <v>0</v>
      </c>
      <c r="G204" s="48">
        <f>G205+G206+G207+G208+G209+G211</f>
        <v>0</v>
      </c>
      <c r="H204" s="48">
        <f>H205+H206+H207+H208+H209+H211</f>
        <v>0</v>
      </c>
      <c r="I204" s="48">
        <f>I205+I206+I207+I208+I209+I211</f>
        <v>0</v>
      </c>
      <c r="J204" s="48">
        <f>J205+J206+J207+J208+J209+J211</f>
        <v>0</v>
      </c>
      <c r="K204" s="48">
        <f>K205+K206+K207+K208+K209+K211</f>
        <v>0</v>
      </c>
      <c r="L204" s="48">
        <f>L205+L206+L207+L208+L209+L211</f>
        <v>0</v>
      </c>
      <c r="M204" s="48">
        <f>M205+M206+M207+M208+M209+M211</f>
        <v>557213.04464999994</v>
      </c>
      <c r="N204" s="48">
        <f>N205+N206+N207+N208+N209+N211</f>
        <v>0</v>
      </c>
      <c r="O204" s="57">
        <f>O205+O206+O207+O208+O209+O211</f>
        <v>0</v>
      </c>
      <c r="P204" s="57">
        <f>P205+P206+P207+P208+P209+P211</f>
        <v>0</v>
      </c>
      <c r="Q204" s="57">
        <f>Q205+Q206+Q207+Q208+Q209+Q211</f>
        <v>0</v>
      </c>
    </row>
    <row r="205" ht="18" hidden="1" customHeight="1">
      <c r="A205" s="79"/>
      <c r="B205" s="71"/>
      <c r="C205" s="46" t="s">
        <v>11</v>
      </c>
      <c r="D205" s="32"/>
      <c r="E205" s="48">
        <f t="shared" si="162"/>
        <v>534503.65720999998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534503.65720999998</v>
      </c>
      <c r="N205" s="48">
        <v>0</v>
      </c>
      <c r="O205" s="57">
        <v>0</v>
      </c>
      <c r="P205" s="57">
        <v>0</v>
      </c>
      <c r="Q205" s="57">
        <v>0</v>
      </c>
    </row>
    <row r="206" ht="18" hidden="1" customHeight="1">
      <c r="A206" s="79"/>
      <c r="B206" s="71"/>
      <c r="C206" s="46" t="s">
        <v>22</v>
      </c>
      <c r="D206" s="53" t="s">
        <v>23</v>
      </c>
      <c r="E206" s="48">
        <f t="shared" si="162"/>
        <v>22709.387439999999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22709.387439999999</v>
      </c>
      <c r="N206" s="48">
        <v>0</v>
      </c>
      <c r="O206" s="57">
        <v>0</v>
      </c>
      <c r="P206" s="57">
        <v>0</v>
      </c>
      <c r="Q206" s="57">
        <v>0</v>
      </c>
      <c r="R206" s="39"/>
    </row>
    <row r="207" ht="18" hidden="1" customHeight="1">
      <c r="A207" s="79"/>
      <c r="B207" s="71"/>
      <c r="C207" s="46" t="s">
        <v>13</v>
      </c>
      <c r="D207" s="53"/>
      <c r="E207" s="48">
        <f t="shared" si="162"/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57">
        <v>0</v>
      </c>
      <c r="P207" s="57">
        <v>0</v>
      </c>
      <c r="Q207" s="57">
        <v>0</v>
      </c>
    </row>
    <row r="208" ht="32.149999999999999" hidden="1" customHeight="1">
      <c r="A208" s="79"/>
      <c r="B208" s="71"/>
      <c r="C208" s="46" t="s">
        <v>14</v>
      </c>
      <c r="D208" s="53"/>
      <c r="E208" s="48">
        <f t="shared" si="162"/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57">
        <v>0</v>
      </c>
      <c r="P208" s="57">
        <v>0</v>
      </c>
      <c r="Q208" s="57">
        <v>0</v>
      </c>
    </row>
    <row r="209" ht="18" hidden="1" customHeight="1">
      <c r="A209" s="79"/>
      <c r="B209" s="71"/>
      <c r="C209" s="46" t="s">
        <v>17</v>
      </c>
      <c r="D209" s="53"/>
      <c r="E209" s="48">
        <f t="shared" si="162"/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57">
        <v>0</v>
      </c>
      <c r="P209" s="57">
        <v>0</v>
      </c>
      <c r="Q209" s="57">
        <v>0</v>
      </c>
    </row>
    <row r="210" ht="18" hidden="1" customHeight="1">
      <c r="A210" s="79"/>
      <c r="B210" s="71"/>
      <c r="C210" s="46" t="s">
        <v>18</v>
      </c>
      <c r="D210" s="53"/>
      <c r="E210" s="48">
        <f t="shared" si="162"/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57">
        <v>0</v>
      </c>
      <c r="P210" s="57">
        <v>0</v>
      </c>
      <c r="Q210" s="57">
        <v>0</v>
      </c>
    </row>
    <row r="211" ht="31" hidden="1" customHeight="1">
      <c r="A211" s="80"/>
      <c r="B211" s="75"/>
      <c r="C211" s="46" t="s">
        <v>24</v>
      </c>
      <c r="D211" s="53"/>
      <c r="E211" s="48">
        <f t="shared" si="162"/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57">
        <v>0</v>
      </c>
      <c r="P211" s="57">
        <v>0</v>
      </c>
      <c r="Q211" s="57">
        <v>0</v>
      </c>
    </row>
    <row r="212" ht="20.100000000000001" customHeight="1">
      <c r="A212" s="78" t="s">
        <v>71</v>
      </c>
      <c r="B212" s="68" t="s">
        <v>72</v>
      </c>
      <c r="C212" s="46" t="s">
        <v>10</v>
      </c>
      <c r="D212" s="53"/>
      <c r="E212" s="48">
        <f t="shared" si="162"/>
        <v>686958.62829999998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f>N213+N214+N215+N216+N217+N219</f>
        <v>215891.04564999999</v>
      </c>
      <c r="O212" s="57">
        <f>O213+O214+O215+O216+O217+O219</f>
        <v>339577.58265</v>
      </c>
      <c r="P212" s="57">
        <f>P213+P214+P215+P216+P217+P219</f>
        <v>80455</v>
      </c>
      <c r="Q212" s="57">
        <f>Q213+Q214+Q215+Q216+Q217+Q219</f>
        <v>51035</v>
      </c>
    </row>
    <row r="213" ht="18.600000000000001" customHeight="1">
      <c r="A213" s="79"/>
      <c r="B213" s="71"/>
      <c r="C213" s="46" t="s">
        <v>11</v>
      </c>
      <c r="D213" s="53" t="s">
        <v>23</v>
      </c>
      <c r="E213" s="48">
        <f t="shared" si="162"/>
        <v>671484.02687000006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f>N221+N229</f>
        <v>211027.83012</v>
      </c>
      <c r="O213" s="57">
        <f t="shared" ref="O213:O214" si="175">O221+O229+O237</f>
        <v>331928.17330999998</v>
      </c>
      <c r="P213" s="57">
        <f t="shared" ref="P213:P214" si="176">P221+P229+P237</f>
        <v>78642.650590000005</v>
      </c>
      <c r="Q213" s="57">
        <f t="shared" ref="Q213:Q214" si="177">Q221+Q229+Q237</f>
        <v>49885.37285</v>
      </c>
    </row>
    <row r="214" ht="17.100000000000001" customHeight="1">
      <c r="A214" s="79"/>
      <c r="B214" s="71"/>
      <c r="C214" s="46" t="s">
        <v>22</v>
      </c>
      <c r="D214" s="53" t="s">
        <v>23</v>
      </c>
      <c r="E214" s="48">
        <f t="shared" si="162"/>
        <v>15474.601430000001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f>N222+N230+N238</f>
        <v>4863.2155300000004</v>
      </c>
      <c r="O214" s="57">
        <f t="shared" si="175"/>
        <v>7649.4093400000002</v>
      </c>
      <c r="P214" s="57">
        <f t="shared" si="176"/>
        <v>1812.34941</v>
      </c>
      <c r="Q214" s="57">
        <f t="shared" si="177"/>
        <v>1149.62715</v>
      </c>
    </row>
    <row r="215" ht="17.100000000000001" customHeight="1">
      <c r="A215" s="79"/>
      <c r="B215" s="71"/>
      <c r="C215" s="46" t="s">
        <v>13</v>
      </c>
      <c r="D215" s="53"/>
      <c r="E215" s="48">
        <f t="shared" si="162"/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f t="shared" ref="N215:N216" si="178">N223</f>
        <v>0</v>
      </c>
      <c r="O215" s="57">
        <f t="shared" ref="O215:O216" si="179">O223</f>
        <v>0</v>
      </c>
      <c r="P215" s="57">
        <f t="shared" ref="P215:P216" si="180">P223</f>
        <v>0</v>
      </c>
      <c r="Q215" s="57">
        <f t="shared" ref="Q215:Q216" si="181">Q223</f>
        <v>0</v>
      </c>
    </row>
    <row r="216" ht="29.100000000000001" customHeight="1">
      <c r="A216" s="79"/>
      <c r="B216" s="71"/>
      <c r="C216" s="46" t="s">
        <v>14</v>
      </c>
      <c r="D216" s="53"/>
      <c r="E216" s="48">
        <f t="shared" si="162"/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f t="shared" si="178"/>
        <v>0</v>
      </c>
      <c r="O216" s="57">
        <f t="shared" si="179"/>
        <v>0</v>
      </c>
      <c r="P216" s="57">
        <f t="shared" si="180"/>
        <v>0</v>
      </c>
      <c r="Q216" s="57">
        <f t="shared" si="181"/>
        <v>0</v>
      </c>
    </row>
    <row r="217" ht="18" customHeight="1">
      <c r="A217" s="79"/>
      <c r="B217" s="71"/>
      <c r="C217" s="46" t="s">
        <v>17</v>
      </c>
      <c r="D217" s="53"/>
      <c r="E217" s="48">
        <f t="shared" si="162"/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57">
        <v>0</v>
      </c>
      <c r="P217" s="57">
        <v>0</v>
      </c>
      <c r="Q217" s="57">
        <v>0</v>
      </c>
    </row>
    <row r="218" ht="16.5" customHeight="1">
      <c r="A218" s="79"/>
      <c r="B218" s="71"/>
      <c r="C218" s="46" t="s">
        <v>18</v>
      </c>
      <c r="D218" s="53"/>
      <c r="E218" s="48">
        <f t="shared" si="162"/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57">
        <v>0</v>
      </c>
      <c r="P218" s="57">
        <v>0</v>
      </c>
      <c r="Q218" s="57">
        <v>0</v>
      </c>
    </row>
    <row r="219" ht="29.100000000000001" customHeight="1">
      <c r="A219" s="80"/>
      <c r="B219" s="75"/>
      <c r="C219" s="46" t="s">
        <v>24</v>
      </c>
      <c r="D219" s="53"/>
      <c r="E219" s="48">
        <f t="shared" si="162"/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57">
        <v>0</v>
      </c>
      <c r="P219" s="57">
        <v>0</v>
      </c>
      <c r="Q219" s="57">
        <v>0</v>
      </c>
    </row>
    <row r="220" ht="16.5" customHeight="1">
      <c r="A220" s="82" t="s">
        <v>73</v>
      </c>
      <c r="B220" s="68" t="s">
        <v>74</v>
      </c>
      <c r="C220" s="46" t="s">
        <v>10</v>
      </c>
      <c r="D220" s="53"/>
      <c r="E220" s="48">
        <f t="shared" si="162"/>
        <v>315068.62829999998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f>N221+N222+N223+N224+N225+N227</f>
        <v>53431.04565</v>
      </c>
      <c r="O220" s="57">
        <f>O221+O222+O223+O224+O225+O227</f>
        <v>133147.58265</v>
      </c>
      <c r="P220" s="57">
        <f>P221+P222+P223+P224+P225+P227</f>
        <v>78255</v>
      </c>
      <c r="Q220" s="57">
        <f>Q221+Q222+Q223+Q224+Q225+Q227</f>
        <v>50235</v>
      </c>
      <c r="S220" s="39"/>
      <c r="T220" s="39"/>
      <c r="U220" s="39"/>
    </row>
    <row r="221" ht="19.5" customHeight="1">
      <c r="A221" s="83"/>
      <c r="B221" s="71"/>
      <c r="C221" s="46" t="s">
        <v>11</v>
      </c>
      <c r="D221" s="53" t="s">
        <v>23</v>
      </c>
      <c r="E221" s="47">
        <f t="shared" si="162"/>
        <v>307971.31384999998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52227.444640000002</v>
      </c>
      <c r="O221" s="57">
        <v>130148.26702</v>
      </c>
      <c r="P221" s="47">
        <v>76492.208339999997</v>
      </c>
      <c r="Q221" s="47">
        <v>49103.39385</v>
      </c>
    </row>
    <row r="222" ht="17.5" customHeight="1">
      <c r="A222" s="83"/>
      <c r="B222" s="71"/>
      <c r="C222" s="46" t="s">
        <v>22</v>
      </c>
      <c r="D222" s="53" t="s">
        <v>23</v>
      </c>
      <c r="E222" s="47">
        <f t="shared" si="162"/>
        <v>7097.3144499999999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1203.6010100000001</v>
      </c>
      <c r="O222" s="57">
        <v>2999.3156300000001</v>
      </c>
      <c r="P222" s="47">
        <v>1762.7916600000001</v>
      </c>
      <c r="Q222" s="57">
        <v>1131.6061500000001</v>
      </c>
    </row>
    <row r="223" ht="19.5" customHeight="1">
      <c r="A223" s="83"/>
      <c r="B223" s="71"/>
      <c r="C223" s="46" t="s">
        <v>13</v>
      </c>
      <c r="D223" s="53"/>
      <c r="E223" s="48">
        <f t="shared" si="162"/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57">
        <v>0</v>
      </c>
      <c r="P223" s="57">
        <v>0</v>
      </c>
      <c r="Q223" s="57">
        <v>0</v>
      </c>
    </row>
    <row r="224" ht="29.5" customHeight="1">
      <c r="A224" s="83"/>
      <c r="B224" s="71"/>
      <c r="C224" s="46" t="s">
        <v>14</v>
      </c>
      <c r="D224" s="53"/>
      <c r="E224" s="48">
        <f t="shared" si="162"/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57">
        <v>0</v>
      </c>
      <c r="P224" s="57">
        <v>0</v>
      </c>
      <c r="Q224" s="57">
        <v>0</v>
      </c>
    </row>
    <row r="225" ht="17.100000000000001" customHeight="1">
      <c r="A225" s="83"/>
      <c r="B225" s="71"/>
      <c r="C225" s="46" t="s">
        <v>17</v>
      </c>
      <c r="D225" s="53"/>
      <c r="E225" s="48">
        <f t="shared" si="162"/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57">
        <v>0</v>
      </c>
      <c r="P225" s="57">
        <v>0</v>
      </c>
      <c r="Q225" s="57">
        <v>0</v>
      </c>
    </row>
    <row r="226" ht="28" customHeight="1">
      <c r="A226" s="83"/>
      <c r="B226" s="71"/>
      <c r="C226" s="46" t="s">
        <v>18</v>
      </c>
      <c r="D226" s="53"/>
      <c r="E226" s="48">
        <f t="shared" si="162"/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57">
        <v>0</v>
      </c>
      <c r="P226" s="57">
        <v>0</v>
      </c>
      <c r="Q226" s="57">
        <v>0</v>
      </c>
    </row>
    <row r="227" ht="29.5" customHeight="1">
      <c r="A227" s="84"/>
      <c r="B227" s="75"/>
      <c r="C227" s="46" t="s">
        <v>24</v>
      </c>
      <c r="D227" s="53"/>
      <c r="E227" s="48">
        <f t="shared" si="162"/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57">
        <v>0</v>
      </c>
      <c r="P227" s="57">
        <v>0</v>
      </c>
      <c r="Q227" s="57">
        <v>0</v>
      </c>
    </row>
    <row r="228" ht="16" customHeight="1">
      <c r="A228" s="82" t="s">
        <v>75</v>
      </c>
      <c r="B228" s="68" t="s">
        <v>76</v>
      </c>
      <c r="C228" s="46" t="s">
        <v>10</v>
      </c>
      <c r="D228" s="53"/>
      <c r="E228" s="48">
        <f t="shared" si="162"/>
        <v>303290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f>N229+N230+N231+N232+N233+N235</f>
        <v>162460</v>
      </c>
      <c r="O228" s="57">
        <f>O229+O230+O231+O232+O233+O235</f>
        <v>137830</v>
      </c>
      <c r="P228" s="57">
        <f>P229+P230+P231+P232+P233+P235</f>
        <v>2200</v>
      </c>
      <c r="Q228" s="57">
        <f>Q229+Q230+Q231+Q232+Q233+Q235</f>
        <v>800</v>
      </c>
    </row>
    <row r="229" ht="16" customHeight="1">
      <c r="A229" s="83"/>
      <c r="B229" s="71"/>
      <c r="C229" s="46" t="s">
        <v>11</v>
      </c>
      <c r="D229" s="53" t="s">
        <v>23</v>
      </c>
      <c r="E229" s="47">
        <f t="shared" si="162"/>
        <v>296458.01375000004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158800.38548</v>
      </c>
      <c r="O229" s="57">
        <v>134725.20702</v>
      </c>
      <c r="P229" s="47">
        <v>2150.4422500000001</v>
      </c>
      <c r="Q229" s="57">
        <v>781.97900000000004</v>
      </c>
    </row>
    <row r="230" ht="16" customHeight="1">
      <c r="A230" s="83"/>
      <c r="B230" s="71"/>
      <c r="C230" s="46" t="s">
        <v>22</v>
      </c>
      <c r="D230" s="53" t="s">
        <v>23</v>
      </c>
      <c r="E230" s="47">
        <f t="shared" si="162"/>
        <v>6831.9862499999999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3659.6145200000001</v>
      </c>
      <c r="O230" s="57">
        <v>3104.7929800000002</v>
      </c>
      <c r="P230" s="47">
        <v>49.557749999999999</v>
      </c>
      <c r="Q230" s="57">
        <v>18.021000000000001</v>
      </c>
    </row>
    <row r="231" ht="16" customHeight="1">
      <c r="A231" s="83"/>
      <c r="B231" s="71"/>
      <c r="C231" s="46" t="s">
        <v>13</v>
      </c>
      <c r="D231" s="53"/>
      <c r="E231" s="48">
        <f t="shared" si="162"/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57">
        <v>0</v>
      </c>
      <c r="P231" s="57">
        <v>0</v>
      </c>
      <c r="Q231" s="57">
        <v>0</v>
      </c>
    </row>
    <row r="232" ht="29.5" customHeight="1">
      <c r="A232" s="83"/>
      <c r="B232" s="71"/>
      <c r="C232" s="46" t="s">
        <v>14</v>
      </c>
      <c r="D232" s="53"/>
      <c r="E232" s="48">
        <f t="shared" si="162"/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57">
        <v>0</v>
      </c>
      <c r="P232" s="57">
        <v>0</v>
      </c>
      <c r="Q232" s="57">
        <v>0</v>
      </c>
    </row>
    <row r="233" ht="16" customHeight="1">
      <c r="A233" s="83"/>
      <c r="B233" s="71"/>
      <c r="C233" s="46" t="s">
        <v>17</v>
      </c>
      <c r="D233" s="53"/>
      <c r="E233" s="48">
        <f t="shared" si="162"/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57">
        <v>0</v>
      </c>
      <c r="P233" s="57">
        <v>0</v>
      </c>
      <c r="Q233" s="57">
        <v>0</v>
      </c>
    </row>
    <row r="234" ht="28" customHeight="1">
      <c r="A234" s="83"/>
      <c r="B234" s="71"/>
      <c r="C234" s="46" t="s">
        <v>18</v>
      </c>
      <c r="D234" s="53"/>
      <c r="E234" s="48">
        <f t="shared" si="162"/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57">
        <v>0</v>
      </c>
      <c r="P234" s="57">
        <v>0</v>
      </c>
      <c r="Q234" s="57">
        <v>0</v>
      </c>
    </row>
    <row r="235" ht="28" customHeight="1">
      <c r="A235" s="84"/>
      <c r="B235" s="75"/>
      <c r="C235" s="46" t="s">
        <v>24</v>
      </c>
      <c r="D235" s="53"/>
      <c r="E235" s="48">
        <f t="shared" si="162"/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57">
        <v>0</v>
      </c>
      <c r="P235" s="57">
        <v>0</v>
      </c>
      <c r="Q235" s="57">
        <v>0</v>
      </c>
    </row>
    <row r="236" ht="21" customHeight="1">
      <c r="A236" s="82" t="s">
        <v>77</v>
      </c>
      <c r="B236" s="68" t="s">
        <v>78</v>
      </c>
      <c r="C236" s="46" t="s">
        <v>79</v>
      </c>
      <c r="D236" s="53"/>
      <c r="E236" s="48">
        <f t="shared" si="162"/>
        <v>68600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f>N237+N238+N239+N240+N241+N243</f>
        <v>0</v>
      </c>
      <c r="O236" s="57">
        <f>O237+O238+O239+O240+O241+O242+O243</f>
        <v>68600</v>
      </c>
      <c r="P236" s="57">
        <f>P237+P238+P239+P240+P241+P243</f>
        <v>0</v>
      </c>
      <c r="Q236" s="57">
        <f>Q237+Q238+Q239+Q240+Q241+Q243</f>
        <v>0</v>
      </c>
    </row>
    <row r="237" ht="20.5" customHeight="1">
      <c r="A237" s="83"/>
      <c r="B237" s="71"/>
      <c r="C237" s="46" t="s">
        <v>80</v>
      </c>
      <c r="D237" s="53" t="s">
        <v>81</v>
      </c>
      <c r="E237" s="48">
        <f t="shared" si="162"/>
        <v>67054.699269999997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57">
        <v>67054.699269999997</v>
      </c>
      <c r="P237" s="57">
        <v>0</v>
      </c>
      <c r="Q237" s="57">
        <v>0</v>
      </c>
    </row>
    <row r="238" ht="20.100000000000001" customHeight="1">
      <c r="A238" s="83"/>
      <c r="B238" s="71"/>
      <c r="C238" s="46" t="s">
        <v>82</v>
      </c>
      <c r="D238" s="53" t="s">
        <v>81</v>
      </c>
      <c r="E238" s="48">
        <f t="shared" si="162"/>
        <v>1545.3007299999999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57">
        <v>1545.3007299999999</v>
      </c>
      <c r="P238" s="57">
        <v>0</v>
      </c>
      <c r="Q238" s="57">
        <v>0</v>
      </c>
    </row>
    <row r="239" ht="19.5" customHeight="1">
      <c r="A239" s="83"/>
      <c r="B239" s="71"/>
      <c r="C239" s="46" t="s">
        <v>83</v>
      </c>
      <c r="D239" s="53"/>
      <c r="E239" s="48">
        <f t="shared" si="162"/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57">
        <v>0</v>
      </c>
      <c r="P239" s="57">
        <v>0</v>
      </c>
      <c r="Q239" s="57">
        <v>0</v>
      </c>
    </row>
    <row r="240" ht="28" customHeight="1">
      <c r="A240" s="83"/>
      <c r="B240" s="71"/>
      <c r="C240" s="46" t="s">
        <v>84</v>
      </c>
      <c r="D240" s="53"/>
      <c r="E240" s="48">
        <f t="shared" si="162"/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57">
        <v>0</v>
      </c>
      <c r="P240" s="57">
        <v>0</v>
      </c>
      <c r="Q240" s="57">
        <v>0</v>
      </c>
    </row>
    <row r="241" ht="20.100000000000001" customHeight="1">
      <c r="A241" s="83"/>
      <c r="B241" s="71"/>
      <c r="C241" s="46" t="s">
        <v>85</v>
      </c>
      <c r="D241" s="53"/>
      <c r="E241" s="48">
        <f t="shared" si="162"/>
        <v>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57">
        <v>0</v>
      </c>
      <c r="P241" s="57">
        <v>0</v>
      </c>
      <c r="Q241" s="57">
        <v>0</v>
      </c>
    </row>
    <row r="242" ht="23.399999999999999" customHeight="1">
      <c r="A242" s="83"/>
      <c r="B242" s="71"/>
      <c r="C242" s="46" t="s">
        <v>86</v>
      </c>
      <c r="D242" s="53"/>
      <c r="E242" s="48">
        <f t="shared" si="162"/>
        <v>0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57">
        <v>0</v>
      </c>
      <c r="P242" s="57">
        <v>0</v>
      </c>
      <c r="Q242" s="57">
        <v>0</v>
      </c>
    </row>
    <row r="243" ht="27.5" customHeight="1">
      <c r="A243" s="84"/>
      <c r="B243" s="75"/>
      <c r="C243" s="46" t="s">
        <v>87</v>
      </c>
      <c r="D243" s="53"/>
      <c r="E243" s="48">
        <f t="shared" si="162"/>
        <v>0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57">
        <v>0</v>
      </c>
      <c r="P243" s="57">
        <v>0</v>
      </c>
      <c r="Q243" s="57">
        <v>0</v>
      </c>
    </row>
    <row r="244" ht="18.600000000000001" customHeight="1">
      <c r="A244" s="67" t="s">
        <v>88</v>
      </c>
      <c r="B244" s="46" t="s">
        <v>89</v>
      </c>
      <c r="C244" s="46" t="s">
        <v>10</v>
      </c>
      <c r="D244" s="32"/>
      <c r="E244" s="47">
        <f t="shared" si="162"/>
        <v>35614333.733239993</v>
      </c>
      <c r="F244" s="48">
        <f>F245+F246+F248</f>
        <v>5345381.8694000002</v>
      </c>
      <c r="G244" s="48">
        <f>G245+G246+G248</f>
        <v>5645137.3602700001</v>
      </c>
      <c r="H244" s="48">
        <f>H245+H246+H248</f>
        <v>2151652.0464999997</v>
      </c>
      <c r="I244" s="48">
        <f>I252+I308+I340</f>
        <v>2041496.1368099996</v>
      </c>
      <c r="J244" s="48">
        <f>J252+J308+J340</f>
        <v>2289786.3772999998</v>
      </c>
      <c r="K244" s="48">
        <f>K245+K246+K247+K248+K249+K250+K251</f>
        <v>2268834.0776499999</v>
      </c>
      <c r="L244" s="48">
        <f>L245+L246+L247+L248+L249+L250+L251</f>
        <v>4382287.0478999997</v>
      </c>
      <c r="M244" s="48">
        <f>M245+M246+M247+M248+M249+M250+M251</f>
        <v>2572773.68872</v>
      </c>
      <c r="N244" s="48">
        <f>N245+N246+N247+N248+N249+N250+N251</f>
        <v>2240900.0578999999</v>
      </c>
      <c r="O244" s="47">
        <f>O245+O246+O247+O248+O249+O250+O251</f>
        <v>2155916.7209500005</v>
      </c>
      <c r="P244" s="47">
        <f>P245+P246+P247+P248+P249+P250+P251</f>
        <v>2223078.0268800003</v>
      </c>
      <c r="Q244" s="57">
        <f>Q245+Q246+Q247+Q248+Q249+Q250+Q251</f>
        <v>2297090.32296</v>
      </c>
      <c r="R244" s="39"/>
      <c r="S244" s="39"/>
    </row>
    <row r="245" ht="15">
      <c r="A245" s="70"/>
      <c r="B245" s="52"/>
      <c r="C245" s="46" t="s">
        <v>11</v>
      </c>
      <c r="D245" s="32">
        <v>814</v>
      </c>
      <c r="E245" s="48">
        <f t="shared" si="162"/>
        <v>2487036.1139699998</v>
      </c>
      <c r="F245" s="48">
        <f>F253+F309+F341+F381+F397</f>
        <v>122971.01339000001</v>
      </c>
      <c r="G245" s="48">
        <f>G253+G309+G341+G381+G397</f>
        <v>38980.258650000003</v>
      </c>
      <c r="H245" s="48">
        <f>H253+H309+H341+H381+H397</f>
        <v>786.39999999999998</v>
      </c>
      <c r="I245" s="48">
        <f>I253+I309+I341+I381+I397</f>
        <v>745.70000000000005</v>
      </c>
      <c r="J245" s="48">
        <f>J253+J309+J341+J381+J397</f>
        <v>15191.9</v>
      </c>
      <c r="K245" s="48">
        <f>K253+K309+K341+K381+K397</f>
        <v>190980.70000000001</v>
      </c>
      <c r="L245" s="48">
        <f>L253+L309+L341+L381+L397</f>
        <v>1547709.39466</v>
      </c>
      <c r="M245" s="48">
        <f>M253+M309+M341+M381+M397</f>
        <v>235852.4332</v>
      </c>
      <c r="N245" s="48">
        <f>N253+N309+N341+N381+N397</f>
        <v>199943.34</v>
      </c>
      <c r="O245" s="57">
        <f>O253+O309+O341+O381+O397</f>
        <v>58411.54954</v>
      </c>
      <c r="P245" s="57">
        <f>P253+P309+P341+P381+P397</f>
        <v>71931.449540000001</v>
      </c>
      <c r="Q245" s="57">
        <f>Q253+Q309+Q341+Q381+Q397</f>
        <v>3531.9749899999997</v>
      </c>
    </row>
    <row r="246" ht="15">
      <c r="A246" s="70"/>
      <c r="B246" s="52"/>
      <c r="C246" s="46" t="s">
        <v>22</v>
      </c>
      <c r="D246" s="53" t="s">
        <v>23</v>
      </c>
      <c r="E246" s="47">
        <f t="shared" si="162"/>
        <v>26228816.609270003</v>
      </c>
      <c r="F246" s="48">
        <f t="shared" ref="F246:F251" si="182">F254+F310+F342+F382+F398+F422</f>
        <v>1912837.11601</v>
      </c>
      <c r="G246" s="48">
        <f t="shared" ref="G246:G251" si="183">G254+G310+G342+G382+G398+G422</f>
        <v>2017249.8316199998</v>
      </c>
      <c r="H246" s="48">
        <f t="shared" ref="H246:H251" si="184">H254+H310+H342+H382+H398+H422</f>
        <v>2150865.6464999998</v>
      </c>
      <c r="I246" s="48">
        <f t="shared" ref="I246:I251" si="185">I254+I310+I342+I382+I398+I422</f>
        <v>2040750.4368099999</v>
      </c>
      <c r="J246" s="48">
        <f t="shared" ref="J246:J251" si="186">J254+J310+J342+J382+J398+J422</f>
        <v>2274594.4772999999</v>
      </c>
      <c r="K246" s="48">
        <f t="shared" ref="K246:K251" si="187">K254+K310+K342+K382+K398+K422</f>
        <v>2077853.3776499999</v>
      </c>
      <c r="L246" s="48">
        <f t="shared" ref="L246:L251" si="188">L254+L310+L342+L382+L398+L422</f>
        <v>2834577.6532399999</v>
      </c>
      <c r="M246" s="48">
        <f t="shared" ref="M246:M251" si="189">M254+M310+M342+M382+M398+M422</f>
        <v>2336921.2555200001</v>
      </c>
      <c r="N246" s="48">
        <f t="shared" ref="N246:N251" si="190">N254+N310+N342+N382+N398+N422</f>
        <v>2040956.7179</v>
      </c>
      <c r="O246" s="47">
        <f t="shared" ref="O246:O251" si="191">O254+O310+O342+O382+O398+O422</f>
        <v>2097505.1714100004</v>
      </c>
      <c r="P246" s="47">
        <f t="shared" ref="P246:P251" si="192">P254+P310+P342+P382+P398+P422</f>
        <v>2151146.5773400003</v>
      </c>
      <c r="Q246" s="57">
        <f t="shared" ref="Q246:Q251" si="193">Q254+Q310+Q342+Q382+Q398+Q422</f>
        <v>2293558.34797</v>
      </c>
      <c r="S246" s="39"/>
    </row>
    <row r="247" ht="15">
      <c r="A247" s="70"/>
      <c r="B247" s="52"/>
      <c r="C247" s="46" t="s">
        <v>13</v>
      </c>
      <c r="D247" s="53"/>
      <c r="E247" s="48">
        <f t="shared" si="162"/>
        <v>0</v>
      </c>
      <c r="F247" s="48">
        <f t="shared" si="182"/>
        <v>0</v>
      </c>
      <c r="G247" s="48">
        <f t="shared" si="183"/>
        <v>0</v>
      </c>
      <c r="H247" s="48">
        <f t="shared" si="184"/>
        <v>0</v>
      </c>
      <c r="I247" s="48">
        <f t="shared" si="185"/>
        <v>0</v>
      </c>
      <c r="J247" s="48">
        <f t="shared" si="186"/>
        <v>0</v>
      </c>
      <c r="K247" s="48">
        <f t="shared" si="187"/>
        <v>0</v>
      </c>
      <c r="L247" s="48">
        <f t="shared" si="188"/>
        <v>0</v>
      </c>
      <c r="M247" s="48">
        <f t="shared" si="189"/>
        <v>0</v>
      </c>
      <c r="N247" s="48">
        <f t="shared" si="190"/>
        <v>0</v>
      </c>
      <c r="O247" s="57">
        <f t="shared" si="191"/>
        <v>0</v>
      </c>
      <c r="P247" s="57">
        <f t="shared" si="192"/>
        <v>0</v>
      </c>
      <c r="Q247" s="57">
        <f t="shared" si="193"/>
        <v>0</v>
      </c>
    </row>
    <row r="248" ht="30">
      <c r="A248" s="70"/>
      <c r="B248" s="52"/>
      <c r="C248" s="46" t="s">
        <v>14</v>
      </c>
      <c r="D248" s="53"/>
      <c r="E248" s="48">
        <f t="shared" si="162"/>
        <v>6898481.0099999998</v>
      </c>
      <c r="F248" s="48">
        <f t="shared" si="182"/>
        <v>3309573.7399999998</v>
      </c>
      <c r="G248" s="48">
        <f t="shared" si="183"/>
        <v>3588907.27</v>
      </c>
      <c r="H248" s="48">
        <f t="shared" si="184"/>
        <v>0</v>
      </c>
      <c r="I248" s="48">
        <f t="shared" si="185"/>
        <v>0</v>
      </c>
      <c r="J248" s="48">
        <f t="shared" si="186"/>
        <v>0</v>
      </c>
      <c r="K248" s="48">
        <f t="shared" si="187"/>
        <v>0</v>
      </c>
      <c r="L248" s="48">
        <f t="shared" si="188"/>
        <v>0</v>
      </c>
      <c r="M248" s="48">
        <f t="shared" si="189"/>
        <v>0</v>
      </c>
      <c r="N248" s="48">
        <f t="shared" si="190"/>
        <v>0</v>
      </c>
      <c r="O248" s="57">
        <f t="shared" si="191"/>
        <v>0</v>
      </c>
      <c r="P248" s="57">
        <f t="shared" si="192"/>
        <v>0</v>
      </c>
      <c r="Q248" s="57">
        <f t="shared" si="193"/>
        <v>0</v>
      </c>
    </row>
    <row r="249" ht="15">
      <c r="A249" s="70"/>
      <c r="B249" s="52"/>
      <c r="C249" s="46" t="s">
        <v>17</v>
      </c>
      <c r="D249" s="53"/>
      <c r="E249" s="48">
        <f t="shared" si="162"/>
        <v>0</v>
      </c>
      <c r="F249" s="48">
        <f t="shared" si="182"/>
        <v>0</v>
      </c>
      <c r="G249" s="48">
        <f t="shared" si="183"/>
        <v>0</v>
      </c>
      <c r="H249" s="48">
        <f t="shared" si="184"/>
        <v>0</v>
      </c>
      <c r="I249" s="48">
        <f t="shared" si="185"/>
        <v>0</v>
      </c>
      <c r="J249" s="48">
        <f t="shared" si="186"/>
        <v>0</v>
      </c>
      <c r="K249" s="48">
        <f t="shared" si="187"/>
        <v>0</v>
      </c>
      <c r="L249" s="48">
        <f t="shared" si="188"/>
        <v>0</v>
      </c>
      <c r="M249" s="48">
        <f t="shared" si="189"/>
        <v>0</v>
      </c>
      <c r="N249" s="48">
        <f t="shared" si="190"/>
        <v>0</v>
      </c>
      <c r="O249" s="57">
        <f t="shared" si="191"/>
        <v>0</v>
      </c>
      <c r="P249" s="57">
        <f t="shared" si="192"/>
        <v>0</v>
      </c>
      <c r="Q249" s="57">
        <f t="shared" si="193"/>
        <v>0</v>
      </c>
    </row>
    <row r="250" ht="30">
      <c r="A250" s="70"/>
      <c r="B250" s="52"/>
      <c r="C250" s="46" t="s">
        <v>18</v>
      </c>
      <c r="D250" s="53"/>
      <c r="E250" s="48">
        <f t="shared" si="162"/>
        <v>0</v>
      </c>
      <c r="F250" s="48">
        <f t="shared" si="182"/>
        <v>0</v>
      </c>
      <c r="G250" s="48">
        <f t="shared" si="183"/>
        <v>0</v>
      </c>
      <c r="H250" s="48">
        <f t="shared" si="184"/>
        <v>0</v>
      </c>
      <c r="I250" s="48">
        <f t="shared" si="185"/>
        <v>0</v>
      </c>
      <c r="J250" s="48">
        <f t="shared" si="186"/>
        <v>0</v>
      </c>
      <c r="K250" s="48">
        <f t="shared" si="187"/>
        <v>0</v>
      </c>
      <c r="L250" s="48">
        <f t="shared" si="188"/>
        <v>0</v>
      </c>
      <c r="M250" s="48">
        <f t="shared" si="189"/>
        <v>0</v>
      </c>
      <c r="N250" s="48">
        <f t="shared" si="190"/>
        <v>0</v>
      </c>
      <c r="O250" s="57">
        <f t="shared" si="191"/>
        <v>0</v>
      </c>
      <c r="P250" s="57">
        <f t="shared" si="192"/>
        <v>0</v>
      </c>
      <c r="Q250" s="57">
        <f t="shared" si="193"/>
        <v>0</v>
      </c>
    </row>
    <row r="251" ht="34" customHeight="1">
      <c r="A251" s="74"/>
      <c r="B251" s="66"/>
      <c r="C251" s="46" t="s">
        <v>24</v>
      </c>
      <c r="D251" s="53"/>
      <c r="E251" s="48">
        <f t="shared" si="162"/>
        <v>0</v>
      </c>
      <c r="F251" s="48">
        <f t="shared" si="182"/>
        <v>0</v>
      </c>
      <c r="G251" s="48">
        <f t="shared" si="183"/>
        <v>0</v>
      </c>
      <c r="H251" s="48">
        <f t="shared" si="184"/>
        <v>0</v>
      </c>
      <c r="I251" s="48">
        <f t="shared" si="185"/>
        <v>0</v>
      </c>
      <c r="J251" s="48">
        <f t="shared" si="186"/>
        <v>0</v>
      </c>
      <c r="K251" s="48">
        <f t="shared" si="187"/>
        <v>0</v>
      </c>
      <c r="L251" s="48">
        <f t="shared" si="188"/>
        <v>0</v>
      </c>
      <c r="M251" s="48">
        <f t="shared" si="189"/>
        <v>0</v>
      </c>
      <c r="N251" s="48">
        <f t="shared" si="190"/>
        <v>0</v>
      </c>
      <c r="O251" s="57">
        <f t="shared" si="191"/>
        <v>0</v>
      </c>
      <c r="P251" s="57">
        <f t="shared" si="192"/>
        <v>0</v>
      </c>
      <c r="Q251" s="57">
        <f t="shared" si="193"/>
        <v>0</v>
      </c>
    </row>
    <row r="252" ht="22.5" customHeight="1">
      <c r="A252" s="24" t="s">
        <v>90</v>
      </c>
      <c r="B252" s="68" t="s">
        <v>91</v>
      </c>
      <c r="C252" s="46" t="s">
        <v>10</v>
      </c>
      <c r="D252" s="32"/>
      <c r="E252" s="47">
        <f t="shared" ref="E252:E315" si="194">F252+G252+H252+I252+J252+K252+L252+M252+N252+O252+P252+Q252</f>
        <v>16989996.70975</v>
      </c>
      <c r="F252" s="48">
        <f>F253+F254+F255+F256+F257+F259</f>
        <v>1445015.1613399999</v>
      </c>
      <c r="G252" s="48">
        <f>G253+G254+G255+G256+G257+G259</f>
        <v>1589337.3410099999</v>
      </c>
      <c r="H252" s="48">
        <f>H253+H254+H255+H256+H257+H259</f>
        <v>1170077.2765199998</v>
      </c>
      <c r="I252" s="48">
        <f>I253+I254+I255+I256+I257+I259</f>
        <v>1298942.5942299997</v>
      </c>
      <c r="J252" s="48">
        <f>J253+J254+J255+J256+J257+J259</f>
        <v>1420871.17301</v>
      </c>
      <c r="K252" s="48">
        <f>K253+K254+K255+K256+K257+K259</f>
        <v>1373208.98071</v>
      </c>
      <c r="L252" s="48">
        <f>L253+L254+L255+L256+L257+L259</f>
        <v>1511829.8493699997</v>
      </c>
      <c r="M252" s="48">
        <f>M253+M254+M255+M256+M257+M259</f>
        <v>1257112.79165</v>
      </c>
      <c r="N252" s="48">
        <f>N253+N254+N255+N256+N257+N259</f>
        <v>1353731.8471599999</v>
      </c>
      <c r="O252" s="47">
        <f>O253+O254+O255+O256+O257+O259</f>
        <v>1444471.8988600003</v>
      </c>
      <c r="P252" s="47">
        <f>P253+P254+P255+P256+P257+P259</f>
        <v>1495053.0801300001</v>
      </c>
      <c r="Q252" s="85">
        <f>Q253+Q254+Q255+Q256+Q257+Q259</f>
        <v>1630344.7157599998</v>
      </c>
    </row>
    <row r="253" ht="22.5" customHeight="1">
      <c r="A253" s="76"/>
      <c r="B253" s="71"/>
      <c r="C253" s="46" t="s">
        <v>11</v>
      </c>
      <c r="D253" s="32">
        <v>814</v>
      </c>
      <c r="E253" s="48">
        <f t="shared" si="194"/>
        <v>255359.60434999998</v>
      </c>
      <c r="F253" s="48">
        <f t="shared" ref="F253:F259" si="195">F261+F269+F277+F285+F293+F301</f>
        <v>84748.100000000006</v>
      </c>
      <c r="G253" s="48">
        <f t="shared" ref="G253:G259" si="196">G261+G269+G277+G285+G293+G301</f>
        <v>38980.258650000003</v>
      </c>
      <c r="H253" s="48">
        <f t="shared" ref="H253:H259" si="197">H261+H269+H277+H285+H293+H301</f>
        <v>786.39999999999998</v>
      </c>
      <c r="I253" s="48">
        <f t="shared" ref="I253:I259" si="198">I261+I269+I277+I285+I293+I301</f>
        <v>745.70000000000005</v>
      </c>
      <c r="J253" s="48">
        <f t="shared" ref="J253:J259" si="199">J261+J269+J277+J285+J293+J301</f>
        <v>14905.122309999999</v>
      </c>
      <c r="K253" s="48">
        <f t="shared" ref="K253:K259" si="200">K261+K269+K277+K285+K293+K301</f>
        <v>2385.7303300000003</v>
      </c>
      <c r="L253" s="48">
        <f t="shared" ref="L253:L259" si="201">L261+L269+L277+L285+L293+L301</f>
        <v>98863.376520000005</v>
      </c>
      <c r="M253" s="48">
        <f t="shared" ref="M253:M259" si="202">M261+M269+M277+M285+M293+M301</f>
        <v>3665.1488100000001</v>
      </c>
      <c r="N253" s="48">
        <f t="shared" ref="N253:N259" si="203">N261+N269+N277+N285+N293+N301</f>
        <v>2908.12689</v>
      </c>
      <c r="O253" s="57">
        <f t="shared" ref="O253:O259" si="204">O261+O269+O277+O285+O293+O301</f>
        <v>2468.0388699999999</v>
      </c>
      <c r="P253" s="57">
        <f t="shared" ref="P253:P259" si="205">P261+P269+P277+P285+P293+P301</f>
        <v>2468.0388699999999</v>
      </c>
      <c r="Q253" s="85">
        <f t="shared" ref="Q253:Q259" si="206">Q261+Q269+Q277+Q285+Q293+Q301</f>
        <v>2435.5630999999998</v>
      </c>
    </row>
    <row r="254" ht="24" customHeight="1">
      <c r="A254" s="76"/>
      <c r="B254" s="71"/>
      <c r="C254" s="46" t="s">
        <v>22</v>
      </c>
      <c r="D254" s="53" t="s">
        <v>23</v>
      </c>
      <c r="E254" s="47">
        <f t="shared" si="194"/>
        <v>15933703.3454</v>
      </c>
      <c r="F254" s="48">
        <f t="shared" si="195"/>
        <v>1012778.8313399999</v>
      </c>
      <c r="G254" s="48">
        <f t="shared" si="196"/>
        <v>1096911.5523599999</v>
      </c>
      <c r="H254" s="48">
        <f t="shared" si="197"/>
        <v>1169290.8765199999</v>
      </c>
      <c r="I254" s="48">
        <f t="shared" si="198"/>
        <v>1298196.8942299997</v>
      </c>
      <c r="J254" s="48">
        <f t="shared" si="199"/>
        <v>1405966.0507</v>
      </c>
      <c r="K254" s="48">
        <f t="shared" si="200"/>
        <v>1370823.2503800001</v>
      </c>
      <c r="L254" s="48">
        <f t="shared" si="201"/>
        <v>1412966.4728499998</v>
      </c>
      <c r="M254" s="48">
        <f t="shared" si="202"/>
        <v>1253447.6428400001</v>
      </c>
      <c r="N254" s="48">
        <f t="shared" si="203"/>
        <v>1350823.7202699999</v>
      </c>
      <c r="O254" s="47">
        <f t="shared" si="204"/>
        <v>1442003.8599900003</v>
      </c>
      <c r="P254" s="47">
        <f t="shared" si="205"/>
        <v>1492585.0412600001</v>
      </c>
      <c r="Q254" s="85">
        <f t="shared" si="206"/>
        <v>1627909.1526599999</v>
      </c>
      <c r="R254" s="39"/>
    </row>
    <row r="255" ht="24.600000000000001" customHeight="1">
      <c r="A255" s="76"/>
      <c r="B255" s="71"/>
      <c r="C255" s="46" t="s">
        <v>13</v>
      </c>
      <c r="D255" s="53"/>
      <c r="E255" s="48">
        <f t="shared" si="194"/>
        <v>0</v>
      </c>
      <c r="F255" s="48">
        <f t="shared" si="195"/>
        <v>0</v>
      </c>
      <c r="G255" s="48">
        <f t="shared" si="196"/>
        <v>0</v>
      </c>
      <c r="H255" s="48">
        <f t="shared" si="197"/>
        <v>0</v>
      </c>
      <c r="I255" s="48">
        <f t="shared" si="198"/>
        <v>0</v>
      </c>
      <c r="J255" s="48">
        <f t="shared" si="199"/>
        <v>0</v>
      </c>
      <c r="K255" s="48">
        <f t="shared" si="200"/>
        <v>0</v>
      </c>
      <c r="L255" s="48">
        <f t="shared" si="201"/>
        <v>0</v>
      </c>
      <c r="M255" s="48">
        <f t="shared" si="202"/>
        <v>0</v>
      </c>
      <c r="N255" s="48">
        <f t="shared" si="203"/>
        <v>0</v>
      </c>
      <c r="O255" s="57">
        <f t="shared" si="204"/>
        <v>0</v>
      </c>
      <c r="P255" s="57">
        <f t="shared" si="205"/>
        <v>0</v>
      </c>
      <c r="Q255" s="57">
        <f t="shared" si="206"/>
        <v>0</v>
      </c>
    </row>
    <row r="256" ht="29.100000000000001" customHeight="1">
      <c r="A256" s="76"/>
      <c r="B256" s="71"/>
      <c r="C256" s="46" t="s">
        <v>14</v>
      </c>
      <c r="D256" s="53"/>
      <c r="E256" s="48">
        <f t="shared" si="194"/>
        <v>800933.76000000001</v>
      </c>
      <c r="F256" s="48">
        <f t="shared" si="195"/>
        <v>347488.22999999998</v>
      </c>
      <c r="G256" s="48">
        <f t="shared" si="196"/>
        <v>453445.53000000003</v>
      </c>
      <c r="H256" s="48">
        <f t="shared" si="197"/>
        <v>0</v>
      </c>
      <c r="I256" s="48">
        <f t="shared" si="198"/>
        <v>0</v>
      </c>
      <c r="J256" s="48">
        <f t="shared" si="199"/>
        <v>0</v>
      </c>
      <c r="K256" s="48">
        <f t="shared" si="200"/>
        <v>0</v>
      </c>
      <c r="L256" s="48">
        <f t="shared" si="201"/>
        <v>0</v>
      </c>
      <c r="M256" s="48">
        <f t="shared" si="202"/>
        <v>0</v>
      </c>
      <c r="N256" s="48">
        <f t="shared" si="203"/>
        <v>0</v>
      </c>
      <c r="O256" s="57">
        <f t="shared" si="204"/>
        <v>0</v>
      </c>
      <c r="P256" s="57">
        <f t="shared" si="205"/>
        <v>0</v>
      </c>
      <c r="Q256" s="57">
        <f t="shared" si="206"/>
        <v>0</v>
      </c>
    </row>
    <row r="257" ht="23.5" customHeight="1">
      <c r="A257" s="76"/>
      <c r="B257" s="71"/>
      <c r="C257" s="46" t="s">
        <v>17</v>
      </c>
      <c r="D257" s="53"/>
      <c r="E257" s="48">
        <f t="shared" si="194"/>
        <v>0</v>
      </c>
      <c r="F257" s="48">
        <f t="shared" si="195"/>
        <v>0</v>
      </c>
      <c r="G257" s="48">
        <f t="shared" si="196"/>
        <v>0</v>
      </c>
      <c r="H257" s="48">
        <f t="shared" si="197"/>
        <v>0</v>
      </c>
      <c r="I257" s="48">
        <f t="shared" si="198"/>
        <v>0</v>
      </c>
      <c r="J257" s="48">
        <f t="shared" si="199"/>
        <v>0</v>
      </c>
      <c r="K257" s="48">
        <f t="shared" si="200"/>
        <v>0</v>
      </c>
      <c r="L257" s="48">
        <f t="shared" si="201"/>
        <v>0</v>
      </c>
      <c r="M257" s="48">
        <f t="shared" si="202"/>
        <v>0</v>
      </c>
      <c r="N257" s="48">
        <f t="shared" si="203"/>
        <v>0</v>
      </c>
      <c r="O257" s="57">
        <f t="shared" si="204"/>
        <v>0</v>
      </c>
      <c r="P257" s="57">
        <f t="shared" si="205"/>
        <v>0</v>
      </c>
      <c r="Q257" s="57">
        <f t="shared" si="206"/>
        <v>0</v>
      </c>
    </row>
    <row r="258" ht="34.5" customHeight="1">
      <c r="A258" s="76"/>
      <c r="B258" s="71"/>
      <c r="C258" s="46" t="s">
        <v>18</v>
      </c>
      <c r="D258" s="53"/>
      <c r="E258" s="48">
        <f t="shared" si="194"/>
        <v>0</v>
      </c>
      <c r="F258" s="48">
        <f t="shared" si="195"/>
        <v>0</v>
      </c>
      <c r="G258" s="48">
        <f t="shared" si="196"/>
        <v>0</v>
      </c>
      <c r="H258" s="48">
        <f t="shared" si="197"/>
        <v>0</v>
      </c>
      <c r="I258" s="48">
        <f t="shared" si="198"/>
        <v>0</v>
      </c>
      <c r="J258" s="48">
        <f t="shared" si="199"/>
        <v>0</v>
      </c>
      <c r="K258" s="48">
        <f t="shared" si="200"/>
        <v>0</v>
      </c>
      <c r="L258" s="48">
        <f t="shared" si="201"/>
        <v>0</v>
      </c>
      <c r="M258" s="48">
        <f t="shared" si="202"/>
        <v>0</v>
      </c>
      <c r="N258" s="48">
        <f t="shared" si="203"/>
        <v>0</v>
      </c>
      <c r="O258" s="57">
        <f t="shared" si="204"/>
        <v>0</v>
      </c>
      <c r="P258" s="57">
        <f t="shared" si="205"/>
        <v>0</v>
      </c>
      <c r="Q258" s="57">
        <f t="shared" si="206"/>
        <v>0</v>
      </c>
    </row>
    <row r="259" ht="39.5" customHeight="1">
      <c r="A259" s="29"/>
      <c r="B259" s="75"/>
      <c r="C259" s="46" t="s">
        <v>24</v>
      </c>
      <c r="D259" s="53"/>
      <c r="E259" s="48">
        <f t="shared" si="194"/>
        <v>0</v>
      </c>
      <c r="F259" s="48">
        <f t="shared" si="195"/>
        <v>0</v>
      </c>
      <c r="G259" s="48">
        <f t="shared" si="196"/>
        <v>0</v>
      </c>
      <c r="H259" s="48">
        <f t="shared" si="197"/>
        <v>0</v>
      </c>
      <c r="I259" s="48">
        <f t="shared" si="198"/>
        <v>0</v>
      </c>
      <c r="J259" s="48">
        <f t="shared" si="199"/>
        <v>0</v>
      </c>
      <c r="K259" s="48">
        <f t="shared" si="200"/>
        <v>0</v>
      </c>
      <c r="L259" s="48">
        <f t="shared" si="201"/>
        <v>0</v>
      </c>
      <c r="M259" s="48">
        <f t="shared" si="202"/>
        <v>0</v>
      </c>
      <c r="N259" s="48">
        <f t="shared" si="203"/>
        <v>0</v>
      </c>
      <c r="O259" s="57">
        <f t="shared" si="204"/>
        <v>0</v>
      </c>
      <c r="P259" s="57">
        <f t="shared" si="205"/>
        <v>0</v>
      </c>
      <c r="Q259" s="57">
        <f t="shared" si="206"/>
        <v>0</v>
      </c>
    </row>
    <row r="260" ht="23.5" customHeight="1">
      <c r="A260" s="24" t="s">
        <v>92</v>
      </c>
      <c r="B260" s="68" t="s">
        <v>93</v>
      </c>
      <c r="C260" s="46" t="s">
        <v>10</v>
      </c>
      <c r="D260" s="32"/>
      <c r="E260" s="47">
        <f t="shared" si="194"/>
        <v>1676608.5210699998</v>
      </c>
      <c r="F260" s="48">
        <f>F261+F262+F263+F264+F265+F267</f>
        <v>132385.4228</v>
      </c>
      <c r="G260" s="48">
        <f>G261+G262+G263+G264+G265+G267</f>
        <v>139308.674</v>
      </c>
      <c r="H260" s="48">
        <f>H261+H262+H263+H264+H265+H267</f>
        <v>172805.77401999998</v>
      </c>
      <c r="I260" s="48">
        <f>I261+I262+I263+I264+I265+I267</f>
        <v>174897.27300000002</v>
      </c>
      <c r="J260" s="48">
        <f>J261+J262+J263+J264+J265+J267</f>
        <v>185852.446</v>
      </c>
      <c r="K260" s="48">
        <f>K261+K262+K263+K264+K265+K267</f>
        <v>183081.03900000002</v>
      </c>
      <c r="L260" s="48">
        <f>L261+L262+L263+L264+L265+L267</f>
        <v>218189.90382000001</v>
      </c>
      <c r="M260" s="48">
        <f>M261+M262+M263+M264+M265+M267</f>
        <v>26514.35082</v>
      </c>
      <c r="N260" s="48">
        <f>N261+N262+N263+N264+N265+N267</f>
        <v>45097.479269999996</v>
      </c>
      <c r="O260" s="47">
        <f>O261+O262+O263+O264+O265+O267</f>
        <v>69942.543470000004</v>
      </c>
      <c r="P260" s="47">
        <f>P261+P262+P263+P264+P265+P267</f>
        <v>103071.75962</v>
      </c>
      <c r="Q260" s="57">
        <f>Q261+Q262+Q263+Q264+Q265+Q267</f>
        <v>225461.85524999999</v>
      </c>
    </row>
    <row r="261" ht="20.100000000000001" customHeight="1">
      <c r="A261" s="76"/>
      <c r="B261" s="71"/>
      <c r="C261" s="46" t="s">
        <v>11</v>
      </c>
      <c r="D261" s="32">
        <v>814</v>
      </c>
      <c r="E261" s="48">
        <f t="shared" si="194"/>
        <v>24256.240000000002</v>
      </c>
      <c r="F261" s="48">
        <v>386.10000000000002</v>
      </c>
      <c r="G261" s="48">
        <v>883.89999999999998</v>
      </c>
      <c r="H261" s="48">
        <v>786.39999999999998</v>
      </c>
      <c r="I261" s="48">
        <v>341.19999999999999</v>
      </c>
      <c r="J261" s="48">
        <v>927</v>
      </c>
      <c r="K261" s="48">
        <v>921.10000000000002</v>
      </c>
      <c r="L261" s="48">
        <v>16383.700000000001</v>
      </c>
      <c r="M261" s="48">
        <v>834.70000000000005</v>
      </c>
      <c r="N261" s="48">
        <v>764.74000000000001</v>
      </c>
      <c r="O261" s="57">
        <v>675.79999999999995</v>
      </c>
      <c r="P261" s="57">
        <v>675.79999999999995</v>
      </c>
      <c r="Q261" s="57">
        <v>675.79999999999995</v>
      </c>
    </row>
    <row r="262" ht="17.100000000000001" customHeight="1">
      <c r="A262" s="76"/>
      <c r="B262" s="71"/>
      <c r="C262" s="46" t="s">
        <v>22</v>
      </c>
      <c r="D262" s="53" t="s">
        <v>23</v>
      </c>
      <c r="E262" s="47">
        <f t="shared" si="194"/>
        <v>1652352.2810700003</v>
      </c>
      <c r="F262" s="48">
        <v>131999.32279999999</v>
      </c>
      <c r="G262" s="48">
        <v>138424.774</v>
      </c>
      <c r="H262" s="48">
        <v>172019.37401999999</v>
      </c>
      <c r="I262" s="81">
        <v>174556.073</v>
      </c>
      <c r="J262" s="48">
        <v>184925.446</v>
      </c>
      <c r="K262" s="48">
        <v>182159.93900000001</v>
      </c>
      <c r="L262" s="48">
        <v>201806.20382</v>
      </c>
      <c r="M262" s="48">
        <v>25679.650819999999</v>
      </c>
      <c r="N262" s="48">
        <v>44332.739269999998</v>
      </c>
      <c r="O262" s="47">
        <v>69266.743470000001</v>
      </c>
      <c r="P262" s="47">
        <v>102395.95961999999</v>
      </c>
      <c r="Q262" s="57">
        <v>224786.05525</v>
      </c>
    </row>
    <row r="263" ht="18" customHeight="1">
      <c r="A263" s="76"/>
      <c r="B263" s="71"/>
      <c r="C263" s="46" t="s">
        <v>13</v>
      </c>
      <c r="D263" s="53"/>
      <c r="E263" s="48">
        <f t="shared" si="194"/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57">
        <v>0</v>
      </c>
      <c r="P263" s="57">
        <v>0</v>
      </c>
      <c r="Q263" s="57">
        <v>0</v>
      </c>
    </row>
    <row r="264" ht="30" customHeight="1">
      <c r="A264" s="76"/>
      <c r="B264" s="71"/>
      <c r="C264" s="46" t="s">
        <v>14</v>
      </c>
      <c r="D264" s="53"/>
      <c r="E264" s="48">
        <f t="shared" si="194"/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57">
        <v>0</v>
      </c>
      <c r="P264" s="57">
        <v>0</v>
      </c>
      <c r="Q264" s="57">
        <v>0</v>
      </c>
    </row>
    <row r="265" ht="15" customHeight="1">
      <c r="A265" s="76"/>
      <c r="B265" s="71"/>
      <c r="C265" s="46" t="s">
        <v>17</v>
      </c>
      <c r="D265" s="53"/>
      <c r="E265" s="48">
        <f t="shared" si="194"/>
        <v>0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57">
        <v>0</v>
      </c>
      <c r="P265" s="57">
        <v>0</v>
      </c>
      <c r="Q265" s="57">
        <v>0</v>
      </c>
    </row>
    <row r="266" ht="30" customHeight="1">
      <c r="A266" s="76"/>
      <c r="B266" s="71"/>
      <c r="C266" s="46" t="s">
        <v>18</v>
      </c>
      <c r="D266" s="53"/>
      <c r="E266" s="48">
        <f t="shared" si="194"/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57">
        <v>0</v>
      </c>
      <c r="P266" s="57">
        <v>0</v>
      </c>
      <c r="Q266" s="57">
        <v>0</v>
      </c>
    </row>
    <row r="267" ht="36" customHeight="1">
      <c r="A267" s="29"/>
      <c r="B267" s="75"/>
      <c r="C267" s="46" t="s">
        <v>24</v>
      </c>
      <c r="D267" s="53"/>
      <c r="E267" s="48">
        <f t="shared" si="194"/>
        <v>0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57">
        <v>0</v>
      </c>
      <c r="P267" s="57">
        <v>0</v>
      </c>
      <c r="Q267" s="57">
        <v>0</v>
      </c>
    </row>
    <row r="268" ht="19" customHeight="1">
      <c r="A268" s="24" t="s">
        <v>94</v>
      </c>
      <c r="B268" s="68" t="s">
        <v>95</v>
      </c>
      <c r="C268" s="46" t="s">
        <v>10</v>
      </c>
      <c r="D268" s="32"/>
      <c r="E268" s="48">
        <f t="shared" si="194"/>
        <v>2296982.6972600003</v>
      </c>
      <c r="F268" s="48">
        <f>F269+F270+F271+F272+F273+F275</f>
        <v>130706.83764</v>
      </c>
      <c r="G268" s="48">
        <f>G269+G270+G271+G272+G273+G275</f>
        <v>143869.96487</v>
      </c>
      <c r="H268" s="48">
        <f>H269+H270+H271+H272+H273+H275</f>
        <v>148594.36624</v>
      </c>
      <c r="I268" s="48">
        <f>I269+I270+I271+I272+I273+I275</f>
        <v>166893.15165000001</v>
      </c>
      <c r="J268" s="48">
        <f>J269+J270+J271+J272+J273+J275</f>
        <v>184144.87091999999</v>
      </c>
      <c r="K268" s="48">
        <f>K269+K270+K271+K272+K273+K275</f>
        <v>193618.85537999999</v>
      </c>
      <c r="L268" s="48">
        <f>L269+L270+L271+L272+L273+L275</f>
        <v>202508.29920000001</v>
      </c>
      <c r="M268" s="48">
        <f>M269+M270+M271+M272+M273+M275</f>
        <v>207221.25586999999</v>
      </c>
      <c r="N268" s="48">
        <f>N269+N270+N271+N272+N273+N275</f>
        <v>209483.52002</v>
      </c>
      <c r="O268" s="47">
        <f>O269+O270+O271+O272+O273+O275</f>
        <v>234858.27544999999</v>
      </c>
      <c r="P268" s="57">
        <f>P269+P270+P271+P272+P273+P275</f>
        <v>236105.41000999999</v>
      </c>
      <c r="Q268" s="57">
        <f>Q269+Q270+Q271+Q272+Q273+Q275</f>
        <v>238977.89001</v>
      </c>
    </row>
    <row r="269" ht="15" customHeight="1">
      <c r="A269" s="76"/>
      <c r="B269" s="71"/>
      <c r="C269" s="46" t="s">
        <v>11</v>
      </c>
      <c r="D269" s="32"/>
      <c r="E269" s="48">
        <f t="shared" si="194"/>
        <v>0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57">
        <f>N269</f>
        <v>0</v>
      </c>
      <c r="P269" s="57">
        <f>O269</f>
        <v>0</v>
      </c>
      <c r="Q269" s="57">
        <f>P269</f>
        <v>0</v>
      </c>
    </row>
    <row r="270" ht="15" customHeight="1">
      <c r="A270" s="76"/>
      <c r="B270" s="71"/>
      <c r="C270" s="46" t="s">
        <v>22</v>
      </c>
      <c r="D270" s="53" t="s">
        <v>23</v>
      </c>
      <c r="E270" s="48">
        <f t="shared" si="194"/>
        <v>2296982.6972600003</v>
      </c>
      <c r="F270" s="48">
        <v>130706.83764</v>
      </c>
      <c r="G270" s="48">
        <v>143869.96487</v>
      </c>
      <c r="H270" s="48">
        <v>148594.36624</v>
      </c>
      <c r="I270" s="48">
        <v>166893.15165000001</v>
      </c>
      <c r="J270" s="48">
        <v>184144.87091999999</v>
      </c>
      <c r="K270" s="48">
        <v>193618.85537999999</v>
      </c>
      <c r="L270" s="48">
        <v>202508.29920000001</v>
      </c>
      <c r="M270" s="48">
        <f>207213.79376+7.46211</f>
        <v>207221.25586999999</v>
      </c>
      <c r="N270" s="48">
        <v>209483.52002</v>
      </c>
      <c r="O270" s="47">
        <v>234858.27544999999</v>
      </c>
      <c r="P270" s="57">
        <v>236105.41000999999</v>
      </c>
      <c r="Q270" s="57">
        <v>238977.89001</v>
      </c>
    </row>
    <row r="271" ht="15" customHeight="1">
      <c r="A271" s="76"/>
      <c r="B271" s="71"/>
      <c r="C271" s="46" t="s">
        <v>13</v>
      </c>
      <c r="D271" s="53"/>
      <c r="E271" s="48">
        <f t="shared" si="194"/>
        <v>0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57">
        <f t="shared" ref="O271:O274" si="207">N271</f>
        <v>0</v>
      </c>
      <c r="P271" s="57">
        <f t="shared" ref="P271:P274" si="208">O271</f>
        <v>0</v>
      </c>
      <c r="Q271" s="57">
        <f t="shared" ref="Q271:Q274" si="209">P271</f>
        <v>0</v>
      </c>
    </row>
    <row r="272" ht="29.100000000000001" customHeight="1">
      <c r="A272" s="76"/>
      <c r="B272" s="71"/>
      <c r="C272" s="46" t="s">
        <v>14</v>
      </c>
      <c r="D272" s="53"/>
      <c r="E272" s="48">
        <f t="shared" si="194"/>
        <v>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57">
        <f t="shared" si="207"/>
        <v>0</v>
      </c>
      <c r="P272" s="57">
        <f t="shared" si="208"/>
        <v>0</v>
      </c>
      <c r="Q272" s="57">
        <f t="shared" si="209"/>
        <v>0</v>
      </c>
    </row>
    <row r="273" ht="15" customHeight="1">
      <c r="A273" s="76"/>
      <c r="B273" s="71"/>
      <c r="C273" s="46" t="s">
        <v>17</v>
      </c>
      <c r="D273" s="53"/>
      <c r="E273" s="48">
        <f t="shared" si="194"/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57">
        <f t="shared" si="207"/>
        <v>0</v>
      </c>
      <c r="P273" s="57">
        <f t="shared" si="208"/>
        <v>0</v>
      </c>
      <c r="Q273" s="57">
        <f t="shared" si="209"/>
        <v>0</v>
      </c>
    </row>
    <row r="274" ht="27.600000000000001" customHeight="1">
      <c r="A274" s="76"/>
      <c r="B274" s="71"/>
      <c r="C274" s="46" t="s">
        <v>18</v>
      </c>
      <c r="D274" s="53"/>
      <c r="E274" s="48">
        <f t="shared" si="194"/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57">
        <f t="shared" si="207"/>
        <v>0</v>
      </c>
      <c r="P274" s="57">
        <f t="shared" si="208"/>
        <v>0</v>
      </c>
      <c r="Q274" s="57">
        <f t="shared" si="209"/>
        <v>0</v>
      </c>
    </row>
    <row r="275" ht="30" customHeight="1">
      <c r="A275" s="29"/>
      <c r="B275" s="75"/>
      <c r="C275" s="46" t="s">
        <v>24</v>
      </c>
      <c r="D275" s="53"/>
      <c r="E275" s="48">
        <f t="shared" si="194"/>
        <v>0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57">
        <v>0</v>
      </c>
      <c r="P275" s="57">
        <v>0</v>
      </c>
      <c r="Q275" s="57">
        <v>0</v>
      </c>
    </row>
    <row r="276" ht="20.5" customHeight="1">
      <c r="A276" s="24" t="s">
        <v>96</v>
      </c>
      <c r="B276" s="68" t="s">
        <v>97</v>
      </c>
      <c r="C276" s="46" t="s">
        <v>10</v>
      </c>
      <c r="D276" s="32"/>
      <c r="E276" s="47">
        <f t="shared" si="194"/>
        <v>6921693.4863399994</v>
      </c>
      <c r="F276" s="48">
        <f>F277+F278+F279+F280+F281+F283</f>
        <v>537253.28301999997</v>
      </c>
      <c r="G276" s="48">
        <f>G277+G278+G279+G280+G281+G283</f>
        <v>549296.71526999993</v>
      </c>
      <c r="H276" s="48">
        <f>H277+H278+H279+H280+H281+H283</f>
        <v>504232.54125000001</v>
      </c>
      <c r="I276" s="48">
        <f>I277+I278+I279+I280+I281+I283</f>
        <v>512622.57475999999</v>
      </c>
      <c r="J276" s="48">
        <f>J277+J278+J279+J280+J281+J283</f>
        <v>543400.60004000005</v>
      </c>
      <c r="K276" s="48">
        <f>K277+K278+K279+K280+K281+K283</f>
        <v>568999.97138</v>
      </c>
      <c r="L276" s="48">
        <f>L277+L278+L279+L280+L281+L283</f>
        <v>551817.59447999997</v>
      </c>
      <c r="M276" s="48">
        <f>M277+M278+M279+M280+M281+M283</f>
        <v>575741.20464999997</v>
      </c>
      <c r="N276" s="48">
        <f>N277+N278+N279+N280+N281+N283</f>
        <v>593629.25277000002</v>
      </c>
      <c r="O276" s="47">
        <f>O277+O278+O279+O280+O281+O283</f>
        <v>655183.22971999994</v>
      </c>
      <c r="P276" s="57">
        <f>P277+P278+P279+P280+P281+P283</f>
        <v>658385.7095</v>
      </c>
      <c r="Q276" s="57">
        <f>Q277+Q278+Q279+Q280+Q281+Q283</f>
        <v>671130.80949999997</v>
      </c>
    </row>
    <row r="277" ht="15" customHeight="1">
      <c r="A277" s="76"/>
      <c r="B277" s="71"/>
      <c r="C277" s="46" t="s">
        <v>11</v>
      </c>
      <c r="D277" s="32">
        <v>814</v>
      </c>
      <c r="E277" s="48">
        <f t="shared" si="194"/>
        <v>129911.19239000001</v>
      </c>
      <c r="F277" s="48">
        <v>84362</v>
      </c>
      <c r="G277" s="48">
        <v>38096.358650000002</v>
      </c>
      <c r="H277" s="48">
        <v>0</v>
      </c>
      <c r="I277" s="48">
        <v>404.5</v>
      </c>
      <c r="J277" s="48">
        <v>983.16764000000001</v>
      </c>
      <c r="K277" s="48">
        <v>422.49596000000003</v>
      </c>
      <c r="L277" s="48">
        <v>2030.96091</v>
      </c>
      <c r="M277" s="48">
        <v>625.15486999999996</v>
      </c>
      <c r="N277" s="48">
        <v>730.13687000000004</v>
      </c>
      <c r="O277" s="57">
        <v>755.35816</v>
      </c>
      <c r="P277" s="57">
        <v>755.35816</v>
      </c>
      <c r="Q277" s="77">
        <v>745.70117000000005</v>
      </c>
    </row>
    <row r="278" ht="15" customHeight="1">
      <c r="A278" s="76"/>
      <c r="B278" s="71"/>
      <c r="C278" s="46" t="s">
        <v>22</v>
      </c>
      <c r="D278" s="53" t="s">
        <v>23</v>
      </c>
      <c r="E278" s="47">
        <f t="shared" si="194"/>
        <v>6791782.2939500008</v>
      </c>
      <c r="F278" s="48">
        <v>452891.28301999997</v>
      </c>
      <c r="G278" s="48">
        <v>511200.35661999998</v>
      </c>
      <c r="H278" s="48">
        <v>504232.54125000001</v>
      </c>
      <c r="I278" s="48">
        <v>512218.07475999999</v>
      </c>
      <c r="J278" s="48">
        <v>542417.43240000005</v>
      </c>
      <c r="K278" s="48">
        <v>568577.47542000003</v>
      </c>
      <c r="L278" s="48">
        <v>549786.63356999995</v>
      </c>
      <c r="M278" s="48">
        <f>575162.61301-46.56323</f>
        <v>575116.04978</v>
      </c>
      <c r="N278" s="48">
        <v>592899.11589999998</v>
      </c>
      <c r="O278" s="47">
        <v>654427.87156</v>
      </c>
      <c r="P278" s="85">
        <v>657630.35134000005</v>
      </c>
      <c r="Q278" s="57">
        <v>670385.10832999996</v>
      </c>
    </row>
    <row r="279" ht="15" customHeight="1">
      <c r="A279" s="76"/>
      <c r="B279" s="71"/>
      <c r="C279" s="46" t="s">
        <v>13</v>
      </c>
      <c r="D279" s="53"/>
      <c r="E279" s="48">
        <f t="shared" si="194"/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57">
        <v>0</v>
      </c>
      <c r="P279" s="57">
        <v>0</v>
      </c>
      <c r="Q279" s="57">
        <v>0</v>
      </c>
    </row>
    <row r="280" ht="30" customHeight="1">
      <c r="A280" s="76"/>
      <c r="B280" s="71"/>
      <c r="C280" s="46" t="s">
        <v>14</v>
      </c>
      <c r="D280" s="53"/>
      <c r="E280" s="48">
        <f t="shared" si="194"/>
        <v>0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57">
        <v>0</v>
      </c>
      <c r="P280" s="57">
        <v>0</v>
      </c>
      <c r="Q280" s="57">
        <v>0</v>
      </c>
    </row>
    <row r="281" ht="15" customHeight="1">
      <c r="A281" s="76"/>
      <c r="B281" s="71"/>
      <c r="C281" s="46" t="s">
        <v>17</v>
      </c>
      <c r="D281" s="53"/>
      <c r="E281" s="48">
        <f t="shared" si="194"/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57">
        <v>0</v>
      </c>
      <c r="P281" s="57">
        <v>0</v>
      </c>
      <c r="Q281" s="57">
        <v>0</v>
      </c>
    </row>
    <row r="282" ht="30" customHeight="1">
      <c r="A282" s="76"/>
      <c r="B282" s="71"/>
      <c r="C282" s="46" t="s">
        <v>18</v>
      </c>
      <c r="D282" s="53"/>
      <c r="E282" s="48">
        <f t="shared" si="194"/>
        <v>0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57">
        <v>0</v>
      </c>
      <c r="P282" s="57">
        <v>0</v>
      </c>
      <c r="Q282" s="57">
        <v>0</v>
      </c>
    </row>
    <row r="283" ht="30" customHeight="1">
      <c r="A283" s="29"/>
      <c r="B283" s="75"/>
      <c r="C283" s="46" t="s">
        <v>24</v>
      </c>
      <c r="D283" s="53"/>
      <c r="E283" s="48">
        <f t="shared" si="194"/>
        <v>0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57">
        <v>0</v>
      </c>
      <c r="P283" s="57">
        <v>0</v>
      </c>
      <c r="Q283" s="57">
        <v>0</v>
      </c>
    </row>
    <row r="284" ht="17.100000000000001" customHeight="1">
      <c r="A284" s="24" t="s">
        <v>98</v>
      </c>
      <c r="B284" s="68" t="s">
        <v>99</v>
      </c>
      <c r="C284" s="46" t="s">
        <v>10</v>
      </c>
      <c r="D284" s="32"/>
      <c r="E284" s="48">
        <f t="shared" si="194"/>
        <v>4245682.6627800008</v>
      </c>
      <c r="F284" s="48">
        <f>F285+F286+F287+F288+F289+F291</f>
        <v>222549.60107999999</v>
      </c>
      <c r="G284" s="48">
        <f>G285+G286+G287+G288+G289+G291</f>
        <v>237507.6508</v>
      </c>
      <c r="H284" s="48">
        <f>H285+H286+H287+H288+H289+H291</f>
        <v>262683.05619999999</v>
      </c>
      <c r="I284" s="48">
        <f>I285+I286+I287+I288+I289+I291</f>
        <v>294284.36465</v>
      </c>
      <c r="J284" s="48">
        <f>J285+J286+J287+J288+J289+J291</f>
        <v>349094.59753999999</v>
      </c>
      <c r="K284" s="48">
        <f>K285+K286+K287+K288+K289+K291</f>
        <v>362124.35645000002</v>
      </c>
      <c r="L284" s="48">
        <f>L285+L286+L287+L288+L289+L291</f>
        <v>381820.60188000003</v>
      </c>
      <c r="M284" s="48">
        <f>M285+M286+M287+M288+M289+M291</f>
        <v>392260.09658000001</v>
      </c>
      <c r="N284" s="48">
        <f>N285+N286+N287+N288+N289+N291</f>
        <v>440728.11349000002</v>
      </c>
      <c r="O284" s="85">
        <f>O285+O286+O287+O288+O289+O291</f>
        <v>429711.02211000002</v>
      </c>
      <c r="P284" s="85">
        <f>P285+P286+P287+P288+P289+P291</f>
        <v>433875.37599999999</v>
      </c>
      <c r="Q284" s="85">
        <f>Q285+Q286+Q287+Q288+Q289+Q291</f>
        <v>439043.826</v>
      </c>
    </row>
    <row r="285" ht="15" customHeight="1">
      <c r="A285" s="76"/>
      <c r="B285" s="71"/>
      <c r="C285" s="46" t="s">
        <v>11</v>
      </c>
      <c r="D285" s="32"/>
      <c r="E285" s="48">
        <f t="shared" si="194"/>
        <v>2933.54018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2758.89347</v>
      </c>
      <c r="M285" s="48">
        <v>174.64671000000001</v>
      </c>
      <c r="N285" s="48">
        <v>0</v>
      </c>
      <c r="O285" s="85">
        <f>N285</f>
        <v>0</v>
      </c>
      <c r="P285" s="85">
        <f>O285</f>
        <v>0</v>
      </c>
      <c r="Q285" s="85">
        <f>P285</f>
        <v>0</v>
      </c>
    </row>
    <row r="286" ht="15" customHeight="1">
      <c r="A286" s="76"/>
      <c r="B286" s="71"/>
      <c r="C286" s="46" t="s">
        <v>22</v>
      </c>
      <c r="D286" s="53" t="s">
        <v>23</v>
      </c>
      <c r="E286" s="48">
        <f t="shared" si="194"/>
        <v>4242749.1226000004</v>
      </c>
      <c r="F286" s="48">
        <v>222549.60107999999</v>
      </c>
      <c r="G286" s="48">
        <v>237507.6508</v>
      </c>
      <c r="H286" s="48">
        <v>262683.05619999999</v>
      </c>
      <c r="I286" s="48">
        <v>294284.36465</v>
      </c>
      <c r="J286" s="48">
        <v>349094.59753999999</v>
      </c>
      <c r="K286" s="48">
        <v>362124.35645000002</v>
      </c>
      <c r="L286" s="48">
        <v>379061.70841000002</v>
      </c>
      <c r="M286" s="48">
        <f>392249.00754+11.08904-174.64671</f>
        <v>392085.44987000001</v>
      </c>
      <c r="N286" s="48">
        <v>440728.11349000002</v>
      </c>
      <c r="O286" s="85">
        <v>429711.02211000002</v>
      </c>
      <c r="P286" s="85">
        <v>433875.37599999999</v>
      </c>
      <c r="Q286" s="85">
        <v>439043.826</v>
      </c>
    </row>
    <row r="287" ht="15" customHeight="1">
      <c r="A287" s="76"/>
      <c r="B287" s="71"/>
      <c r="C287" s="46" t="s">
        <v>13</v>
      </c>
      <c r="D287" s="53"/>
      <c r="E287" s="48">
        <f t="shared" si="194"/>
        <v>0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57">
        <v>0</v>
      </c>
      <c r="P287" s="57">
        <v>0</v>
      </c>
      <c r="Q287" s="57">
        <v>0</v>
      </c>
    </row>
    <row r="288" ht="30" customHeight="1">
      <c r="A288" s="76"/>
      <c r="B288" s="71"/>
      <c r="C288" s="46" t="s">
        <v>14</v>
      </c>
      <c r="D288" s="53"/>
      <c r="E288" s="48">
        <f t="shared" si="194"/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57">
        <v>0</v>
      </c>
      <c r="P288" s="57">
        <v>0</v>
      </c>
      <c r="Q288" s="57">
        <v>0</v>
      </c>
    </row>
    <row r="289" ht="15" customHeight="1">
      <c r="A289" s="76"/>
      <c r="B289" s="71"/>
      <c r="C289" s="46" t="s">
        <v>17</v>
      </c>
      <c r="D289" s="53"/>
      <c r="E289" s="48">
        <f t="shared" si="194"/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57">
        <v>0</v>
      </c>
      <c r="P289" s="57">
        <v>0</v>
      </c>
      <c r="Q289" s="57">
        <v>0</v>
      </c>
    </row>
    <row r="290" ht="30" customHeight="1">
      <c r="A290" s="76"/>
      <c r="B290" s="71"/>
      <c r="C290" s="46" t="s">
        <v>18</v>
      </c>
      <c r="D290" s="53"/>
      <c r="E290" s="48">
        <f t="shared" si="194"/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57">
        <v>0</v>
      </c>
      <c r="P290" s="57">
        <v>0</v>
      </c>
      <c r="Q290" s="57">
        <v>0</v>
      </c>
    </row>
    <row r="291" ht="30" customHeight="1">
      <c r="A291" s="29"/>
      <c r="B291" s="75"/>
      <c r="C291" s="46" t="s">
        <v>24</v>
      </c>
      <c r="D291" s="53"/>
      <c r="E291" s="48">
        <f t="shared" si="194"/>
        <v>0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57">
        <v>0</v>
      </c>
      <c r="P291" s="57">
        <v>0</v>
      </c>
      <c r="Q291" s="57">
        <v>0</v>
      </c>
    </row>
    <row r="292" ht="25.5" customHeight="1">
      <c r="A292" s="24" t="s">
        <v>100</v>
      </c>
      <c r="B292" s="68" t="s">
        <v>101</v>
      </c>
      <c r="C292" s="46" t="s">
        <v>10</v>
      </c>
      <c r="D292" s="32"/>
      <c r="E292" s="48">
        <f t="shared" si="194"/>
        <v>1362578.1221200002</v>
      </c>
      <c r="F292" s="48">
        <f>F293+F294+F295+F296+F297+F299</f>
        <v>396726.59985</v>
      </c>
      <c r="G292" s="48">
        <f>G293+G294+G295+G296+G297+G299</f>
        <v>491193.80607000005</v>
      </c>
      <c r="H292" s="48">
        <f>H293+H294+H295+H296+H297+H299</f>
        <v>51189.74381</v>
      </c>
      <c r="I292" s="48">
        <f>I293+I294+I295+I296+I297+I299</f>
        <v>117796.79317</v>
      </c>
      <c r="J292" s="48">
        <f>J293+J294+J295+J296+J297+J299</f>
        <v>117551.24671000001</v>
      </c>
      <c r="K292" s="48">
        <f>K293+K294+K295+K296+K297+K299</f>
        <v>22921.941500000001</v>
      </c>
      <c r="L292" s="48">
        <f>L293+L294+L295+L296+L297+L299</f>
        <v>112680.39273000001</v>
      </c>
      <c r="M292" s="48">
        <f>M293+M294+M295+M296+M297+M299</f>
        <v>9221.0087299999996</v>
      </c>
      <c r="N292" s="48">
        <f>N293+N294+N295+N296+N297+N299</f>
        <v>17886.348549999999</v>
      </c>
      <c r="O292" s="85">
        <f>O293+O294+O295+O296+O297+O299</f>
        <v>5566.3070000000007</v>
      </c>
      <c r="P292" s="85">
        <f>P293+P294+P295+P296+P297+P299</f>
        <v>14329.626999999999</v>
      </c>
      <c r="Q292" s="85">
        <f>Q293+Q294+Q295+Q296+Q297+Q299</f>
        <v>5514.3069999999998</v>
      </c>
    </row>
    <row r="293" ht="15" customHeight="1">
      <c r="A293" s="76"/>
      <c r="B293" s="71"/>
      <c r="C293" s="46" t="s">
        <v>11</v>
      </c>
      <c r="D293" s="32">
        <v>814</v>
      </c>
      <c r="E293" s="48">
        <f t="shared" si="194"/>
        <v>98258.631779999996</v>
      </c>
      <c r="F293" s="48">
        <v>0</v>
      </c>
      <c r="G293" s="48">
        <v>0</v>
      </c>
      <c r="H293" s="48">
        <v>0</v>
      </c>
      <c r="I293" s="48">
        <v>0</v>
      </c>
      <c r="J293" s="48">
        <v>12994.954669999999</v>
      </c>
      <c r="K293" s="48">
        <v>1042.13437</v>
      </c>
      <c r="L293" s="48">
        <v>77689.822140000004</v>
      </c>
      <c r="M293" s="48">
        <v>2030.64723</v>
      </c>
      <c r="N293" s="48">
        <v>1413.2500199999999</v>
      </c>
      <c r="O293" s="85">
        <v>1036.8807099999999</v>
      </c>
      <c r="P293" s="85">
        <v>1036.8807099999999</v>
      </c>
      <c r="Q293" s="85">
        <v>1014.06193</v>
      </c>
    </row>
    <row r="294" ht="15" customHeight="1">
      <c r="A294" s="76"/>
      <c r="B294" s="71"/>
      <c r="C294" s="46" t="s">
        <v>22</v>
      </c>
      <c r="D294" s="53" t="s">
        <v>23</v>
      </c>
      <c r="E294" s="48">
        <f t="shared" si="194"/>
        <v>463385.73033999995</v>
      </c>
      <c r="F294" s="48">
        <v>49238.369850000003</v>
      </c>
      <c r="G294" s="48">
        <v>37748.27607</v>
      </c>
      <c r="H294" s="48">
        <v>51189.74381</v>
      </c>
      <c r="I294" s="48">
        <v>117796.79317</v>
      </c>
      <c r="J294" s="48">
        <v>104556.29204</v>
      </c>
      <c r="K294" s="48">
        <v>21879.807130000001</v>
      </c>
      <c r="L294" s="48">
        <v>34990.570590000003</v>
      </c>
      <c r="M294" s="48">
        <f>7460.97968-270.61818</f>
        <v>7190.3615</v>
      </c>
      <c r="N294" s="48">
        <v>16473.098529999999</v>
      </c>
      <c r="O294" s="86">
        <v>4529.4262900000003</v>
      </c>
      <c r="P294" s="85">
        <v>13292.746289999999</v>
      </c>
      <c r="Q294" s="86">
        <v>4500.2450699999999</v>
      </c>
    </row>
    <row r="295" ht="15" customHeight="1">
      <c r="A295" s="76"/>
      <c r="B295" s="71"/>
      <c r="C295" s="46" t="s">
        <v>13</v>
      </c>
      <c r="D295" s="53"/>
      <c r="E295" s="48">
        <f t="shared" si="194"/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57">
        <v>0</v>
      </c>
      <c r="P295" s="57">
        <v>0</v>
      </c>
      <c r="Q295" s="57">
        <v>0</v>
      </c>
    </row>
    <row r="296" ht="30" customHeight="1">
      <c r="A296" s="76"/>
      <c r="B296" s="71"/>
      <c r="C296" s="46" t="s">
        <v>14</v>
      </c>
      <c r="D296" s="53"/>
      <c r="E296" s="48">
        <f t="shared" si="194"/>
        <v>800933.76000000001</v>
      </c>
      <c r="F296" s="48">
        <v>347488.22999999998</v>
      </c>
      <c r="G296" s="48">
        <v>453445.53000000003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57">
        <v>0</v>
      </c>
      <c r="P296" s="57">
        <v>0</v>
      </c>
      <c r="Q296" s="57">
        <v>0</v>
      </c>
    </row>
    <row r="297" ht="15" customHeight="1">
      <c r="A297" s="76"/>
      <c r="B297" s="71"/>
      <c r="C297" s="46" t="s">
        <v>17</v>
      </c>
      <c r="D297" s="53"/>
      <c r="E297" s="48">
        <f t="shared" si="194"/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57">
        <v>0</v>
      </c>
      <c r="P297" s="57">
        <v>0</v>
      </c>
      <c r="Q297" s="57">
        <v>0</v>
      </c>
    </row>
    <row r="298" ht="30" customHeight="1">
      <c r="A298" s="76"/>
      <c r="B298" s="71"/>
      <c r="C298" s="46" t="s">
        <v>18</v>
      </c>
      <c r="D298" s="53"/>
      <c r="E298" s="48">
        <f t="shared" si="194"/>
        <v>0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57">
        <v>0</v>
      </c>
      <c r="P298" s="57">
        <v>0</v>
      </c>
      <c r="Q298" s="57">
        <v>0</v>
      </c>
    </row>
    <row r="299" ht="30" customHeight="1">
      <c r="A299" s="29"/>
      <c r="B299" s="75"/>
      <c r="C299" s="46" t="s">
        <v>24</v>
      </c>
      <c r="D299" s="53"/>
      <c r="E299" s="48">
        <f t="shared" si="194"/>
        <v>0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57">
        <v>0</v>
      </c>
      <c r="P299" s="57">
        <v>0</v>
      </c>
      <c r="Q299" s="57">
        <v>0</v>
      </c>
    </row>
    <row r="300" ht="19" customHeight="1">
      <c r="A300" s="24" t="s">
        <v>102</v>
      </c>
      <c r="B300" s="68" t="s">
        <v>103</v>
      </c>
      <c r="C300" s="46" t="s">
        <v>10</v>
      </c>
      <c r="D300" s="32"/>
      <c r="E300" s="48">
        <f t="shared" si="194"/>
        <v>486451.22018</v>
      </c>
      <c r="F300" s="48">
        <f>F301+F302+F303+F304+F305+F307</f>
        <v>25393.416949999999</v>
      </c>
      <c r="G300" s="48">
        <f>G301+G302+G303+G304+G305+G307</f>
        <v>28160.529999999999</v>
      </c>
      <c r="H300" s="48">
        <f>H301+H302+H303+H304+H305+H307</f>
        <v>30571.794999999998</v>
      </c>
      <c r="I300" s="48">
        <f>I301+I302+I303+I304+I305+I307</f>
        <v>32448.437000000002</v>
      </c>
      <c r="J300" s="48">
        <f>J301+J302+J303+J304+J305+J307</f>
        <v>40827.411800000002</v>
      </c>
      <c r="K300" s="48">
        <f>K301+K302+K303+K304+K305+K307</f>
        <v>42462.817000000003</v>
      </c>
      <c r="L300" s="48">
        <f>L301+L302+L303+L304+L305+L307</f>
        <v>44813.057260000001</v>
      </c>
      <c r="M300" s="48">
        <f>M301+M302+M303+M304+M305+M307</f>
        <v>46154.875</v>
      </c>
      <c r="N300" s="48">
        <f>N301+N302+N303+N304+N305+N307</f>
        <v>46907.13306</v>
      </c>
      <c r="O300" s="85">
        <f>O301+O302+O303+O304+O305+O307</f>
        <v>49210.521110000001</v>
      </c>
      <c r="P300" s="85">
        <f>P301+P302+P303+P304+P305+P307</f>
        <v>49285.197999999997</v>
      </c>
      <c r="Q300" s="85">
        <f>Q301+Q302+Q303+Q304+Q305+Q307</f>
        <v>50216.027999999998</v>
      </c>
    </row>
    <row r="301" ht="15" customHeight="1">
      <c r="A301" s="76"/>
      <c r="B301" s="71"/>
      <c r="C301" s="46" t="s">
        <v>11</v>
      </c>
      <c r="D301" s="32"/>
      <c r="E301" s="48">
        <f t="shared" si="194"/>
        <v>0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85">
        <v>0</v>
      </c>
      <c r="P301" s="85">
        <v>0</v>
      </c>
      <c r="Q301" s="85">
        <v>0</v>
      </c>
    </row>
    <row r="302" ht="15" customHeight="1">
      <c r="A302" s="76"/>
      <c r="B302" s="71"/>
      <c r="C302" s="46" t="s">
        <v>22</v>
      </c>
      <c r="D302" s="53" t="s">
        <v>23</v>
      </c>
      <c r="E302" s="48">
        <f t="shared" si="194"/>
        <v>486451.22018</v>
      </c>
      <c r="F302" s="48">
        <v>25393.416949999999</v>
      </c>
      <c r="G302" s="48">
        <v>28160.529999999999</v>
      </c>
      <c r="H302" s="48">
        <v>30571.794999999998</v>
      </c>
      <c r="I302" s="48">
        <v>32448.437000000002</v>
      </c>
      <c r="J302" s="48">
        <v>40827.411800000002</v>
      </c>
      <c r="K302" s="48">
        <v>42462.817000000003</v>
      </c>
      <c r="L302" s="48">
        <v>44813.057260000001</v>
      </c>
      <c r="M302" s="48">
        <v>46154.875</v>
      </c>
      <c r="N302" s="48">
        <v>46907.13306</v>
      </c>
      <c r="O302" s="85">
        <v>49210.521110000001</v>
      </c>
      <c r="P302" s="85">
        <v>49285.197999999997</v>
      </c>
      <c r="Q302" s="85">
        <v>50216.027999999998</v>
      </c>
    </row>
    <row r="303" ht="15" customHeight="1">
      <c r="A303" s="76"/>
      <c r="B303" s="71"/>
      <c r="C303" s="46" t="s">
        <v>13</v>
      </c>
      <c r="D303" s="53"/>
      <c r="E303" s="48">
        <f t="shared" si="194"/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57">
        <v>0</v>
      </c>
      <c r="P303" s="57">
        <v>0</v>
      </c>
      <c r="Q303" s="57">
        <v>0</v>
      </c>
    </row>
    <row r="304" ht="30" customHeight="1">
      <c r="A304" s="76"/>
      <c r="B304" s="71"/>
      <c r="C304" s="46" t="s">
        <v>14</v>
      </c>
      <c r="D304" s="53"/>
      <c r="E304" s="48">
        <f t="shared" si="194"/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57">
        <v>0</v>
      </c>
      <c r="P304" s="57">
        <v>0</v>
      </c>
      <c r="Q304" s="57">
        <v>0</v>
      </c>
    </row>
    <row r="305" ht="15" customHeight="1">
      <c r="A305" s="76"/>
      <c r="B305" s="71"/>
      <c r="C305" s="46" t="s">
        <v>17</v>
      </c>
      <c r="D305" s="53"/>
      <c r="E305" s="48">
        <f t="shared" si="194"/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57">
        <v>0</v>
      </c>
      <c r="P305" s="57">
        <v>0</v>
      </c>
      <c r="Q305" s="57">
        <v>0</v>
      </c>
    </row>
    <row r="306" ht="30" customHeight="1">
      <c r="A306" s="76"/>
      <c r="B306" s="71"/>
      <c r="C306" s="46" t="s">
        <v>18</v>
      </c>
      <c r="D306" s="53"/>
      <c r="E306" s="48">
        <f t="shared" si="194"/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57">
        <v>0</v>
      </c>
      <c r="P306" s="57">
        <v>0</v>
      </c>
      <c r="Q306" s="57">
        <v>0</v>
      </c>
    </row>
    <row r="307" ht="30" customHeight="1">
      <c r="A307" s="29"/>
      <c r="B307" s="75"/>
      <c r="C307" s="46" t="s">
        <v>24</v>
      </c>
      <c r="D307" s="53"/>
      <c r="E307" s="48">
        <f t="shared" si="194"/>
        <v>0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57">
        <v>0</v>
      </c>
      <c r="P307" s="57">
        <v>0</v>
      </c>
      <c r="Q307" s="57">
        <v>0</v>
      </c>
    </row>
    <row r="308" ht="22.5" customHeight="1">
      <c r="A308" s="24" t="s">
        <v>104</v>
      </c>
      <c r="B308" s="68" t="s">
        <v>105</v>
      </c>
      <c r="C308" s="46" t="s">
        <v>10</v>
      </c>
      <c r="D308" s="32"/>
      <c r="E308" s="48">
        <f t="shared" si="194"/>
        <v>13205796.247820001</v>
      </c>
      <c r="F308" s="48">
        <f>F309+F310+F311+F312+F313+F315</f>
        <v>2961981.95053</v>
      </c>
      <c r="G308" s="48">
        <f>G309+G310+G311+G312+G313+G315</f>
        <v>3204436.8058199999</v>
      </c>
      <c r="H308" s="48">
        <f>H309+H310+H311+H312+H313+H315</f>
        <v>497828.04826999997</v>
      </c>
      <c r="I308" s="48">
        <f>I309+I310+I311+I312+I313+I315</f>
        <v>476162.91826999997</v>
      </c>
      <c r="J308" s="48">
        <f>J309+J310+J311+J312+J313+J315</f>
        <v>552274.48485999997</v>
      </c>
      <c r="K308" s="48">
        <f>K309+K310+K311+K312+K313+K315</f>
        <v>498617.65893999999</v>
      </c>
      <c r="L308" s="48">
        <f>L309+L310+L311+L312+L313+L315</f>
        <v>2081707.5747100001</v>
      </c>
      <c r="M308" s="48">
        <f>M309+M310+M311+M312+M313+M315</f>
        <v>934601.70964999986</v>
      </c>
      <c r="N308" s="48">
        <f>N309+N310+N311+N312+N313+N315</f>
        <v>547840.22418999998</v>
      </c>
      <c r="O308" s="57">
        <f>O309+O310+O311+O312+O313+O315</f>
        <v>479850.864</v>
      </c>
      <c r="P308" s="57">
        <f>P309+P310+P311+P312+P313+P315</f>
        <v>482328.93184999999</v>
      </c>
      <c r="Q308" s="57">
        <f>Q309+Q310+Q311+Q312+Q313+Q315</f>
        <v>488165.07672999997</v>
      </c>
    </row>
    <row r="309" ht="15" customHeight="1">
      <c r="A309" s="76"/>
      <c r="B309" s="71"/>
      <c r="C309" s="46" t="s">
        <v>11</v>
      </c>
      <c r="D309" s="32">
        <v>814</v>
      </c>
      <c r="E309" s="48">
        <f t="shared" si="194"/>
        <v>1089981.9993700003</v>
      </c>
      <c r="F309" s="48">
        <f t="shared" ref="F309:F315" si="210">F317+F325</f>
        <v>0</v>
      </c>
      <c r="G309" s="48">
        <f t="shared" ref="G309:G315" si="211">G317+G325</f>
        <v>0</v>
      </c>
      <c r="H309" s="48">
        <f t="shared" ref="H309:H315" si="212">H317+H325</f>
        <v>0</v>
      </c>
      <c r="I309" s="48">
        <f t="shared" ref="I309:I315" si="213">I317+I325</f>
        <v>0</v>
      </c>
      <c r="J309" s="48">
        <f t="shared" ref="J309:J315" si="214">J317+J325</f>
        <v>286.77769000000001</v>
      </c>
      <c r="K309" s="48">
        <f t="shared" ref="K309:K315" si="215">K317+K325</f>
        <v>1086.0696700000001</v>
      </c>
      <c r="L309" s="48">
        <f t="shared" ref="L309:L310" si="216">L317+L325+L333</f>
        <v>943866.19096000004</v>
      </c>
      <c r="M309" s="48">
        <f t="shared" ref="M309:M310" si="217">M317+M325+M333</f>
        <v>92630.814710000006</v>
      </c>
      <c r="N309" s="48">
        <f t="shared" ref="N309:N310" si="218">N317+N325+N333</f>
        <v>48794.51311</v>
      </c>
      <c r="O309" s="57">
        <f t="shared" ref="O309:O310" si="219">O317+O325+O333</f>
        <v>1110.61067</v>
      </c>
      <c r="P309" s="57">
        <f t="shared" ref="P309:P310" si="220">P317+P325+P333</f>
        <v>1110.61067</v>
      </c>
      <c r="Q309" s="57">
        <f t="shared" ref="Q309:Q310" si="221">Q317+Q325+Q333</f>
        <v>1096.4118900000001</v>
      </c>
      <c r="S309" s="39"/>
    </row>
    <row r="310" ht="15" customHeight="1">
      <c r="A310" s="76"/>
      <c r="B310" s="71"/>
      <c r="C310" s="46" t="s">
        <v>22</v>
      </c>
      <c r="D310" s="53" t="s">
        <v>23</v>
      </c>
      <c r="E310" s="48">
        <f t="shared" si="194"/>
        <v>6918517.7784499992</v>
      </c>
      <c r="F310" s="48">
        <f t="shared" si="210"/>
        <v>477701.99053000001</v>
      </c>
      <c r="G310" s="48">
        <f t="shared" si="211"/>
        <v>491420.29582</v>
      </c>
      <c r="H310" s="48">
        <f t="shared" si="212"/>
        <v>497828.04826999997</v>
      </c>
      <c r="I310" s="48">
        <f t="shared" si="213"/>
        <v>476162.91826999997</v>
      </c>
      <c r="J310" s="48">
        <f t="shared" si="214"/>
        <v>551987.70716999995</v>
      </c>
      <c r="K310" s="48">
        <f t="shared" si="215"/>
        <v>497531.58927</v>
      </c>
      <c r="L310" s="48">
        <f t="shared" si="216"/>
        <v>1137841.38375</v>
      </c>
      <c r="M310" s="48">
        <f t="shared" si="217"/>
        <v>841970.89493999991</v>
      </c>
      <c r="N310" s="48">
        <f t="shared" si="218"/>
        <v>499045.71107999998</v>
      </c>
      <c r="O310" s="57">
        <f t="shared" si="219"/>
        <v>478740.25332999998</v>
      </c>
      <c r="P310" s="57">
        <f t="shared" si="220"/>
        <v>481218.32117999997</v>
      </c>
      <c r="Q310" s="57">
        <f t="shared" si="221"/>
        <v>487068.66483999998</v>
      </c>
      <c r="R310" s="39"/>
    </row>
    <row r="311" ht="15" customHeight="1">
      <c r="A311" s="76"/>
      <c r="B311" s="71"/>
      <c r="C311" s="46" t="s">
        <v>13</v>
      </c>
      <c r="D311" s="53"/>
      <c r="E311" s="48">
        <f t="shared" si="194"/>
        <v>0</v>
      </c>
      <c r="F311" s="48">
        <f t="shared" si="210"/>
        <v>0</v>
      </c>
      <c r="G311" s="48">
        <f t="shared" si="211"/>
        <v>0</v>
      </c>
      <c r="H311" s="48">
        <f t="shared" si="212"/>
        <v>0</v>
      </c>
      <c r="I311" s="48">
        <f t="shared" si="213"/>
        <v>0</v>
      </c>
      <c r="J311" s="48">
        <f t="shared" si="214"/>
        <v>0</v>
      </c>
      <c r="K311" s="48">
        <f t="shared" si="215"/>
        <v>0</v>
      </c>
      <c r="L311" s="48">
        <f t="shared" ref="L311:L315" si="222">L319+L327</f>
        <v>0</v>
      </c>
      <c r="M311" s="48">
        <f t="shared" ref="M311:M315" si="223">M319+M327</f>
        <v>0</v>
      </c>
      <c r="N311" s="48">
        <f t="shared" ref="N311:N315" si="224">N319+N327</f>
        <v>0</v>
      </c>
      <c r="O311" s="57">
        <f t="shared" ref="O311:O315" si="225">O319+O327</f>
        <v>0</v>
      </c>
      <c r="P311" s="57">
        <f t="shared" ref="P311:P315" si="226">P319+P327</f>
        <v>0</v>
      </c>
      <c r="Q311" s="57">
        <f t="shared" ref="Q311:Q315" si="227">Q319+Q327</f>
        <v>0</v>
      </c>
      <c r="R311" s="39"/>
    </row>
    <row r="312" ht="27" customHeight="1">
      <c r="A312" s="76"/>
      <c r="B312" s="71"/>
      <c r="C312" s="46" t="s">
        <v>14</v>
      </c>
      <c r="D312" s="53"/>
      <c r="E312" s="48">
        <f t="shared" si="194"/>
        <v>5197296.4699999997</v>
      </c>
      <c r="F312" s="48">
        <f t="shared" si="210"/>
        <v>2484279.96</v>
      </c>
      <c r="G312" s="48">
        <f t="shared" si="211"/>
        <v>2713016.5099999998</v>
      </c>
      <c r="H312" s="48">
        <f t="shared" si="212"/>
        <v>0</v>
      </c>
      <c r="I312" s="48">
        <f t="shared" si="213"/>
        <v>0</v>
      </c>
      <c r="J312" s="48">
        <f t="shared" si="214"/>
        <v>0</v>
      </c>
      <c r="K312" s="48">
        <f t="shared" si="215"/>
        <v>0</v>
      </c>
      <c r="L312" s="48">
        <f t="shared" si="222"/>
        <v>0</v>
      </c>
      <c r="M312" s="48">
        <f t="shared" si="223"/>
        <v>0</v>
      </c>
      <c r="N312" s="48">
        <f t="shared" si="224"/>
        <v>0</v>
      </c>
      <c r="O312" s="57">
        <f t="shared" si="225"/>
        <v>0</v>
      </c>
      <c r="P312" s="57">
        <f t="shared" si="226"/>
        <v>0</v>
      </c>
      <c r="Q312" s="57">
        <f t="shared" si="227"/>
        <v>0</v>
      </c>
    </row>
    <row r="313" ht="15" customHeight="1">
      <c r="A313" s="76"/>
      <c r="B313" s="71"/>
      <c r="C313" s="46" t="s">
        <v>17</v>
      </c>
      <c r="D313" s="53"/>
      <c r="E313" s="48">
        <f t="shared" si="194"/>
        <v>0</v>
      </c>
      <c r="F313" s="48">
        <f t="shared" si="210"/>
        <v>0</v>
      </c>
      <c r="G313" s="48">
        <f t="shared" si="211"/>
        <v>0</v>
      </c>
      <c r="H313" s="48">
        <f t="shared" si="212"/>
        <v>0</v>
      </c>
      <c r="I313" s="48">
        <f t="shared" si="213"/>
        <v>0</v>
      </c>
      <c r="J313" s="48">
        <f t="shared" si="214"/>
        <v>0</v>
      </c>
      <c r="K313" s="48">
        <f t="shared" si="215"/>
        <v>0</v>
      </c>
      <c r="L313" s="48">
        <f t="shared" si="222"/>
        <v>0</v>
      </c>
      <c r="M313" s="48">
        <f t="shared" si="223"/>
        <v>0</v>
      </c>
      <c r="N313" s="48">
        <f t="shared" si="224"/>
        <v>0</v>
      </c>
      <c r="O313" s="57">
        <f t="shared" si="225"/>
        <v>0</v>
      </c>
      <c r="P313" s="57">
        <f t="shared" si="226"/>
        <v>0</v>
      </c>
      <c r="Q313" s="57">
        <f t="shared" si="227"/>
        <v>0</v>
      </c>
    </row>
    <row r="314" ht="28" customHeight="1">
      <c r="A314" s="76"/>
      <c r="B314" s="71"/>
      <c r="C314" s="46" t="s">
        <v>18</v>
      </c>
      <c r="D314" s="53"/>
      <c r="E314" s="48">
        <f t="shared" si="194"/>
        <v>0</v>
      </c>
      <c r="F314" s="48">
        <f t="shared" si="210"/>
        <v>0</v>
      </c>
      <c r="G314" s="48">
        <f t="shared" si="211"/>
        <v>0</v>
      </c>
      <c r="H314" s="48">
        <f t="shared" si="212"/>
        <v>0</v>
      </c>
      <c r="I314" s="48">
        <f t="shared" si="213"/>
        <v>0</v>
      </c>
      <c r="J314" s="48">
        <f t="shared" si="214"/>
        <v>0</v>
      </c>
      <c r="K314" s="48">
        <f t="shared" si="215"/>
        <v>0</v>
      </c>
      <c r="L314" s="48">
        <f t="shared" si="222"/>
        <v>0</v>
      </c>
      <c r="M314" s="48">
        <f t="shared" si="223"/>
        <v>0</v>
      </c>
      <c r="N314" s="48">
        <f t="shared" si="224"/>
        <v>0</v>
      </c>
      <c r="O314" s="57">
        <f t="shared" si="225"/>
        <v>0</v>
      </c>
      <c r="P314" s="57">
        <f t="shared" si="226"/>
        <v>0</v>
      </c>
      <c r="Q314" s="57">
        <f t="shared" si="227"/>
        <v>0</v>
      </c>
    </row>
    <row r="315" ht="30" customHeight="1">
      <c r="A315" s="29"/>
      <c r="B315" s="75"/>
      <c r="C315" s="46" t="s">
        <v>24</v>
      </c>
      <c r="D315" s="53"/>
      <c r="E315" s="48">
        <f t="shared" si="194"/>
        <v>0</v>
      </c>
      <c r="F315" s="48">
        <f t="shared" si="210"/>
        <v>0</v>
      </c>
      <c r="G315" s="48">
        <f t="shared" si="211"/>
        <v>0</v>
      </c>
      <c r="H315" s="48">
        <f t="shared" si="212"/>
        <v>0</v>
      </c>
      <c r="I315" s="48">
        <f t="shared" si="213"/>
        <v>0</v>
      </c>
      <c r="J315" s="48">
        <f t="shared" si="214"/>
        <v>0</v>
      </c>
      <c r="K315" s="48">
        <f t="shared" si="215"/>
        <v>0</v>
      </c>
      <c r="L315" s="48">
        <f t="shared" si="222"/>
        <v>0</v>
      </c>
      <c r="M315" s="48">
        <f t="shared" si="223"/>
        <v>0</v>
      </c>
      <c r="N315" s="48">
        <f t="shared" si="224"/>
        <v>0</v>
      </c>
      <c r="O315" s="57">
        <f t="shared" si="225"/>
        <v>0</v>
      </c>
      <c r="P315" s="57">
        <f t="shared" si="226"/>
        <v>0</v>
      </c>
      <c r="Q315" s="57">
        <f t="shared" si="227"/>
        <v>0</v>
      </c>
    </row>
    <row r="316" ht="21.600000000000001" customHeight="1">
      <c r="A316" s="24" t="s">
        <v>106</v>
      </c>
      <c r="B316" s="68" t="s">
        <v>107</v>
      </c>
      <c r="C316" s="46" t="s">
        <v>10</v>
      </c>
      <c r="D316" s="32"/>
      <c r="E316" s="47">
        <f t="shared" ref="E316:E379" si="228">F316+G316+H316+I316+J316+K316+L316+M316+N316+O316+P316+Q316</f>
        <v>10790378.368310001</v>
      </c>
      <c r="F316" s="48">
        <f>F317+F318+F319+F320+F321+F323</f>
        <v>2924917.1935899998</v>
      </c>
      <c r="G316" s="48">
        <f>G317+G318+G319+G320+G321+G323</f>
        <v>3159944.7058199998</v>
      </c>
      <c r="H316" s="48">
        <f>H317+H318+H319+H320+H321+H323</f>
        <v>441179.47993999999</v>
      </c>
      <c r="I316" s="48">
        <f>I317+I318+I319+I320+I321+I323</f>
        <v>426606.81826999999</v>
      </c>
      <c r="J316" s="48">
        <f>J317+J318+J319+J320+J321+J323</f>
        <v>490642.08486</v>
      </c>
      <c r="K316" s="48">
        <f>K317+K318+K319+K320+K321+K323</f>
        <v>440083.95893999998</v>
      </c>
      <c r="L316" s="48">
        <f>L317+L318+L319+L320+L321+L323</f>
        <v>481407.32618999999</v>
      </c>
      <c r="M316" s="48">
        <f>M317+M318+M319+M320+M321+M323</f>
        <v>743172.21284000005</v>
      </c>
      <c r="N316" s="48">
        <f>N317+N318+N319+N320+N321+N323</f>
        <v>450354.69008999999</v>
      </c>
      <c r="O316" s="47">
        <v>404039.31023</v>
      </c>
      <c r="P316" s="57">
        <v>411088.51276999997</v>
      </c>
      <c r="Q316" s="57">
        <v>416942.07477000001</v>
      </c>
    </row>
    <row r="317" ht="15" customHeight="1">
      <c r="A317" s="76"/>
      <c r="B317" s="71"/>
      <c r="C317" s="46" t="s">
        <v>11</v>
      </c>
      <c r="D317" s="48" t="s">
        <v>23</v>
      </c>
      <c r="E317" s="48">
        <f t="shared" si="228"/>
        <v>117853.45929</v>
      </c>
      <c r="F317" s="48">
        <v>0</v>
      </c>
      <c r="G317" s="48">
        <v>0</v>
      </c>
      <c r="H317" s="48">
        <v>0</v>
      </c>
      <c r="I317" s="48">
        <v>0</v>
      </c>
      <c r="J317" s="48">
        <v>286.77769000000001</v>
      </c>
      <c r="K317" s="48">
        <v>1086.0696700000001</v>
      </c>
      <c r="L317" s="48">
        <v>30035.647000000001</v>
      </c>
      <c r="M317" s="48">
        <v>38260.818590000003</v>
      </c>
      <c r="N317" s="48">
        <v>44866.51311</v>
      </c>
      <c r="O317" s="77">
        <v>1110.61067</v>
      </c>
      <c r="P317" s="77">
        <v>1110.61067</v>
      </c>
      <c r="Q317" s="77">
        <v>1096.4118900000001</v>
      </c>
    </row>
    <row r="318" ht="15" customHeight="1">
      <c r="A318" s="76"/>
      <c r="B318" s="71"/>
      <c r="C318" s="46" t="s">
        <v>22</v>
      </c>
      <c r="D318" s="53" t="s">
        <v>23</v>
      </c>
      <c r="E318" s="47">
        <f t="shared" si="228"/>
        <v>5449407.5438299999</v>
      </c>
      <c r="F318" s="48">
        <v>440637.23359000002</v>
      </c>
      <c r="G318" s="48">
        <v>446928.19582000002</v>
      </c>
      <c r="H318" s="48">
        <v>441179.47993999999</v>
      </c>
      <c r="I318" s="48">
        <v>426606.81826999999</v>
      </c>
      <c r="J318" s="48">
        <v>490355.30716999999</v>
      </c>
      <c r="K318" s="48">
        <v>438997.88926999999</v>
      </c>
      <c r="L318" s="48">
        <v>451371.67919</v>
      </c>
      <c r="M318" s="48">
        <v>704911.39425000001</v>
      </c>
      <c r="N318" s="48">
        <v>405488.17697999999</v>
      </c>
      <c r="O318" s="47">
        <v>397374.96333</v>
      </c>
      <c r="P318" s="57">
        <v>399853.03117999999</v>
      </c>
      <c r="Q318" s="57">
        <v>405703.37484</v>
      </c>
      <c r="R318" s="39"/>
    </row>
    <row r="319" ht="15" customHeight="1">
      <c r="A319" s="76"/>
      <c r="B319" s="71"/>
      <c r="C319" s="46" t="s">
        <v>13</v>
      </c>
      <c r="D319" s="53"/>
      <c r="E319" s="48">
        <f t="shared" si="228"/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57">
        <v>0</v>
      </c>
      <c r="P319" s="57">
        <v>0</v>
      </c>
      <c r="Q319" s="57">
        <v>0</v>
      </c>
    </row>
    <row r="320" ht="30" customHeight="1">
      <c r="A320" s="76"/>
      <c r="B320" s="71"/>
      <c r="C320" s="46" t="s">
        <v>14</v>
      </c>
      <c r="D320" s="53"/>
      <c r="E320" s="48">
        <f t="shared" si="228"/>
        <v>5197296.4699999997</v>
      </c>
      <c r="F320" s="48">
        <v>2484279.96</v>
      </c>
      <c r="G320" s="48">
        <v>2713016.5099999998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57">
        <v>0</v>
      </c>
      <c r="P320" s="57">
        <v>0</v>
      </c>
      <c r="Q320" s="57">
        <v>0</v>
      </c>
    </row>
    <row r="321" ht="15" customHeight="1">
      <c r="A321" s="76"/>
      <c r="B321" s="71"/>
      <c r="C321" s="46" t="s">
        <v>17</v>
      </c>
      <c r="D321" s="53"/>
      <c r="E321" s="48">
        <f t="shared" si="228"/>
        <v>0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57">
        <v>0</v>
      </c>
      <c r="P321" s="57">
        <v>0</v>
      </c>
      <c r="Q321" s="57">
        <v>0</v>
      </c>
    </row>
    <row r="322" ht="30" customHeight="1">
      <c r="A322" s="76"/>
      <c r="B322" s="71"/>
      <c r="C322" s="46" t="s">
        <v>18</v>
      </c>
      <c r="D322" s="53"/>
      <c r="E322" s="48">
        <f t="shared" si="228"/>
        <v>0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57">
        <v>0</v>
      </c>
      <c r="P322" s="57">
        <v>0</v>
      </c>
      <c r="Q322" s="57">
        <v>0</v>
      </c>
    </row>
    <row r="323" ht="30" customHeight="1">
      <c r="A323" s="29"/>
      <c r="B323" s="75"/>
      <c r="C323" s="46" t="s">
        <v>24</v>
      </c>
      <c r="D323" s="53"/>
      <c r="E323" s="48">
        <f t="shared" si="228"/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  <c r="M323" s="48">
        <v>0</v>
      </c>
      <c r="N323" s="48">
        <v>0</v>
      </c>
      <c r="O323" s="57">
        <v>0</v>
      </c>
      <c r="P323" s="57">
        <v>0</v>
      </c>
      <c r="Q323" s="57">
        <v>0</v>
      </c>
    </row>
    <row r="324" ht="20" customHeight="1">
      <c r="A324" s="24" t="s">
        <v>108</v>
      </c>
      <c r="B324" s="68" t="s">
        <v>109</v>
      </c>
      <c r="C324" s="46" t="s">
        <v>10</v>
      </c>
      <c r="D324" s="32"/>
      <c r="E324" s="48">
        <f t="shared" si="228"/>
        <v>769201.7752700001</v>
      </c>
      <c r="F324" s="48">
        <f>F325+F326+F327+F328+F329+F331</f>
        <v>37064.756939999999</v>
      </c>
      <c r="G324" s="48">
        <f>G325+G326+G327+G328+G329+G331</f>
        <v>44492.099999999999</v>
      </c>
      <c r="H324" s="48">
        <f>H325+H326+H327+H328+H329+H331</f>
        <v>56648.568330000002</v>
      </c>
      <c r="I324" s="48">
        <f>I325+I326+I327+I328+I329+I331</f>
        <v>49556.099999999999</v>
      </c>
      <c r="J324" s="48">
        <f>J325+J326+J327+J328+J329+J331</f>
        <v>61632.400000000001</v>
      </c>
      <c r="K324" s="48">
        <f>K325+K326+K327+K328+K329+K331</f>
        <v>58533.699999999997</v>
      </c>
      <c r="L324" s="48">
        <f>L325+L326+L327+L328+L329+L331</f>
        <v>67769.467999999993</v>
      </c>
      <c r="M324" s="48">
        <f>M325+M326+M327+M328+M329+M331</f>
        <v>77917.712</v>
      </c>
      <c r="N324" s="48">
        <f>N325+N326+N327+N328+N329+N331</f>
        <v>71491.100000000006</v>
      </c>
      <c r="O324" s="57">
        <f>O325+O326+O327+O328+O329+O331</f>
        <v>81365.289999999994</v>
      </c>
      <c r="P324" s="57">
        <f>P325+P326+P327+P328+P329+P331</f>
        <v>81365.289999999994</v>
      </c>
      <c r="Q324" s="57">
        <f>Q325+Q326+Q327+Q328+Q329+Q331</f>
        <v>81365.289999999994</v>
      </c>
    </row>
    <row r="325" ht="18" customHeight="1">
      <c r="A325" s="76"/>
      <c r="B325" s="71"/>
      <c r="C325" s="46" t="s">
        <v>11</v>
      </c>
      <c r="D325" s="32"/>
      <c r="E325" s="48">
        <f t="shared" si="228"/>
        <v>0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57">
        <v>0</v>
      </c>
      <c r="P325" s="57">
        <v>0</v>
      </c>
      <c r="Q325" s="57">
        <v>0</v>
      </c>
    </row>
    <row r="326" ht="17" customHeight="1">
      <c r="A326" s="76"/>
      <c r="B326" s="71"/>
      <c r="C326" s="46" t="s">
        <v>22</v>
      </c>
      <c r="D326" s="53" t="s">
        <v>23</v>
      </c>
      <c r="E326" s="48">
        <f t="shared" si="228"/>
        <v>769201.7752700001</v>
      </c>
      <c r="F326" s="48">
        <v>37064.756939999999</v>
      </c>
      <c r="G326" s="48">
        <v>44492.099999999999</v>
      </c>
      <c r="H326" s="48">
        <v>56648.568330000002</v>
      </c>
      <c r="I326" s="48">
        <v>49556.099999999999</v>
      </c>
      <c r="J326" s="48">
        <v>61632.400000000001</v>
      </c>
      <c r="K326" s="48">
        <v>58533.699999999997</v>
      </c>
      <c r="L326" s="48">
        <v>67769.467999999993</v>
      </c>
      <c r="M326" s="48">
        <f>76477.712+1440</f>
        <v>77917.712</v>
      </c>
      <c r="N326" s="48">
        <v>71491.100000000006</v>
      </c>
      <c r="O326" s="57">
        <v>81365.289999999994</v>
      </c>
      <c r="P326" s="57">
        <v>81365.289999999994</v>
      </c>
      <c r="Q326" s="57">
        <v>81365.289999999994</v>
      </c>
    </row>
    <row r="327" ht="15" customHeight="1">
      <c r="A327" s="76"/>
      <c r="B327" s="71"/>
      <c r="C327" s="46" t="s">
        <v>13</v>
      </c>
      <c r="D327" s="53"/>
      <c r="E327" s="48">
        <f t="shared" si="228"/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57">
        <v>0</v>
      </c>
      <c r="P327" s="57">
        <v>0</v>
      </c>
      <c r="Q327" s="57">
        <v>0</v>
      </c>
    </row>
    <row r="328" ht="30" customHeight="1">
      <c r="A328" s="76"/>
      <c r="B328" s="71"/>
      <c r="C328" s="46" t="s">
        <v>14</v>
      </c>
      <c r="D328" s="53"/>
      <c r="E328" s="48">
        <f t="shared" si="228"/>
        <v>0</v>
      </c>
      <c r="F328" s="48">
        <v>0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57">
        <v>0</v>
      </c>
      <c r="P328" s="57">
        <v>0</v>
      </c>
      <c r="Q328" s="57">
        <v>0</v>
      </c>
    </row>
    <row r="329" ht="15" customHeight="1">
      <c r="A329" s="76"/>
      <c r="B329" s="71"/>
      <c r="C329" s="46" t="s">
        <v>17</v>
      </c>
      <c r="D329" s="53"/>
      <c r="E329" s="48">
        <f t="shared" si="228"/>
        <v>0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57">
        <v>0</v>
      </c>
      <c r="P329" s="57">
        <v>0</v>
      </c>
      <c r="Q329" s="57">
        <v>0</v>
      </c>
    </row>
    <row r="330" ht="30" customHeight="1">
      <c r="A330" s="76"/>
      <c r="B330" s="71"/>
      <c r="C330" s="46" t="s">
        <v>18</v>
      </c>
      <c r="D330" s="53"/>
      <c r="E330" s="48">
        <f t="shared" si="228"/>
        <v>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57">
        <v>0</v>
      </c>
      <c r="P330" s="57">
        <v>0</v>
      </c>
      <c r="Q330" s="57">
        <v>0</v>
      </c>
    </row>
    <row r="331" ht="30" customHeight="1">
      <c r="A331" s="29"/>
      <c r="B331" s="75"/>
      <c r="C331" s="46" t="s">
        <v>24</v>
      </c>
      <c r="D331" s="53"/>
      <c r="E331" s="48">
        <f t="shared" si="228"/>
        <v>0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57">
        <v>0</v>
      </c>
      <c r="P331" s="57">
        <v>0</v>
      </c>
      <c r="Q331" s="57">
        <v>0</v>
      </c>
    </row>
    <row r="332" ht="19" customHeight="1">
      <c r="A332" s="24" t="s">
        <v>110</v>
      </c>
      <c r="B332" s="68" t="s">
        <v>111</v>
      </c>
      <c r="C332" s="46" t="s">
        <v>10</v>
      </c>
      <c r="D332" s="32"/>
      <c r="E332" s="48">
        <f t="shared" si="228"/>
        <v>1672036.9994300001</v>
      </c>
      <c r="F332" s="48">
        <f>F333+F334+F335+F336+F337+F339</f>
        <v>0</v>
      </c>
      <c r="G332" s="48">
        <f>G333+G334+G335+G336+G337+G339</f>
        <v>0</v>
      </c>
      <c r="H332" s="48">
        <f>H333+H334+H335+H336+H337+H339</f>
        <v>0</v>
      </c>
      <c r="I332" s="48">
        <f>I333+I334+I335+I336+I337+I339</f>
        <v>0</v>
      </c>
      <c r="J332" s="48">
        <f>J333+J334+J335+J336+J337+J339</f>
        <v>0</v>
      </c>
      <c r="K332" s="48">
        <f>K333+K334+K335+K336+K337+K339</f>
        <v>0</v>
      </c>
      <c r="L332" s="48">
        <f>L333+L334+L335+L336+L337+L339</f>
        <v>1532530.78052</v>
      </c>
      <c r="M332" s="48">
        <f>M333+M334+M335+M336+M337+M339</f>
        <v>113511.78481000001</v>
      </c>
      <c r="N332" s="48">
        <f>N333+N334+N335+N336+N337+N339</f>
        <v>25994.434099999999</v>
      </c>
      <c r="O332" s="57">
        <f>O333+O334+O335+O336+O337+O339</f>
        <v>0</v>
      </c>
      <c r="P332" s="57">
        <f>P333+P334+P335+P336+P337+P339</f>
        <v>0</v>
      </c>
      <c r="Q332" s="57">
        <f>Q333+Q334+Q335+Q336+Q337+Q339</f>
        <v>0</v>
      </c>
    </row>
    <row r="333" ht="15.5" customHeight="1">
      <c r="A333" s="76"/>
      <c r="B333" s="71"/>
      <c r="C333" s="46" t="s">
        <v>11</v>
      </c>
      <c r="D333" s="32">
        <v>814</v>
      </c>
      <c r="E333" s="48">
        <f t="shared" si="228"/>
        <v>972128.54008000006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913830.54396000004</v>
      </c>
      <c r="M333" s="48">
        <f>7695.59612+46674.4</f>
        <v>54369.996120000003</v>
      </c>
      <c r="N333" s="48">
        <v>3928</v>
      </c>
      <c r="O333" s="57">
        <v>0</v>
      </c>
      <c r="P333" s="57">
        <v>0</v>
      </c>
      <c r="Q333" s="57">
        <v>0</v>
      </c>
      <c r="S333" s="39"/>
    </row>
    <row r="334" ht="16.5" customHeight="1">
      <c r="A334" s="76"/>
      <c r="B334" s="71"/>
      <c r="C334" s="46" t="s">
        <v>22</v>
      </c>
      <c r="D334" s="53" t="s">
        <v>23</v>
      </c>
      <c r="E334" s="48">
        <f t="shared" si="228"/>
        <v>699908.4593499999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618700.23655999999</v>
      </c>
      <c r="M334" s="48">
        <f>56685.24132+2456.54737</f>
        <v>59141.788690000001</v>
      </c>
      <c r="N334" s="48">
        <v>22066.434099999999</v>
      </c>
      <c r="O334" s="57">
        <v>0</v>
      </c>
      <c r="P334" s="57">
        <v>0</v>
      </c>
      <c r="Q334" s="57">
        <v>0</v>
      </c>
    </row>
    <row r="335" ht="15" customHeight="1">
      <c r="A335" s="76"/>
      <c r="B335" s="71"/>
      <c r="C335" s="46" t="s">
        <v>13</v>
      </c>
      <c r="D335" s="53"/>
      <c r="E335" s="48">
        <f t="shared" si="228"/>
        <v>0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57">
        <v>0</v>
      </c>
      <c r="P335" s="57">
        <v>0</v>
      </c>
      <c r="Q335" s="57">
        <v>0</v>
      </c>
    </row>
    <row r="336" ht="30" customHeight="1">
      <c r="A336" s="76"/>
      <c r="B336" s="71"/>
      <c r="C336" s="46" t="s">
        <v>14</v>
      </c>
      <c r="D336" s="53"/>
      <c r="E336" s="48">
        <f t="shared" si="228"/>
        <v>0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57">
        <v>0</v>
      </c>
      <c r="P336" s="57">
        <v>0</v>
      </c>
      <c r="Q336" s="57">
        <v>0</v>
      </c>
    </row>
    <row r="337" ht="15" customHeight="1">
      <c r="A337" s="76"/>
      <c r="B337" s="71"/>
      <c r="C337" s="46" t="s">
        <v>17</v>
      </c>
      <c r="D337" s="53"/>
      <c r="E337" s="48">
        <f t="shared" si="228"/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57">
        <v>0</v>
      </c>
      <c r="P337" s="57">
        <v>0</v>
      </c>
      <c r="Q337" s="57">
        <v>0</v>
      </c>
    </row>
    <row r="338" ht="30" customHeight="1">
      <c r="A338" s="76"/>
      <c r="B338" s="71"/>
      <c r="C338" s="46" t="s">
        <v>18</v>
      </c>
      <c r="D338" s="53"/>
      <c r="E338" s="48">
        <f t="shared" si="228"/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57">
        <v>0</v>
      </c>
      <c r="P338" s="57">
        <v>0</v>
      </c>
      <c r="Q338" s="57">
        <v>0</v>
      </c>
    </row>
    <row r="339" ht="30" customHeight="1">
      <c r="A339" s="29"/>
      <c r="B339" s="75"/>
      <c r="C339" s="46" t="s">
        <v>24</v>
      </c>
      <c r="D339" s="53"/>
      <c r="E339" s="48">
        <f t="shared" si="228"/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57">
        <v>0</v>
      </c>
      <c r="P339" s="57">
        <v>0</v>
      </c>
      <c r="Q339" s="57">
        <v>0</v>
      </c>
    </row>
    <row r="340" ht="19" customHeight="1">
      <c r="A340" s="24" t="s">
        <v>112</v>
      </c>
      <c r="B340" s="68" t="s">
        <v>113</v>
      </c>
      <c r="C340" s="46" t="s">
        <v>10</v>
      </c>
      <c r="D340" s="32"/>
      <c r="E340" s="47">
        <f t="shared" si="228"/>
        <v>4424445.3909200002</v>
      </c>
      <c r="F340" s="48">
        <f>F341+F342+F343+F344+F345+F347</f>
        <v>938384.75753000006</v>
      </c>
      <c r="G340" s="48">
        <f>G341+G342+G343+G344+G345+G347</f>
        <v>851363.21343999996</v>
      </c>
      <c r="H340" s="48">
        <f>H341+H342+H343+H344+H345+H347</f>
        <v>483746.72171000001</v>
      </c>
      <c r="I340" s="48">
        <f>I341+I342+I343+I344+I345+I347</f>
        <v>266390.62430999998</v>
      </c>
      <c r="J340" s="48">
        <f>J341+J342+J343+J344+J345+J347</f>
        <v>316640.71943</v>
      </c>
      <c r="K340" s="48">
        <f>K341+K342+K343+K344+K345+K347</f>
        <v>173498.538</v>
      </c>
      <c r="L340" s="48">
        <f>L341+L342+L343+L344+L345+L347</f>
        <v>433985.27916000003</v>
      </c>
      <c r="M340" s="48">
        <f>M341+M342+M343+M344+M345+M347</f>
        <v>250456.36493000001</v>
      </c>
      <c r="N340" s="48">
        <f>N341+N342+N343+N344+N345+N347</f>
        <v>177984.81894999999</v>
      </c>
      <c r="O340" s="47">
        <f>O341+O342+O343+O344+O345+O347</f>
        <v>176761.05809000001</v>
      </c>
      <c r="P340" s="57">
        <f>P341+P342+P343+P344+P345+P347</f>
        <v>176652.76490000001</v>
      </c>
      <c r="Q340" s="57">
        <f>Q341+Q342+Q343+Q344+Q345+Q347</f>
        <v>178580.53047</v>
      </c>
    </row>
    <row r="341" ht="15" customHeight="1">
      <c r="A341" s="76"/>
      <c r="B341" s="71"/>
      <c r="C341" s="46" t="s">
        <v>11</v>
      </c>
      <c r="D341" s="32">
        <v>814</v>
      </c>
      <c r="E341" s="48">
        <f t="shared" si="228"/>
        <v>263253.91025000002</v>
      </c>
      <c r="F341" s="48">
        <f t="shared" ref="F341:F347" si="229">F349+F357+F365+F373</f>
        <v>38222.913390000002</v>
      </c>
      <c r="G341" s="48">
        <f t="shared" ref="G341:G347" si="230">G349+G357+G365+G373</f>
        <v>0</v>
      </c>
      <c r="H341" s="48">
        <f t="shared" ref="H341:H347" si="231">H349+H357+H365+H373</f>
        <v>0</v>
      </c>
      <c r="I341" s="48">
        <f t="shared" ref="I341:I347" si="232">I349+I357+I365+I373</f>
        <v>0</v>
      </c>
      <c r="J341" s="48">
        <f t="shared" ref="J341:J347" si="233">J349+J357+J365+J373</f>
        <v>0</v>
      </c>
      <c r="K341" s="48">
        <f t="shared" ref="K341:K347" si="234">K349+K357+K365+K373</f>
        <v>0</v>
      </c>
      <c r="L341" s="48">
        <f t="shared" ref="L341:L347" si="235">L349+L357+L365+L373</f>
        <v>207222.62718000001</v>
      </c>
      <c r="M341" s="48">
        <f t="shared" ref="M341:M347" si="236">M349+M357+M365+M373</f>
        <v>17808.36968</v>
      </c>
      <c r="N341" s="48">
        <f t="shared" ref="N341:N347" si="237">N349+N357+N365+N373</f>
        <v>0</v>
      </c>
      <c r="O341" s="57">
        <f t="shared" ref="O341:O347" si="238">O349+O357+O365+O373</f>
        <v>0</v>
      </c>
      <c r="P341" s="57">
        <f t="shared" ref="P341:P347" si="239">P349+P357+P365+P373</f>
        <v>0</v>
      </c>
      <c r="Q341" s="57">
        <f t="shared" ref="Q341:Q347" si="240">Q349+Q357+Q365+Q373</f>
        <v>0</v>
      </c>
    </row>
    <row r="342" ht="18" customHeight="1">
      <c r="A342" s="76"/>
      <c r="B342" s="71"/>
      <c r="C342" s="46" t="s">
        <v>22</v>
      </c>
      <c r="D342" s="53" t="s">
        <v>23</v>
      </c>
      <c r="E342" s="47">
        <f t="shared" si="228"/>
        <v>3260940.7006700002</v>
      </c>
      <c r="F342" s="48">
        <f t="shared" si="229"/>
        <v>422356.29414000001</v>
      </c>
      <c r="G342" s="48">
        <f t="shared" si="230"/>
        <v>428917.98343999998</v>
      </c>
      <c r="H342" s="48">
        <f t="shared" si="231"/>
        <v>483746.72171000001</v>
      </c>
      <c r="I342" s="48">
        <f t="shared" si="232"/>
        <v>266390.62430999998</v>
      </c>
      <c r="J342" s="48">
        <f t="shared" si="233"/>
        <v>316640.71943</v>
      </c>
      <c r="K342" s="48">
        <f t="shared" si="234"/>
        <v>173498.538</v>
      </c>
      <c r="L342" s="48">
        <f t="shared" si="235"/>
        <v>226762.65198</v>
      </c>
      <c r="M342" s="48">
        <f t="shared" si="236"/>
        <v>232647.99525000001</v>
      </c>
      <c r="N342" s="48">
        <f t="shared" si="237"/>
        <v>177984.81894999999</v>
      </c>
      <c r="O342" s="47">
        <f t="shared" si="238"/>
        <v>176761.05809000001</v>
      </c>
      <c r="P342" s="57">
        <f t="shared" si="239"/>
        <v>176652.76490000001</v>
      </c>
      <c r="Q342" s="57">
        <f t="shared" si="240"/>
        <v>178580.53047</v>
      </c>
      <c r="R342" s="39"/>
    </row>
    <row r="343" ht="15" customHeight="1">
      <c r="A343" s="76"/>
      <c r="B343" s="71"/>
      <c r="C343" s="46" t="s">
        <v>13</v>
      </c>
      <c r="D343" s="53"/>
      <c r="E343" s="48">
        <f t="shared" si="228"/>
        <v>0</v>
      </c>
      <c r="F343" s="48">
        <f t="shared" si="229"/>
        <v>0</v>
      </c>
      <c r="G343" s="48">
        <f t="shared" si="230"/>
        <v>0</v>
      </c>
      <c r="H343" s="48">
        <f t="shared" si="231"/>
        <v>0</v>
      </c>
      <c r="I343" s="48">
        <f t="shared" si="232"/>
        <v>0</v>
      </c>
      <c r="J343" s="48">
        <f t="shared" si="233"/>
        <v>0</v>
      </c>
      <c r="K343" s="48">
        <f t="shared" si="234"/>
        <v>0</v>
      </c>
      <c r="L343" s="48">
        <f t="shared" si="235"/>
        <v>0</v>
      </c>
      <c r="M343" s="48">
        <f t="shared" si="236"/>
        <v>0</v>
      </c>
      <c r="N343" s="48">
        <f t="shared" si="237"/>
        <v>0</v>
      </c>
      <c r="O343" s="57">
        <f t="shared" si="238"/>
        <v>0</v>
      </c>
      <c r="P343" s="57">
        <f t="shared" si="239"/>
        <v>0</v>
      </c>
      <c r="Q343" s="57">
        <f t="shared" si="240"/>
        <v>0</v>
      </c>
    </row>
    <row r="344" ht="30" customHeight="1">
      <c r="A344" s="76"/>
      <c r="B344" s="71"/>
      <c r="C344" s="46" t="s">
        <v>14</v>
      </c>
      <c r="D344" s="53"/>
      <c r="E344" s="48">
        <f t="shared" si="228"/>
        <v>900250.78000000003</v>
      </c>
      <c r="F344" s="48">
        <f t="shared" si="229"/>
        <v>477805.54999999999</v>
      </c>
      <c r="G344" s="48">
        <f t="shared" si="230"/>
        <v>422445.22999999998</v>
      </c>
      <c r="H344" s="48">
        <f t="shared" si="231"/>
        <v>0</v>
      </c>
      <c r="I344" s="48">
        <f t="shared" si="232"/>
        <v>0</v>
      </c>
      <c r="J344" s="48">
        <f t="shared" si="233"/>
        <v>0</v>
      </c>
      <c r="K344" s="48">
        <f t="shared" si="234"/>
        <v>0</v>
      </c>
      <c r="L344" s="48">
        <f t="shared" si="235"/>
        <v>0</v>
      </c>
      <c r="M344" s="48">
        <f t="shared" si="236"/>
        <v>0</v>
      </c>
      <c r="N344" s="48">
        <f t="shared" si="237"/>
        <v>0</v>
      </c>
      <c r="O344" s="57">
        <f t="shared" si="238"/>
        <v>0</v>
      </c>
      <c r="P344" s="57">
        <f t="shared" si="239"/>
        <v>0</v>
      </c>
      <c r="Q344" s="57">
        <f t="shared" si="240"/>
        <v>0</v>
      </c>
    </row>
    <row r="345" ht="15" customHeight="1">
      <c r="A345" s="76"/>
      <c r="B345" s="71"/>
      <c r="C345" s="46" t="s">
        <v>17</v>
      </c>
      <c r="D345" s="53"/>
      <c r="E345" s="48">
        <f t="shared" si="228"/>
        <v>0</v>
      </c>
      <c r="F345" s="48">
        <f t="shared" si="229"/>
        <v>0</v>
      </c>
      <c r="G345" s="48">
        <f t="shared" si="230"/>
        <v>0</v>
      </c>
      <c r="H345" s="48">
        <f t="shared" si="231"/>
        <v>0</v>
      </c>
      <c r="I345" s="48">
        <f t="shared" si="232"/>
        <v>0</v>
      </c>
      <c r="J345" s="48">
        <f t="shared" si="233"/>
        <v>0</v>
      </c>
      <c r="K345" s="48">
        <f t="shared" si="234"/>
        <v>0</v>
      </c>
      <c r="L345" s="48">
        <f t="shared" si="235"/>
        <v>0</v>
      </c>
      <c r="M345" s="48">
        <f t="shared" si="236"/>
        <v>0</v>
      </c>
      <c r="N345" s="48">
        <f t="shared" si="237"/>
        <v>0</v>
      </c>
      <c r="O345" s="57">
        <f t="shared" si="238"/>
        <v>0</v>
      </c>
      <c r="P345" s="57">
        <f t="shared" si="239"/>
        <v>0</v>
      </c>
      <c r="Q345" s="57">
        <f t="shared" si="240"/>
        <v>0</v>
      </c>
    </row>
    <row r="346" ht="28.5" customHeight="1">
      <c r="A346" s="76"/>
      <c r="B346" s="71"/>
      <c r="C346" s="46" t="s">
        <v>18</v>
      </c>
      <c r="D346" s="53"/>
      <c r="E346" s="48">
        <f t="shared" si="228"/>
        <v>0</v>
      </c>
      <c r="F346" s="48">
        <f t="shared" si="229"/>
        <v>0</v>
      </c>
      <c r="G346" s="48">
        <f t="shared" si="230"/>
        <v>0</v>
      </c>
      <c r="H346" s="48">
        <f t="shared" si="231"/>
        <v>0</v>
      </c>
      <c r="I346" s="48">
        <f t="shared" si="232"/>
        <v>0</v>
      </c>
      <c r="J346" s="48">
        <f t="shared" si="233"/>
        <v>0</v>
      </c>
      <c r="K346" s="48">
        <f t="shared" si="234"/>
        <v>0</v>
      </c>
      <c r="L346" s="48">
        <f t="shared" si="235"/>
        <v>0</v>
      </c>
      <c r="M346" s="48">
        <f t="shared" si="236"/>
        <v>0</v>
      </c>
      <c r="N346" s="48">
        <f t="shared" si="237"/>
        <v>0</v>
      </c>
      <c r="O346" s="57">
        <f t="shared" si="238"/>
        <v>0</v>
      </c>
      <c r="P346" s="57">
        <f t="shared" si="239"/>
        <v>0</v>
      </c>
      <c r="Q346" s="57">
        <f t="shared" si="240"/>
        <v>0</v>
      </c>
    </row>
    <row r="347" ht="30" customHeight="1">
      <c r="A347" s="29"/>
      <c r="B347" s="75"/>
      <c r="C347" s="46" t="s">
        <v>24</v>
      </c>
      <c r="D347" s="53"/>
      <c r="E347" s="48">
        <f t="shared" si="228"/>
        <v>0</v>
      </c>
      <c r="F347" s="48">
        <f t="shared" si="229"/>
        <v>0</v>
      </c>
      <c r="G347" s="48">
        <f t="shared" si="230"/>
        <v>0</v>
      </c>
      <c r="H347" s="48">
        <f t="shared" si="231"/>
        <v>0</v>
      </c>
      <c r="I347" s="48">
        <f t="shared" si="232"/>
        <v>0</v>
      </c>
      <c r="J347" s="48">
        <f t="shared" si="233"/>
        <v>0</v>
      </c>
      <c r="K347" s="48">
        <f t="shared" si="234"/>
        <v>0</v>
      </c>
      <c r="L347" s="48">
        <f t="shared" si="235"/>
        <v>0</v>
      </c>
      <c r="M347" s="48">
        <f t="shared" si="236"/>
        <v>0</v>
      </c>
      <c r="N347" s="48">
        <f t="shared" si="237"/>
        <v>0</v>
      </c>
      <c r="O347" s="57">
        <f t="shared" si="238"/>
        <v>0</v>
      </c>
      <c r="P347" s="57">
        <f t="shared" si="239"/>
        <v>0</v>
      </c>
      <c r="Q347" s="57">
        <f t="shared" si="240"/>
        <v>0</v>
      </c>
    </row>
    <row r="348" ht="22" customHeight="1">
      <c r="A348" s="24" t="s">
        <v>114</v>
      </c>
      <c r="B348" s="68" t="s">
        <v>115</v>
      </c>
      <c r="C348" s="46" t="s">
        <v>10</v>
      </c>
      <c r="D348" s="32"/>
      <c r="E348" s="47">
        <f t="shared" si="228"/>
        <v>2980104.4852499999</v>
      </c>
      <c r="F348" s="48">
        <f>F349+F350+F351+F352+F353+F355</f>
        <v>696673.76049000002</v>
      </c>
      <c r="G348" s="48">
        <f>G349+G350+G351+G352+G353+G355</f>
        <v>623182.86592999997</v>
      </c>
      <c r="H348" s="48">
        <f>H349+H350+H351+H352+H353+H355</f>
        <v>207564.29691</v>
      </c>
      <c r="I348" s="48">
        <f>I349+I350+I351+I352+I353+I355</f>
        <v>204474.72383</v>
      </c>
      <c r="J348" s="48">
        <f>J349+J350+J351+J352+J353+J355</f>
        <v>239254.81630999999</v>
      </c>
      <c r="K348" s="48">
        <f>K349+K350+K351+K352+K353+K355</f>
        <v>95750.638000000006</v>
      </c>
      <c r="L348" s="48">
        <f>L349+L350+L351+L352+L353+L355</f>
        <v>356519.63586000004</v>
      </c>
      <c r="M348" s="48">
        <f>M349+M350+M351+M352+M353+M355</f>
        <v>167078.26785</v>
      </c>
      <c r="N348" s="48">
        <f>N349+N350+N351+N352+N353+N355</f>
        <v>102621.13593999999</v>
      </c>
      <c r="O348" s="47">
        <f>O349+O350+O351+O352+O353+O355</f>
        <v>95660.946760000006</v>
      </c>
      <c r="P348" s="57">
        <f>P349+P350+P351+P352+P353+P355</f>
        <v>95332.955900000001</v>
      </c>
      <c r="Q348" s="57">
        <f>Q349+Q350+Q351+Q352+Q353+Q355</f>
        <v>95990.441470000005</v>
      </c>
    </row>
    <row r="349" ht="17.5" customHeight="1">
      <c r="A349" s="76"/>
      <c r="B349" s="71"/>
      <c r="C349" s="46" t="s">
        <v>11</v>
      </c>
      <c r="D349" s="53"/>
      <c r="E349" s="48">
        <f t="shared" si="228"/>
        <v>225030.99686000001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207222.62718000001</v>
      </c>
      <c r="M349" s="48">
        <v>17808.36968</v>
      </c>
      <c r="N349" s="48">
        <v>0</v>
      </c>
      <c r="O349" s="57">
        <v>0</v>
      </c>
      <c r="P349" s="57">
        <v>0</v>
      </c>
      <c r="Q349" s="57">
        <v>0</v>
      </c>
    </row>
    <row r="350" ht="18" customHeight="1">
      <c r="A350" s="76"/>
      <c r="B350" s="71"/>
      <c r="C350" s="46" t="s">
        <v>22</v>
      </c>
      <c r="D350" s="53" t="s">
        <v>23</v>
      </c>
      <c r="E350" s="47">
        <f t="shared" si="228"/>
        <v>1854822.7083899998</v>
      </c>
      <c r="F350" s="48">
        <v>218868.21049</v>
      </c>
      <c r="G350" s="48">
        <v>200737.63592999999</v>
      </c>
      <c r="H350" s="48">
        <v>207564.29691</v>
      </c>
      <c r="I350" s="48">
        <v>204474.72383</v>
      </c>
      <c r="J350" s="48">
        <v>239254.81630999999</v>
      </c>
      <c r="K350" s="48">
        <v>95750.638000000006</v>
      </c>
      <c r="L350" s="48">
        <v>149297.00868</v>
      </c>
      <c r="M350" s="48">
        <f>167055.56915+22.6987-17808.36968</f>
        <v>149269.89817</v>
      </c>
      <c r="N350" s="48">
        <v>102621.13593999999</v>
      </c>
      <c r="O350" s="47">
        <v>95660.946760000006</v>
      </c>
      <c r="P350" s="57">
        <v>95332.955900000001</v>
      </c>
      <c r="Q350" s="57">
        <v>95990.441470000005</v>
      </c>
    </row>
    <row r="351" ht="15" customHeight="1">
      <c r="A351" s="76"/>
      <c r="B351" s="71"/>
      <c r="C351" s="46" t="s">
        <v>13</v>
      </c>
      <c r="D351" s="53"/>
      <c r="E351" s="48">
        <f t="shared" si="228"/>
        <v>0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57">
        <v>0</v>
      </c>
      <c r="P351" s="57">
        <v>0</v>
      </c>
      <c r="Q351" s="57">
        <v>0</v>
      </c>
    </row>
    <row r="352" ht="30" customHeight="1">
      <c r="A352" s="76"/>
      <c r="B352" s="71"/>
      <c r="C352" s="46" t="s">
        <v>14</v>
      </c>
      <c r="D352" s="53"/>
      <c r="E352" s="48">
        <f t="shared" si="228"/>
        <v>900250.78000000003</v>
      </c>
      <c r="F352" s="48">
        <v>477805.54999999999</v>
      </c>
      <c r="G352" s="48">
        <v>422445.22999999998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57">
        <v>0</v>
      </c>
      <c r="P352" s="57">
        <v>0</v>
      </c>
      <c r="Q352" s="57">
        <v>0</v>
      </c>
    </row>
    <row r="353" ht="15" customHeight="1">
      <c r="A353" s="76"/>
      <c r="B353" s="71"/>
      <c r="C353" s="46" t="s">
        <v>17</v>
      </c>
      <c r="D353" s="53"/>
      <c r="E353" s="48">
        <f t="shared" si="228"/>
        <v>0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57">
        <v>0</v>
      </c>
      <c r="P353" s="57">
        <v>0</v>
      </c>
      <c r="Q353" s="57">
        <v>0</v>
      </c>
    </row>
    <row r="354" ht="30" customHeight="1">
      <c r="A354" s="76"/>
      <c r="B354" s="71"/>
      <c r="C354" s="46" t="s">
        <v>18</v>
      </c>
      <c r="D354" s="53"/>
      <c r="E354" s="48">
        <f t="shared" si="228"/>
        <v>0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57">
        <v>0</v>
      </c>
      <c r="P354" s="57">
        <v>0</v>
      </c>
      <c r="Q354" s="57">
        <v>0</v>
      </c>
    </row>
    <row r="355" ht="30" customHeight="1">
      <c r="A355" s="29"/>
      <c r="B355" s="75"/>
      <c r="C355" s="46" t="s">
        <v>24</v>
      </c>
      <c r="D355" s="53"/>
      <c r="E355" s="48">
        <f t="shared" si="228"/>
        <v>0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57">
        <v>0</v>
      </c>
      <c r="P355" s="57">
        <v>0</v>
      </c>
      <c r="Q355" s="57">
        <v>0</v>
      </c>
    </row>
    <row r="356" ht="19.5" customHeight="1">
      <c r="A356" s="24" t="s">
        <v>116</v>
      </c>
      <c r="B356" s="68" t="s">
        <v>117</v>
      </c>
      <c r="C356" s="46" t="s">
        <v>10</v>
      </c>
      <c r="D356" s="32"/>
      <c r="E356" s="48">
        <f t="shared" si="228"/>
        <v>542765.36019000004</v>
      </c>
      <c r="F356" s="48">
        <f>F357+F358+F359+F360+F361+F363</f>
        <v>150030.63388000001</v>
      </c>
      <c r="G356" s="48">
        <f>G357+G358+G359+G360+G361+G363</f>
        <v>174237.37151</v>
      </c>
      <c r="H356" s="48">
        <f>H357+H358+H359+H360+H361+H363</f>
        <v>218497.3548</v>
      </c>
      <c r="I356" s="48">
        <f>I357+I358+I359+I360+I361+I363</f>
        <v>0</v>
      </c>
      <c r="J356" s="48">
        <f>J357+J358+J359+J360+J361+J363</f>
        <v>0</v>
      </c>
      <c r="K356" s="48">
        <f>K357+K358+K359+K360+K361+K363</f>
        <v>0</v>
      </c>
      <c r="L356" s="48">
        <f>L357+L358+L359+L360+L361+L363</f>
        <v>0</v>
      </c>
      <c r="M356" s="48">
        <f>M357+M358+M359+M360+M361+M363</f>
        <v>0</v>
      </c>
      <c r="N356" s="48">
        <f>N357+N358+N359+N360+N361+N363</f>
        <v>0</v>
      </c>
      <c r="O356" s="57">
        <f>O357+O358+O359+O360+O361+O363</f>
        <v>0</v>
      </c>
      <c r="P356" s="57">
        <f>P357+P358+P359+P360+P361+P363</f>
        <v>0</v>
      </c>
      <c r="Q356" s="57">
        <f>Q357+Q358+Q359+Q360+Q361+Q363</f>
        <v>0</v>
      </c>
    </row>
    <row r="357" ht="15" customHeight="1">
      <c r="A357" s="76"/>
      <c r="B357" s="71"/>
      <c r="C357" s="46" t="s">
        <v>11</v>
      </c>
      <c r="D357" s="32"/>
      <c r="E357" s="48">
        <f t="shared" si="228"/>
        <v>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57">
        <v>0</v>
      </c>
      <c r="P357" s="57">
        <v>0</v>
      </c>
      <c r="Q357" s="57">
        <v>0</v>
      </c>
    </row>
    <row r="358" ht="15" customHeight="1">
      <c r="A358" s="76"/>
      <c r="B358" s="71"/>
      <c r="C358" s="46" t="s">
        <v>22</v>
      </c>
      <c r="D358" s="53"/>
      <c r="E358" s="48">
        <f t="shared" si="228"/>
        <v>542765.36019000004</v>
      </c>
      <c r="F358" s="48">
        <v>150030.63388000001</v>
      </c>
      <c r="G358" s="48">
        <v>174237.37151</v>
      </c>
      <c r="H358" s="48">
        <v>218497.3548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57">
        <v>0</v>
      </c>
      <c r="P358" s="57">
        <v>0</v>
      </c>
      <c r="Q358" s="57">
        <v>0</v>
      </c>
    </row>
    <row r="359" ht="15" customHeight="1">
      <c r="A359" s="76"/>
      <c r="B359" s="71"/>
      <c r="C359" s="46" t="s">
        <v>13</v>
      </c>
      <c r="D359" s="53"/>
      <c r="E359" s="48">
        <f t="shared" si="228"/>
        <v>0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57">
        <v>0</v>
      </c>
      <c r="P359" s="57">
        <v>0</v>
      </c>
      <c r="Q359" s="57">
        <v>0</v>
      </c>
    </row>
    <row r="360" ht="30" customHeight="1">
      <c r="A360" s="76"/>
      <c r="B360" s="71"/>
      <c r="C360" s="46" t="s">
        <v>14</v>
      </c>
      <c r="D360" s="53"/>
      <c r="E360" s="48">
        <f t="shared" si="228"/>
        <v>0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57">
        <v>0</v>
      </c>
      <c r="P360" s="57">
        <v>0</v>
      </c>
      <c r="Q360" s="57">
        <v>0</v>
      </c>
    </row>
    <row r="361" ht="15" customHeight="1">
      <c r="A361" s="76"/>
      <c r="B361" s="71"/>
      <c r="C361" s="46" t="s">
        <v>17</v>
      </c>
      <c r="D361" s="53"/>
      <c r="E361" s="48">
        <f t="shared" si="228"/>
        <v>0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57">
        <v>0</v>
      </c>
      <c r="P361" s="57">
        <v>0</v>
      </c>
      <c r="Q361" s="57">
        <v>0</v>
      </c>
    </row>
    <row r="362" ht="30" customHeight="1">
      <c r="A362" s="76"/>
      <c r="B362" s="71"/>
      <c r="C362" s="46" t="s">
        <v>18</v>
      </c>
      <c r="D362" s="53"/>
      <c r="E362" s="48">
        <f t="shared" si="228"/>
        <v>0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57">
        <v>0</v>
      </c>
      <c r="P362" s="57">
        <v>0</v>
      </c>
      <c r="Q362" s="57">
        <v>0</v>
      </c>
    </row>
    <row r="363" ht="30" customHeight="1">
      <c r="A363" s="29"/>
      <c r="B363" s="75"/>
      <c r="C363" s="46" t="s">
        <v>24</v>
      </c>
      <c r="D363" s="53"/>
      <c r="E363" s="48">
        <f t="shared" si="228"/>
        <v>0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57">
        <v>0</v>
      </c>
      <c r="P363" s="57">
        <v>0</v>
      </c>
      <c r="Q363" s="57">
        <v>0</v>
      </c>
    </row>
    <row r="364" ht="19" customHeight="1">
      <c r="A364" s="24" t="s">
        <v>118</v>
      </c>
      <c r="B364" s="68" t="s">
        <v>119</v>
      </c>
      <c r="C364" s="46" t="s">
        <v>10</v>
      </c>
      <c r="D364" s="32"/>
      <c r="E364" s="47">
        <f t="shared" si="228"/>
        <v>863352.63209000009</v>
      </c>
      <c r="F364" s="48">
        <f>F365+F366+F367+F368+F369+F371</f>
        <v>53457.449769999999</v>
      </c>
      <c r="G364" s="48">
        <f>G365+G366+G367+G368+G369+G371</f>
        <v>53942.976000000002</v>
      </c>
      <c r="H364" s="48">
        <f>H365+H366+H367+H368+H369+H371</f>
        <v>57685.07</v>
      </c>
      <c r="I364" s="48">
        <f>I365+I366+I367+I368+I369+I371</f>
        <v>61915.900479999997</v>
      </c>
      <c r="J364" s="48">
        <f>J365+J366+J367+J368+J369+J371</f>
        <v>77385.903120000003</v>
      </c>
      <c r="K364" s="48">
        <f>K365+K366+K367+K368+K369+K371</f>
        <v>77747.899999999994</v>
      </c>
      <c r="L364" s="48">
        <f>L365+L366+L367+L368+L369+L371</f>
        <v>77465.643299999996</v>
      </c>
      <c r="M364" s="48">
        <f>M365+M366+M367+M368+M369+M371</f>
        <v>83378.097080000007</v>
      </c>
      <c r="N364" s="48">
        <f>N365+N366+N367+N368+N369+N371</f>
        <v>75363.683009999993</v>
      </c>
      <c r="O364" s="47">
        <f>O365+O366+O367+O368+O369+O371</f>
        <v>81100.11133</v>
      </c>
      <c r="P364" s="57">
        <f>P365+P366+P367+P368+P369+P371</f>
        <v>81319.808999999994</v>
      </c>
      <c r="Q364" s="57">
        <f>Q365+Q366+Q367+Q368+Q369+Q371</f>
        <v>82590.089000000007</v>
      </c>
    </row>
    <row r="365" ht="15" customHeight="1">
      <c r="A365" s="76"/>
      <c r="B365" s="71"/>
      <c r="C365" s="46" t="s">
        <v>11</v>
      </c>
      <c r="D365" s="32"/>
      <c r="E365" s="48">
        <f t="shared" si="228"/>
        <v>0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57">
        <v>0</v>
      </c>
      <c r="P365" s="57">
        <v>0</v>
      </c>
      <c r="Q365" s="57">
        <v>0</v>
      </c>
    </row>
    <row r="366" ht="15" customHeight="1">
      <c r="A366" s="76"/>
      <c r="B366" s="71"/>
      <c r="C366" s="46" t="s">
        <v>22</v>
      </c>
      <c r="D366" s="53" t="s">
        <v>23</v>
      </c>
      <c r="E366" s="47">
        <f t="shared" si="228"/>
        <v>863352.63209000009</v>
      </c>
      <c r="F366" s="48">
        <v>53457.449769999999</v>
      </c>
      <c r="G366" s="48">
        <v>53942.976000000002</v>
      </c>
      <c r="H366" s="48">
        <v>57685.07</v>
      </c>
      <c r="I366" s="48">
        <v>61915.900479999997</v>
      </c>
      <c r="J366" s="48">
        <v>77385.903120000003</v>
      </c>
      <c r="K366" s="48">
        <v>77747.899999999994</v>
      </c>
      <c r="L366" s="48">
        <v>77465.643299999996</v>
      </c>
      <c r="M366" s="48">
        <f>83374.48316+3.61392</f>
        <v>83378.097080000007</v>
      </c>
      <c r="N366" s="48">
        <v>75363.683009999993</v>
      </c>
      <c r="O366" s="47">
        <v>81100.11133</v>
      </c>
      <c r="P366" s="57">
        <v>81319.808999999994</v>
      </c>
      <c r="Q366" s="57">
        <v>82590.089000000007</v>
      </c>
    </row>
    <row r="367" ht="15" customHeight="1">
      <c r="A367" s="76"/>
      <c r="B367" s="71"/>
      <c r="C367" s="46" t="s">
        <v>13</v>
      </c>
      <c r="D367" s="53"/>
      <c r="E367" s="48">
        <f t="shared" si="228"/>
        <v>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57">
        <v>0</v>
      </c>
      <c r="P367" s="57">
        <v>0</v>
      </c>
      <c r="Q367" s="57">
        <v>0</v>
      </c>
    </row>
    <row r="368" ht="30" customHeight="1">
      <c r="A368" s="76"/>
      <c r="B368" s="71"/>
      <c r="C368" s="46" t="s">
        <v>14</v>
      </c>
      <c r="D368" s="53"/>
      <c r="E368" s="48">
        <f t="shared" si="228"/>
        <v>0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57">
        <v>0</v>
      </c>
      <c r="P368" s="57">
        <v>0</v>
      </c>
      <c r="Q368" s="57">
        <v>0</v>
      </c>
    </row>
    <row r="369" ht="15" customHeight="1">
      <c r="A369" s="76"/>
      <c r="B369" s="71"/>
      <c r="C369" s="46" t="s">
        <v>17</v>
      </c>
      <c r="D369" s="53"/>
      <c r="E369" s="48">
        <f t="shared" si="228"/>
        <v>0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57">
        <v>0</v>
      </c>
      <c r="P369" s="57">
        <v>0</v>
      </c>
      <c r="Q369" s="57">
        <v>0</v>
      </c>
    </row>
    <row r="370" ht="30" customHeight="1">
      <c r="A370" s="76"/>
      <c r="B370" s="71"/>
      <c r="C370" s="46" t="s">
        <v>18</v>
      </c>
      <c r="D370" s="53"/>
      <c r="E370" s="48">
        <f t="shared" si="228"/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57">
        <v>0</v>
      </c>
      <c r="P370" s="57">
        <v>0</v>
      </c>
      <c r="Q370" s="57">
        <v>0</v>
      </c>
    </row>
    <row r="371" ht="30" customHeight="1">
      <c r="A371" s="29"/>
      <c r="B371" s="75"/>
      <c r="C371" s="46" t="s">
        <v>24</v>
      </c>
      <c r="D371" s="53"/>
      <c r="E371" s="48">
        <f t="shared" si="228"/>
        <v>0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57">
        <v>0</v>
      </c>
      <c r="P371" s="57">
        <v>0</v>
      </c>
      <c r="Q371" s="57">
        <v>0</v>
      </c>
    </row>
    <row r="372" ht="17.100000000000001" customHeight="1">
      <c r="A372" s="24" t="s">
        <v>120</v>
      </c>
      <c r="B372" s="68" t="s">
        <v>121</v>
      </c>
      <c r="C372" s="46" t="s">
        <v>10</v>
      </c>
      <c r="D372" s="32"/>
      <c r="E372" s="48">
        <f t="shared" si="228"/>
        <v>38222.913390000002</v>
      </c>
      <c r="F372" s="48">
        <v>38222.913390000002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57">
        <v>0</v>
      </c>
      <c r="P372" s="57">
        <v>0</v>
      </c>
      <c r="Q372" s="57">
        <v>0</v>
      </c>
    </row>
    <row r="373" ht="15" customHeight="1">
      <c r="A373" s="76"/>
      <c r="B373" s="71"/>
      <c r="C373" s="46" t="s">
        <v>11</v>
      </c>
      <c r="D373" s="32"/>
      <c r="E373" s="48">
        <f t="shared" si="228"/>
        <v>38222.913390000002</v>
      </c>
      <c r="F373" s="48">
        <v>38222.913390000002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57">
        <v>0</v>
      </c>
      <c r="P373" s="57">
        <v>0</v>
      </c>
      <c r="Q373" s="57">
        <v>0</v>
      </c>
    </row>
    <row r="374" ht="15" customHeight="1">
      <c r="A374" s="76"/>
      <c r="B374" s="71"/>
      <c r="C374" s="46" t="s">
        <v>22</v>
      </c>
      <c r="D374" s="53"/>
      <c r="E374" s="48">
        <f t="shared" si="228"/>
        <v>0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57">
        <v>0</v>
      </c>
      <c r="P374" s="57">
        <v>0</v>
      </c>
      <c r="Q374" s="57">
        <v>0</v>
      </c>
    </row>
    <row r="375" ht="15" customHeight="1">
      <c r="A375" s="76"/>
      <c r="B375" s="71"/>
      <c r="C375" s="46" t="s">
        <v>13</v>
      </c>
      <c r="D375" s="53"/>
      <c r="E375" s="48">
        <f t="shared" si="228"/>
        <v>0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57">
        <v>0</v>
      </c>
      <c r="P375" s="57">
        <v>0</v>
      </c>
      <c r="Q375" s="57">
        <v>0</v>
      </c>
    </row>
    <row r="376" ht="30" customHeight="1">
      <c r="A376" s="76"/>
      <c r="B376" s="71"/>
      <c r="C376" s="46" t="s">
        <v>14</v>
      </c>
      <c r="D376" s="53"/>
      <c r="E376" s="48">
        <f t="shared" si="228"/>
        <v>0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57">
        <v>0</v>
      </c>
      <c r="P376" s="57">
        <v>0</v>
      </c>
      <c r="Q376" s="57">
        <v>0</v>
      </c>
    </row>
    <row r="377" ht="15" customHeight="1">
      <c r="A377" s="76"/>
      <c r="B377" s="71"/>
      <c r="C377" s="46" t="s">
        <v>17</v>
      </c>
      <c r="D377" s="53"/>
      <c r="E377" s="48">
        <f t="shared" si="228"/>
        <v>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57">
        <v>0</v>
      </c>
      <c r="P377" s="57">
        <v>0</v>
      </c>
      <c r="Q377" s="57">
        <v>0</v>
      </c>
    </row>
    <row r="378" ht="26.5" customHeight="1">
      <c r="A378" s="76"/>
      <c r="B378" s="71"/>
      <c r="C378" s="46" t="s">
        <v>18</v>
      </c>
      <c r="D378" s="53"/>
      <c r="E378" s="48">
        <f t="shared" si="228"/>
        <v>0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57">
        <v>0</v>
      </c>
      <c r="P378" s="57">
        <v>0</v>
      </c>
      <c r="Q378" s="57">
        <v>0</v>
      </c>
    </row>
    <row r="379" ht="30" customHeight="1">
      <c r="A379" s="29"/>
      <c r="B379" s="75"/>
      <c r="C379" s="46" t="s">
        <v>24</v>
      </c>
      <c r="D379" s="53"/>
      <c r="E379" s="48">
        <f t="shared" si="228"/>
        <v>0</v>
      </c>
      <c r="F379" s="48">
        <v>0</v>
      </c>
      <c r="G379" s="48">
        <v>0</v>
      </c>
      <c r="H379" s="48">
        <v>0</v>
      </c>
      <c r="I379" s="48">
        <v>0</v>
      </c>
      <c r="J379" s="48">
        <v>0</v>
      </c>
      <c r="K379" s="48">
        <v>0</v>
      </c>
      <c r="L379" s="48">
        <v>0</v>
      </c>
      <c r="M379" s="48">
        <v>0</v>
      </c>
      <c r="N379" s="48">
        <v>0</v>
      </c>
      <c r="O379" s="57">
        <v>0</v>
      </c>
      <c r="P379" s="57">
        <v>0</v>
      </c>
      <c r="Q379" s="57">
        <v>0</v>
      </c>
    </row>
    <row r="380" ht="25.5" customHeight="1">
      <c r="A380" s="24" t="s">
        <v>122</v>
      </c>
      <c r="B380" s="68" t="s">
        <v>123</v>
      </c>
      <c r="C380" s="46" t="s">
        <v>10</v>
      </c>
      <c r="D380" s="32"/>
      <c r="E380" s="48">
        <f t="shared" ref="E380:E419" si="241">F380+G380+H380+I380+J380+K380+L380+M380+N380+O380+P380+Q380</f>
        <v>286487.96249000001</v>
      </c>
      <c r="F380" s="48">
        <f>F381+F382+F383+F384+F385+F387</f>
        <v>0</v>
      </c>
      <c r="G380" s="48">
        <f>G381+G382+G383+G384+G385+G387</f>
        <v>0</v>
      </c>
      <c r="H380" s="48">
        <f>H381+H382+H383+H384+H385+H387</f>
        <v>0</v>
      </c>
      <c r="I380" s="48">
        <f>I381+I382+I383+I384+I385+I387</f>
        <v>0</v>
      </c>
      <c r="J380" s="48">
        <f>J381+J382+J383+J384+J385+J387</f>
        <v>0</v>
      </c>
      <c r="K380" s="48">
        <f>K381+K382+K383+K384+K385+K387</f>
        <v>49412</v>
      </c>
      <c r="L380" s="48">
        <f>L381+L382+L383+L384+L385+L387</f>
        <v>56159.300000000003</v>
      </c>
      <c r="M380" s="48">
        <f>M381+M382+M383+M384+M385+M387</f>
        <v>46761.422489999997</v>
      </c>
      <c r="N380" s="48">
        <f>N381+N382+N383+N384+N385+N387</f>
        <v>57148.699999999997</v>
      </c>
      <c r="O380" s="57">
        <f>O381+O382+O383+O384+O385+O387</f>
        <v>29753.5</v>
      </c>
      <c r="P380" s="57">
        <f>P381+P382+P383+P384+P385+P387</f>
        <v>47253.040000000001</v>
      </c>
      <c r="Q380" s="57">
        <f>Q381+Q382+Q383+Q384+Q385+Q387</f>
        <v>0</v>
      </c>
    </row>
    <row r="381" ht="15" customHeight="1">
      <c r="A381" s="76"/>
      <c r="B381" s="71"/>
      <c r="C381" s="46" t="s">
        <v>11</v>
      </c>
      <c r="D381" s="32">
        <v>814</v>
      </c>
      <c r="E381" s="48">
        <f t="shared" si="241"/>
        <v>277160.70000000001</v>
      </c>
      <c r="F381" s="48">
        <f t="shared" ref="F381:F384" si="242">F389</f>
        <v>0</v>
      </c>
      <c r="G381" s="48">
        <f t="shared" ref="G381:G384" si="243">G389</f>
        <v>0</v>
      </c>
      <c r="H381" s="48">
        <f t="shared" ref="H381:H384" si="244">H389</f>
        <v>0</v>
      </c>
      <c r="I381" s="48">
        <f t="shared" ref="I381:I384" si="245">I389</f>
        <v>0</v>
      </c>
      <c r="J381" s="48">
        <f t="shared" ref="J381:J384" si="246">J389</f>
        <v>0</v>
      </c>
      <c r="K381" s="48">
        <f t="shared" ref="K381:K384" si="247">K389</f>
        <v>49412</v>
      </c>
      <c r="L381" s="48">
        <f t="shared" ref="L381:L384" si="248">L389</f>
        <v>56159.300000000003</v>
      </c>
      <c r="M381" s="48">
        <f t="shared" ref="M381:M384" si="249">M389</f>
        <v>37906.699999999997</v>
      </c>
      <c r="N381" s="48">
        <f t="shared" ref="N381:N384" si="250">N389</f>
        <v>57148.699999999997</v>
      </c>
      <c r="O381" s="57">
        <f t="shared" ref="O381:O384" si="251">O389</f>
        <v>29753.5</v>
      </c>
      <c r="P381" s="57">
        <f t="shared" ref="P381:P384" si="252">P389</f>
        <v>46780.5</v>
      </c>
      <c r="Q381" s="57">
        <f t="shared" ref="Q381:Q384" si="253">Q389</f>
        <v>0</v>
      </c>
    </row>
    <row r="382" ht="15" customHeight="1">
      <c r="A382" s="76"/>
      <c r="B382" s="71"/>
      <c r="C382" s="46" t="s">
        <v>22</v>
      </c>
      <c r="D382" s="53"/>
      <c r="E382" s="48">
        <f t="shared" si="241"/>
        <v>9327.262490000001</v>
      </c>
      <c r="F382" s="48">
        <f t="shared" si="242"/>
        <v>0</v>
      </c>
      <c r="G382" s="48">
        <f t="shared" si="243"/>
        <v>0</v>
      </c>
      <c r="H382" s="48">
        <f t="shared" si="244"/>
        <v>0</v>
      </c>
      <c r="I382" s="48">
        <f t="shared" si="245"/>
        <v>0</v>
      </c>
      <c r="J382" s="48">
        <f t="shared" si="246"/>
        <v>0</v>
      </c>
      <c r="K382" s="48">
        <f t="shared" si="247"/>
        <v>0</v>
      </c>
      <c r="L382" s="48">
        <f t="shared" si="248"/>
        <v>0</v>
      </c>
      <c r="M382" s="48">
        <f t="shared" si="249"/>
        <v>8854.7224900000001</v>
      </c>
      <c r="N382" s="48">
        <f t="shared" si="250"/>
        <v>0</v>
      </c>
      <c r="O382" s="57">
        <f t="shared" si="251"/>
        <v>0</v>
      </c>
      <c r="P382" s="57">
        <f t="shared" si="252"/>
        <v>472.54000000000002</v>
      </c>
      <c r="Q382" s="57">
        <f t="shared" si="253"/>
        <v>0</v>
      </c>
    </row>
    <row r="383" ht="15" customHeight="1">
      <c r="A383" s="76"/>
      <c r="B383" s="71"/>
      <c r="C383" s="46" t="s">
        <v>13</v>
      </c>
      <c r="D383" s="53"/>
      <c r="E383" s="48">
        <f t="shared" si="241"/>
        <v>0</v>
      </c>
      <c r="F383" s="48">
        <f t="shared" si="242"/>
        <v>0</v>
      </c>
      <c r="G383" s="48">
        <f t="shared" si="243"/>
        <v>0</v>
      </c>
      <c r="H383" s="48">
        <f t="shared" si="244"/>
        <v>0</v>
      </c>
      <c r="I383" s="48">
        <f t="shared" si="245"/>
        <v>0</v>
      </c>
      <c r="J383" s="48">
        <f t="shared" si="246"/>
        <v>0</v>
      </c>
      <c r="K383" s="48">
        <f t="shared" si="247"/>
        <v>0</v>
      </c>
      <c r="L383" s="48">
        <f t="shared" si="248"/>
        <v>0</v>
      </c>
      <c r="M383" s="48">
        <f t="shared" si="249"/>
        <v>0</v>
      </c>
      <c r="N383" s="48">
        <f t="shared" si="250"/>
        <v>0</v>
      </c>
      <c r="O383" s="57">
        <f t="shared" si="251"/>
        <v>0</v>
      </c>
      <c r="P383" s="57">
        <f t="shared" si="252"/>
        <v>0</v>
      </c>
      <c r="Q383" s="57">
        <f t="shared" si="253"/>
        <v>0</v>
      </c>
    </row>
    <row r="384" ht="30" customHeight="1">
      <c r="A384" s="76"/>
      <c r="B384" s="71"/>
      <c r="C384" s="46" t="s">
        <v>14</v>
      </c>
      <c r="D384" s="53"/>
      <c r="E384" s="48">
        <f t="shared" si="241"/>
        <v>0</v>
      </c>
      <c r="F384" s="48">
        <f t="shared" si="242"/>
        <v>0</v>
      </c>
      <c r="G384" s="48">
        <f t="shared" si="243"/>
        <v>0</v>
      </c>
      <c r="H384" s="48">
        <f t="shared" si="244"/>
        <v>0</v>
      </c>
      <c r="I384" s="48">
        <f t="shared" si="245"/>
        <v>0</v>
      </c>
      <c r="J384" s="48">
        <f t="shared" si="246"/>
        <v>0</v>
      </c>
      <c r="K384" s="48">
        <f t="shared" si="247"/>
        <v>0</v>
      </c>
      <c r="L384" s="48">
        <f t="shared" si="248"/>
        <v>0</v>
      </c>
      <c r="M384" s="48">
        <f t="shared" si="249"/>
        <v>0</v>
      </c>
      <c r="N384" s="48">
        <f t="shared" si="250"/>
        <v>0</v>
      </c>
      <c r="O384" s="57">
        <f t="shared" si="251"/>
        <v>0</v>
      </c>
      <c r="P384" s="57">
        <f t="shared" si="252"/>
        <v>0</v>
      </c>
      <c r="Q384" s="57">
        <f t="shared" si="253"/>
        <v>0</v>
      </c>
    </row>
    <row r="385" ht="15" customHeight="1">
      <c r="A385" s="76"/>
      <c r="B385" s="71"/>
      <c r="C385" s="46" t="s">
        <v>17</v>
      </c>
      <c r="D385" s="53"/>
      <c r="E385" s="48">
        <f t="shared" si="241"/>
        <v>0</v>
      </c>
      <c r="F385" s="48">
        <f t="shared" ref="F385:F387" si="254">F393+F443+F451+F459</f>
        <v>0</v>
      </c>
      <c r="G385" s="48">
        <f t="shared" ref="G385:G387" si="255">G393+G443+G451+G459</f>
        <v>0</v>
      </c>
      <c r="H385" s="48">
        <f t="shared" ref="H385:H387" si="256">H393+H443+H451+H459</f>
        <v>0</v>
      </c>
      <c r="I385" s="48">
        <f t="shared" ref="I385:I387" si="257">I393+I443+I451+I459</f>
        <v>0</v>
      </c>
      <c r="J385" s="48">
        <f t="shared" ref="J385:J387" si="258">J393+J443+J451+J459</f>
        <v>0</v>
      </c>
      <c r="K385" s="48">
        <f t="shared" ref="K385:K387" si="259">K393+K443+K451+K459</f>
        <v>0</v>
      </c>
      <c r="L385" s="48">
        <f t="shared" ref="L385:L387" si="260">L393+L443+L451+L459</f>
        <v>0</v>
      </c>
      <c r="M385" s="48">
        <f t="shared" ref="M385:M387" si="261">M393+M443+M451+M459</f>
        <v>0</v>
      </c>
      <c r="N385" s="48">
        <f t="shared" ref="N385:N387" si="262">N393+N443+N451+N459</f>
        <v>0</v>
      </c>
      <c r="O385" s="57">
        <f t="shared" ref="O385:O387" si="263">O393+O443+O451+O459</f>
        <v>0</v>
      </c>
      <c r="P385" s="57">
        <f t="shared" ref="P385:P387" si="264">P393+P443+P451+P459</f>
        <v>0</v>
      </c>
      <c r="Q385" s="57">
        <f t="shared" ref="Q385:Q387" si="265">Q393+Q443+Q451+Q459</f>
        <v>0</v>
      </c>
    </row>
    <row r="386" ht="30" customHeight="1">
      <c r="A386" s="76"/>
      <c r="B386" s="71"/>
      <c r="C386" s="46" t="s">
        <v>18</v>
      </c>
      <c r="D386" s="53"/>
      <c r="E386" s="48">
        <f t="shared" si="241"/>
        <v>0</v>
      </c>
      <c r="F386" s="48">
        <f t="shared" si="254"/>
        <v>0</v>
      </c>
      <c r="G386" s="48">
        <f t="shared" si="255"/>
        <v>0</v>
      </c>
      <c r="H386" s="48">
        <f t="shared" si="256"/>
        <v>0</v>
      </c>
      <c r="I386" s="48">
        <f t="shared" si="257"/>
        <v>0</v>
      </c>
      <c r="J386" s="48">
        <f t="shared" si="258"/>
        <v>0</v>
      </c>
      <c r="K386" s="48">
        <f t="shared" si="259"/>
        <v>0</v>
      </c>
      <c r="L386" s="48">
        <f t="shared" si="260"/>
        <v>0</v>
      </c>
      <c r="M386" s="48">
        <f t="shared" si="261"/>
        <v>0</v>
      </c>
      <c r="N386" s="48">
        <f t="shared" si="262"/>
        <v>0</v>
      </c>
      <c r="O386" s="57">
        <f t="shared" si="263"/>
        <v>0</v>
      </c>
      <c r="P386" s="57">
        <f t="shared" si="264"/>
        <v>0</v>
      </c>
      <c r="Q386" s="57">
        <f t="shared" si="265"/>
        <v>0</v>
      </c>
    </row>
    <row r="387" ht="30" customHeight="1">
      <c r="A387" s="29"/>
      <c r="B387" s="75"/>
      <c r="C387" s="46" t="s">
        <v>24</v>
      </c>
      <c r="D387" s="53"/>
      <c r="E387" s="48">
        <f t="shared" si="241"/>
        <v>0</v>
      </c>
      <c r="F387" s="48">
        <f t="shared" si="254"/>
        <v>0</v>
      </c>
      <c r="G387" s="48">
        <f t="shared" si="255"/>
        <v>0</v>
      </c>
      <c r="H387" s="48">
        <f t="shared" si="256"/>
        <v>0</v>
      </c>
      <c r="I387" s="48">
        <f t="shared" si="257"/>
        <v>0</v>
      </c>
      <c r="J387" s="48">
        <f t="shared" si="258"/>
        <v>0</v>
      </c>
      <c r="K387" s="48">
        <f t="shared" si="259"/>
        <v>0</v>
      </c>
      <c r="L387" s="48">
        <f t="shared" si="260"/>
        <v>0</v>
      </c>
      <c r="M387" s="48">
        <f t="shared" si="261"/>
        <v>0</v>
      </c>
      <c r="N387" s="48">
        <f t="shared" si="262"/>
        <v>0</v>
      </c>
      <c r="O387" s="57">
        <f t="shared" si="263"/>
        <v>0</v>
      </c>
      <c r="P387" s="57">
        <f t="shared" si="264"/>
        <v>0</v>
      </c>
      <c r="Q387" s="57">
        <f t="shared" si="265"/>
        <v>0</v>
      </c>
    </row>
    <row r="388" ht="25.5" customHeight="1">
      <c r="A388" s="24" t="s">
        <v>124</v>
      </c>
      <c r="B388" s="68" t="s">
        <v>125</v>
      </c>
      <c r="C388" s="46" t="s">
        <v>10</v>
      </c>
      <c r="D388" s="32"/>
      <c r="E388" s="48">
        <f t="shared" si="241"/>
        <v>286487.96249000001</v>
      </c>
      <c r="F388" s="48">
        <f>F389+F390+F391+F392+F393+F395</f>
        <v>0</v>
      </c>
      <c r="G388" s="48">
        <f>G389+G390+G391+G392+G393+G395</f>
        <v>0</v>
      </c>
      <c r="H388" s="48">
        <f>H389+H390+H391+H392+H393+H395</f>
        <v>0</v>
      </c>
      <c r="I388" s="48">
        <f>I389+I390+I391+I392+I393+I395</f>
        <v>0</v>
      </c>
      <c r="J388" s="48">
        <f>J389+J390+J391+J392+J393+J395</f>
        <v>0</v>
      </c>
      <c r="K388" s="48">
        <f>K389+K390+K391+K392+K393+K395</f>
        <v>49412</v>
      </c>
      <c r="L388" s="48">
        <f>L389+L390+L391+L392+L393+L395</f>
        <v>56159.300000000003</v>
      </c>
      <c r="M388" s="48">
        <f>M389+M390+M391+M392+M393+M395</f>
        <v>46761.422489999997</v>
      </c>
      <c r="N388" s="48">
        <f>N389+N390+N391+N392+N393+N395</f>
        <v>57148.699999999997</v>
      </c>
      <c r="O388" s="57">
        <f>O389+O390+O391+O392+O393+O395</f>
        <v>29753.5</v>
      </c>
      <c r="P388" s="57">
        <f>P389+P390+P391+P392+P393+P395</f>
        <v>47253.040000000001</v>
      </c>
      <c r="Q388" s="57">
        <f>Q389+Q390+Q391+Q392+Q393+Q395</f>
        <v>0</v>
      </c>
    </row>
    <row r="389" ht="15" customHeight="1">
      <c r="A389" s="76"/>
      <c r="B389" s="71"/>
      <c r="C389" s="46" t="s">
        <v>11</v>
      </c>
      <c r="D389" s="53" t="s">
        <v>23</v>
      </c>
      <c r="E389" s="48">
        <f t="shared" si="241"/>
        <v>277160.70000000001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49412</v>
      </c>
      <c r="L389" s="48">
        <v>56159.300000000003</v>
      </c>
      <c r="M389" s="48">
        <v>37906.699999999997</v>
      </c>
      <c r="N389" s="48">
        <v>57148.699999999997</v>
      </c>
      <c r="O389" s="57">
        <v>29753.5</v>
      </c>
      <c r="P389" s="57">
        <v>46780.5</v>
      </c>
      <c r="Q389" s="57">
        <v>0</v>
      </c>
    </row>
    <row r="390" ht="15" customHeight="1">
      <c r="A390" s="76"/>
      <c r="B390" s="71"/>
      <c r="C390" s="46" t="s">
        <v>22</v>
      </c>
      <c r="D390" s="53"/>
      <c r="E390" s="48">
        <f t="shared" si="241"/>
        <v>9327.262490000001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8854.7224900000001</v>
      </c>
      <c r="N390" s="48">
        <v>0</v>
      </c>
      <c r="O390" s="57">
        <v>0</v>
      </c>
      <c r="P390" s="57">
        <v>472.54000000000002</v>
      </c>
      <c r="Q390" s="57">
        <v>0</v>
      </c>
    </row>
    <row r="391" ht="15" customHeight="1">
      <c r="A391" s="76"/>
      <c r="B391" s="71"/>
      <c r="C391" s="46" t="s">
        <v>13</v>
      </c>
      <c r="D391" s="53"/>
      <c r="E391" s="48">
        <f t="shared" si="241"/>
        <v>0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57">
        <v>0</v>
      </c>
      <c r="P391" s="57">
        <v>0</v>
      </c>
      <c r="Q391" s="57">
        <v>0</v>
      </c>
    </row>
    <row r="392" ht="30" customHeight="1">
      <c r="A392" s="76"/>
      <c r="B392" s="71"/>
      <c r="C392" s="46" t="s">
        <v>14</v>
      </c>
      <c r="D392" s="53"/>
      <c r="E392" s="48">
        <f t="shared" si="241"/>
        <v>0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57">
        <v>0</v>
      </c>
      <c r="P392" s="57">
        <v>0</v>
      </c>
      <c r="Q392" s="57">
        <v>0</v>
      </c>
    </row>
    <row r="393" ht="15" customHeight="1">
      <c r="A393" s="76"/>
      <c r="B393" s="71"/>
      <c r="C393" s="46" t="s">
        <v>17</v>
      </c>
      <c r="D393" s="53"/>
      <c r="E393" s="48">
        <f t="shared" si="241"/>
        <v>0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57">
        <v>0</v>
      </c>
      <c r="P393" s="57">
        <v>0</v>
      </c>
      <c r="Q393" s="57">
        <v>0</v>
      </c>
    </row>
    <row r="394" ht="30" customHeight="1">
      <c r="A394" s="76"/>
      <c r="B394" s="71"/>
      <c r="C394" s="46" t="s">
        <v>18</v>
      </c>
      <c r="D394" s="53"/>
      <c r="E394" s="48">
        <f t="shared" si="241"/>
        <v>0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57">
        <v>0</v>
      </c>
      <c r="P394" s="57">
        <v>0</v>
      </c>
      <c r="Q394" s="57">
        <v>0</v>
      </c>
    </row>
    <row r="395" ht="30" customHeight="1">
      <c r="A395" s="29"/>
      <c r="B395" s="75"/>
      <c r="C395" s="46" t="s">
        <v>24</v>
      </c>
      <c r="D395" s="53"/>
      <c r="E395" s="48">
        <f t="shared" si="241"/>
        <v>0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57">
        <v>0</v>
      </c>
      <c r="P395" s="57">
        <v>0</v>
      </c>
      <c r="Q395" s="57">
        <v>0</v>
      </c>
    </row>
    <row r="396" ht="22" customHeight="1">
      <c r="A396" s="24" t="s">
        <v>126</v>
      </c>
      <c r="B396" s="68" t="s">
        <v>127</v>
      </c>
      <c r="C396" s="46" t="s">
        <v>10</v>
      </c>
      <c r="D396" s="32"/>
      <c r="E396" s="48">
        <f t="shared" si="241"/>
        <v>707607.42226000002</v>
      </c>
      <c r="F396" s="48">
        <f>F397+F398+F399+F400+F401+F403</f>
        <v>0</v>
      </c>
      <c r="G396" s="48">
        <f>G397+G398+G399+G400+G401+G403</f>
        <v>0</v>
      </c>
      <c r="H396" s="48">
        <f>H397+H398+H399+H400+H401+H403</f>
        <v>0</v>
      </c>
      <c r="I396" s="48">
        <f>I397+I398+I399+I400+I401+I403</f>
        <v>0</v>
      </c>
      <c r="J396" s="48">
        <f>J397+J398+J399+J400+J401+J403</f>
        <v>0</v>
      </c>
      <c r="K396" s="48">
        <f>K397+K398+K399+K400+K401+K403</f>
        <v>174096.89999999999</v>
      </c>
      <c r="L396" s="48">
        <f>L397+L398+L399+L400+L401+L403</f>
        <v>298605.04466000001</v>
      </c>
      <c r="M396" s="48">
        <f>M397+M398+M399+M400+M401+M403</f>
        <v>83841.399999999994</v>
      </c>
      <c r="N396" s="48">
        <f>N397+N398+N399+N400+N401+N403</f>
        <v>104194.4676</v>
      </c>
      <c r="O396" s="57">
        <f>O397+O398+O399+O400+O401+O403</f>
        <v>25079.400000000001</v>
      </c>
      <c r="P396" s="57">
        <f>P397+P398+P399+P400+P401+P403</f>
        <v>21790.209999999999</v>
      </c>
      <c r="Q396" s="57">
        <f>Q397+Q398+Q399+Q400+Q401+Q403</f>
        <v>0</v>
      </c>
    </row>
    <row r="397" ht="15" customHeight="1">
      <c r="A397" s="76"/>
      <c r="B397" s="71"/>
      <c r="C397" s="46" t="s">
        <v>11</v>
      </c>
      <c r="D397" s="32">
        <v>814</v>
      </c>
      <c r="E397" s="48">
        <f t="shared" si="241"/>
        <v>601279.90000000002</v>
      </c>
      <c r="F397" s="48">
        <f t="shared" ref="F397:F398" si="266">F405+F413</f>
        <v>0</v>
      </c>
      <c r="G397" s="48">
        <f t="shared" ref="G397:G398" si="267">G405+G413</f>
        <v>0</v>
      </c>
      <c r="H397" s="48">
        <f t="shared" ref="H397:H398" si="268">H405+H413</f>
        <v>0</v>
      </c>
      <c r="I397" s="48">
        <f t="shared" ref="I397:I398" si="269">I405+I413</f>
        <v>0</v>
      </c>
      <c r="J397" s="48">
        <f t="shared" ref="J397:J398" si="270">J405+J413</f>
        <v>0</v>
      </c>
      <c r="K397" s="48">
        <f t="shared" ref="K397:K403" si="271">K405+K413</f>
        <v>138096.89999999999</v>
      </c>
      <c r="L397" s="48">
        <f t="shared" ref="L397:L403" si="272">L405+L413</f>
        <v>241597.89999999999</v>
      </c>
      <c r="M397" s="48">
        <f t="shared" ref="M397:M403" si="273">M405+M413</f>
        <v>83841.399999999994</v>
      </c>
      <c r="N397" s="48">
        <f t="shared" ref="N397:N403" si="274">N405+N413</f>
        <v>91092</v>
      </c>
      <c r="O397" s="57">
        <f t="shared" ref="O397:O403" si="275">O405+O413</f>
        <v>25079.400000000001</v>
      </c>
      <c r="P397" s="57">
        <f t="shared" ref="P397:P403" si="276">P405+P413</f>
        <v>21572.299999999999</v>
      </c>
      <c r="Q397" s="57">
        <f t="shared" ref="Q397:Q403" si="277">Q405+Q413</f>
        <v>0</v>
      </c>
    </row>
    <row r="398" ht="15" customHeight="1">
      <c r="A398" s="76"/>
      <c r="B398" s="71"/>
      <c r="C398" s="46" t="s">
        <v>22</v>
      </c>
      <c r="D398" s="53" t="s">
        <v>23</v>
      </c>
      <c r="E398" s="48">
        <f t="shared" si="241"/>
        <v>106327.52226</v>
      </c>
      <c r="F398" s="48">
        <f t="shared" si="266"/>
        <v>0</v>
      </c>
      <c r="G398" s="48">
        <f t="shared" si="267"/>
        <v>0</v>
      </c>
      <c r="H398" s="48">
        <f t="shared" si="268"/>
        <v>0</v>
      </c>
      <c r="I398" s="48">
        <f t="shared" si="269"/>
        <v>0</v>
      </c>
      <c r="J398" s="48">
        <f t="shared" si="270"/>
        <v>0</v>
      </c>
      <c r="K398" s="48">
        <f t="shared" si="271"/>
        <v>36000</v>
      </c>
      <c r="L398" s="48">
        <f t="shared" si="272"/>
        <v>57007.144659999998</v>
      </c>
      <c r="M398" s="48">
        <f t="shared" si="273"/>
        <v>0</v>
      </c>
      <c r="N398" s="48">
        <f t="shared" si="274"/>
        <v>13102.4676</v>
      </c>
      <c r="O398" s="57">
        <f t="shared" si="275"/>
        <v>0</v>
      </c>
      <c r="P398" s="57">
        <f t="shared" si="276"/>
        <v>217.91</v>
      </c>
      <c r="Q398" s="57">
        <f t="shared" si="277"/>
        <v>0</v>
      </c>
    </row>
    <row r="399" ht="15" customHeight="1">
      <c r="A399" s="76"/>
      <c r="B399" s="71"/>
      <c r="C399" s="46" t="s">
        <v>13</v>
      </c>
      <c r="D399" s="53"/>
      <c r="E399" s="48">
        <f t="shared" si="241"/>
        <v>0</v>
      </c>
      <c r="F399" s="48">
        <f t="shared" ref="F399:F400" si="278">F407+F415+F439+F449</f>
        <v>0</v>
      </c>
      <c r="G399" s="48">
        <f t="shared" ref="G399:G400" si="279">G407+G415+G439+G449</f>
        <v>0</v>
      </c>
      <c r="H399" s="48">
        <f t="shared" ref="H399:H400" si="280">H407+H415+H439+H449</f>
        <v>0</v>
      </c>
      <c r="I399" s="48">
        <f>I407+I415+I439+I449</f>
        <v>0</v>
      </c>
      <c r="J399" s="48">
        <f>J407+J415+J439+J449</f>
        <v>0</v>
      </c>
      <c r="K399" s="48">
        <f t="shared" si="271"/>
        <v>0</v>
      </c>
      <c r="L399" s="48">
        <f t="shared" si="272"/>
        <v>0</v>
      </c>
      <c r="M399" s="48">
        <f t="shared" si="273"/>
        <v>0</v>
      </c>
      <c r="N399" s="48">
        <f t="shared" si="274"/>
        <v>0</v>
      </c>
      <c r="O399" s="57">
        <f t="shared" si="275"/>
        <v>0</v>
      </c>
      <c r="P399" s="57">
        <f t="shared" si="276"/>
        <v>0</v>
      </c>
      <c r="Q399" s="57">
        <f t="shared" si="277"/>
        <v>0</v>
      </c>
    </row>
    <row r="400" ht="28" customHeight="1">
      <c r="A400" s="76"/>
      <c r="B400" s="71"/>
      <c r="C400" s="46" t="s">
        <v>14</v>
      </c>
      <c r="D400" s="53"/>
      <c r="E400" s="48">
        <f t="shared" si="241"/>
        <v>0</v>
      </c>
      <c r="F400" s="48">
        <f t="shared" si="278"/>
        <v>0</v>
      </c>
      <c r="G400" s="48">
        <f t="shared" si="279"/>
        <v>0</v>
      </c>
      <c r="H400" s="48">
        <f t="shared" si="280"/>
        <v>0</v>
      </c>
      <c r="I400" s="48">
        <v>0</v>
      </c>
      <c r="J400" s="48">
        <v>0</v>
      </c>
      <c r="K400" s="48">
        <f t="shared" si="271"/>
        <v>0</v>
      </c>
      <c r="L400" s="48">
        <f t="shared" si="272"/>
        <v>0</v>
      </c>
      <c r="M400" s="48">
        <f t="shared" si="273"/>
        <v>0</v>
      </c>
      <c r="N400" s="48">
        <f t="shared" si="274"/>
        <v>0</v>
      </c>
      <c r="O400" s="57">
        <f t="shared" si="275"/>
        <v>0</v>
      </c>
      <c r="P400" s="57">
        <f t="shared" si="276"/>
        <v>0</v>
      </c>
      <c r="Q400" s="57">
        <f t="shared" si="277"/>
        <v>0</v>
      </c>
    </row>
    <row r="401" ht="15" customHeight="1">
      <c r="A401" s="76"/>
      <c r="B401" s="71"/>
      <c r="C401" s="46" t="s">
        <v>17</v>
      </c>
      <c r="D401" s="53"/>
      <c r="E401" s="48">
        <f t="shared" si="241"/>
        <v>0</v>
      </c>
      <c r="F401" s="48">
        <f t="shared" ref="F401:F403" si="281">F409+F417+F443+F451</f>
        <v>0</v>
      </c>
      <c r="G401" s="48">
        <f t="shared" ref="G401:G403" si="282">G409+G417+G443+G451</f>
        <v>0</v>
      </c>
      <c r="H401" s="48">
        <f t="shared" ref="H401:H403" si="283">H409+H417+H443+H451</f>
        <v>0</v>
      </c>
      <c r="I401" s="48">
        <f t="shared" ref="I401:I403" si="284">I409+I417+I443+I451</f>
        <v>0</v>
      </c>
      <c r="J401" s="48">
        <f t="shared" ref="J401:J403" si="285">J409+J417+J443+J451</f>
        <v>0</v>
      </c>
      <c r="K401" s="48">
        <f t="shared" si="271"/>
        <v>0</v>
      </c>
      <c r="L401" s="48">
        <f t="shared" si="272"/>
        <v>0</v>
      </c>
      <c r="M401" s="48">
        <f t="shared" si="273"/>
        <v>0</v>
      </c>
      <c r="N401" s="48">
        <f t="shared" si="274"/>
        <v>0</v>
      </c>
      <c r="O401" s="57">
        <f t="shared" si="275"/>
        <v>0</v>
      </c>
      <c r="P401" s="57">
        <f t="shared" si="276"/>
        <v>0</v>
      </c>
      <c r="Q401" s="57">
        <f t="shared" si="277"/>
        <v>0</v>
      </c>
    </row>
    <row r="402" ht="28.5" customHeight="1">
      <c r="A402" s="76"/>
      <c r="B402" s="71"/>
      <c r="C402" s="46" t="s">
        <v>18</v>
      </c>
      <c r="D402" s="53"/>
      <c r="E402" s="48">
        <f t="shared" si="241"/>
        <v>0</v>
      </c>
      <c r="F402" s="48">
        <f t="shared" si="281"/>
        <v>0</v>
      </c>
      <c r="G402" s="48">
        <f t="shared" si="282"/>
        <v>0</v>
      </c>
      <c r="H402" s="48">
        <f t="shared" si="283"/>
        <v>0</v>
      </c>
      <c r="I402" s="48">
        <f t="shared" si="284"/>
        <v>0</v>
      </c>
      <c r="J402" s="48">
        <f t="shared" si="285"/>
        <v>0</v>
      </c>
      <c r="K402" s="48">
        <f t="shared" si="271"/>
        <v>0</v>
      </c>
      <c r="L402" s="48">
        <f t="shared" si="272"/>
        <v>0</v>
      </c>
      <c r="M402" s="48">
        <f t="shared" si="273"/>
        <v>0</v>
      </c>
      <c r="N402" s="48">
        <f t="shared" si="274"/>
        <v>0</v>
      </c>
      <c r="O402" s="57">
        <f t="shared" si="275"/>
        <v>0</v>
      </c>
      <c r="P402" s="57">
        <f t="shared" si="276"/>
        <v>0</v>
      </c>
      <c r="Q402" s="57">
        <f t="shared" si="277"/>
        <v>0</v>
      </c>
    </row>
    <row r="403" ht="30" customHeight="1">
      <c r="A403" s="29"/>
      <c r="B403" s="75"/>
      <c r="C403" s="46" t="s">
        <v>24</v>
      </c>
      <c r="D403" s="53"/>
      <c r="E403" s="48">
        <f t="shared" si="241"/>
        <v>0</v>
      </c>
      <c r="F403" s="48">
        <f t="shared" si="281"/>
        <v>0</v>
      </c>
      <c r="G403" s="48">
        <f t="shared" si="282"/>
        <v>0</v>
      </c>
      <c r="H403" s="48">
        <f t="shared" si="283"/>
        <v>0</v>
      </c>
      <c r="I403" s="48">
        <f t="shared" si="284"/>
        <v>0</v>
      </c>
      <c r="J403" s="48">
        <f t="shared" si="285"/>
        <v>0</v>
      </c>
      <c r="K403" s="48">
        <f t="shared" si="271"/>
        <v>0</v>
      </c>
      <c r="L403" s="48">
        <f t="shared" si="272"/>
        <v>0</v>
      </c>
      <c r="M403" s="48">
        <f t="shared" si="273"/>
        <v>0</v>
      </c>
      <c r="N403" s="48">
        <f t="shared" si="274"/>
        <v>0</v>
      </c>
      <c r="O403" s="57">
        <f t="shared" si="275"/>
        <v>0</v>
      </c>
      <c r="P403" s="57">
        <f t="shared" si="276"/>
        <v>0</v>
      </c>
      <c r="Q403" s="57">
        <f t="shared" si="277"/>
        <v>0</v>
      </c>
    </row>
    <row r="404" ht="20.5" customHeight="1">
      <c r="A404" s="24" t="s">
        <v>128</v>
      </c>
      <c r="B404" s="68" t="s">
        <v>129</v>
      </c>
      <c r="C404" s="46" t="s">
        <v>10</v>
      </c>
      <c r="D404" s="32"/>
      <c r="E404" s="48">
        <f t="shared" si="241"/>
        <v>70109.612259999994</v>
      </c>
      <c r="F404" s="48">
        <f>F405+F406+F407+F408+F409+F411</f>
        <v>0</v>
      </c>
      <c r="G404" s="48">
        <f>G405+G406+G407+G408+G409+G411</f>
        <v>0</v>
      </c>
      <c r="H404" s="48">
        <f>H405+H406+H407+H408+H409+H411</f>
        <v>0</v>
      </c>
      <c r="I404" s="48">
        <f>I405+I406+I407+I408+I409+I411</f>
        <v>0</v>
      </c>
      <c r="J404" s="48">
        <f>J405+J406+J407+J408+J409+J411</f>
        <v>0</v>
      </c>
      <c r="K404" s="48">
        <f>K405+K406+K407+K408+K409+K411</f>
        <v>0</v>
      </c>
      <c r="L404" s="48">
        <f>L405+L406+L407+L408+L409+L411</f>
        <v>57007.144659999998</v>
      </c>
      <c r="M404" s="48">
        <f>M405+M406+M407+M408+M409+M411</f>
        <v>0</v>
      </c>
      <c r="N404" s="48">
        <f>N405+N406+N407+N408+N409+N411</f>
        <v>13102.4676</v>
      </c>
      <c r="O404" s="57">
        <f>O405+O406+O407+O408+O409+O411</f>
        <v>0</v>
      </c>
      <c r="P404" s="57">
        <f>P405+P406+P407+P408+P409+P411</f>
        <v>0</v>
      </c>
      <c r="Q404" s="57">
        <f>Q405+Q406+Q407+Q408+Q409+Q411</f>
        <v>0</v>
      </c>
    </row>
    <row r="405" ht="15" customHeight="1">
      <c r="A405" s="76"/>
      <c r="B405" s="71"/>
      <c r="C405" s="46" t="s">
        <v>11</v>
      </c>
      <c r="D405" s="53"/>
      <c r="E405" s="48">
        <f t="shared" si="241"/>
        <v>0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57">
        <v>0</v>
      </c>
      <c r="P405" s="57">
        <v>0</v>
      </c>
      <c r="Q405" s="57">
        <v>0</v>
      </c>
    </row>
    <row r="406" ht="18.5" customHeight="1">
      <c r="A406" s="76"/>
      <c r="B406" s="71"/>
      <c r="C406" s="46" t="s">
        <v>22</v>
      </c>
      <c r="D406" s="53" t="s">
        <v>23</v>
      </c>
      <c r="E406" s="48">
        <f t="shared" si="241"/>
        <v>70109.612259999994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57007.144659999998</v>
      </c>
      <c r="M406" s="48">
        <v>0</v>
      </c>
      <c r="N406" s="48">
        <v>13102.4676</v>
      </c>
      <c r="O406" s="57">
        <v>0</v>
      </c>
      <c r="P406" s="57">
        <v>0</v>
      </c>
      <c r="Q406" s="57">
        <v>0</v>
      </c>
    </row>
    <row r="407" ht="15" customHeight="1">
      <c r="A407" s="76"/>
      <c r="B407" s="71"/>
      <c r="C407" s="46" t="s">
        <v>13</v>
      </c>
      <c r="D407" s="53"/>
      <c r="E407" s="48">
        <f t="shared" si="241"/>
        <v>0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57">
        <v>0</v>
      </c>
      <c r="P407" s="57">
        <v>0</v>
      </c>
      <c r="Q407" s="57">
        <v>0</v>
      </c>
    </row>
    <row r="408" ht="30" customHeight="1">
      <c r="A408" s="76"/>
      <c r="B408" s="71"/>
      <c r="C408" s="46" t="s">
        <v>14</v>
      </c>
      <c r="D408" s="53"/>
      <c r="E408" s="48">
        <f t="shared" si="241"/>
        <v>0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57">
        <v>0</v>
      </c>
      <c r="P408" s="57">
        <v>0</v>
      </c>
      <c r="Q408" s="57">
        <v>0</v>
      </c>
    </row>
    <row r="409" ht="15" customHeight="1">
      <c r="A409" s="76"/>
      <c r="B409" s="71"/>
      <c r="C409" s="46" t="s">
        <v>17</v>
      </c>
      <c r="D409" s="53"/>
      <c r="E409" s="48">
        <f t="shared" si="241"/>
        <v>0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57">
        <v>0</v>
      </c>
      <c r="P409" s="57">
        <v>0</v>
      </c>
      <c r="Q409" s="57">
        <v>0</v>
      </c>
    </row>
    <row r="410" ht="30" customHeight="1">
      <c r="A410" s="76"/>
      <c r="B410" s="71"/>
      <c r="C410" s="46" t="s">
        <v>18</v>
      </c>
      <c r="D410" s="53"/>
      <c r="E410" s="48">
        <f t="shared" si="241"/>
        <v>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57">
        <v>0</v>
      </c>
      <c r="P410" s="57">
        <v>0</v>
      </c>
      <c r="Q410" s="57">
        <v>0</v>
      </c>
    </row>
    <row r="411" ht="30" customHeight="1">
      <c r="A411" s="29"/>
      <c r="B411" s="75"/>
      <c r="C411" s="46" t="s">
        <v>24</v>
      </c>
      <c r="D411" s="53"/>
      <c r="E411" s="48">
        <f t="shared" si="241"/>
        <v>0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57">
        <v>0</v>
      </c>
      <c r="P411" s="57">
        <v>0</v>
      </c>
      <c r="Q411" s="57">
        <v>0</v>
      </c>
    </row>
    <row r="412" ht="20.100000000000001" customHeight="1">
      <c r="A412" s="24" t="s">
        <v>130</v>
      </c>
      <c r="B412" s="68" t="s">
        <v>131</v>
      </c>
      <c r="C412" s="46" t="s">
        <v>10</v>
      </c>
      <c r="D412" s="32"/>
      <c r="E412" s="48">
        <f t="shared" si="241"/>
        <v>637497.80999999994</v>
      </c>
      <c r="F412" s="48">
        <f>F413+F414+F415+F416+F417+F419</f>
        <v>0</v>
      </c>
      <c r="G412" s="48">
        <f>G413+G414+G415+G416+G417+G419</f>
        <v>0</v>
      </c>
      <c r="H412" s="48">
        <f>H413+H414+H415+H416+H417+H419</f>
        <v>0</v>
      </c>
      <c r="I412" s="48">
        <f>I413+I414+I415+I416+I417+I419</f>
        <v>0</v>
      </c>
      <c r="J412" s="48">
        <f>J413+J414+J415+J416+J417+J419</f>
        <v>0</v>
      </c>
      <c r="K412" s="48">
        <f>K413+K414+K415+K416+K417+K419</f>
        <v>174096.89999999999</v>
      </c>
      <c r="L412" s="48">
        <f>L413+L414+L415+L416+L417+L419</f>
        <v>241597.89999999999</v>
      </c>
      <c r="M412" s="48">
        <f>M413+M414+M415+M416+M417+M419</f>
        <v>83841.399999999994</v>
      </c>
      <c r="N412" s="48">
        <f>N413+N414+N415+N416+N417+N419</f>
        <v>91092</v>
      </c>
      <c r="O412" s="57">
        <f>O413+O414+O415+O416+O417+O419</f>
        <v>25079.400000000001</v>
      </c>
      <c r="P412" s="57">
        <f>P413+P414+P415+P416+P417+P419</f>
        <v>21790.209999999999</v>
      </c>
      <c r="Q412" s="57">
        <f>Q413+Q414+Q415+Q416+Q417+Q419</f>
        <v>0</v>
      </c>
    </row>
    <row r="413" ht="15" customHeight="1">
      <c r="A413" s="76"/>
      <c r="B413" s="71"/>
      <c r="C413" s="46" t="s">
        <v>11</v>
      </c>
      <c r="D413" s="32">
        <v>814</v>
      </c>
      <c r="E413" s="48">
        <f t="shared" si="241"/>
        <v>601279.90000000002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138096.89999999999</v>
      </c>
      <c r="L413" s="48">
        <v>241597.89999999999</v>
      </c>
      <c r="M413" s="48">
        <v>83841.399999999994</v>
      </c>
      <c r="N413" s="48">
        <v>91092</v>
      </c>
      <c r="O413" s="57">
        <v>25079.400000000001</v>
      </c>
      <c r="P413" s="57">
        <v>21572.299999999999</v>
      </c>
      <c r="Q413" s="57">
        <v>0</v>
      </c>
    </row>
    <row r="414" ht="15" customHeight="1">
      <c r="A414" s="76"/>
      <c r="B414" s="71"/>
      <c r="C414" s="46" t="s">
        <v>22</v>
      </c>
      <c r="D414" s="53"/>
      <c r="E414" s="48">
        <f t="shared" si="241"/>
        <v>36217.910000000003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36000</v>
      </c>
      <c r="L414" s="48">
        <v>0</v>
      </c>
      <c r="M414" s="48">
        <v>0</v>
      </c>
      <c r="N414" s="48">
        <v>0</v>
      </c>
      <c r="O414" s="57">
        <v>0</v>
      </c>
      <c r="P414" s="57">
        <v>217.91</v>
      </c>
      <c r="Q414" s="57">
        <v>0</v>
      </c>
    </row>
    <row r="415" ht="15" customHeight="1">
      <c r="A415" s="76"/>
      <c r="B415" s="71"/>
      <c r="C415" s="46" t="s">
        <v>13</v>
      </c>
      <c r="D415" s="53"/>
      <c r="E415" s="48">
        <f t="shared" si="241"/>
        <v>0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57">
        <v>0</v>
      </c>
      <c r="P415" s="57">
        <v>0</v>
      </c>
      <c r="Q415" s="57">
        <v>0</v>
      </c>
    </row>
    <row r="416" ht="30" customHeight="1">
      <c r="A416" s="76"/>
      <c r="B416" s="71"/>
      <c r="C416" s="46" t="s">
        <v>14</v>
      </c>
      <c r="D416" s="53"/>
      <c r="E416" s="48">
        <f t="shared" si="241"/>
        <v>0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57">
        <v>0</v>
      </c>
      <c r="P416" s="57">
        <v>0</v>
      </c>
      <c r="Q416" s="57">
        <v>0</v>
      </c>
    </row>
    <row r="417" ht="15" customHeight="1">
      <c r="A417" s="76"/>
      <c r="B417" s="71"/>
      <c r="C417" s="46" t="s">
        <v>17</v>
      </c>
      <c r="D417" s="53"/>
      <c r="E417" s="48">
        <f t="shared" si="241"/>
        <v>0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57">
        <v>0</v>
      </c>
      <c r="P417" s="57">
        <v>0</v>
      </c>
      <c r="Q417" s="57">
        <v>0</v>
      </c>
    </row>
    <row r="418" ht="30" customHeight="1">
      <c r="A418" s="76"/>
      <c r="B418" s="71"/>
      <c r="C418" s="46" t="s">
        <v>18</v>
      </c>
      <c r="D418" s="53"/>
      <c r="E418" s="48">
        <f t="shared" si="241"/>
        <v>0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57">
        <v>0</v>
      </c>
      <c r="P418" s="57">
        <v>0</v>
      </c>
      <c r="Q418" s="57">
        <v>0</v>
      </c>
    </row>
    <row r="419" ht="30" customHeight="1">
      <c r="A419" s="29"/>
      <c r="B419" s="75"/>
      <c r="C419" s="46" t="s">
        <v>24</v>
      </c>
      <c r="D419" s="53"/>
      <c r="E419" s="48">
        <f t="shared" si="241"/>
        <v>0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57">
        <v>0</v>
      </c>
      <c r="P419" s="57">
        <v>0</v>
      </c>
      <c r="Q419" s="57">
        <v>0</v>
      </c>
    </row>
    <row r="420" ht="11.5" hidden="1" customHeight="1">
      <c r="A420" s="24" t="s">
        <v>132</v>
      </c>
      <c r="B420" s="68" t="s">
        <v>133</v>
      </c>
      <c r="C420" s="46" t="s">
        <v>10</v>
      </c>
      <c r="D420" s="32"/>
      <c r="E420" s="48">
        <f>E421+E422+E423+E424+E425+E427</f>
        <v>0</v>
      </c>
      <c r="F420" s="48">
        <f>F421+F422+F423+F424+F425+F427</f>
        <v>0</v>
      </c>
      <c r="G420" s="48">
        <f>G421+G422+G423+G424+G425+G427</f>
        <v>0</v>
      </c>
      <c r="H420" s="48">
        <f>H421+H422+H423+H424+H425+H427</f>
        <v>0</v>
      </c>
      <c r="I420" s="48">
        <f>I421+I422+I423+I424+I425+I427</f>
        <v>0</v>
      </c>
      <c r="J420" s="48">
        <f>J421+J422+J423+J424+J425+J427</f>
        <v>0</v>
      </c>
      <c r="K420" s="48">
        <f>K421+K422+K423+K424+K425+K427</f>
        <v>0</v>
      </c>
      <c r="L420" s="48">
        <f>L421+L422+L423+L424+L425+L427</f>
        <v>0</v>
      </c>
      <c r="M420" s="48">
        <f>M421+M422+M423+M424+M425+M427</f>
        <v>0</v>
      </c>
      <c r="N420" s="48">
        <f>N421+N422+N423+N424+N425+N427</f>
        <v>0</v>
      </c>
      <c r="O420" s="57">
        <f>O421+O422+O423+O424+O425+O427</f>
        <v>0</v>
      </c>
      <c r="P420" s="57">
        <f>P421+P422+P423+P424+P425+P427</f>
        <v>0</v>
      </c>
      <c r="Q420" s="57">
        <f>Q421+Q422+Q423+Q424+Q425+Q427</f>
        <v>0</v>
      </c>
    </row>
    <row r="421" ht="19.5" hidden="1" customHeight="1">
      <c r="A421" s="76"/>
      <c r="B421" s="71"/>
      <c r="C421" s="46" t="s">
        <v>11</v>
      </c>
      <c r="D421" s="32">
        <v>814</v>
      </c>
      <c r="E421" s="48">
        <f t="shared" ref="E421:E422" si="286">E429</f>
        <v>0</v>
      </c>
      <c r="F421" s="48">
        <f t="shared" ref="F421:F422" si="287">F429</f>
        <v>0</v>
      </c>
      <c r="G421" s="48">
        <f t="shared" ref="G421:G422" si="288">G429</f>
        <v>0</v>
      </c>
      <c r="H421" s="48">
        <f t="shared" ref="H421:H422" si="289">H429</f>
        <v>0</v>
      </c>
      <c r="I421" s="48">
        <f t="shared" ref="I421:I422" si="290">I429</f>
        <v>0</v>
      </c>
      <c r="J421" s="48">
        <f t="shared" ref="J421:J422" si="291">J429</f>
        <v>0</v>
      </c>
      <c r="K421" s="48">
        <f>K429</f>
        <v>0</v>
      </c>
      <c r="L421" s="48">
        <f t="shared" ref="L421:L422" si="292">L429</f>
        <v>0</v>
      </c>
      <c r="M421" s="48">
        <f t="shared" ref="M421:M422" si="293">M429</f>
        <v>0</v>
      </c>
      <c r="N421" s="48">
        <f t="shared" ref="N421:N422" si="294">N429</f>
        <v>0</v>
      </c>
      <c r="O421" s="57">
        <f t="shared" ref="O421:O422" si="295">O429</f>
        <v>0</v>
      </c>
      <c r="P421" s="57">
        <f t="shared" ref="P421:P422" si="296">P429</f>
        <v>0</v>
      </c>
      <c r="Q421" s="57">
        <f t="shared" ref="Q421:Q422" si="297">Q429</f>
        <v>0</v>
      </c>
    </row>
    <row r="422" ht="22.5" hidden="1" customHeight="1">
      <c r="A422" s="76"/>
      <c r="B422" s="71"/>
      <c r="C422" s="46" t="s">
        <v>22</v>
      </c>
      <c r="D422" s="53" t="s">
        <v>23</v>
      </c>
      <c r="E422" s="48">
        <f t="shared" si="286"/>
        <v>0</v>
      </c>
      <c r="F422" s="48">
        <f t="shared" si="287"/>
        <v>0</v>
      </c>
      <c r="G422" s="48">
        <f t="shared" si="288"/>
        <v>0</v>
      </c>
      <c r="H422" s="48">
        <f t="shared" si="289"/>
        <v>0</v>
      </c>
      <c r="I422" s="48">
        <f t="shared" si="290"/>
        <v>0</v>
      </c>
      <c r="J422" s="48">
        <f t="shared" si="291"/>
        <v>0</v>
      </c>
      <c r="K422" s="48">
        <v>0</v>
      </c>
      <c r="L422" s="48">
        <f t="shared" si="292"/>
        <v>0</v>
      </c>
      <c r="M422" s="48">
        <f t="shared" si="293"/>
        <v>0</v>
      </c>
      <c r="N422" s="48">
        <f t="shared" si="294"/>
        <v>0</v>
      </c>
      <c r="O422" s="57">
        <f t="shared" si="295"/>
        <v>0</v>
      </c>
      <c r="P422" s="57">
        <f t="shared" si="296"/>
        <v>0</v>
      </c>
      <c r="Q422" s="57">
        <f t="shared" si="297"/>
        <v>0</v>
      </c>
    </row>
    <row r="423" ht="15" hidden="1" customHeight="1">
      <c r="A423" s="76"/>
      <c r="B423" s="71"/>
      <c r="C423" s="46" t="s">
        <v>13</v>
      </c>
      <c r="D423" s="53"/>
      <c r="E423" s="48">
        <f>E431+E439+E465+E473</f>
        <v>0</v>
      </c>
      <c r="F423" s="48">
        <f>F431+F439+F465+F473</f>
        <v>0</v>
      </c>
      <c r="G423" s="48">
        <f>G431+G439+G465+G473</f>
        <v>0</v>
      </c>
      <c r="H423" s="48">
        <f>H431+H439+H465+H473</f>
        <v>0</v>
      </c>
      <c r="I423" s="48">
        <f>I431+I439+I465+I473</f>
        <v>0</v>
      </c>
      <c r="J423" s="48">
        <f>J431+J439+J465+J473</f>
        <v>0</v>
      </c>
      <c r="K423" s="48">
        <f t="shared" ref="K423:K427" si="298">K431</f>
        <v>0</v>
      </c>
      <c r="L423" s="48">
        <f>L431+L439+L465+L473</f>
        <v>0</v>
      </c>
      <c r="M423" s="48">
        <f>M431+M439+M465+M473</f>
        <v>0</v>
      </c>
      <c r="N423" s="48">
        <f>N431+N439+N465+N473</f>
        <v>0</v>
      </c>
      <c r="O423" s="57">
        <f>O431+O439+O465+O473</f>
        <v>0</v>
      </c>
      <c r="P423" s="57">
        <f>P431+P439+P465+P473</f>
        <v>0</v>
      </c>
      <c r="Q423" s="57">
        <f>Q431+Q439+Q465+Q473</f>
        <v>0</v>
      </c>
    </row>
    <row r="424" ht="30" hidden="1" customHeight="1">
      <c r="A424" s="76"/>
      <c r="B424" s="71"/>
      <c r="C424" s="46" t="s">
        <v>14</v>
      </c>
      <c r="D424" s="53"/>
      <c r="E424" s="48">
        <f t="shared" ref="E424:E427" si="299">E432</f>
        <v>0</v>
      </c>
      <c r="F424" s="48">
        <f t="shared" ref="F424:F427" si="300">F432</f>
        <v>0</v>
      </c>
      <c r="G424" s="48">
        <f t="shared" ref="G424:G427" si="301">G432</f>
        <v>0</v>
      </c>
      <c r="H424" s="48">
        <f t="shared" ref="H424:H427" si="302">H432</f>
        <v>0</v>
      </c>
      <c r="I424" s="48">
        <f t="shared" ref="I424:I427" si="303">I432</f>
        <v>0</v>
      </c>
      <c r="J424" s="48">
        <f t="shared" ref="J424:J427" si="304">J432</f>
        <v>0</v>
      </c>
      <c r="K424" s="48">
        <f t="shared" si="298"/>
        <v>0</v>
      </c>
      <c r="L424" s="48">
        <f t="shared" ref="L424:L427" si="305">L432</f>
        <v>0</v>
      </c>
      <c r="M424" s="48">
        <f t="shared" ref="M424:M427" si="306">M432</f>
        <v>0</v>
      </c>
      <c r="N424" s="48">
        <f t="shared" ref="N424:N427" si="307">N432</f>
        <v>0</v>
      </c>
      <c r="O424" s="57">
        <f t="shared" ref="O424:O427" si="308">O432</f>
        <v>0</v>
      </c>
      <c r="P424" s="57">
        <f t="shared" ref="P424:P427" si="309">P432</f>
        <v>0</v>
      </c>
      <c r="Q424" s="57">
        <f t="shared" ref="Q424:Q427" si="310">Q432</f>
        <v>0</v>
      </c>
    </row>
    <row r="425" ht="15" hidden="1" customHeight="1">
      <c r="A425" s="76"/>
      <c r="B425" s="71"/>
      <c r="C425" s="46" t="s">
        <v>17</v>
      </c>
      <c r="D425" s="53"/>
      <c r="E425" s="48">
        <f t="shared" si="299"/>
        <v>0</v>
      </c>
      <c r="F425" s="48">
        <f t="shared" si="300"/>
        <v>0</v>
      </c>
      <c r="G425" s="48">
        <f t="shared" si="301"/>
        <v>0</v>
      </c>
      <c r="H425" s="48">
        <f t="shared" si="302"/>
        <v>0</v>
      </c>
      <c r="I425" s="48">
        <f t="shared" si="303"/>
        <v>0</v>
      </c>
      <c r="J425" s="48">
        <f t="shared" si="304"/>
        <v>0</v>
      </c>
      <c r="K425" s="48">
        <f t="shared" si="298"/>
        <v>0</v>
      </c>
      <c r="L425" s="48">
        <f t="shared" si="305"/>
        <v>0</v>
      </c>
      <c r="M425" s="48">
        <f t="shared" si="306"/>
        <v>0</v>
      </c>
      <c r="N425" s="48">
        <f t="shared" si="307"/>
        <v>0</v>
      </c>
      <c r="O425" s="57">
        <f t="shared" si="308"/>
        <v>0</v>
      </c>
      <c r="P425" s="57">
        <f t="shared" si="309"/>
        <v>0</v>
      </c>
      <c r="Q425" s="57">
        <f t="shared" si="310"/>
        <v>0</v>
      </c>
    </row>
    <row r="426" ht="30" hidden="1" customHeight="1">
      <c r="A426" s="76"/>
      <c r="B426" s="71"/>
      <c r="C426" s="46" t="s">
        <v>18</v>
      </c>
      <c r="D426" s="53"/>
      <c r="E426" s="48">
        <f t="shared" si="299"/>
        <v>0</v>
      </c>
      <c r="F426" s="48">
        <f t="shared" si="300"/>
        <v>0</v>
      </c>
      <c r="G426" s="48">
        <f t="shared" si="301"/>
        <v>0</v>
      </c>
      <c r="H426" s="48">
        <f t="shared" si="302"/>
        <v>0</v>
      </c>
      <c r="I426" s="48">
        <f t="shared" si="303"/>
        <v>0</v>
      </c>
      <c r="J426" s="48">
        <f t="shared" si="304"/>
        <v>0</v>
      </c>
      <c r="K426" s="48">
        <f t="shared" si="298"/>
        <v>0</v>
      </c>
      <c r="L426" s="48">
        <f t="shared" si="305"/>
        <v>0</v>
      </c>
      <c r="M426" s="48">
        <f t="shared" si="306"/>
        <v>0</v>
      </c>
      <c r="N426" s="48">
        <f t="shared" si="307"/>
        <v>0</v>
      </c>
      <c r="O426" s="57">
        <f t="shared" si="308"/>
        <v>0</v>
      </c>
      <c r="P426" s="57">
        <f t="shared" si="309"/>
        <v>0</v>
      </c>
      <c r="Q426" s="57">
        <f t="shared" si="310"/>
        <v>0</v>
      </c>
    </row>
    <row r="427" ht="30" hidden="1" customHeight="1">
      <c r="A427" s="29"/>
      <c r="B427" s="75"/>
      <c r="C427" s="46" t="s">
        <v>24</v>
      </c>
      <c r="D427" s="53"/>
      <c r="E427" s="48">
        <f t="shared" si="299"/>
        <v>0</v>
      </c>
      <c r="F427" s="48">
        <f t="shared" si="300"/>
        <v>0</v>
      </c>
      <c r="G427" s="48">
        <f t="shared" si="301"/>
        <v>0</v>
      </c>
      <c r="H427" s="48">
        <f t="shared" si="302"/>
        <v>0</v>
      </c>
      <c r="I427" s="48">
        <f t="shared" si="303"/>
        <v>0</v>
      </c>
      <c r="J427" s="48">
        <f t="shared" si="304"/>
        <v>0</v>
      </c>
      <c r="K427" s="48">
        <f t="shared" si="298"/>
        <v>0</v>
      </c>
      <c r="L427" s="48">
        <f t="shared" si="305"/>
        <v>0</v>
      </c>
      <c r="M427" s="48">
        <f t="shared" si="306"/>
        <v>0</v>
      </c>
      <c r="N427" s="48">
        <f t="shared" si="307"/>
        <v>0</v>
      </c>
      <c r="O427" s="57">
        <f t="shared" si="308"/>
        <v>0</v>
      </c>
      <c r="P427" s="57">
        <f t="shared" si="309"/>
        <v>0</v>
      </c>
      <c r="Q427" s="57">
        <f t="shared" si="310"/>
        <v>0</v>
      </c>
    </row>
    <row r="428" ht="15" hidden="1" customHeight="1">
      <c r="A428" s="24" t="s">
        <v>134</v>
      </c>
      <c r="B428" s="68" t="s">
        <v>135</v>
      </c>
      <c r="C428" s="46" t="s">
        <v>10</v>
      </c>
      <c r="D428" s="32"/>
      <c r="E428" s="48">
        <f>E429+E430+E431+E432+E433+E435</f>
        <v>0</v>
      </c>
      <c r="F428" s="48">
        <f>F429+F430+F431+F432+F433+F435</f>
        <v>0</v>
      </c>
      <c r="G428" s="48">
        <f>G429+G430+G431+G432+G433+G435</f>
        <v>0</v>
      </c>
      <c r="H428" s="48">
        <f>H429+H430+H431+H432+H433+H435</f>
        <v>0</v>
      </c>
      <c r="I428" s="48">
        <f>I429+I430+I431+I432+I433+I435</f>
        <v>0</v>
      </c>
      <c r="J428" s="48">
        <f>J429+J430+J431+J432+J433+J435</f>
        <v>0</v>
      </c>
      <c r="K428" s="48">
        <f>K429+K430+K431+K432+K433+K435</f>
        <v>0</v>
      </c>
      <c r="L428" s="48">
        <f>L429+L430+L431+L432+L433+L435</f>
        <v>0</v>
      </c>
      <c r="M428" s="48">
        <f>M429+M430+M431+M432+M433+M435</f>
        <v>0</v>
      </c>
      <c r="N428" s="48">
        <f>N429+N430+N431+N432+N433+N435</f>
        <v>0</v>
      </c>
      <c r="O428" s="57">
        <f>O429+O430+O431+O432+O433+O435</f>
        <v>0</v>
      </c>
      <c r="P428" s="57">
        <f>P429+P430+P431+P432+P433+P435</f>
        <v>0</v>
      </c>
      <c r="Q428" s="57">
        <f>Q429+Q430+Q431+Q432+Q433+Q435</f>
        <v>0</v>
      </c>
    </row>
    <row r="429" ht="15" hidden="1" customHeight="1">
      <c r="A429" s="76"/>
      <c r="B429" s="71"/>
      <c r="C429" s="46" t="s">
        <v>11</v>
      </c>
      <c r="D429" s="53"/>
      <c r="E429" s="48">
        <f t="shared" ref="E429:E492" si="311">F429+G429+H429+I429+J429+K429+L429+M429+N429+O429+P429+Q429</f>
        <v>0</v>
      </c>
      <c r="F429" s="48">
        <v>0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57">
        <v>0</v>
      </c>
      <c r="P429" s="57">
        <v>0</v>
      </c>
      <c r="Q429" s="57">
        <v>0</v>
      </c>
    </row>
    <row r="430" ht="15" hidden="1" customHeight="1">
      <c r="A430" s="76"/>
      <c r="B430" s="71"/>
      <c r="C430" s="46" t="s">
        <v>22</v>
      </c>
      <c r="D430" s="53" t="s">
        <v>23</v>
      </c>
      <c r="E430" s="48">
        <f t="shared" si="311"/>
        <v>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57">
        <v>0</v>
      </c>
      <c r="P430" s="57">
        <v>0</v>
      </c>
      <c r="Q430" s="57">
        <v>0</v>
      </c>
    </row>
    <row r="431" ht="15" hidden="1" customHeight="1">
      <c r="A431" s="76"/>
      <c r="B431" s="71"/>
      <c r="C431" s="46" t="s">
        <v>13</v>
      </c>
      <c r="D431" s="53"/>
      <c r="E431" s="48">
        <f t="shared" si="311"/>
        <v>0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57">
        <v>0</v>
      </c>
      <c r="P431" s="57">
        <v>0</v>
      </c>
      <c r="Q431" s="57">
        <v>0</v>
      </c>
    </row>
    <row r="432" ht="30" hidden="1" customHeight="1">
      <c r="A432" s="76"/>
      <c r="B432" s="71"/>
      <c r="C432" s="46" t="s">
        <v>14</v>
      </c>
      <c r="D432" s="53"/>
      <c r="E432" s="48">
        <f t="shared" si="311"/>
        <v>0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57">
        <v>0</v>
      </c>
      <c r="P432" s="57">
        <v>0</v>
      </c>
      <c r="Q432" s="57">
        <v>0</v>
      </c>
    </row>
    <row r="433" ht="15" hidden="1" customHeight="1">
      <c r="A433" s="76"/>
      <c r="B433" s="71"/>
      <c r="C433" s="46" t="s">
        <v>17</v>
      </c>
      <c r="D433" s="53"/>
      <c r="E433" s="48">
        <f t="shared" si="311"/>
        <v>0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57">
        <v>0</v>
      </c>
      <c r="P433" s="57">
        <v>0</v>
      </c>
      <c r="Q433" s="57">
        <v>0</v>
      </c>
    </row>
    <row r="434" ht="30" hidden="1" customHeight="1">
      <c r="A434" s="76"/>
      <c r="B434" s="71"/>
      <c r="C434" s="46" t="s">
        <v>18</v>
      </c>
      <c r="D434" s="53"/>
      <c r="E434" s="48">
        <f t="shared" si="311"/>
        <v>0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57">
        <v>0</v>
      </c>
      <c r="P434" s="57">
        <v>0</v>
      </c>
      <c r="Q434" s="57">
        <v>0</v>
      </c>
    </row>
    <row r="435" ht="30" hidden="1" customHeight="1">
      <c r="A435" s="29"/>
      <c r="B435" s="75"/>
      <c r="C435" s="46" t="s">
        <v>24</v>
      </c>
      <c r="D435" s="53"/>
      <c r="E435" s="48">
        <f t="shared" si="311"/>
        <v>0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0</v>
      </c>
      <c r="N435" s="48">
        <v>0</v>
      </c>
      <c r="O435" s="57">
        <v>0</v>
      </c>
      <c r="P435" s="57">
        <v>0</v>
      </c>
      <c r="Q435" s="57">
        <v>0</v>
      </c>
    </row>
    <row r="436" ht="71.25">
      <c r="A436" s="67" t="s">
        <v>136</v>
      </c>
      <c r="B436" s="46" t="s">
        <v>137</v>
      </c>
      <c r="C436" s="46" t="s">
        <v>138</v>
      </c>
      <c r="D436" s="32"/>
      <c r="E436" s="47">
        <f t="shared" si="311"/>
        <v>9450325.3185099997</v>
      </c>
      <c r="F436" s="48">
        <f>F437+F438+F439+F440+F443+F445</f>
        <v>314699.18485999998</v>
      </c>
      <c r="G436" s="48">
        <f>G437+G438+G439+G440+G443+G445</f>
        <v>320751.89946999995</v>
      </c>
      <c r="H436" s="48">
        <f>H437+H438+H439+H440+H443+H445</f>
        <v>328102.14197</v>
      </c>
      <c r="I436" s="48">
        <f>I437+I438+I439+I440+I443+I445</f>
        <v>811107.11612999986</v>
      </c>
      <c r="J436" s="48">
        <f>J437+J438+J439+J440+J443+J445</f>
        <v>689355.75270999991</v>
      </c>
      <c r="K436" s="48">
        <f>K437+K438+K439+K440+K443+K445</f>
        <v>1030672.88625</v>
      </c>
      <c r="L436" s="48">
        <f>L437+L438+L439+L440+L443+L445</f>
        <v>1445579.3327899999</v>
      </c>
      <c r="M436" s="48">
        <f>M437+M438+M439+M440+M443+M445</f>
        <v>890766.3169600002</v>
      </c>
      <c r="N436" s="48">
        <f>N437+N438+N439+N440+N443+N445</f>
        <v>816624.21317999996</v>
      </c>
      <c r="O436" s="47">
        <f>O437+O438+O439+O440+O443+O445</f>
        <v>1151118.7027100001</v>
      </c>
      <c r="P436" s="57">
        <f>P437+P438+P439+P440+P443+P445</f>
        <v>791341.57399000006</v>
      </c>
      <c r="Q436" s="87">
        <f>Q437+Q438+Q439+Q440+Q443+Q445</f>
        <v>860206.19749000005</v>
      </c>
      <c r="R436" s="1"/>
      <c r="S436" s="39"/>
      <c r="T436" s="1"/>
      <c r="U436" s="1"/>
    </row>
    <row r="437" ht="14.25">
      <c r="A437" s="70"/>
      <c r="B437" s="52"/>
      <c r="C437" s="46" t="s">
        <v>11</v>
      </c>
      <c r="D437" s="32">
        <v>814</v>
      </c>
      <c r="E437" s="48">
        <f t="shared" si="311"/>
        <v>667409.19908000005</v>
      </c>
      <c r="F437" s="48">
        <f t="shared" ref="F437:F438" si="312">F447+F479+F503+F527</f>
        <v>4054.6999999999998</v>
      </c>
      <c r="G437" s="48">
        <f t="shared" ref="G437:G438" si="313">G447+G479+G503+G527</f>
        <v>3754.0999999999999</v>
      </c>
      <c r="H437" s="48">
        <f t="shared" ref="H437:H438" si="314">H447+H479+H503+H527</f>
        <v>3649.1999999999998</v>
      </c>
      <c r="I437" s="48">
        <f t="shared" ref="I437:I438" si="315">I447+I479+I503+I527</f>
        <v>2680.5999999999999</v>
      </c>
      <c r="J437" s="48">
        <f t="shared" ref="J437:J438" si="316">J447+J479+J503+J527</f>
        <v>30141.099999999999</v>
      </c>
      <c r="K437" s="48">
        <f t="shared" ref="K437:K438" si="317">K447+K479+K503+K527</f>
        <v>58609</v>
      </c>
      <c r="L437" s="48">
        <f t="shared" ref="L437:L438" si="318">L447+L479+L503+L527</f>
        <v>508291.79907999997</v>
      </c>
      <c r="M437" s="48">
        <f t="shared" ref="M437:M438" si="319">M447+M479+M503+M527</f>
        <v>48944.30000000009</v>
      </c>
      <c r="N437" s="48">
        <f t="shared" ref="N437:N438" si="320">N447+N479+N503+N527</f>
        <v>1775.0999999999999</v>
      </c>
      <c r="O437" s="57">
        <f t="shared" ref="O437:O438" si="321">O447+O479+O503+O527</f>
        <v>1756.5</v>
      </c>
      <c r="P437" s="57">
        <f t="shared" ref="P437:P438" si="322">P447+P479+P503+P527</f>
        <v>1839.8</v>
      </c>
      <c r="Q437" s="87">
        <f t="shared" ref="Q437:Q438" si="323">Q447+Q479+Q503+Q527</f>
        <v>1913</v>
      </c>
      <c r="R437" s="1"/>
      <c r="S437" s="1"/>
      <c r="T437" s="1"/>
      <c r="U437" s="1"/>
    </row>
    <row r="438" ht="75.5" customHeight="1">
      <c r="A438" s="70"/>
      <c r="B438" s="52"/>
      <c r="C438" s="46" t="s">
        <v>139</v>
      </c>
      <c r="D438" s="53" t="s">
        <v>23</v>
      </c>
      <c r="E438" s="47">
        <f t="shared" si="311"/>
        <v>6705187.1827799985</v>
      </c>
      <c r="F438" s="48">
        <f t="shared" si="312"/>
        <v>310644.48485999997</v>
      </c>
      <c r="G438" s="48">
        <f t="shared" si="313"/>
        <v>316997.79946999997</v>
      </c>
      <c r="H438" s="48">
        <f t="shared" si="314"/>
        <v>324452.94196999999</v>
      </c>
      <c r="I438" s="48">
        <f t="shared" si="315"/>
        <v>587569.12612999987</v>
      </c>
      <c r="J438" s="48">
        <f t="shared" si="316"/>
        <v>416403.52270999999</v>
      </c>
      <c r="K438" s="48">
        <f t="shared" si="317"/>
        <v>624670.86387</v>
      </c>
      <c r="L438" s="48">
        <f t="shared" si="318"/>
        <v>622018.28651000001</v>
      </c>
      <c r="M438" s="48">
        <f t="shared" si="319"/>
        <v>619947.22717000009</v>
      </c>
      <c r="N438" s="48">
        <f t="shared" si="320"/>
        <v>542565.89043000003</v>
      </c>
      <c r="O438" s="47">
        <f t="shared" si="321"/>
        <v>821662.96818000008</v>
      </c>
      <c r="P438" s="57">
        <f t="shared" si="322"/>
        <v>789501.77399000002</v>
      </c>
      <c r="Q438" s="87">
        <f t="shared" si="323"/>
        <v>728752.29749000003</v>
      </c>
      <c r="R438" s="88"/>
      <c r="S438" s="88"/>
      <c r="T438" s="88"/>
      <c r="U438" s="1"/>
    </row>
    <row r="439" ht="19" customHeight="1">
      <c r="A439" s="70"/>
      <c r="B439" s="52"/>
      <c r="C439" s="46" t="s">
        <v>13</v>
      </c>
      <c r="D439" s="53"/>
      <c r="E439" s="48">
        <f t="shared" si="311"/>
        <v>0</v>
      </c>
      <c r="F439" s="48">
        <f>F449+F481+F505</f>
        <v>0</v>
      </c>
      <c r="G439" s="48">
        <f>G449+G481+G505</f>
        <v>0</v>
      </c>
      <c r="H439" s="48">
        <f>H449+H481+H505</f>
        <v>0</v>
      </c>
      <c r="I439" s="48">
        <f>I449+I481+I505</f>
        <v>0</v>
      </c>
      <c r="J439" s="48">
        <f>J449+J481+J505</f>
        <v>0</v>
      </c>
      <c r="K439" s="48">
        <f>K449+K481+K505</f>
        <v>0</v>
      </c>
      <c r="L439" s="48">
        <f>L449+L481+L505</f>
        <v>0</v>
      </c>
      <c r="M439" s="48">
        <f>M449+M481+M505</f>
        <v>0</v>
      </c>
      <c r="N439" s="48">
        <f>N449+N481+N505</f>
        <v>0</v>
      </c>
      <c r="O439" s="57">
        <f>O449+O481+O505</f>
        <v>0</v>
      </c>
      <c r="P439" s="57">
        <f>P449+P481+P505</f>
        <v>0</v>
      </c>
      <c r="Q439" s="87">
        <f>Q449+Q481+Q505</f>
        <v>0</v>
      </c>
      <c r="R439" s="1"/>
      <c r="S439" s="1"/>
      <c r="T439" s="1"/>
      <c r="U439" s="1"/>
    </row>
    <row r="440" ht="28.5">
      <c r="A440" s="70"/>
      <c r="B440" s="52"/>
      <c r="C440" s="46" t="s">
        <v>14</v>
      </c>
      <c r="D440" s="53" t="s">
        <v>140</v>
      </c>
      <c r="E440" s="48">
        <f t="shared" si="311"/>
        <v>2077728.93665</v>
      </c>
      <c r="F440" s="48">
        <f>F450+F482+F506+F530</f>
        <v>0</v>
      </c>
      <c r="G440" s="48">
        <f>G450+G482+G506+G530</f>
        <v>0</v>
      </c>
      <c r="H440" s="48">
        <f>H450+H482+H506+H530</f>
        <v>0</v>
      </c>
      <c r="I440" s="48">
        <f>I450+I482+I506+I530</f>
        <v>220857.39000000001</v>
      </c>
      <c r="J440" s="48">
        <f>J450+J482+J506+J530</f>
        <v>242811.13</v>
      </c>
      <c r="K440" s="48">
        <f>K450+K482+K506+K530</f>
        <v>347393.02237999998</v>
      </c>
      <c r="L440" s="48">
        <f>L450+L482+L506+L530</f>
        <v>315269.24719999998</v>
      </c>
      <c r="M440" s="48">
        <f>M450+M482+M506+M530</f>
        <v>221874.78979000001</v>
      </c>
      <c r="N440" s="48">
        <f>N450+N482+N506+N530</f>
        <v>272283.22275000002</v>
      </c>
      <c r="O440" s="57">
        <f>O450+O482+O506+O530</f>
        <v>327699.23453000002</v>
      </c>
      <c r="P440" s="57">
        <f>P450+P482+P506+P530</f>
        <v>0</v>
      </c>
      <c r="Q440" s="87">
        <f>Q450+Q482+Q506+Q530</f>
        <v>129540.89999999999</v>
      </c>
      <c r="R440" s="1"/>
      <c r="S440" s="1"/>
      <c r="T440" s="1"/>
      <c r="U440" s="1"/>
    </row>
    <row r="441" ht="48">
      <c r="A441" s="70"/>
      <c r="B441" s="52"/>
      <c r="C441" s="60" t="s">
        <v>15</v>
      </c>
      <c r="D441" s="61"/>
      <c r="E441" s="62">
        <f t="shared" si="311"/>
        <v>5396987.2000000002</v>
      </c>
      <c r="F441" s="62">
        <v>2475814</v>
      </c>
      <c r="G441" s="62">
        <v>2921173.2000000002</v>
      </c>
      <c r="H441" s="62">
        <v>0</v>
      </c>
      <c r="I441" s="62">
        <v>0</v>
      </c>
      <c r="J441" s="89">
        <v>0</v>
      </c>
      <c r="K441" s="62">
        <v>0</v>
      </c>
      <c r="L441" s="62">
        <v>0</v>
      </c>
      <c r="M441" s="62">
        <v>0</v>
      </c>
      <c r="N441" s="62">
        <v>0</v>
      </c>
      <c r="O441" s="63">
        <v>0</v>
      </c>
      <c r="P441" s="63">
        <v>0</v>
      </c>
      <c r="Q441" s="90">
        <v>0</v>
      </c>
      <c r="R441" s="1"/>
      <c r="S441" s="1"/>
      <c r="T441" s="1"/>
      <c r="U441" s="1"/>
    </row>
    <row r="442" ht="21" customHeight="1">
      <c r="A442" s="70"/>
      <c r="B442" s="52"/>
      <c r="C442" s="60" t="s">
        <v>16</v>
      </c>
      <c r="D442" s="61"/>
      <c r="E442" s="62">
        <f t="shared" si="311"/>
        <v>419554</v>
      </c>
      <c r="F442" s="62">
        <v>419554</v>
      </c>
      <c r="G442" s="62">
        <v>0</v>
      </c>
      <c r="H442" s="62">
        <v>0</v>
      </c>
      <c r="I442" s="62">
        <v>0</v>
      </c>
      <c r="J442" s="62">
        <v>0</v>
      </c>
      <c r="K442" s="62">
        <v>0</v>
      </c>
      <c r="L442" s="62">
        <v>0</v>
      </c>
      <c r="M442" s="62">
        <v>0</v>
      </c>
      <c r="N442" s="62">
        <v>0</v>
      </c>
      <c r="O442" s="63">
        <v>0</v>
      </c>
      <c r="P442" s="63">
        <v>0</v>
      </c>
      <c r="Q442" s="90">
        <v>0</v>
      </c>
      <c r="R442" s="1"/>
      <c r="S442" s="1"/>
      <c r="T442" s="1"/>
      <c r="U442" s="1"/>
    </row>
    <row r="443" ht="14.25">
      <c r="A443" s="70"/>
      <c r="B443" s="52"/>
      <c r="C443" s="46" t="s">
        <v>17</v>
      </c>
      <c r="D443" s="53"/>
      <c r="E443" s="48">
        <f t="shared" si="311"/>
        <v>0</v>
      </c>
      <c r="F443" s="48">
        <f t="shared" ref="F443:F445" si="324">F451+F483+F507</f>
        <v>0</v>
      </c>
      <c r="G443" s="48">
        <f t="shared" ref="G443:G445" si="325">G451+G483+G507</f>
        <v>0</v>
      </c>
      <c r="H443" s="48">
        <f t="shared" ref="H443:H445" si="326">H451+H483+H507</f>
        <v>0</v>
      </c>
      <c r="I443" s="48">
        <f t="shared" ref="I443:I445" si="327">I451+I483+I507</f>
        <v>0</v>
      </c>
      <c r="J443" s="48">
        <f t="shared" ref="J443:J445" si="328">J451+J483+J507</f>
        <v>0</v>
      </c>
      <c r="K443" s="48">
        <f t="shared" ref="K443:K445" si="329">K451+K483+K507</f>
        <v>0</v>
      </c>
      <c r="L443" s="48">
        <f t="shared" ref="L443:L445" si="330">L451+L483+L507</f>
        <v>0</v>
      </c>
      <c r="M443" s="48">
        <f t="shared" ref="M443:M445" si="331">M451+M483+M507</f>
        <v>0</v>
      </c>
      <c r="N443" s="48">
        <f t="shared" ref="N443:N445" si="332">N451+N483+N507</f>
        <v>0</v>
      </c>
      <c r="O443" s="57">
        <f t="shared" ref="O443:O445" si="333">O451+O483+O507</f>
        <v>0</v>
      </c>
      <c r="P443" s="57">
        <f t="shared" ref="P443:P445" si="334">P451+P483+P507</f>
        <v>0</v>
      </c>
      <c r="Q443" s="57">
        <f t="shared" ref="Q443:Q445" si="335">Q451+Q483+Q507</f>
        <v>0</v>
      </c>
    </row>
    <row r="444" ht="28.5">
      <c r="A444" s="70"/>
      <c r="B444" s="52"/>
      <c r="C444" s="46" t="s">
        <v>18</v>
      </c>
      <c r="D444" s="53"/>
      <c r="E444" s="48">
        <f t="shared" si="311"/>
        <v>0</v>
      </c>
      <c r="F444" s="48">
        <f t="shared" si="324"/>
        <v>0</v>
      </c>
      <c r="G444" s="48">
        <f t="shared" si="325"/>
        <v>0</v>
      </c>
      <c r="H444" s="48">
        <f t="shared" si="326"/>
        <v>0</v>
      </c>
      <c r="I444" s="48">
        <f t="shared" si="327"/>
        <v>0</v>
      </c>
      <c r="J444" s="48">
        <f t="shared" si="328"/>
        <v>0</v>
      </c>
      <c r="K444" s="48">
        <f t="shared" si="329"/>
        <v>0</v>
      </c>
      <c r="L444" s="48">
        <f t="shared" si="330"/>
        <v>0</v>
      </c>
      <c r="M444" s="48">
        <f t="shared" si="331"/>
        <v>0</v>
      </c>
      <c r="N444" s="48">
        <f t="shared" si="332"/>
        <v>0</v>
      </c>
      <c r="O444" s="57">
        <f t="shared" si="333"/>
        <v>0</v>
      </c>
      <c r="P444" s="57">
        <f t="shared" si="334"/>
        <v>0</v>
      </c>
      <c r="Q444" s="57">
        <f t="shared" si="335"/>
        <v>0</v>
      </c>
    </row>
    <row r="445" ht="28.5">
      <c r="A445" s="74"/>
      <c r="B445" s="66"/>
      <c r="C445" s="46" t="s">
        <v>24</v>
      </c>
      <c r="D445" s="53"/>
      <c r="E445" s="48">
        <f t="shared" si="311"/>
        <v>0</v>
      </c>
      <c r="F445" s="48">
        <f t="shared" si="324"/>
        <v>0</v>
      </c>
      <c r="G445" s="48">
        <f t="shared" si="325"/>
        <v>0</v>
      </c>
      <c r="H445" s="48">
        <f t="shared" si="326"/>
        <v>0</v>
      </c>
      <c r="I445" s="48">
        <f t="shared" si="327"/>
        <v>0</v>
      </c>
      <c r="J445" s="48">
        <f t="shared" si="328"/>
        <v>0</v>
      </c>
      <c r="K445" s="48">
        <f t="shared" si="329"/>
        <v>0</v>
      </c>
      <c r="L445" s="48">
        <f t="shared" si="330"/>
        <v>0</v>
      </c>
      <c r="M445" s="48">
        <f t="shared" si="331"/>
        <v>0</v>
      </c>
      <c r="N445" s="48">
        <f t="shared" si="332"/>
        <v>0</v>
      </c>
      <c r="O445" s="57">
        <f t="shared" si="333"/>
        <v>0</v>
      </c>
      <c r="P445" s="57">
        <f t="shared" si="334"/>
        <v>0</v>
      </c>
      <c r="Q445" s="57">
        <f t="shared" si="335"/>
        <v>0</v>
      </c>
    </row>
    <row r="446" ht="15" customHeight="1">
      <c r="A446" s="24" t="s">
        <v>141</v>
      </c>
      <c r="B446" s="68" t="s">
        <v>142</v>
      </c>
      <c r="C446" s="46" t="s">
        <v>10</v>
      </c>
      <c r="D446" s="32"/>
      <c r="E446" s="47">
        <f t="shared" si="311"/>
        <v>7386305.0375300013</v>
      </c>
      <c r="F446" s="48">
        <f>F447+F448+F449+F450+F451+F453</f>
        <v>228981.95511000001</v>
      </c>
      <c r="G446" s="48">
        <f>G447+G448+G449+G450+G451+G453</f>
        <v>236904.3554</v>
      </c>
      <c r="H446" s="48">
        <f>H447+H448+H449+H450+H451+H453</f>
        <v>237272.99384000001</v>
      </c>
      <c r="I446" s="48">
        <f>I447+I448+I449+I450+I451+I453</f>
        <v>703298.29798999988</v>
      </c>
      <c r="J446" s="48">
        <f>J447+J448+J449+J450+J451+J453</f>
        <v>528619.92386999994</v>
      </c>
      <c r="K446" s="48">
        <f>K447+K448+K449+K450+K451+K453</f>
        <v>812774.47998999991</v>
      </c>
      <c r="L446" s="48">
        <f>L447+L448+L449+L450+L451+L453</f>
        <v>1127475.5988799999</v>
      </c>
      <c r="M446" s="48">
        <f>M447+M448+M449+M450+M451+M453</f>
        <v>712043.90616000013</v>
      </c>
      <c r="N446" s="48">
        <f>N447+N448+N449+N450+N451+N453</f>
        <v>749727.04967999994</v>
      </c>
      <c r="O446" s="47">
        <f>O447+O448+O449+O450+O451+O453</f>
        <v>860705.18685000006</v>
      </c>
      <c r="P446" s="57">
        <f>P447+P448+P449+P450+P451+P453</f>
        <v>528708.60813000007</v>
      </c>
      <c r="Q446" s="57">
        <f>Q447+Q448+Q449+Q450+Q451+Q453</f>
        <v>659792.68163000001</v>
      </c>
      <c r="S446" s="39"/>
    </row>
    <row r="447" ht="15" customHeight="1">
      <c r="A447" s="76"/>
      <c r="B447" s="71"/>
      <c r="C447" s="46" t="s">
        <v>11</v>
      </c>
      <c r="D447" s="32">
        <v>814</v>
      </c>
      <c r="E447" s="48">
        <f t="shared" si="311"/>
        <v>350801.49908000004</v>
      </c>
      <c r="F447" s="48">
        <f t="shared" ref="F447:F453" si="336">F455+F463+F471</f>
        <v>4054.6999999999998</v>
      </c>
      <c r="G447" s="48">
        <f t="shared" ref="G447:G453" si="337">G455+G463+G471</f>
        <v>3754.0999999999999</v>
      </c>
      <c r="H447" s="48">
        <f t="shared" ref="H447:H453" si="338">H455+H463+H471</f>
        <v>3649.1999999999998</v>
      </c>
      <c r="I447" s="48">
        <f t="shared" ref="I447:I453" si="339">I455+I463+I471</f>
        <v>2680.5999999999999</v>
      </c>
      <c r="J447" s="48">
        <f t="shared" ref="J447:J453" si="340">J455+J463+J471</f>
        <v>3141.0999999999999</v>
      </c>
      <c r="K447" s="48">
        <f t="shared" ref="K447:K453" si="341">K455+K463+K471</f>
        <v>3195</v>
      </c>
      <c r="L447" s="48">
        <f t="shared" ref="L447:L453" si="342">L455+L463+L471</f>
        <v>321188.79907999997</v>
      </c>
      <c r="M447" s="48">
        <f t="shared" ref="M447:M453" si="343">M455+M463+M471</f>
        <v>1853.6000000000931</v>
      </c>
      <c r="N447" s="48">
        <f t="shared" ref="N447:N453" si="344">N455+N463+N471</f>
        <v>1775.0999999999999</v>
      </c>
      <c r="O447" s="57">
        <f t="shared" ref="O447:O453" si="345">O455+O463+O471</f>
        <v>1756.5</v>
      </c>
      <c r="P447" s="57">
        <f t="shared" ref="P447:P453" si="346">P455+P463+P471</f>
        <v>1839.8</v>
      </c>
      <c r="Q447" s="57">
        <f t="shared" ref="Q447:Q453" si="347">Q455+Q463+Q471</f>
        <v>1913</v>
      </c>
      <c r="S447" s="39"/>
    </row>
    <row r="448" ht="15" customHeight="1">
      <c r="A448" s="76"/>
      <c r="B448" s="71"/>
      <c r="C448" s="46" t="s">
        <v>22</v>
      </c>
      <c r="D448" s="53" t="s">
        <v>23</v>
      </c>
      <c r="E448" s="47">
        <f t="shared" si="311"/>
        <v>4957774.6018000003</v>
      </c>
      <c r="F448" s="48">
        <f t="shared" si="336"/>
        <v>224927.25511</v>
      </c>
      <c r="G448" s="48">
        <f t="shared" si="337"/>
        <v>233150.25539999999</v>
      </c>
      <c r="H448" s="48">
        <f t="shared" si="338"/>
        <v>233623.79384</v>
      </c>
      <c r="I448" s="48">
        <f t="shared" si="339"/>
        <v>479760.30798999994</v>
      </c>
      <c r="J448" s="48">
        <f t="shared" si="340"/>
        <v>282667.69386999996</v>
      </c>
      <c r="K448" s="48">
        <f t="shared" si="341"/>
        <v>462186.45760999998</v>
      </c>
      <c r="L448" s="48">
        <f t="shared" si="342"/>
        <v>491017.5526</v>
      </c>
      <c r="M448" s="48">
        <f t="shared" si="343"/>
        <v>488315.51637000003</v>
      </c>
      <c r="N448" s="48">
        <f t="shared" si="344"/>
        <v>475668.72693</v>
      </c>
      <c r="O448" s="47">
        <f t="shared" si="345"/>
        <v>531249.45232000004</v>
      </c>
      <c r="P448" s="57">
        <f t="shared" si="346"/>
        <v>526868.80813000002</v>
      </c>
      <c r="Q448" s="57">
        <f t="shared" si="347"/>
        <v>528338.78162999998</v>
      </c>
      <c r="S448" s="91"/>
    </row>
    <row r="449" ht="15" customHeight="1">
      <c r="A449" s="76"/>
      <c r="B449" s="71"/>
      <c r="C449" s="46" t="s">
        <v>13</v>
      </c>
      <c r="D449" s="53"/>
      <c r="E449" s="48">
        <f t="shared" si="311"/>
        <v>0</v>
      </c>
      <c r="F449" s="48">
        <f t="shared" si="336"/>
        <v>0</v>
      </c>
      <c r="G449" s="48">
        <f t="shared" si="337"/>
        <v>0</v>
      </c>
      <c r="H449" s="48">
        <f t="shared" si="338"/>
        <v>0</v>
      </c>
      <c r="I449" s="48">
        <f t="shared" si="339"/>
        <v>0</v>
      </c>
      <c r="J449" s="48">
        <f t="shared" si="340"/>
        <v>0</v>
      </c>
      <c r="K449" s="48">
        <f t="shared" si="341"/>
        <v>0</v>
      </c>
      <c r="L449" s="48">
        <f t="shared" si="342"/>
        <v>0</v>
      </c>
      <c r="M449" s="48">
        <f t="shared" si="343"/>
        <v>0</v>
      </c>
      <c r="N449" s="48">
        <f t="shared" si="344"/>
        <v>0</v>
      </c>
      <c r="O449" s="57">
        <f t="shared" si="345"/>
        <v>0</v>
      </c>
      <c r="P449" s="57">
        <f t="shared" si="346"/>
        <v>0</v>
      </c>
      <c r="Q449" s="57">
        <f t="shared" si="347"/>
        <v>0</v>
      </c>
      <c r="S449" s="39"/>
    </row>
    <row r="450" ht="30" customHeight="1">
      <c r="A450" s="76"/>
      <c r="B450" s="71"/>
      <c r="C450" s="46" t="s">
        <v>14</v>
      </c>
      <c r="D450" s="53" t="s">
        <v>140</v>
      </c>
      <c r="E450" s="48">
        <f t="shared" si="311"/>
        <v>2077728.93665</v>
      </c>
      <c r="F450" s="48">
        <f t="shared" si="336"/>
        <v>0</v>
      </c>
      <c r="G450" s="48">
        <f t="shared" si="337"/>
        <v>0</v>
      </c>
      <c r="H450" s="48">
        <f t="shared" si="338"/>
        <v>0</v>
      </c>
      <c r="I450" s="48">
        <f t="shared" si="339"/>
        <v>220857.39000000001</v>
      </c>
      <c r="J450" s="48">
        <f t="shared" si="340"/>
        <v>242811.13</v>
      </c>
      <c r="K450" s="48">
        <f t="shared" si="341"/>
        <v>347393.02237999998</v>
      </c>
      <c r="L450" s="48">
        <f t="shared" si="342"/>
        <v>315269.24719999998</v>
      </c>
      <c r="M450" s="48">
        <f t="shared" si="343"/>
        <v>221874.78979000001</v>
      </c>
      <c r="N450" s="48">
        <f t="shared" si="344"/>
        <v>272283.22275000002</v>
      </c>
      <c r="O450" s="57">
        <f t="shared" si="345"/>
        <v>327699.23453000002</v>
      </c>
      <c r="P450" s="57">
        <f t="shared" si="346"/>
        <v>0</v>
      </c>
      <c r="Q450" s="57">
        <f t="shared" si="347"/>
        <v>129540.89999999999</v>
      </c>
    </row>
    <row r="451" ht="15" customHeight="1">
      <c r="A451" s="76"/>
      <c r="B451" s="71"/>
      <c r="C451" s="46" t="s">
        <v>17</v>
      </c>
      <c r="D451" s="53"/>
      <c r="E451" s="48">
        <f t="shared" si="311"/>
        <v>0</v>
      </c>
      <c r="F451" s="48">
        <f t="shared" si="336"/>
        <v>0</v>
      </c>
      <c r="G451" s="48">
        <f t="shared" si="337"/>
        <v>0</v>
      </c>
      <c r="H451" s="48">
        <f t="shared" si="338"/>
        <v>0</v>
      </c>
      <c r="I451" s="48">
        <f t="shared" si="339"/>
        <v>0</v>
      </c>
      <c r="J451" s="48">
        <f t="shared" si="340"/>
        <v>0</v>
      </c>
      <c r="K451" s="48">
        <f t="shared" si="341"/>
        <v>0</v>
      </c>
      <c r="L451" s="48">
        <f t="shared" si="342"/>
        <v>0</v>
      </c>
      <c r="M451" s="48">
        <f t="shared" si="343"/>
        <v>0</v>
      </c>
      <c r="N451" s="48">
        <f t="shared" si="344"/>
        <v>0</v>
      </c>
      <c r="O451" s="57">
        <f t="shared" si="345"/>
        <v>0</v>
      </c>
      <c r="P451" s="57">
        <f t="shared" si="346"/>
        <v>0</v>
      </c>
      <c r="Q451" s="57">
        <f t="shared" si="347"/>
        <v>0</v>
      </c>
    </row>
    <row r="452" ht="30" customHeight="1">
      <c r="A452" s="76"/>
      <c r="B452" s="71"/>
      <c r="C452" s="46" t="s">
        <v>18</v>
      </c>
      <c r="D452" s="53"/>
      <c r="E452" s="48">
        <f t="shared" si="311"/>
        <v>0</v>
      </c>
      <c r="F452" s="48">
        <f t="shared" si="336"/>
        <v>0</v>
      </c>
      <c r="G452" s="48">
        <f t="shared" si="337"/>
        <v>0</v>
      </c>
      <c r="H452" s="48">
        <f t="shared" si="338"/>
        <v>0</v>
      </c>
      <c r="I452" s="48">
        <f t="shared" si="339"/>
        <v>0</v>
      </c>
      <c r="J452" s="48">
        <f t="shared" si="340"/>
        <v>0</v>
      </c>
      <c r="K452" s="48">
        <f t="shared" si="341"/>
        <v>0</v>
      </c>
      <c r="L452" s="48">
        <f t="shared" si="342"/>
        <v>0</v>
      </c>
      <c r="M452" s="48">
        <f t="shared" si="343"/>
        <v>0</v>
      </c>
      <c r="N452" s="48">
        <f t="shared" si="344"/>
        <v>0</v>
      </c>
      <c r="O452" s="57">
        <f t="shared" si="345"/>
        <v>0</v>
      </c>
      <c r="P452" s="57">
        <f t="shared" si="346"/>
        <v>0</v>
      </c>
      <c r="Q452" s="57">
        <f t="shared" si="347"/>
        <v>0</v>
      </c>
    </row>
    <row r="453" ht="30" customHeight="1">
      <c r="A453" s="29"/>
      <c r="B453" s="75"/>
      <c r="C453" s="46" t="s">
        <v>24</v>
      </c>
      <c r="D453" s="53"/>
      <c r="E453" s="48">
        <f t="shared" si="311"/>
        <v>0</v>
      </c>
      <c r="F453" s="48">
        <f t="shared" si="336"/>
        <v>0</v>
      </c>
      <c r="G453" s="48">
        <f t="shared" si="337"/>
        <v>0</v>
      </c>
      <c r="H453" s="48">
        <f t="shared" si="338"/>
        <v>0</v>
      </c>
      <c r="I453" s="48">
        <f t="shared" si="339"/>
        <v>0</v>
      </c>
      <c r="J453" s="48">
        <f t="shared" si="340"/>
        <v>0</v>
      </c>
      <c r="K453" s="48">
        <f t="shared" si="341"/>
        <v>0</v>
      </c>
      <c r="L453" s="48">
        <f t="shared" si="342"/>
        <v>0</v>
      </c>
      <c r="M453" s="48">
        <f t="shared" si="343"/>
        <v>0</v>
      </c>
      <c r="N453" s="48">
        <f t="shared" si="344"/>
        <v>0</v>
      </c>
      <c r="O453" s="57">
        <f t="shared" si="345"/>
        <v>0</v>
      </c>
      <c r="P453" s="57">
        <f t="shared" si="346"/>
        <v>0</v>
      </c>
      <c r="Q453" s="57">
        <f t="shared" si="347"/>
        <v>0</v>
      </c>
    </row>
    <row r="454" ht="15" customHeight="1">
      <c r="A454" s="24" t="s">
        <v>143</v>
      </c>
      <c r="B454" s="68" t="s">
        <v>144</v>
      </c>
      <c r="C454" s="46" t="s">
        <v>10</v>
      </c>
      <c r="D454" s="32"/>
      <c r="E454" s="47">
        <f t="shared" si="311"/>
        <v>5816640.0362499999</v>
      </c>
      <c r="F454" s="48">
        <f>F455+F456+F457+F458+F459+F461</f>
        <v>115117.265</v>
      </c>
      <c r="G454" s="48">
        <f>G455+G456+G457+G458+G459+G461</f>
        <v>109085.85000000001</v>
      </c>
      <c r="H454" s="48">
        <f>H455+H456+H457+H458+H459+H461</f>
        <v>120843.4532</v>
      </c>
      <c r="I454" s="48">
        <f>I455+I456+I457+I458+I459+I461</f>
        <v>586057.75922999997</v>
      </c>
      <c r="J454" s="48">
        <f>J455+J456+J457+J458+J459+J461</f>
        <v>405221.58172000002</v>
      </c>
      <c r="K454" s="48">
        <f>K455+K456+K457+K458+K459+K461</f>
        <v>679310.64198999992</v>
      </c>
      <c r="L454" s="48">
        <f>L455+L456+L457+L458+L459+L461</f>
        <v>987965.78078000003</v>
      </c>
      <c r="M454" s="48">
        <f>M455+M456+M457+M458+M459+M461</f>
        <v>572643.00532000011</v>
      </c>
      <c r="N454" s="48">
        <f>N455+N456+N457+N458+N459+N461</f>
        <v>614753.97848000005</v>
      </c>
      <c r="O454" s="47">
        <f>O455+O456+O457+O458+O459+O461</f>
        <v>720579.6714900001</v>
      </c>
      <c r="P454" s="57">
        <f>P455+P456+P457+P458+P459+P461</f>
        <v>387584.41277</v>
      </c>
      <c r="Q454" s="57">
        <f>Q455+Q456+Q457+Q458+Q459+Q461</f>
        <v>517476.63627000002</v>
      </c>
    </row>
    <row r="455" ht="15" customHeight="1">
      <c r="A455" s="76"/>
      <c r="B455" s="71"/>
      <c r="C455" s="46" t="s">
        <v>11</v>
      </c>
      <c r="D455" s="32">
        <v>814</v>
      </c>
      <c r="E455" s="48">
        <f t="shared" si="311"/>
        <v>341394.27908000007</v>
      </c>
      <c r="F455" s="48">
        <v>4054.6999999999998</v>
      </c>
      <c r="G455" s="48">
        <v>3754.0999999999999</v>
      </c>
      <c r="H455" s="48">
        <v>3649.1999999999998</v>
      </c>
      <c r="I455" s="48">
        <v>2680.5999999999999</v>
      </c>
      <c r="J455" s="48">
        <v>3141.0999999999999</v>
      </c>
      <c r="K455" s="48">
        <v>3195</v>
      </c>
      <c r="L455" s="48">
        <v>311781.57908</v>
      </c>
      <c r="M455" s="48">
        <f>806353.3-33620-770879.7</f>
        <v>1853.6000000000931</v>
      </c>
      <c r="N455" s="48">
        <v>1775.0999999999999</v>
      </c>
      <c r="O455" s="57">
        <v>1756.5</v>
      </c>
      <c r="P455" s="57">
        <v>1839.8</v>
      </c>
      <c r="Q455" s="57">
        <v>1913</v>
      </c>
    </row>
    <row r="456" ht="15" customHeight="1">
      <c r="A456" s="76"/>
      <c r="B456" s="71"/>
      <c r="C456" s="46" t="s">
        <v>22</v>
      </c>
      <c r="D456" s="53" t="s">
        <v>23</v>
      </c>
      <c r="E456" s="47">
        <f t="shared" si="311"/>
        <v>3397516.8205200005</v>
      </c>
      <c r="F456" s="48">
        <v>111062.565</v>
      </c>
      <c r="G456" s="48">
        <v>105331.75</v>
      </c>
      <c r="H456" s="48">
        <v>117194.25320000001</v>
      </c>
      <c r="I456" s="48">
        <v>362519.76922999998</v>
      </c>
      <c r="J456" s="48">
        <v>159269.35172000001</v>
      </c>
      <c r="K456" s="48">
        <v>328722.61960999999</v>
      </c>
      <c r="L456" s="48">
        <v>360914.95449999999</v>
      </c>
      <c r="M456" s="48">
        <v>348914.61553000001</v>
      </c>
      <c r="N456" s="48">
        <v>340695.65573</v>
      </c>
      <c r="O456" s="47">
        <v>391123.93696000002</v>
      </c>
      <c r="P456" s="57">
        <v>385744.61277000001</v>
      </c>
      <c r="Q456" s="57">
        <v>386022.73626999999</v>
      </c>
      <c r="S456" s="91"/>
    </row>
    <row r="457" ht="15" customHeight="1">
      <c r="A457" s="76"/>
      <c r="B457" s="71"/>
      <c r="C457" s="46" t="s">
        <v>13</v>
      </c>
      <c r="D457" s="53"/>
      <c r="E457" s="48">
        <f t="shared" si="311"/>
        <v>0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57">
        <v>0</v>
      </c>
      <c r="P457" s="57">
        <v>0</v>
      </c>
      <c r="Q457" s="57">
        <v>0</v>
      </c>
    </row>
    <row r="458" ht="30" customHeight="1">
      <c r="A458" s="76"/>
      <c r="B458" s="71"/>
      <c r="C458" s="46" t="s">
        <v>14</v>
      </c>
      <c r="D458" s="53" t="s">
        <v>140</v>
      </c>
      <c r="E458" s="48">
        <f t="shared" si="311"/>
        <v>2077728.93665</v>
      </c>
      <c r="F458" s="48">
        <v>0</v>
      </c>
      <c r="G458" s="48">
        <v>0</v>
      </c>
      <c r="H458" s="48">
        <v>0</v>
      </c>
      <c r="I458" s="92">
        <v>220857.39000000001</v>
      </c>
      <c r="J458" s="92">
        <v>242811.13</v>
      </c>
      <c r="K458" s="48">
        <v>347393.02237999998</v>
      </c>
      <c r="L458" s="48">
        <v>315269.24719999998</v>
      </c>
      <c r="M458" s="48">
        <v>221874.78979000001</v>
      </c>
      <c r="N458" s="48">
        <v>272283.22275000002</v>
      </c>
      <c r="O458" s="77">
        <v>327699.23453000002</v>
      </c>
      <c r="P458" s="57">
        <f>P466+P474+P482</f>
        <v>0</v>
      </c>
      <c r="Q458" s="57">
        <v>129540.89999999999</v>
      </c>
    </row>
    <row r="459" ht="15" customHeight="1">
      <c r="A459" s="76"/>
      <c r="B459" s="71"/>
      <c r="C459" s="46" t="s">
        <v>17</v>
      </c>
      <c r="D459" s="53"/>
      <c r="E459" s="48">
        <f t="shared" si="311"/>
        <v>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57">
        <v>0</v>
      </c>
      <c r="P459" s="57">
        <v>0</v>
      </c>
      <c r="Q459" s="57">
        <v>0</v>
      </c>
    </row>
    <row r="460" ht="30" customHeight="1">
      <c r="A460" s="76"/>
      <c r="B460" s="71"/>
      <c r="C460" s="46" t="s">
        <v>18</v>
      </c>
      <c r="D460" s="53"/>
      <c r="E460" s="48">
        <f t="shared" si="311"/>
        <v>0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57">
        <v>0</v>
      </c>
      <c r="P460" s="57">
        <v>0</v>
      </c>
      <c r="Q460" s="57">
        <v>0</v>
      </c>
    </row>
    <row r="461" ht="30" customHeight="1">
      <c r="A461" s="29"/>
      <c r="B461" s="75"/>
      <c r="C461" s="46" t="s">
        <v>24</v>
      </c>
      <c r="D461" s="53"/>
      <c r="E461" s="48">
        <f t="shared" si="311"/>
        <v>0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57">
        <v>0</v>
      </c>
      <c r="P461" s="57">
        <v>0</v>
      </c>
      <c r="Q461" s="57">
        <v>0</v>
      </c>
    </row>
    <row r="462" ht="15" customHeight="1">
      <c r="A462" s="24" t="s">
        <v>145</v>
      </c>
      <c r="B462" s="68" t="s">
        <v>146</v>
      </c>
      <c r="C462" s="46" t="s">
        <v>10</v>
      </c>
      <c r="D462" s="32"/>
      <c r="E462" s="48">
        <f t="shared" si="311"/>
        <v>1346957.42117</v>
      </c>
      <c r="F462" s="48">
        <f>F463+F464+F465+F466+F467+F469</f>
        <v>85611.3995</v>
      </c>
      <c r="G462" s="48">
        <f>G463+G464+G465+G466+G467+G469</f>
        <v>107452.603</v>
      </c>
      <c r="H462" s="48">
        <f>H463+H464+H465+H466+H467+H469</f>
        <v>100197.17044</v>
      </c>
      <c r="I462" s="48">
        <f>I463+I464+I465+I466+I467+I469</f>
        <v>101602.43876</v>
      </c>
      <c r="J462" s="48">
        <f>J463+J464+J465+J466+J467+J469</f>
        <v>105558.59385</v>
      </c>
      <c r="K462" s="48">
        <f>K463+K464+K465+K466+K467+K469</f>
        <v>114625.288</v>
      </c>
      <c r="L462" s="48">
        <f>L463+L464+L465+L466+L467+L469</f>
        <v>123642.01210000001</v>
      </c>
      <c r="M462" s="48">
        <f>M463+M464+M465+M466+M467+M469</f>
        <v>121802.18685</v>
      </c>
      <c r="N462" s="48">
        <f>N463+N464+N465+N466+N467+N469</f>
        <v>116249.05787999999</v>
      </c>
      <c r="O462" s="57">
        <f>O463+O464+O465+O466+O467+O469</f>
        <v>122342.48693</v>
      </c>
      <c r="P462" s="57">
        <f>P463+P464+P465+P466+P467+P469</f>
        <v>123341.16693000001</v>
      </c>
      <c r="Q462" s="57">
        <f>Q463+Q464+Q465+Q466+Q467+Q469</f>
        <v>124533.01693</v>
      </c>
    </row>
    <row r="463" ht="15" customHeight="1">
      <c r="A463" s="76"/>
      <c r="B463" s="71"/>
      <c r="C463" s="46" t="s">
        <v>11</v>
      </c>
      <c r="D463" s="32"/>
      <c r="E463" s="48">
        <f t="shared" si="311"/>
        <v>9407.2199999999993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9407.2199999999993</v>
      </c>
      <c r="M463" s="48">
        <v>0</v>
      </c>
      <c r="N463" s="48">
        <v>0</v>
      </c>
      <c r="O463" s="57">
        <v>0</v>
      </c>
      <c r="P463" s="57">
        <v>0</v>
      </c>
      <c r="Q463" s="57">
        <v>0</v>
      </c>
    </row>
    <row r="464" ht="15" customHeight="1">
      <c r="A464" s="76"/>
      <c r="B464" s="71"/>
      <c r="C464" s="46" t="s">
        <v>22</v>
      </c>
      <c r="D464" s="53" t="s">
        <v>23</v>
      </c>
      <c r="E464" s="48">
        <f t="shared" si="311"/>
        <v>1337550.2011699998</v>
      </c>
      <c r="F464" s="48">
        <v>85611.3995</v>
      </c>
      <c r="G464" s="48">
        <v>107452.603</v>
      </c>
      <c r="H464" s="48">
        <v>100197.17044</v>
      </c>
      <c r="I464" s="48">
        <v>101602.43876</v>
      </c>
      <c r="J464" s="48">
        <v>105558.59385</v>
      </c>
      <c r="K464" s="48">
        <v>114625.288</v>
      </c>
      <c r="L464" s="48">
        <v>114234.79210000001</v>
      </c>
      <c r="M464" s="48">
        <f>121798.29093+3.89592</f>
        <v>121802.18685</v>
      </c>
      <c r="N464" s="48">
        <v>116249.05787999999</v>
      </c>
      <c r="O464" s="57">
        <v>122342.48693</v>
      </c>
      <c r="P464" s="57">
        <v>123341.16693000001</v>
      </c>
      <c r="Q464" s="57">
        <v>124533.01693</v>
      </c>
      <c r="S464" s="91"/>
    </row>
    <row r="465" ht="15" customHeight="1">
      <c r="A465" s="76"/>
      <c r="B465" s="71"/>
      <c r="C465" s="46" t="s">
        <v>13</v>
      </c>
      <c r="D465" s="53"/>
      <c r="E465" s="48">
        <f t="shared" si="311"/>
        <v>0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57">
        <v>0</v>
      </c>
      <c r="P465" s="57">
        <v>0</v>
      </c>
      <c r="Q465" s="57">
        <v>0</v>
      </c>
    </row>
    <row r="466" ht="30" customHeight="1">
      <c r="A466" s="76"/>
      <c r="B466" s="71"/>
      <c r="C466" s="46" t="s">
        <v>14</v>
      </c>
      <c r="D466" s="53"/>
      <c r="E466" s="48">
        <f t="shared" si="311"/>
        <v>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57">
        <v>0</v>
      </c>
      <c r="P466" s="57">
        <v>0</v>
      </c>
      <c r="Q466" s="57">
        <v>0</v>
      </c>
    </row>
    <row r="467" ht="15" customHeight="1">
      <c r="A467" s="76"/>
      <c r="B467" s="71"/>
      <c r="C467" s="46" t="s">
        <v>17</v>
      </c>
      <c r="D467" s="53"/>
      <c r="E467" s="48">
        <f t="shared" si="311"/>
        <v>0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57">
        <v>0</v>
      </c>
      <c r="P467" s="57">
        <v>0</v>
      </c>
      <c r="Q467" s="57">
        <v>0</v>
      </c>
    </row>
    <row r="468" ht="30" customHeight="1">
      <c r="A468" s="76"/>
      <c r="B468" s="71"/>
      <c r="C468" s="46" t="s">
        <v>18</v>
      </c>
      <c r="D468" s="53"/>
      <c r="E468" s="48">
        <f t="shared" si="311"/>
        <v>0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57">
        <v>0</v>
      </c>
      <c r="P468" s="57">
        <v>0</v>
      </c>
      <c r="Q468" s="57">
        <v>0</v>
      </c>
    </row>
    <row r="469" ht="34" customHeight="1">
      <c r="A469" s="29"/>
      <c r="B469" s="75"/>
      <c r="C469" s="46" t="s">
        <v>24</v>
      </c>
      <c r="D469" s="53"/>
      <c r="E469" s="48">
        <f t="shared" si="311"/>
        <v>0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57">
        <v>0</v>
      </c>
      <c r="P469" s="57">
        <v>0</v>
      </c>
      <c r="Q469" s="57">
        <v>0</v>
      </c>
    </row>
    <row r="470" ht="15" customHeight="1">
      <c r="A470" s="24" t="s">
        <v>147</v>
      </c>
      <c r="B470" s="68" t="s">
        <v>148</v>
      </c>
      <c r="C470" s="46" t="s">
        <v>10</v>
      </c>
      <c r="D470" s="32"/>
      <c r="E470" s="48">
        <f t="shared" si="311"/>
        <v>222707.58011000001</v>
      </c>
      <c r="F470" s="48">
        <f>F471+F472+F473+F474+F475+F477</f>
        <v>28253.29061</v>
      </c>
      <c r="G470" s="48">
        <f>G471+G472+G473+G474+G475+G477</f>
        <v>20365.902399999999</v>
      </c>
      <c r="H470" s="48">
        <f>H471+H472+H473+H474+H475+H477</f>
        <v>16232.370199999999</v>
      </c>
      <c r="I470" s="48">
        <f>I471+I472+I473+I474+I475+I477</f>
        <v>15638.1</v>
      </c>
      <c r="J470" s="48">
        <f>J471+J472+J473+J474+J475+J477</f>
        <v>17839.748299999999</v>
      </c>
      <c r="K470" s="48">
        <f>K471+K472+K473+K474+K475+K477</f>
        <v>18838.549999999999</v>
      </c>
      <c r="L470" s="48">
        <f>L471+L472+L473+L474+L475+L477</f>
        <v>15867.806</v>
      </c>
      <c r="M470" s="48">
        <f>M471+M472+M473+M474+M475+M477</f>
        <v>17598.71399</v>
      </c>
      <c r="N470" s="48">
        <f>N471+N472+N473+N474+N475+N477</f>
        <v>18724.013319999998</v>
      </c>
      <c r="O470" s="57">
        <f>O471+O472+O473+O474+O475+O477</f>
        <v>17783.028429999998</v>
      </c>
      <c r="P470" s="57">
        <f>P471+P472+P473+P474+P475+P477</f>
        <v>17783.028429999998</v>
      </c>
      <c r="Q470" s="57">
        <f>Q471+Q472+Q473+Q474+Q475+Q477</f>
        <v>17783.028429999998</v>
      </c>
    </row>
    <row r="471" ht="15" customHeight="1">
      <c r="A471" s="76"/>
      <c r="B471" s="71"/>
      <c r="C471" s="46" t="s">
        <v>11</v>
      </c>
      <c r="D471" s="32"/>
      <c r="E471" s="48">
        <f t="shared" si="311"/>
        <v>0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57">
        <v>0</v>
      </c>
      <c r="P471" s="57">
        <v>0</v>
      </c>
      <c r="Q471" s="57">
        <v>0</v>
      </c>
    </row>
    <row r="472" ht="15" customHeight="1">
      <c r="A472" s="76"/>
      <c r="B472" s="71"/>
      <c r="C472" s="46" t="s">
        <v>22</v>
      </c>
      <c r="D472" s="53" t="s">
        <v>23</v>
      </c>
      <c r="E472" s="48">
        <f t="shared" si="311"/>
        <v>222707.58011000001</v>
      </c>
      <c r="F472" s="48">
        <v>28253.29061</v>
      </c>
      <c r="G472" s="48">
        <v>20365.902399999999</v>
      </c>
      <c r="H472" s="48">
        <v>16232.370199999999</v>
      </c>
      <c r="I472" s="48">
        <v>15638.1</v>
      </c>
      <c r="J472" s="48">
        <v>17839.748299999999</v>
      </c>
      <c r="K472" s="48">
        <v>18838.549999999999</v>
      </c>
      <c r="L472" s="48">
        <v>15867.806</v>
      </c>
      <c r="M472" s="48">
        <f>17594.37555+4.33844</f>
        <v>17598.71399</v>
      </c>
      <c r="N472" s="48">
        <v>18724.013319999998</v>
      </c>
      <c r="O472" s="57">
        <v>17783.028429999998</v>
      </c>
      <c r="P472" s="57">
        <v>17783.028429999998</v>
      </c>
      <c r="Q472" s="57">
        <v>17783.028429999998</v>
      </c>
      <c r="S472" s="91"/>
    </row>
    <row r="473" ht="15" customHeight="1">
      <c r="A473" s="76"/>
      <c r="B473" s="71"/>
      <c r="C473" s="46" t="s">
        <v>13</v>
      </c>
      <c r="D473" s="53"/>
      <c r="E473" s="48">
        <f t="shared" si="311"/>
        <v>0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57">
        <v>0</v>
      </c>
      <c r="P473" s="57">
        <v>0</v>
      </c>
      <c r="Q473" s="57">
        <v>0</v>
      </c>
    </row>
    <row r="474" ht="30" customHeight="1">
      <c r="A474" s="76"/>
      <c r="B474" s="71"/>
      <c r="C474" s="46" t="s">
        <v>14</v>
      </c>
      <c r="D474" s="53"/>
      <c r="E474" s="48">
        <f t="shared" si="311"/>
        <v>0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57">
        <v>0</v>
      </c>
      <c r="P474" s="57">
        <v>0</v>
      </c>
      <c r="Q474" s="57">
        <v>0</v>
      </c>
    </row>
    <row r="475" ht="15" customHeight="1">
      <c r="A475" s="76"/>
      <c r="B475" s="71"/>
      <c r="C475" s="46" t="s">
        <v>17</v>
      </c>
      <c r="D475" s="53"/>
      <c r="E475" s="48">
        <f t="shared" si="311"/>
        <v>0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57">
        <v>0</v>
      </c>
      <c r="P475" s="57">
        <v>0</v>
      </c>
      <c r="Q475" s="57">
        <v>0</v>
      </c>
    </row>
    <row r="476" ht="30" customHeight="1">
      <c r="A476" s="76"/>
      <c r="B476" s="71"/>
      <c r="C476" s="46" t="s">
        <v>18</v>
      </c>
      <c r="D476" s="53"/>
      <c r="E476" s="48">
        <f t="shared" si="311"/>
        <v>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57">
        <v>0</v>
      </c>
      <c r="P476" s="57">
        <v>0</v>
      </c>
      <c r="Q476" s="57">
        <v>0</v>
      </c>
    </row>
    <row r="477" ht="30" customHeight="1">
      <c r="A477" s="29"/>
      <c r="B477" s="75"/>
      <c r="C477" s="46" t="s">
        <v>24</v>
      </c>
      <c r="D477" s="53"/>
      <c r="E477" s="48">
        <f t="shared" si="311"/>
        <v>0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57">
        <v>0</v>
      </c>
      <c r="P477" s="57">
        <v>0</v>
      </c>
      <c r="Q477" s="57">
        <v>0</v>
      </c>
    </row>
    <row r="478" ht="15" customHeight="1">
      <c r="A478" s="24" t="s">
        <v>149</v>
      </c>
      <c r="B478" s="68" t="s">
        <v>150</v>
      </c>
      <c r="C478" s="46" t="s">
        <v>10</v>
      </c>
      <c r="D478" s="32"/>
      <c r="E478" s="48">
        <f t="shared" si="311"/>
        <v>981564.46110000019</v>
      </c>
      <c r="F478" s="48">
        <f>F479+F480+F481+F482+F483+F485</f>
        <v>85717.229749999999</v>
      </c>
      <c r="G478" s="48">
        <f>G479+G480+G481+G482+G483+G485</f>
        <v>70557.544070000004</v>
      </c>
      <c r="H478" s="48">
        <f>H479+H480+H481+H482+H483+H485</f>
        <v>79982.436660000007</v>
      </c>
      <c r="I478" s="48">
        <f>I479+I480+I481+I482+I483+I485</f>
        <v>89918.61404</v>
      </c>
      <c r="J478" s="48">
        <f>J479+J480+J481+J482+J483+J485</f>
        <v>146505.72707000002</v>
      </c>
      <c r="K478" s="48">
        <f>K479+K480+K481+K482+K483+K485</f>
        <v>107569.74626</v>
      </c>
      <c r="L478" s="48">
        <f>L479+L480+L481+L482+L483+L485</f>
        <v>55896.649729999997</v>
      </c>
      <c r="M478" s="48">
        <f>M479+M480+M481+M482+M483+M485</f>
        <v>77884.745320000002</v>
      </c>
      <c r="N478" s="48">
        <f>N479+N480+N481+N482+N483+N485</f>
        <v>65490.4202</v>
      </c>
      <c r="O478" s="57">
        <f>O479+O480+O481+O482+O483+O485</f>
        <v>67347.115999999995</v>
      </c>
      <c r="P478" s="57">
        <f>P479+P480+P481+P482+P483+P485</f>
        <v>67347.115999999995</v>
      </c>
      <c r="Q478" s="57">
        <f>Q479+Q480+Q481+Q482+Q483+Q485</f>
        <v>67347.115999999995</v>
      </c>
    </row>
    <row r="479" ht="15" customHeight="1">
      <c r="A479" s="76"/>
      <c r="B479" s="71"/>
      <c r="C479" s="46" t="s">
        <v>11</v>
      </c>
      <c r="D479" s="32"/>
      <c r="E479" s="48">
        <f t="shared" si="311"/>
        <v>27000</v>
      </c>
      <c r="F479" s="48">
        <f t="shared" ref="F479:F485" si="348">F487+F495</f>
        <v>0</v>
      </c>
      <c r="G479" s="48">
        <f t="shared" ref="G479:G485" si="349">G487+G495</f>
        <v>0</v>
      </c>
      <c r="H479" s="48">
        <f t="shared" ref="H479:H485" si="350">H487+H495</f>
        <v>0</v>
      </c>
      <c r="I479" s="48">
        <v>0</v>
      </c>
      <c r="J479" s="48">
        <f t="shared" ref="J479:J485" si="351">J487+J495</f>
        <v>27000</v>
      </c>
      <c r="K479" s="48">
        <f t="shared" ref="K479:K485" si="352">K487+K495</f>
        <v>0</v>
      </c>
      <c r="L479" s="48">
        <f t="shared" ref="L479:L485" si="353">L487+L495</f>
        <v>0</v>
      </c>
      <c r="M479" s="48">
        <f t="shared" ref="M479:M485" si="354">M487+M495</f>
        <v>0</v>
      </c>
      <c r="N479" s="48">
        <f t="shared" ref="N479:N485" si="355">N487+N495</f>
        <v>0</v>
      </c>
      <c r="O479" s="57">
        <f t="shared" ref="O479:O485" si="356">O487+O495</f>
        <v>0</v>
      </c>
      <c r="P479" s="57">
        <f t="shared" ref="P479:P485" si="357">P487+P495</f>
        <v>0</v>
      </c>
      <c r="Q479" s="57">
        <f t="shared" ref="Q479:Q485" si="358">Q487+Q495</f>
        <v>0</v>
      </c>
    </row>
    <row r="480" ht="15" customHeight="1">
      <c r="A480" s="76"/>
      <c r="B480" s="71"/>
      <c r="C480" s="46" t="s">
        <v>22</v>
      </c>
      <c r="D480" s="53" t="s">
        <v>23</v>
      </c>
      <c r="E480" s="48">
        <f t="shared" si="311"/>
        <v>954564.46110000019</v>
      </c>
      <c r="F480" s="48">
        <f t="shared" si="348"/>
        <v>85717.229749999999</v>
      </c>
      <c r="G480" s="48">
        <f t="shared" si="349"/>
        <v>70557.544070000004</v>
      </c>
      <c r="H480" s="48">
        <f t="shared" si="350"/>
        <v>79982.436660000007</v>
      </c>
      <c r="I480" s="48">
        <f t="shared" ref="I480:I485" si="359">I488+I496</f>
        <v>89918.61404</v>
      </c>
      <c r="J480" s="48">
        <f t="shared" si="351"/>
        <v>119505.72707000001</v>
      </c>
      <c r="K480" s="48">
        <f t="shared" si="352"/>
        <v>107569.74626</v>
      </c>
      <c r="L480" s="48">
        <f t="shared" si="353"/>
        <v>55896.649729999997</v>
      </c>
      <c r="M480" s="48">
        <f t="shared" si="354"/>
        <v>77884.745320000002</v>
      </c>
      <c r="N480" s="48">
        <f t="shared" si="355"/>
        <v>65490.4202</v>
      </c>
      <c r="O480" s="57">
        <f t="shared" si="356"/>
        <v>67347.115999999995</v>
      </c>
      <c r="P480" s="57">
        <f t="shared" si="357"/>
        <v>67347.115999999995</v>
      </c>
      <c r="Q480" s="57">
        <f t="shared" si="358"/>
        <v>67347.115999999995</v>
      </c>
      <c r="S480" s="91"/>
    </row>
    <row r="481" ht="15" customHeight="1">
      <c r="A481" s="76"/>
      <c r="B481" s="71"/>
      <c r="C481" s="46" t="s">
        <v>13</v>
      </c>
      <c r="D481" s="53"/>
      <c r="E481" s="48">
        <f t="shared" si="311"/>
        <v>0</v>
      </c>
      <c r="F481" s="48">
        <f t="shared" si="348"/>
        <v>0</v>
      </c>
      <c r="G481" s="48">
        <f t="shared" si="349"/>
        <v>0</v>
      </c>
      <c r="H481" s="48">
        <f t="shared" si="350"/>
        <v>0</v>
      </c>
      <c r="I481" s="48">
        <f t="shared" si="359"/>
        <v>0</v>
      </c>
      <c r="J481" s="48">
        <f t="shared" si="351"/>
        <v>0</v>
      </c>
      <c r="K481" s="48">
        <f t="shared" si="352"/>
        <v>0</v>
      </c>
      <c r="L481" s="48">
        <f t="shared" si="353"/>
        <v>0</v>
      </c>
      <c r="M481" s="48">
        <f t="shared" si="354"/>
        <v>0</v>
      </c>
      <c r="N481" s="48">
        <f t="shared" si="355"/>
        <v>0</v>
      </c>
      <c r="O481" s="57">
        <f t="shared" si="356"/>
        <v>0</v>
      </c>
      <c r="P481" s="57">
        <f t="shared" si="357"/>
        <v>0</v>
      </c>
      <c r="Q481" s="57">
        <f t="shared" si="358"/>
        <v>0</v>
      </c>
    </row>
    <row r="482" ht="30" customHeight="1">
      <c r="A482" s="76"/>
      <c r="B482" s="71"/>
      <c r="C482" s="46" t="s">
        <v>14</v>
      </c>
      <c r="D482" s="53"/>
      <c r="E482" s="48">
        <f t="shared" si="311"/>
        <v>0</v>
      </c>
      <c r="F482" s="48">
        <f t="shared" si="348"/>
        <v>0</v>
      </c>
      <c r="G482" s="48">
        <f t="shared" si="349"/>
        <v>0</v>
      </c>
      <c r="H482" s="48">
        <f t="shared" si="350"/>
        <v>0</v>
      </c>
      <c r="I482" s="48">
        <f t="shared" si="359"/>
        <v>0</v>
      </c>
      <c r="J482" s="48">
        <f t="shared" si="351"/>
        <v>0</v>
      </c>
      <c r="K482" s="48">
        <f t="shared" si="352"/>
        <v>0</v>
      </c>
      <c r="L482" s="48">
        <f t="shared" si="353"/>
        <v>0</v>
      </c>
      <c r="M482" s="48">
        <f t="shared" si="354"/>
        <v>0</v>
      </c>
      <c r="N482" s="48">
        <f t="shared" si="355"/>
        <v>0</v>
      </c>
      <c r="O482" s="57">
        <f t="shared" si="356"/>
        <v>0</v>
      </c>
      <c r="P482" s="57">
        <f t="shared" si="357"/>
        <v>0</v>
      </c>
      <c r="Q482" s="57">
        <f t="shared" si="358"/>
        <v>0</v>
      </c>
    </row>
    <row r="483" ht="15" customHeight="1">
      <c r="A483" s="76"/>
      <c r="B483" s="71"/>
      <c r="C483" s="46" t="s">
        <v>17</v>
      </c>
      <c r="D483" s="53"/>
      <c r="E483" s="48">
        <f t="shared" si="311"/>
        <v>0</v>
      </c>
      <c r="F483" s="48">
        <f t="shared" si="348"/>
        <v>0</v>
      </c>
      <c r="G483" s="48">
        <f t="shared" si="349"/>
        <v>0</v>
      </c>
      <c r="H483" s="48">
        <f t="shared" si="350"/>
        <v>0</v>
      </c>
      <c r="I483" s="48">
        <f t="shared" si="359"/>
        <v>0</v>
      </c>
      <c r="J483" s="48">
        <f t="shared" si="351"/>
        <v>0</v>
      </c>
      <c r="K483" s="48">
        <f t="shared" si="352"/>
        <v>0</v>
      </c>
      <c r="L483" s="48">
        <f t="shared" si="353"/>
        <v>0</v>
      </c>
      <c r="M483" s="48">
        <f t="shared" si="354"/>
        <v>0</v>
      </c>
      <c r="N483" s="48">
        <f t="shared" si="355"/>
        <v>0</v>
      </c>
      <c r="O483" s="57">
        <f t="shared" si="356"/>
        <v>0</v>
      </c>
      <c r="P483" s="57">
        <f t="shared" si="357"/>
        <v>0</v>
      </c>
      <c r="Q483" s="57">
        <f t="shared" si="358"/>
        <v>0</v>
      </c>
    </row>
    <row r="484" ht="28.5" customHeight="1">
      <c r="A484" s="76"/>
      <c r="B484" s="71"/>
      <c r="C484" s="46" t="s">
        <v>18</v>
      </c>
      <c r="D484" s="53"/>
      <c r="E484" s="48">
        <f t="shared" si="311"/>
        <v>0</v>
      </c>
      <c r="F484" s="48">
        <f t="shared" si="348"/>
        <v>0</v>
      </c>
      <c r="G484" s="48">
        <f t="shared" si="349"/>
        <v>0</v>
      </c>
      <c r="H484" s="48">
        <f t="shared" si="350"/>
        <v>0</v>
      </c>
      <c r="I484" s="48">
        <f t="shared" si="359"/>
        <v>0</v>
      </c>
      <c r="J484" s="48">
        <f t="shared" si="351"/>
        <v>0</v>
      </c>
      <c r="K484" s="48">
        <f t="shared" si="352"/>
        <v>0</v>
      </c>
      <c r="L484" s="48">
        <f t="shared" si="353"/>
        <v>0</v>
      </c>
      <c r="M484" s="48">
        <f t="shared" si="354"/>
        <v>0</v>
      </c>
      <c r="N484" s="48">
        <f t="shared" si="355"/>
        <v>0</v>
      </c>
      <c r="O484" s="57">
        <f t="shared" si="356"/>
        <v>0</v>
      </c>
      <c r="P484" s="57">
        <f t="shared" si="357"/>
        <v>0</v>
      </c>
      <c r="Q484" s="57">
        <f t="shared" si="358"/>
        <v>0</v>
      </c>
    </row>
    <row r="485" ht="29.5" customHeight="1">
      <c r="A485" s="29"/>
      <c r="B485" s="75"/>
      <c r="C485" s="46" t="s">
        <v>24</v>
      </c>
      <c r="D485" s="53"/>
      <c r="E485" s="48">
        <f t="shared" si="311"/>
        <v>0</v>
      </c>
      <c r="F485" s="48">
        <f t="shared" si="348"/>
        <v>0</v>
      </c>
      <c r="G485" s="48">
        <f t="shared" si="349"/>
        <v>0</v>
      </c>
      <c r="H485" s="48">
        <f t="shared" si="350"/>
        <v>0</v>
      </c>
      <c r="I485" s="48">
        <f t="shared" si="359"/>
        <v>0</v>
      </c>
      <c r="J485" s="48">
        <f t="shared" si="351"/>
        <v>0</v>
      </c>
      <c r="K485" s="48">
        <f t="shared" si="352"/>
        <v>0</v>
      </c>
      <c r="L485" s="48">
        <f t="shared" si="353"/>
        <v>0</v>
      </c>
      <c r="M485" s="48">
        <f t="shared" si="354"/>
        <v>0</v>
      </c>
      <c r="N485" s="48">
        <f t="shared" si="355"/>
        <v>0</v>
      </c>
      <c r="O485" s="57">
        <f t="shared" si="356"/>
        <v>0</v>
      </c>
      <c r="P485" s="57">
        <f t="shared" si="357"/>
        <v>0</v>
      </c>
      <c r="Q485" s="57">
        <f t="shared" si="358"/>
        <v>0</v>
      </c>
    </row>
    <row r="486" ht="15" customHeight="1">
      <c r="A486" s="24" t="s">
        <v>151</v>
      </c>
      <c r="B486" s="68" t="s">
        <v>152</v>
      </c>
      <c r="C486" s="46" t="s">
        <v>10</v>
      </c>
      <c r="D486" s="32"/>
      <c r="E486" s="48">
        <f t="shared" si="311"/>
        <v>830721.42666000023</v>
      </c>
      <c r="F486" s="48">
        <f>F487+F488+F489+F490+F491+F493</f>
        <v>28377.229749999999</v>
      </c>
      <c r="G486" s="48">
        <f>G487+G488+G489+G490+G491+G493</f>
        <v>63992.863340000004</v>
      </c>
      <c r="H486" s="48">
        <f>H487+H488+H489+H490+H491+H493</f>
        <v>72223.394</v>
      </c>
      <c r="I486" s="48">
        <f>I487+I488+I489+I490+I491+I493</f>
        <v>86145.165269999998</v>
      </c>
      <c r="J486" s="48">
        <f>J487+J488+J489+J490+J491+J493</f>
        <v>100190.25517</v>
      </c>
      <c r="K486" s="48">
        <f>K487+K488+K489+K490+K491+K493</f>
        <v>86510.897899999996</v>
      </c>
      <c r="L486" s="48">
        <f>L487+L488+L489+L490+L491+L493</f>
        <v>50510.109709999997</v>
      </c>
      <c r="M486" s="48">
        <f>M487+M488+M489+M490+M491+M493</f>
        <v>75239.743320000009</v>
      </c>
      <c r="N486" s="48">
        <f>N487+N488+N489+N490+N491+N493</f>
        <v>65490.4202</v>
      </c>
      <c r="O486" s="57">
        <f>O487+O488+O489+O490+O491+O493</f>
        <v>67347.115999999995</v>
      </c>
      <c r="P486" s="57">
        <f>P487+P488+P489+P490+P491+P493</f>
        <v>67347.115999999995</v>
      </c>
      <c r="Q486" s="57">
        <f>Q487+Q488+Q489+Q490+Q491+Q493</f>
        <v>67347.115999999995</v>
      </c>
    </row>
    <row r="487" ht="15" customHeight="1">
      <c r="A487" s="76"/>
      <c r="B487" s="71"/>
      <c r="C487" s="46" t="s">
        <v>11</v>
      </c>
      <c r="D487" s="32"/>
      <c r="E487" s="48">
        <f t="shared" si="311"/>
        <v>0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57">
        <v>0</v>
      </c>
      <c r="P487" s="57">
        <v>0</v>
      </c>
      <c r="Q487" s="57">
        <v>0</v>
      </c>
    </row>
    <row r="488" ht="15" customHeight="1">
      <c r="A488" s="76"/>
      <c r="B488" s="71"/>
      <c r="C488" s="46" t="s">
        <v>22</v>
      </c>
      <c r="D488" s="53" t="s">
        <v>23</v>
      </c>
      <c r="E488" s="48">
        <f t="shared" si="311"/>
        <v>830721.42666000023</v>
      </c>
      <c r="F488" s="48">
        <v>28377.229749999999</v>
      </c>
      <c r="G488" s="48">
        <v>63992.863340000004</v>
      </c>
      <c r="H488" s="48">
        <v>72223.394</v>
      </c>
      <c r="I488" s="48">
        <v>86145.165269999998</v>
      </c>
      <c r="J488" s="48">
        <v>100190.25517</v>
      </c>
      <c r="K488" s="48">
        <v>86510.897899999996</v>
      </c>
      <c r="L488" s="48">
        <v>50510.109709999997</v>
      </c>
      <c r="M488" s="48">
        <f>75236.1294+3.61392</f>
        <v>75239.743320000009</v>
      </c>
      <c r="N488" s="48">
        <v>65490.4202</v>
      </c>
      <c r="O488" s="57">
        <v>67347.115999999995</v>
      </c>
      <c r="P488" s="57">
        <v>67347.115999999995</v>
      </c>
      <c r="Q488" s="57">
        <v>67347.115999999995</v>
      </c>
    </row>
    <row r="489" ht="15" customHeight="1">
      <c r="A489" s="76"/>
      <c r="B489" s="71"/>
      <c r="C489" s="46" t="s">
        <v>13</v>
      </c>
      <c r="D489" s="53"/>
      <c r="E489" s="48">
        <f t="shared" si="311"/>
        <v>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57">
        <v>0</v>
      </c>
      <c r="P489" s="57">
        <v>0</v>
      </c>
      <c r="Q489" s="57">
        <v>0</v>
      </c>
    </row>
    <row r="490" ht="30" customHeight="1">
      <c r="A490" s="76"/>
      <c r="B490" s="71"/>
      <c r="C490" s="46" t="s">
        <v>14</v>
      </c>
      <c r="D490" s="53"/>
      <c r="E490" s="48">
        <f t="shared" si="311"/>
        <v>0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57">
        <v>0</v>
      </c>
      <c r="P490" s="57">
        <v>0</v>
      </c>
      <c r="Q490" s="57">
        <v>0</v>
      </c>
    </row>
    <row r="491" ht="15" customHeight="1">
      <c r="A491" s="76"/>
      <c r="B491" s="71"/>
      <c r="C491" s="46" t="s">
        <v>17</v>
      </c>
      <c r="D491" s="53"/>
      <c r="E491" s="48">
        <f t="shared" si="311"/>
        <v>0</v>
      </c>
      <c r="F491" s="48">
        <v>0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57">
        <v>0</v>
      </c>
      <c r="P491" s="57">
        <v>0</v>
      </c>
      <c r="Q491" s="57">
        <v>0</v>
      </c>
    </row>
    <row r="492" ht="30" customHeight="1">
      <c r="A492" s="76"/>
      <c r="B492" s="71"/>
      <c r="C492" s="46" t="s">
        <v>18</v>
      </c>
      <c r="D492" s="53"/>
      <c r="E492" s="48">
        <f t="shared" si="311"/>
        <v>0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57">
        <v>0</v>
      </c>
      <c r="P492" s="57">
        <v>0</v>
      </c>
      <c r="Q492" s="57">
        <v>0</v>
      </c>
    </row>
    <row r="493" ht="30" customHeight="1">
      <c r="A493" s="29"/>
      <c r="B493" s="75"/>
      <c r="C493" s="46" t="s">
        <v>24</v>
      </c>
      <c r="D493" s="53"/>
      <c r="E493" s="48">
        <f t="shared" ref="E493:E556" si="360">F493+G493+H493+I493+J493+K493+L493+M493+N493+O493+P493+Q493</f>
        <v>0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57">
        <v>0</v>
      </c>
      <c r="P493" s="57">
        <v>0</v>
      </c>
      <c r="Q493" s="57">
        <v>0</v>
      </c>
    </row>
    <row r="494" ht="15" customHeight="1">
      <c r="A494" s="24" t="s">
        <v>153</v>
      </c>
      <c r="B494" s="68" t="s">
        <v>154</v>
      </c>
      <c r="C494" s="46" t="s">
        <v>10</v>
      </c>
      <c r="D494" s="32"/>
      <c r="E494" s="48">
        <f t="shared" si="360"/>
        <v>150843.03443999999</v>
      </c>
      <c r="F494" s="48">
        <f>F495+F496+F497+F498+F499+F501</f>
        <v>57340</v>
      </c>
      <c r="G494" s="48">
        <f>G495+G496+G497+G498+G499+G501</f>
        <v>6564.68073</v>
      </c>
      <c r="H494" s="48">
        <f>H495+H496+H497+H498+H499+H501</f>
        <v>7759.0426600000001</v>
      </c>
      <c r="I494" s="48">
        <f>I495+I496+I497+I498+I499+I501</f>
        <v>3773.44877</v>
      </c>
      <c r="J494" s="48">
        <f>J495+J496+J497+J498+J499+J501</f>
        <v>46315.471900000004</v>
      </c>
      <c r="K494" s="48">
        <f>K495+K496+K497+K498+K499+K501</f>
        <v>21058.84836</v>
      </c>
      <c r="L494" s="48">
        <f>L495+L496+L497+L498+L499+L501</f>
        <v>5386.5400200000004</v>
      </c>
      <c r="M494" s="48">
        <f>M495+M496+M497+M498+M499+M501</f>
        <v>2645.002</v>
      </c>
      <c r="N494" s="48">
        <f>N495+N496+N497+N498+N499+N501</f>
        <v>0</v>
      </c>
      <c r="O494" s="57">
        <f>O495+O496+O497+O498+O499+O501</f>
        <v>0</v>
      </c>
      <c r="P494" s="57">
        <f>P495+P496+P497+P498+P499+P501</f>
        <v>0</v>
      </c>
      <c r="Q494" s="57">
        <f>Q495+Q496+Q497+Q498+Q499+Q501</f>
        <v>0</v>
      </c>
    </row>
    <row r="495" ht="15" customHeight="1">
      <c r="A495" s="76"/>
      <c r="B495" s="71"/>
      <c r="C495" s="46" t="s">
        <v>11</v>
      </c>
      <c r="D495" s="32"/>
      <c r="E495" s="48">
        <f t="shared" si="360"/>
        <v>27000</v>
      </c>
      <c r="F495" s="48">
        <v>0</v>
      </c>
      <c r="G495" s="48">
        <v>0</v>
      </c>
      <c r="H495" s="48">
        <v>0</v>
      </c>
      <c r="I495" s="48">
        <v>0</v>
      </c>
      <c r="J495" s="48">
        <v>27000</v>
      </c>
      <c r="K495" s="48">
        <v>0</v>
      </c>
      <c r="L495" s="48">
        <v>0</v>
      </c>
      <c r="M495" s="48">
        <v>0</v>
      </c>
      <c r="N495" s="48">
        <v>0</v>
      </c>
      <c r="O495" s="57">
        <v>0</v>
      </c>
      <c r="P495" s="57">
        <v>0</v>
      </c>
      <c r="Q495" s="57">
        <v>0</v>
      </c>
    </row>
    <row r="496" ht="15" customHeight="1">
      <c r="A496" s="76"/>
      <c r="B496" s="71"/>
      <c r="C496" s="46" t="s">
        <v>22</v>
      </c>
      <c r="D496" s="53" t="s">
        <v>23</v>
      </c>
      <c r="E496" s="48">
        <f t="shared" si="360"/>
        <v>123843.03444</v>
      </c>
      <c r="F496" s="48">
        <v>57340</v>
      </c>
      <c r="G496" s="48">
        <v>6564.68073</v>
      </c>
      <c r="H496" s="48">
        <v>7759.0426600000001</v>
      </c>
      <c r="I496" s="48">
        <v>3773.44877</v>
      </c>
      <c r="J496" s="48">
        <v>19315.4719</v>
      </c>
      <c r="K496" s="48">
        <v>21058.84836</v>
      </c>
      <c r="L496" s="48">
        <v>5386.5400200000004</v>
      </c>
      <c r="M496" s="48">
        <v>2645.002</v>
      </c>
      <c r="N496" s="48">
        <v>0</v>
      </c>
      <c r="O496" s="57">
        <v>0</v>
      </c>
      <c r="P496" s="57">
        <v>0</v>
      </c>
      <c r="Q496" s="57">
        <v>0</v>
      </c>
    </row>
    <row r="497" ht="15" customHeight="1">
      <c r="A497" s="76"/>
      <c r="B497" s="71"/>
      <c r="C497" s="46" t="s">
        <v>13</v>
      </c>
      <c r="D497" s="53"/>
      <c r="E497" s="48">
        <f t="shared" si="360"/>
        <v>0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57">
        <v>0</v>
      </c>
      <c r="P497" s="57">
        <v>0</v>
      </c>
      <c r="Q497" s="57">
        <v>0</v>
      </c>
    </row>
    <row r="498" ht="30" customHeight="1">
      <c r="A498" s="76"/>
      <c r="B498" s="71"/>
      <c r="C498" s="46" t="s">
        <v>14</v>
      </c>
      <c r="D498" s="53"/>
      <c r="E498" s="48">
        <f t="shared" si="360"/>
        <v>0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57">
        <v>0</v>
      </c>
      <c r="P498" s="57">
        <v>0</v>
      </c>
      <c r="Q498" s="57">
        <v>0</v>
      </c>
    </row>
    <row r="499" ht="15" customHeight="1">
      <c r="A499" s="76"/>
      <c r="B499" s="71"/>
      <c r="C499" s="46" t="s">
        <v>17</v>
      </c>
      <c r="D499" s="53"/>
      <c r="E499" s="48">
        <f t="shared" si="360"/>
        <v>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57">
        <v>0</v>
      </c>
      <c r="P499" s="57">
        <v>0</v>
      </c>
      <c r="Q499" s="57">
        <v>0</v>
      </c>
    </row>
    <row r="500" ht="30" customHeight="1">
      <c r="A500" s="76"/>
      <c r="B500" s="71"/>
      <c r="C500" s="46" t="s">
        <v>18</v>
      </c>
      <c r="D500" s="53"/>
      <c r="E500" s="48">
        <f t="shared" si="360"/>
        <v>0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57">
        <v>0</v>
      </c>
      <c r="P500" s="57">
        <v>0</v>
      </c>
      <c r="Q500" s="57">
        <v>0</v>
      </c>
    </row>
    <row r="501" ht="30" customHeight="1">
      <c r="A501" s="29"/>
      <c r="B501" s="75"/>
      <c r="C501" s="46" t="s">
        <v>24</v>
      </c>
      <c r="D501" s="53"/>
      <c r="E501" s="48">
        <f t="shared" si="360"/>
        <v>0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57">
        <v>0</v>
      </c>
      <c r="P501" s="57">
        <v>0</v>
      </c>
      <c r="Q501" s="57">
        <v>0</v>
      </c>
    </row>
    <row r="502" ht="15" customHeight="1">
      <c r="A502" s="24" t="s">
        <v>155</v>
      </c>
      <c r="B502" s="68" t="s">
        <v>156</v>
      </c>
      <c r="C502" s="46" t="s">
        <v>10</v>
      </c>
      <c r="D502" s="32"/>
      <c r="E502" s="48">
        <f t="shared" si="360"/>
        <v>673806.34759000002</v>
      </c>
      <c r="F502" s="48">
        <f>F503+F504+F505+F506+F507+F509</f>
        <v>0</v>
      </c>
      <c r="G502" s="48">
        <f>G503+G504+G505+G506+G507+G509</f>
        <v>13290</v>
      </c>
      <c r="H502" s="48">
        <f>H503+H504+H505+H506+H507+H509</f>
        <v>10846.71147</v>
      </c>
      <c r="I502" s="48">
        <f>I503+I504+I505+I506+I507+I509</f>
        <v>17890.204099999999</v>
      </c>
      <c r="J502" s="48">
        <f>J503+J504+J505+J506+J507+J509</f>
        <v>14230.101769999999</v>
      </c>
      <c r="K502" s="48">
        <f>K503+K504+K505+K506+K507+K509</f>
        <v>19514.66</v>
      </c>
      <c r="L502" s="48">
        <f>L503+L504+L505+L506+L507+L509</f>
        <v>35963.453889999997</v>
      </c>
      <c r="M502" s="48">
        <f>M503+M504+M505+M506+M507+M509</f>
        <v>9245.8234799999991</v>
      </c>
      <c r="N502" s="48">
        <f>N503+N504+N505+N506+N507+N509</f>
        <v>1406.7433000000001</v>
      </c>
      <c r="O502" s="57">
        <f>O503+O504+O505+O506+O507+O509</f>
        <v>223066.39986</v>
      </c>
      <c r="P502" s="57">
        <f>P503+P504+P505+P506+P507+P509</f>
        <v>195285.84985999999</v>
      </c>
      <c r="Q502" s="57">
        <f>Q503+Q504+Q505+Q506+Q507+Q509</f>
        <v>133066.39986</v>
      </c>
    </row>
    <row r="503" ht="15" customHeight="1">
      <c r="A503" s="76"/>
      <c r="B503" s="71"/>
      <c r="C503" s="46" t="s">
        <v>11</v>
      </c>
      <c r="D503" s="32"/>
      <c r="E503" s="48">
        <f t="shared" si="360"/>
        <v>0</v>
      </c>
      <c r="F503" s="48">
        <f t="shared" ref="F503:F509" si="361">F511+F519</f>
        <v>0</v>
      </c>
      <c r="G503" s="48">
        <f t="shared" ref="G503:G509" si="362">G511+G519</f>
        <v>0</v>
      </c>
      <c r="H503" s="48">
        <f t="shared" ref="H503:H509" si="363">H511+H519</f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57">
        <v>0</v>
      </c>
      <c r="P503" s="57">
        <v>0</v>
      </c>
      <c r="Q503" s="57">
        <v>0</v>
      </c>
    </row>
    <row r="504" ht="15" customHeight="1">
      <c r="A504" s="76"/>
      <c r="B504" s="71"/>
      <c r="C504" s="46" t="s">
        <v>22</v>
      </c>
      <c r="D504" s="53" t="s">
        <v>23</v>
      </c>
      <c r="E504" s="48">
        <f t="shared" si="360"/>
        <v>673806.34759000002</v>
      </c>
      <c r="F504" s="48">
        <f t="shared" si="361"/>
        <v>0</v>
      </c>
      <c r="G504" s="48">
        <f t="shared" si="362"/>
        <v>13290</v>
      </c>
      <c r="H504" s="48">
        <f t="shared" si="363"/>
        <v>10846.71147</v>
      </c>
      <c r="I504" s="48">
        <f t="shared" ref="I504:I509" si="364">I512+I520</f>
        <v>17890.204099999999</v>
      </c>
      <c r="J504" s="48">
        <f t="shared" ref="J504:J509" si="365">J512+J520</f>
        <v>14230.101769999999</v>
      </c>
      <c r="K504" s="48">
        <f t="shared" ref="K504:K509" si="366">K512+K520</f>
        <v>19514.66</v>
      </c>
      <c r="L504" s="48">
        <f t="shared" ref="L504:L509" si="367">L512+L520</f>
        <v>35963.453889999997</v>
      </c>
      <c r="M504" s="48">
        <f t="shared" ref="M504:M509" si="368">M512+M520</f>
        <v>9245.8234799999991</v>
      </c>
      <c r="N504" s="48">
        <f t="shared" ref="N504:N509" si="369">N512+N520</f>
        <v>1406.7433000000001</v>
      </c>
      <c r="O504" s="57">
        <f t="shared" ref="O504:O509" si="370">O512+O520</f>
        <v>223066.39986</v>
      </c>
      <c r="P504" s="57">
        <f t="shared" ref="P504:P509" si="371">P512+P520</f>
        <v>195285.84985999999</v>
      </c>
      <c r="Q504" s="57">
        <f t="shared" ref="Q504:Q509" si="372">Q512+Q520</f>
        <v>133066.39986</v>
      </c>
      <c r="S504" s="91"/>
    </row>
    <row r="505" ht="15" customHeight="1">
      <c r="A505" s="76"/>
      <c r="B505" s="71"/>
      <c r="C505" s="46" t="s">
        <v>13</v>
      </c>
      <c r="D505" s="53"/>
      <c r="E505" s="48">
        <f t="shared" si="360"/>
        <v>0</v>
      </c>
      <c r="F505" s="48">
        <f t="shared" si="361"/>
        <v>0</v>
      </c>
      <c r="G505" s="48">
        <f t="shared" si="362"/>
        <v>0</v>
      </c>
      <c r="H505" s="48">
        <f t="shared" si="363"/>
        <v>0</v>
      </c>
      <c r="I505" s="48">
        <f t="shared" si="364"/>
        <v>0</v>
      </c>
      <c r="J505" s="48">
        <f t="shared" si="365"/>
        <v>0</v>
      </c>
      <c r="K505" s="48">
        <f t="shared" si="366"/>
        <v>0</v>
      </c>
      <c r="L505" s="48">
        <f t="shared" si="367"/>
        <v>0</v>
      </c>
      <c r="M505" s="48">
        <f t="shared" si="368"/>
        <v>0</v>
      </c>
      <c r="N505" s="48">
        <f t="shared" si="369"/>
        <v>0</v>
      </c>
      <c r="O505" s="57">
        <f t="shared" si="370"/>
        <v>0</v>
      </c>
      <c r="P505" s="57">
        <f t="shared" si="371"/>
        <v>0</v>
      </c>
      <c r="Q505" s="57">
        <f t="shared" si="372"/>
        <v>0</v>
      </c>
    </row>
    <row r="506" ht="30" customHeight="1">
      <c r="A506" s="76"/>
      <c r="B506" s="71"/>
      <c r="C506" s="46" t="s">
        <v>14</v>
      </c>
      <c r="D506" s="53"/>
      <c r="E506" s="48">
        <f t="shared" si="360"/>
        <v>0</v>
      </c>
      <c r="F506" s="48">
        <f t="shared" si="361"/>
        <v>0</v>
      </c>
      <c r="G506" s="48">
        <f t="shared" si="362"/>
        <v>0</v>
      </c>
      <c r="H506" s="48">
        <f t="shared" si="363"/>
        <v>0</v>
      </c>
      <c r="I506" s="48">
        <f t="shared" si="364"/>
        <v>0</v>
      </c>
      <c r="J506" s="48">
        <f t="shared" si="365"/>
        <v>0</v>
      </c>
      <c r="K506" s="48">
        <f t="shared" si="366"/>
        <v>0</v>
      </c>
      <c r="L506" s="48">
        <f t="shared" si="367"/>
        <v>0</v>
      </c>
      <c r="M506" s="48">
        <f t="shared" si="368"/>
        <v>0</v>
      </c>
      <c r="N506" s="48">
        <f t="shared" si="369"/>
        <v>0</v>
      </c>
      <c r="O506" s="57">
        <f t="shared" si="370"/>
        <v>0</v>
      </c>
      <c r="P506" s="57">
        <f t="shared" si="371"/>
        <v>0</v>
      </c>
      <c r="Q506" s="57">
        <f t="shared" si="372"/>
        <v>0</v>
      </c>
    </row>
    <row r="507" ht="15" customHeight="1">
      <c r="A507" s="76"/>
      <c r="B507" s="71"/>
      <c r="C507" s="46" t="s">
        <v>17</v>
      </c>
      <c r="D507" s="53"/>
      <c r="E507" s="48">
        <f t="shared" si="360"/>
        <v>0</v>
      </c>
      <c r="F507" s="48">
        <f t="shared" si="361"/>
        <v>0</v>
      </c>
      <c r="G507" s="48">
        <f t="shared" si="362"/>
        <v>0</v>
      </c>
      <c r="H507" s="48">
        <f t="shared" si="363"/>
        <v>0</v>
      </c>
      <c r="I507" s="48">
        <f t="shared" si="364"/>
        <v>0</v>
      </c>
      <c r="J507" s="48">
        <f t="shared" si="365"/>
        <v>0</v>
      </c>
      <c r="K507" s="48">
        <f t="shared" si="366"/>
        <v>0</v>
      </c>
      <c r="L507" s="48">
        <f t="shared" si="367"/>
        <v>0</v>
      </c>
      <c r="M507" s="48">
        <f t="shared" si="368"/>
        <v>0</v>
      </c>
      <c r="N507" s="48">
        <f t="shared" si="369"/>
        <v>0</v>
      </c>
      <c r="O507" s="57">
        <f t="shared" si="370"/>
        <v>0</v>
      </c>
      <c r="P507" s="57">
        <f t="shared" si="371"/>
        <v>0</v>
      </c>
      <c r="Q507" s="57">
        <f t="shared" si="372"/>
        <v>0</v>
      </c>
    </row>
    <row r="508" ht="30" customHeight="1">
      <c r="A508" s="76"/>
      <c r="B508" s="71"/>
      <c r="C508" s="46" t="s">
        <v>18</v>
      </c>
      <c r="D508" s="53"/>
      <c r="E508" s="48">
        <f t="shared" si="360"/>
        <v>0</v>
      </c>
      <c r="F508" s="48">
        <f t="shared" si="361"/>
        <v>0</v>
      </c>
      <c r="G508" s="48">
        <f t="shared" si="362"/>
        <v>0</v>
      </c>
      <c r="H508" s="48">
        <f t="shared" si="363"/>
        <v>0</v>
      </c>
      <c r="I508" s="48">
        <f t="shared" si="364"/>
        <v>0</v>
      </c>
      <c r="J508" s="48">
        <f t="shared" si="365"/>
        <v>0</v>
      </c>
      <c r="K508" s="48">
        <f t="shared" si="366"/>
        <v>0</v>
      </c>
      <c r="L508" s="48">
        <f t="shared" si="367"/>
        <v>0</v>
      </c>
      <c r="M508" s="48">
        <f t="shared" si="368"/>
        <v>0</v>
      </c>
      <c r="N508" s="48">
        <f t="shared" si="369"/>
        <v>0</v>
      </c>
      <c r="O508" s="57">
        <f t="shared" si="370"/>
        <v>0</v>
      </c>
      <c r="P508" s="57">
        <f t="shared" si="371"/>
        <v>0</v>
      </c>
      <c r="Q508" s="57">
        <f t="shared" si="372"/>
        <v>0</v>
      </c>
    </row>
    <row r="509" ht="30" customHeight="1">
      <c r="A509" s="29"/>
      <c r="B509" s="75"/>
      <c r="C509" s="46" t="s">
        <v>24</v>
      </c>
      <c r="D509" s="53"/>
      <c r="E509" s="48">
        <f t="shared" si="360"/>
        <v>0</v>
      </c>
      <c r="F509" s="48">
        <f t="shared" si="361"/>
        <v>0</v>
      </c>
      <c r="G509" s="48">
        <f t="shared" si="362"/>
        <v>0</v>
      </c>
      <c r="H509" s="48">
        <f t="shared" si="363"/>
        <v>0</v>
      </c>
      <c r="I509" s="48">
        <f t="shared" si="364"/>
        <v>0</v>
      </c>
      <c r="J509" s="48">
        <f t="shared" si="365"/>
        <v>0</v>
      </c>
      <c r="K509" s="48">
        <f t="shared" si="366"/>
        <v>0</v>
      </c>
      <c r="L509" s="48">
        <f t="shared" si="367"/>
        <v>0</v>
      </c>
      <c r="M509" s="48">
        <f t="shared" si="368"/>
        <v>0</v>
      </c>
      <c r="N509" s="48">
        <f t="shared" si="369"/>
        <v>0</v>
      </c>
      <c r="O509" s="57">
        <f t="shared" si="370"/>
        <v>0</v>
      </c>
      <c r="P509" s="57">
        <f t="shared" si="371"/>
        <v>0</v>
      </c>
      <c r="Q509" s="57">
        <f t="shared" si="372"/>
        <v>0</v>
      </c>
    </row>
    <row r="510" ht="15" customHeight="1">
      <c r="A510" s="24" t="s">
        <v>157</v>
      </c>
      <c r="B510" s="68" t="s">
        <v>158</v>
      </c>
      <c r="C510" s="46" t="s">
        <v>10</v>
      </c>
      <c r="D510" s="32"/>
      <c r="E510" s="48">
        <f t="shared" si="360"/>
        <v>0</v>
      </c>
      <c r="F510" s="48">
        <f>F511+F512+F513+F514+F515+F517</f>
        <v>0</v>
      </c>
      <c r="G510" s="48">
        <f>G511+G512+G513+G514+G515+G517</f>
        <v>0</v>
      </c>
      <c r="H510" s="48">
        <f>H511+H512+H513+H514+H515+H517</f>
        <v>0</v>
      </c>
      <c r="I510" s="48">
        <f>I511+I512+I513+I514+I515+I517</f>
        <v>0</v>
      </c>
      <c r="J510" s="48">
        <f>J511+J512+J513+J514+J515+J517</f>
        <v>0</v>
      </c>
      <c r="K510" s="48">
        <f>K511+K512+K513+K514+K515+K517</f>
        <v>0</v>
      </c>
      <c r="L510" s="48">
        <f>L511+L512+L513+L514+L515+L517</f>
        <v>0</v>
      </c>
      <c r="M510" s="48">
        <f>M511+M512+M513+M514+M515+M517</f>
        <v>0</v>
      </c>
      <c r="N510" s="48">
        <f>N511+N512+N513+N514+N515+N517</f>
        <v>0</v>
      </c>
      <c r="O510" s="57">
        <f>O511+O512+O513+O514+O515+O517</f>
        <v>0</v>
      </c>
      <c r="P510" s="57">
        <f>P511+P512+P513+P514+P515+P517</f>
        <v>0</v>
      </c>
      <c r="Q510" s="57">
        <f>Q511+Q512+Q513+Q514+Q515+Q517</f>
        <v>0</v>
      </c>
    </row>
    <row r="511" ht="15" customHeight="1">
      <c r="A511" s="76"/>
      <c r="B511" s="71"/>
      <c r="C511" s="46" t="s">
        <v>11</v>
      </c>
      <c r="D511" s="32"/>
      <c r="E511" s="48">
        <f t="shared" si="360"/>
        <v>0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57">
        <v>0</v>
      </c>
      <c r="P511" s="57">
        <v>0</v>
      </c>
      <c r="Q511" s="57">
        <v>0</v>
      </c>
    </row>
    <row r="512" ht="15" customHeight="1">
      <c r="A512" s="76"/>
      <c r="B512" s="71"/>
      <c r="C512" s="46" t="s">
        <v>22</v>
      </c>
      <c r="D512" s="53"/>
      <c r="E512" s="48">
        <f t="shared" si="360"/>
        <v>0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57">
        <v>0</v>
      </c>
      <c r="P512" s="57">
        <v>0</v>
      </c>
      <c r="Q512" s="57">
        <v>0</v>
      </c>
    </row>
    <row r="513" ht="15" customHeight="1">
      <c r="A513" s="76"/>
      <c r="B513" s="71"/>
      <c r="C513" s="46" t="s">
        <v>13</v>
      </c>
      <c r="D513" s="53"/>
      <c r="E513" s="48">
        <f t="shared" si="360"/>
        <v>0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57">
        <v>0</v>
      </c>
      <c r="P513" s="57">
        <v>0</v>
      </c>
      <c r="Q513" s="57">
        <v>0</v>
      </c>
    </row>
    <row r="514" ht="30" customHeight="1">
      <c r="A514" s="76"/>
      <c r="B514" s="71"/>
      <c r="C514" s="46" t="s">
        <v>14</v>
      </c>
      <c r="D514" s="53"/>
      <c r="E514" s="48">
        <f t="shared" si="360"/>
        <v>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57">
        <v>0</v>
      </c>
      <c r="P514" s="57">
        <v>0</v>
      </c>
      <c r="Q514" s="57">
        <v>0</v>
      </c>
    </row>
    <row r="515" ht="15" customHeight="1">
      <c r="A515" s="76"/>
      <c r="B515" s="71"/>
      <c r="C515" s="46" t="s">
        <v>17</v>
      </c>
      <c r="D515" s="53"/>
      <c r="E515" s="48">
        <f t="shared" si="360"/>
        <v>0</v>
      </c>
      <c r="F515" s="48">
        <v>0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48">
        <v>0</v>
      </c>
      <c r="M515" s="48">
        <v>0</v>
      </c>
      <c r="N515" s="48">
        <v>0</v>
      </c>
      <c r="O515" s="57">
        <v>0</v>
      </c>
      <c r="P515" s="57">
        <v>0</v>
      </c>
      <c r="Q515" s="57">
        <v>0</v>
      </c>
    </row>
    <row r="516" ht="30" customHeight="1">
      <c r="A516" s="76"/>
      <c r="B516" s="71"/>
      <c r="C516" s="46" t="s">
        <v>18</v>
      </c>
      <c r="D516" s="53"/>
      <c r="E516" s="48">
        <f t="shared" si="360"/>
        <v>0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57">
        <v>0</v>
      </c>
      <c r="P516" s="57">
        <v>0</v>
      </c>
      <c r="Q516" s="57">
        <v>0</v>
      </c>
    </row>
    <row r="517" ht="30" customHeight="1">
      <c r="A517" s="29"/>
      <c r="B517" s="75"/>
      <c r="C517" s="46" t="s">
        <v>24</v>
      </c>
      <c r="D517" s="53"/>
      <c r="E517" s="48">
        <f t="shared" si="360"/>
        <v>0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57">
        <v>0</v>
      </c>
      <c r="P517" s="57">
        <v>0</v>
      </c>
      <c r="Q517" s="57">
        <v>0</v>
      </c>
    </row>
    <row r="518" ht="15" customHeight="1">
      <c r="A518" s="24" t="s">
        <v>159</v>
      </c>
      <c r="B518" s="68" t="s">
        <v>160</v>
      </c>
      <c r="C518" s="46" t="s">
        <v>10</v>
      </c>
      <c r="D518" s="32"/>
      <c r="E518" s="48">
        <f t="shared" si="360"/>
        <v>673806.34759000002</v>
      </c>
      <c r="F518" s="48">
        <f>F519+F520+F521+F522+F523+F525</f>
        <v>0</v>
      </c>
      <c r="G518" s="48">
        <f>G519+G520+G521+G522+G523+G525</f>
        <v>13290</v>
      </c>
      <c r="H518" s="48">
        <f>H519+H520+H521+H522+H523+H525</f>
        <v>10846.71147</v>
      </c>
      <c r="I518" s="48">
        <f>I519+I520+I521+I522+I523+I525</f>
        <v>17890.204099999999</v>
      </c>
      <c r="J518" s="48">
        <f>J519+J520+J521+J522+J523+J525</f>
        <v>14230.101769999999</v>
      </c>
      <c r="K518" s="48">
        <f>K519+K520+K521+K522+K523+K525</f>
        <v>19514.66</v>
      </c>
      <c r="L518" s="48">
        <f>L519+L520+L521+L522+L523+L525</f>
        <v>35963.453889999997</v>
      </c>
      <c r="M518" s="48">
        <f>M519+M520+M521+M522+M523+M525</f>
        <v>9245.8234799999991</v>
      </c>
      <c r="N518" s="48">
        <f>N519+N520+N521+N522+N523+N525</f>
        <v>1406.7433000000001</v>
      </c>
      <c r="O518" s="57">
        <f>O519+O520+O521+O522+O523+O525</f>
        <v>223066.39986</v>
      </c>
      <c r="P518" s="57">
        <f>P519+P520+P521+P522+P523+P525</f>
        <v>195285.84985999999</v>
      </c>
      <c r="Q518" s="57">
        <f>Q519+Q520+Q521+Q522+Q523+Q525</f>
        <v>133066.39986</v>
      </c>
    </row>
    <row r="519" ht="15" customHeight="1">
      <c r="A519" s="76"/>
      <c r="B519" s="71"/>
      <c r="C519" s="46" t="s">
        <v>11</v>
      </c>
      <c r="D519" s="32"/>
      <c r="E519" s="48">
        <f t="shared" si="360"/>
        <v>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57">
        <v>0</v>
      </c>
      <c r="P519" s="57">
        <v>0</v>
      </c>
      <c r="Q519" s="57">
        <v>0</v>
      </c>
    </row>
    <row r="520" ht="15" customHeight="1">
      <c r="A520" s="76"/>
      <c r="B520" s="71"/>
      <c r="C520" s="46" t="s">
        <v>22</v>
      </c>
      <c r="D520" s="53" t="s">
        <v>23</v>
      </c>
      <c r="E520" s="48">
        <f t="shared" si="360"/>
        <v>673806.34759000002</v>
      </c>
      <c r="F520" s="48">
        <v>0</v>
      </c>
      <c r="G520" s="48">
        <v>13290</v>
      </c>
      <c r="H520" s="48">
        <v>10846.71147</v>
      </c>
      <c r="I520" s="48">
        <v>17890.204099999999</v>
      </c>
      <c r="J520" s="48">
        <v>14230.101769999999</v>
      </c>
      <c r="K520" s="48">
        <v>19514.66</v>
      </c>
      <c r="L520" s="48">
        <v>35963.453889999997</v>
      </c>
      <c r="M520" s="48">
        <v>9245.8234799999991</v>
      </c>
      <c r="N520" s="48">
        <v>1406.7433000000001</v>
      </c>
      <c r="O520" s="57">
        <v>223066.39986</v>
      </c>
      <c r="P520" s="57">
        <v>195285.84985999999</v>
      </c>
      <c r="Q520" s="57">
        <v>133066.39986</v>
      </c>
    </row>
    <row r="521" ht="15" customHeight="1">
      <c r="A521" s="76"/>
      <c r="B521" s="71"/>
      <c r="C521" s="46" t="s">
        <v>13</v>
      </c>
      <c r="D521" s="53"/>
      <c r="E521" s="48">
        <f t="shared" si="360"/>
        <v>0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57">
        <v>0</v>
      </c>
      <c r="P521" s="57">
        <v>0</v>
      </c>
      <c r="Q521" s="57">
        <v>0</v>
      </c>
    </row>
    <row r="522" ht="30" customHeight="1">
      <c r="A522" s="76"/>
      <c r="B522" s="71"/>
      <c r="C522" s="46" t="s">
        <v>14</v>
      </c>
      <c r="D522" s="53"/>
      <c r="E522" s="48">
        <f t="shared" si="360"/>
        <v>0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57">
        <v>0</v>
      </c>
      <c r="P522" s="57">
        <v>0</v>
      </c>
      <c r="Q522" s="57">
        <v>0</v>
      </c>
    </row>
    <row r="523" ht="15" customHeight="1">
      <c r="A523" s="76"/>
      <c r="B523" s="71"/>
      <c r="C523" s="46" t="s">
        <v>17</v>
      </c>
      <c r="D523" s="53"/>
      <c r="E523" s="48">
        <f t="shared" si="360"/>
        <v>0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57">
        <v>0</v>
      </c>
      <c r="P523" s="57">
        <v>0</v>
      </c>
      <c r="Q523" s="57">
        <v>0</v>
      </c>
    </row>
    <row r="524" ht="30" customHeight="1">
      <c r="A524" s="76"/>
      <c r="B524" s="71"/>
      <c r="C524" s="46" t="s">
        <v>18</v>
      </c>
      <c r="D524" s="53"/>
      <c r="E524" s="48">
        <f t="shared" si="360"/>
        <v>0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57">
        <v>0</v>
      </c>
      <c r="P524" s="57">
        <v>0</v>
      </c>
      <c r="Q524" s="57">
        <v>0</v>
      </c>
    </row>
    <row r="525" ht="30" customHeight="1">
      <c r="A525" s="29"/>
      <c r="B525" s="75"/>
      <c r="C525" s="46" t="s">
        <v>24</v>
      </c>
      <c r="D525" s="53"/>
      <c r="E525" s="48">
        <f t="shared" si="360"/>
        <v>0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57">
        <v>0</v>
      </c>
      <c r="P525" s="57">
        <v>0</v>
      </c>
      <c r="Q525" s="57">
        <v>0</v>
      </c>
    </row>
    <row r="526" ht="15" customHeight="1">
      <c r="A526" s="24" t="s">
        <v>161</v>
      </c>
      <c r="B526" s="68" t="s">
        <v>162</v>
      </c>
      <c r="C526" s="46" t="s">
        <v>10</v>
      </c>
      <c r="D526" s="32"/>
      <c r="E526" s="48">
        <f t="shared" si="360"/>
        <v>408649.47229000001</v>
      </c>
      <c r="F526" s="48">
        <f>F527+F528</f>
        <v>0</v>
      </c>
      <c r="G526" s="48">
        <f>G527+G528</f>
        <v>0</v>
      </c>
      <c r="H526" s="48">
        <f>H527+H528</f>
        <v>0</v>
      </c>
      <c r="I526" s="48">
        <f>I527+I528+I529+I530+I531+I533</f>
        <v>0</v>
      </c>
      <c r="J526" s="48">
        <f>J527+J528+J529+J530+J531+J533</f>
        <v>0</v>
      </c>
      <c r="K526" s="48">
        <f>K527+K528+K529+K530+K531+K533</f>
        <v>90814</v>
      </c>
      <c r="L526" s="48">
        <f>L527+L528+L529+L530+L531+L533</f>
        <v>226243.63029</v>
      </c>
      <c r="M526" s="48">
        <f>M527+M528+M529+M530+M531+M533</f>
        <v>91591.842000000004</v>
      </c>
      <c r="N526" s="48">
        <f>N527+N528+N529+N530+N531+N533</f>
        <v>0</v>
      </c>
      <c r="O526" s="57">
        <f>O527+O528+O529+O530+O531+O533</f>
        <v>0</v>
      </c>
      <c r="P526" s="57">
        <f>P527+P528+P529+P530+P531+P533</f>
        <v>0</v>
      </c>
      <c r="Q526" s="57">
        <f>Q527+Q528+Q529+Q530+Q531+Q533</f>
        <v>0</v>
      </c>
    </row>
    <row r="527" ht="15" customHeight="1">
      <c r="A527" s="76"/>
      <c r="B527" s="71"/>
      <c r="C527" s="46" t="s">
        <v>11</v>
      </c>
      <c r="D527" s="32">
        <v>814</v>
      </c>
      <c r="E527" s="48">
        <f t="shared" si="360"/>
        <v>289607.70000000001</v>
      </c>
      <c r="F527" s="48">
        <f t="shared" ref="F527:F528" si="373">F535</f>
        <v>0</v>
      </c>
      <c r="G527" s="48">
        <f t="shared" ref="G527:G528" si="374">G535</f>
        <v>0</v>
      </c>
      <c r="H527" s="48">
        <f t="shared" ref="H527:H528" si="375">H535</f>
        <v>0</v>
      </c>
      <c r="I527" s="48">
        <f t="shared" ref="I527:I528" si="376">I535</f>
        <v>0</v>
      </c>
      <c r="J527" s="48">
        <f t="shared" ref="J527:J528" si="377">J535</f>
        <v>0</v>
      </c>
      <c r="K527" s="48">
        <f t="shared" ref="K527:K528" si="378">K535</f>
        <v>55414</v>
      </c>
      <c r="L527" s="48">
        <f t="shared" ref="L527:L528" si="379">L535</f>
        <v>187103</v>
      </c>
      <c r="M527" s="48">
        <f t="shared" ref="M527:M528" si="380">M535</f>
        <v>47090.699999999997</v>
      </c>
      <c r="N527" s="48">
        <f t="shared" ref="N527:N528" si="381">N535</f>
        <v>0</v>
      </c>
      <c r="O527" s="57">
        <f t="shared" ref="O527:O528" si="382">O535</f>
        <v>0</v>
      </c>
      <c r="P527" s="57">
        <f t="shared" ref="P527:P528" si="383">P535</f>
        <v>0</v>
      </c>
      <c r="Q527" s="57">
        <f t="shared" ref="Q527:Q528" si="384">Q535</f>
        <v>0</v>
      </c>
    </row>
    <row r="528" ht="15" customHeight="1">
      <c r="A528" s="76"/>
      <c r="B528" s="71"/>
      <c r="C528" s="46" t="s">
        <v>22</v>
      </c>
      <c r="D528" s="53" t="s">
        <v>23</v>
      </c>
      <c r="E528" s="48">
        <f t="shared" si="360"/>
        <v>119041.77228999999</v>
      </c>
      <c r="F528" s="48">
        <f t="shared" si="373"/>
        <v>0</v>
      </c>
      <c r="G528" s="48">
        <f t="shared" si="374"/>
        <v>0</v>
      </c>
      <c r="H528" s="48">
        <f t="shared" si="375"/>
        <v>0</v>
      </c>
      <c r="I528" s="48">
        <f t="shared" si="376"/>
        <v>0</v>
      </c>
      <c r="J528" s="48">
        <f t="shared" si="377"/>
        <v>0</v>
      </c>
      <c r="K528" s="48">
        <f t="shared" si="378"/>
        <v>35400</v>
      </c>
      <c r="L528" s="48">
        <f t="shared" si="379"/>
        <v>39140.630290000001</v>
      </c>
      <c r="M528" s="48">
        <f t="shared" si="380"/>
        <v>44501.142</v>
      </c>
      <c r="N528" s="48">
        <f t="shared" si="381"/>
        <v>0</v>
      </c>
      <c r="O528" s="57">
        <f t="shared" si="382"/>
        <v>0</v>
      </c>
      <c r="P528" s="57">
        <f t="shared" si="383"/>
        <v>0</v>
      </c>
      <c r="Q528" s="57">
        <f t="shared" si="384"/>
        <v>0</v>
      </c>
      <c r="S528" s="91"/>
    </row>
    <row r="529" ht="15" customHeight="1">
      <c r="A529" s="76"/>
      <c r="B529" s="71"/>
      <c r="C529" s="46" t="s">
        <v>13</v>
      </c>
      <c r="D529" s="53"/>
      <c r="E529" s="48">
        <f t="shared" si="360"/>
        <v>0</v>
      </c>
      <c r="F529" s="48">
        <f>F537+F545+F553</f>
        <v>0</v>
      </c>
      <c r="G529" s="48">
        <f>G537+G545+G553</f>
        <v>0</v>
      </c>
      <c r="H529" s="48">
        <f t="shared" ref="H529:H533" si="385">H537+H545+H553</f>
        <v>0</v>
      </c>
      <c r="I529" s="48">
        <f t="shared" ref="I529:I533" si="386">I537+I545+I553</f>
        <v>0</v>
      </c>
      <c r="J529" s="48">
        <f t="shared" ref="J529:J533" si="387">J537+J545+J553</f>
        <v>0</v>
      </c>
      <c r="K529" s="48">
        <f t="shared" ref="K529:K533" si="388">K537+K545+K553</f>
        <v>0</v>
      </c>
      <c r="L529" s="48">
        <f t="shared" ref="L529:L533" si="389">L537+L545+L553</f>
        <v>0</v>
      </c>
      <c r="M529" s="48">
        <f t="shared" ref="M529:M533" si="390">M537+M545+M553</f>
        <v>0</v>
      </c>
      <c r="N529" s="48">
        <f t="shared" ref="N529:N533" si="391">N537+N545+N553</f>
        <v>0</v>
      </c>
      <c r="O529" s="57">
        <f t="shared" ref="O529:O533" si="392">O537+O545+O553</f>
        <v>0</v>
      </c>
      <c r="P529" s="57">
        <f t="shared" ref="P529:P533" si="393">P537+P545+P553</f>
        <v>0</v>
      </c>
      <c r="Q529" s="57">
        <f t="shared" ref="Q529:Q533" si="394">Q537+Q545+Q553</f>
        <v>0</v>
      </c>
    </row>
    <row r="530" ht="30" customHeight="1">
      <c r="A530" s="76"/>
      <c r="B530" s="71"/>
      <c r="C530" s="46" t="s">
        <v>14</v>
      </c>
      <c r="D530" s="53" t="s">
        <v>140</v>
      </c>
      <c r="E530" s="48">
        <f t="shared" si="360"/>
        <v>0</v>
      </c>
      <c r="F530" s="48">
        <f>F538</f>
        <v>0</v>
      </c>
      <c r="G530" s="48">
        <f>G538</f>
        <v>0</v>
      </c>
      <c r="H530" s="48">
        <f t="shared" si="385"/>
        <v>0</v>
      </c>
      <c r="I530" s="48">
        <f t="shared" si="386"/>
        <v>0</v>
      </c>
      <c r="J530" s="48">
        <f t="shared" si="387"/>
        <v>0</v>
      </c>
      <c r="K530" s="48">
        <f t="shared" si="388"/>
        <v>0</v>
      </c>
      <c r="L530" s="48">
        <f t="shared" si="389"/>
        <v>0</v>
      </c>
      <c r="M530" s="48">
        <f t="shared" si="390"/>
        <v>0</v>
      </c>
      <c r="N530" s="48">
        <f t="shared" si="391"/>
        <v>0</v>
      </c>
      <c r="O530" s="57">
        <f t="shared" si="392"/>
        <v>0</v>
      </c>
      <c r="P530" s="57">
        <f t="shared" si="393"/>
        <v>0</v>
      </c>
      <c r="Q530" s="57">
        <f t="shared" si="394"/>
        <v>0</v>
      </c>
    </row>
    <row r="531" ht="15" customHeight="1">
      <c r="A531" s="76"/>
      <c r="B531" s="71"/>
      <c r="C531" s="46" t="s">
        <v>17</v>
      </c>
      <c r="D531" s="53"/>
      <c r="E531" s="48">
        <f t="shared" si="360"/>
        <v>0</v>
      </c>
      <c r="F531" s="48">
        <f t="shared" ref="F531:F533" si="395">F539+F547+F555</f>
        <v>0</v>
      </c>
      <c r="G531" s="48">
        <f t="shared" ref="G531:G533" si="396">G539+G547+G555</f>
        <v>0</v>
      </c>
      <c r="H531" s="48">
        <f t="shared" si="385"/>
        <v>0</v>
      </c>
      <c r="I531" s="48">
        <f t="shared" si="386"/>
        <v>0</v>
      </c>
      <c r="J531" s="48">
        <f t="shared" si="387"/>
        <v>0</v>
      </c>
      <c r="K531" s="48">
        <f t="shared" si="388"/>
        <v>0</v>
      </c>
      <c r="L531" s="48">
        <f t="shared" si="389"/>
        <v>0</v>
      </c>
      <c r="M531" s="48">
        <f t="shared" si="390"/>
        <v>0</v>
      </c>
      <c r="N531" s="48">
        <f t="shared" si="391"/>
        <v>0</v>
      </c>
      <c r="O531" s="57">
        <f t="shared" si="392"/>
        <v>0</v>
      </c>
      <c r="P531" s="57">
        <f t="shared" si="393"/>
        <v>0</v>
      </c>
      <c r="Q531" s="57">
        <f t="shared" si="394"/>
        <v>0</v>
      </c>
    </row>
    <row r="532" ht="30" customHeight="1">
      <c r="A532" s="76"/>
      <c r="B532" s="71"/>
      <c r="C532" s="46" t="s">
        <v>18</v>
      </c>
      <c r="D532" s="53"/>
      <c r="E532" s="48">
        <f t="shared" si="360"/>
        <v>0</v>
      </c>
      <c r="F532" s="48">
        <f t="shared" si="395"/>
        <v>0</v>
      </c>
      <c r="G532" s="48">
        <f t="shared" si="396"/>
        <v>0</v>
      </c>
      <c r="H532" s="48">
        <f t="shared" si="385"/>
        <v>0</v>
      </c>
      <c r="I532" s="48">
        <f t="shared" si="386"/>
        <v>0</v>
      </c>
      <c r="J532" s="48">
        <f t="shared" si="387"/>
        <v>0</v>
      </c>
      <c r="K532" s="48">
        <f t="shared" si="388"/>
        <v>0</v>
      </c>
      <c r="L532" s="48">
        <f t="shared" si="389"/>
        <v>0</v>
      </c>
      <c r="M532" s="48">
        <f t="shared" si="390"/>
        <v>0</v>
      </c>
      <c r="N532" s="48">
        <f t="shared" si="391"/>
        <v>0</v>
      </c>
      <c r="O532" s="57">
        <f t="shared" si="392"/>
        <v>0</v>
      </c>
      <c r="P532" s="57">
        <f t="shared" si="393"/>
        <v>0</v>
      </c>
      <c r="Q532" s="57">
        <f t="shared" si="394"/>
        <v>0</v>
      </c>
    </row>
    <row r="533" ht="30" customHeight="1">
      <c r="A533" s="29"/>
      <c r="B533" s="75"/>
      <c r="C533" s="46" t="s">
        <v>24</v>
      </c>
      <c r="D533" s="53"/>
      <c r="E533" s="48">
        <f t="shared" si="360"/>
        <v>0</v>
      </c>
      <c r="F533" s="48">
        <f t="shared" si="395"/>
        <v>0</v>
      </c>
      <c r="G533" s="48">
        <f t="shared" si="396"/>
        <v>0</v>
      </c>
      <c r="H533" s="48">
        <f t="shared" si="385"/>
        <v>0</v>
      </c>
      <c r="I533" s="48">
        <f t="shared" si="386"/>
        <v>0</v>
      </c>
      <c r="J533" s="48">
        <f t="shared" si="387"/>
        <v>0</v>
      </c>
      <c r="K533" s="48">
        <f t="shared" si="388"/>
        <v>0</v>
      </c>
      <c r="L533" s="48">
        <f t="shared" si="389"/>
        <v>0</v>
      </c>
      <c r="M533" s="48">
        <f t="shared" si="390"/>
        <v>0</v>
      </c>
      <c r="N533" s="48">
        <f t="shared" si="391"/>
        <v>0</v>
      </c>
      <c r="O533" s="57">
        <f t="shared" si="392"/>
        <v>0</v>
      </c>
      <c r="P533" s="57">
        <f t="shared" si="393"/>
        <v>0</v>
      </c>
      <c r="Q533" s="57">
        <f t="shared" si="394"/>
        <v>0</v>
      </c>
    </row>
    <row r="534" ht="15" customHeight="1">
      <c r="A534" s="24" t="s">
        <v>163</v>
      </c>
      <c r="B534" s="68" t="s">
        <v>164</v>
      </c>
      <c r="C534" s="46" t="s">
        <v>10</v>
      </c>
      <c r="D534" s="32"/>
      <c r="E534" s="48">
        <f t="shared" si="360"/>
        <v>408649.47229000001</v>
      </c>
      <c r="F534" s="48">
        <f>F535+F536+F537+F538+F539+F541</f>
        <v>0</v>
      </c>
      <c r="G534" s="48">
        <f>G535+G536+G537+G538+G539+G541</f>
        <v>0</v>
      </c>
      <c r="H534" s="48">
        <f>H535+H536+H537+H538+H539+H541</f>
        <v>0</v>
      </c>
      <c r="I534" s="48">
        <f>I535+I536+I537+I538+I539+I541</f>
        <v>0</v>
      </c>
      <c r="J534" s="48">
        <f>J535+J536+J537+J538+J539+J541</f>
        <v>0</v>
      </c>
      <c r="K534" s="48">
        <f>K535+K536+K537+K538+K539+K541</f>
        <v>90814</v>
      </c>
      <c r="L534" s="48">
        <f>L535+L536+L537+L538+L539+L541</f>
        <v>226243.63029</v>
      </c>
      <c r="M534" s="48">
        <f>M535+M536+M537+M538+M539+M541</f>
        <v>91591.842000000004</v>
      </c>
      <c r="N534" s="48">
        <v>0</v>
      </c>
      <c r="O534" s="57">
        <f>O535+O536+O537+O538+O539+O541</f>
        <v>0</v>
      </c>
      <c r="P534" s="57">
        <f>P535+P536+P537+P538+P539+P541</f>
        <v>0</v>
      </c>
      <c r="Q534" s="57">
        <f>Q535+Q536+Q537+Q538+Q539+Q541</f>
        <v>0</v>
      </c>
    </row>
    <row r="535" ht="15" customHeight="1">
      <c r="A535" s="76"/>
      <c r="B535" s="71"/>
      <c r="C535" s="46" t="s">
        <v>11</v>
      </c>
      <c r="D535" s="32">
        <v>814</v>
      </c>
      <c r="E535" s="48">
        <f t="shared" si="360"/>
        <v>289607.70000000001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55414</v>
      </c>
      <c r="L535" s="48">
        <v>187103</v>
      </c>
      <c r="M535" s="48">
        <v>47090.699999999997</v>
      </c>
      <c r="N535" s="48">
        <v>0</v>
      </c>
      <c r="O535" s="57">
        <v>0</v>
      </c>
      <c r="P535" s="57">
        <v>0</v>
      </c>
      <c r="Q535" s="57">
        <v>0</v>
      </c>
    </row>
    <row r="536" ht="15" customHeight="1">
      <c r="A536" s="76"/>
      <c r="B536" s="71"/>
      <c r="C536" s="46" t="s">
        <v>22</v>
      </c>
      <c r="D536" s="53" t="s">
        <v>23</v>
      </c>
      <c r="E536" s="48">
        <f t="shared" si="360"/>
        <v>119041.77228999999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35400</v>
      </c>
      <c r="L536" s="48">
        <v>39140.630290000001</v>
      </c>
      <c r="M536" s="48">
        <v>44501.142</v>
      </c>
      <c r="N536" s="48">
        <v>0</v>
      </c>
      <c r="O536" s="57">
        <v>0</v>
      </c>
      <c r="P536" s="57">
        <v>0</v>
      </c>
      <c r="Q536" s="57">
        <v>0</v>
      </c>
    </row>
    <row r="537" ht="15" customHeight="1">
      <c r="A537" s="76"/>
      <c r="B537" s="71"/>
      <c r="C537" s="46" t="s">
        <v>13</v>
      </c>
      <c r="D537" s="53"/>
      <c r="E537" s="48">
        <f t="shared" si="360"/>
        <v>0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57">
        <v>0</v>
      </c>
      <c r="P537" s="57">
        <v>0</v>
      </c>
      <c r="Q537" s="57">
        <v>0</v>
      </c>
    </row>
    <row r="538" ht="30" customHeight="1">
      <c r="A538" s="76"/>
      <c r="B538" s="71"/>
      <c r="C538" s="46" t="s">
        <v>14</v>
      </c>
      <c r="D538" s="53" t="s">
        <v>140</v>
      </c>
      <c r="E538" s="48">
        <f t="shared" si="360"/>
        <v>0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92">
        <v>0</v>
      </c>
      <c r="L538" s="48">
        <v>0</v>
      </c>
      <c r="M538" s="48">
        <v>0</v>
      </c>
      <c r="N538" s="48">
        <v>0</v>
      </c>
      <c r="O538" s="57">
        <v>0</v>
      </c>
      <c r="P538" s="57">
        <v>0</v>
      </c>
      <c r="Q538" s="57">
        <v>0</v>
      </c>
    </row>
    <row r="539" ht="15" customHeight="1">
      <c r="A539" s="76"/>
      <c r="B539" s="71"/>
      <c r="C539" s="46" t="s">
        <v>17</v>
      </c>
      <c r="D539" s="53"/>
      <c r="E539" s="48">
        <f t="shared" si="360"/>
        <v>0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57">
        <v>0</v>
      </c>
      <c r="P539" s="57">
        <v>0</v>
      </c>
      <c r="Q539" s="57">
        <v>0</v>
      </c>
    </row>
    <row r="540" ht="28.5" customHeight="1">
      <c r="A540" s="76"/>
      <c r="B540" s="71"/>
      <c r="C540" s="46" t="s">
        <v>18</v>
      </c>
      <c r="D540" s="53"/>
      <c r="E540" s="48">
        <f t="shared" si="360"/>
        <v>0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57">
        <v>0</v>
      </c>
      <c r="P540" s="57">
        <v>0</v>
      </c>
      <c r="Q540" s="57">
        <v>0</v>
      </c>
    </row>
    <row r="541" ht="30" customHeight="1">
      <c r="A541" s="29"/>
      <c r="B541" s="75"/>
      <c r="C541" s="46" t="s">
        <v>24</v>
      </c>
      <c r="D541" s="53"/>
      <c r="E541" s="48">
        <f t="shared" si="360"/>
        <v>0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57">
        <v>0</v>
      </c>
      <c r="P541" s="57">
        <v>0</v>
      </c>
      <c r="Q541" s="57">
        <v>0</v>
      </c>
    </row>
    <row r="542" ht="15">
      <c r="A542" s="67" t="s">
        <v>165</v>
      </c>
      <c r="B542" s="68" t="s">
        <v>166</v>
      </c>
      <c r="C542" s="46" t="s">
        <v>10</v>
      </c>
      <c r="D542" s="32"/>
      <c r="E542" s="47">
        <f t="shared" si="360"/>
        <v>7814293.0851600012</v>
      </c>
      <c r="F542" s="48">
        <f>F543+F544+F545+F546+F547+F548+F549</f>
        <v>2121741.30749</v>
      </c>
      <c r="G542" s="48">
        <f>G543+G544+G545+G546+G547+G548+G549</f>
        <v>2358708.64861</v>
      </c>
      <c r="H542" s="48">
        <f>H543+H544+H545+H546+H547+H548+H549</f>
        <v>239922.20882</v>
      </c>
      <c r="I542" s="48">
        <f>I543+I544+I545+I546+I547+I548+I549</f>
        <v>220605.77195000002</v>
      </c>
      <c r="J542" s="48">
        <f>J543+J544+J545+J546+J547+J548+J549</f>
        <v>268624.00205999997</v>
      </c>
      <c r="K542" s="48">
        <f>K543+K544+K545+K546+K547+K548+K549</f>
        <v>308285.19673000003</v>
      </c>
      <c r="L542" s="48">
        <f>L543+L544+L545+L546+L547+L548+L549</f>
        <v>697777.16696000006</v>
      </c>
      <c r="M542" s="48">
        <f>M543+M544+M545+M546+M547+M548+M549</f>
        <v>380570.1795100001</v>
      </c>
      <c r="N542" s="48">
        <f>N543+N544+N545+N546+N547+N548+N549</f>
        <v>302834.84979000001</v>
      </c>
      <c r="O542" s="47">
        <f>O543+O544+O545+O546+O547+O548+O549</f>
        <v>298712.48523999995</v>
      </c>
      <c r="P542" s="57">
        <f>P543+P544+P545+P546+P547+P548+P549</f>
        <v>307131.96000000002</v>
      </c>
      <c r="Q542" s="57">
        <f>Q543+Q544+Q545+Q546+Q547+Q548+Q549</f>
        <v>309379.30799999996</v>
      </c>
    </row>
    <row r="543" ht="15">
      <c r="A543" s="70"/>
      <c r="B543" s="71"/>
      <c r="C543" s="46" t="s">
        <v>11</v>
      </c>
      <c r="D543" s="53">
        <v>814</v>
      </c>
      <c r="E543" s="48">
        <f t="shared" si="360"/>
        <v>392882.77922999999</v>
      </c>
      <c r="F543" s="48">
        <f t="shared" ref="F543:F549" si="397">F551+F575+F599+F615</f>
        <v>2991.4000000000001</v>
      </c>
      <c r="G543" s="48">
        <f t="shared" ref="G543:G549" si="398">G551+G575+G599+G615</f>
        <v>0</v>
      </c>
      <c r="H543" s="48">
        <f t="shared" ref="H543:H549" si="399">H551+H575+H599+H615</f>
        <v>0</v>
      </c>
      <c r="I543" s="48">
        <f t="shared" ref="I543:I549" si="400">I551+I575+I599+I615</f>
        <v>0</v>
      </c>
      <c r="J543" s="48">
        <f t="shared" ref="J543:J549" si="401">J551+J575+J599+J615</f>
        <v>48887.099999999999</v>
      </c>
      <c r="K543" s="48">
        <f t="shared" ref="K543:K549" si="402">K551+K575+K599+K615</f>
        <v>26466.400000000001</v>
      </c>
      <c r="L543" s="48">
        <f t="shared" ref="L543:L549" si="403">L551+L575+L599+L615</f>
        <v>284855.59493999998</v>
      </c>
      <c r="M543" s="48">
        <f t="shared" ref="M543:M549" si="404">M551+M575+M599+M615</f>
        <v>8356.2383599999994</v>
      </c>
      <c r="N543" s="48">
        <f t="shared" ref="N543:N549" si="405">N551+N575+N599+N615</f>
        <v>17.620000000000001</v>
      </c>
      <c r="O543" s="57">
        <f t="shared" ref="O543:O549" si="406">O551+O575+O599+O615</f>
        <v>7192.5504600000004</v>
      </c>
      <c r="P543" s="57">
        <f t="shared" ref="P543:P549" si="407">P551+P575+P599+P615</f>
        <v>7144.6504599999998</v>
      </c>
      <c r="Q543" s="57">
        <f t="shared" ref="Q543:Q549" si="408">Q551+Q575+Q599+Q615</f>
        <v>6971.2250100000001</v>
      </c>
    </row>
    <row r="544" ht="15">
      <c r="A544" s="70"/>
      <c r="B544" s="71"/>
      <c r="C544" s="46" t="s">
        <v>22</v>
      </c>
      <c r="D544" s="53">
        <v>814</v>
      </c>
      <c r="E544" s="47">
        <f t="shared" si="360"/>
        <v>3383040.4959300002</v>
      </c>
      <c r="F544" s="48">
        <f t="shared" si="397"/>
        <v>223447.50749000002</v>
      </c>
      <c r="G544" s="48">
        <f t="shared" si="398"/>
        <v>215641.23861</v>
      </c>
      <c r="H544" s="48">
        <f t="shared" si="399"/>
        <v>239922.20882</v>
      </c>
      <c r="I544" s="48">
        <f t="shared" si="400"/>
        <v>220605.77195000002</v>
      </c>
      <c r="J544" s="48">
        <f t="shared" si="401"/>
        <v>219736.90205999999</v>
      </c>
      <c r="K544" s="48">
        <f t="shared" si="402"/>
        <v>281818.79673</v>
      </c>
      <c r="L544" s="48">
        <f t="shared" si="403"/>
        <v>412921.57202000002</v>
      </c>
      <c r="M544" s="48">
        <f t="shared" si="404"/>
        <v>372213.94115000009</v>
      </c>
      <c r="N544" s="48">
        <f t="shared" si="405"/>
        <v>302817.22979000001</v>
      </c>
      <c r="O544" s="47">
        <f t="shared" si="406"/>
        <v>291519.93477999995</v>
      </c>
      <c r="P544" s="57">
        <f t="shared" si="407"/>
        <v>299987.30954000005</v>
      </c>
      <c r="Q544" s="57">
        <f t="shared" si="408"/>
        <v>302408.08298999997</v>
      </c>
    </row>
    <row r="545" ht="15">
      <c r="A545" s="70"/>
      <c r="B545" s="71"/>
      <c r="C545" s="46" t="s">
        <v>13</v>
      </c>
      <c r="D545" s="53"/>
      <c r="E545" s="48">
        <f t="shared" si="360"/>
        <v>0</v>
      </c>
      <c r="F545" s="48">
        <f t="shared" si="397"/>
        <v>0</v>
      </c>
      <c r="G545" s="48">
        <f t="shared" si="398"/>
        <v>0</v>
      </c>
      <c r="H545" s="48">
        <f t="shared" si="399"/>
        <v>0</v>
      </c>
      <c r="I545" s="48">
        <f t="shared" si="400"/>
        <v>0</v>
      </c>
      <c r="J545" s="48">
        <f t="shared" si="401"/>
        <v>0</v>
      </c>
      <c r="K545" s="48">
        <f t="shared" si="402"/>
        <v>0</v>
      </c>
      <c r="L545" s="48">
        <f t="shared" si="403"/>
        <v>0</v>
      </c>
      <c r="M545" s="48">
        <f t="shared" si="404"/>
        <v>0</v>
      </c>
      <c r="N545" s="48">
        <f t="shared" si="405"/>
        <v>0</v>
      </c>
      <c r="O545" s="57">
        <f t="shared" si="406"/>
        <v>0</v>
      </c>
      <c r="P545" s="57">
        <f t="shared" si="407"/>
        <v>0</v>
      </c>
      <c r="Q545" s="57">
        <f t="shared" si="408"/>
        <v>0</v>
      </c>
    </row>
    <row r="546" ht="30">
      <c r="A546" s="70"/>
      <c r="B546" s="71"/>
      <c r="C546" s="46" t="s">
        <v>14</v>
      </c>
      <c r="D546" s="53"/>
      <c r="E546" s="48">
        <f t="shared" si="360"/>
        <v>4038369.8100000001</v>
      </c>
      <c r="F546" s="48">
        <f t="shared" si="397"/>
        <v>1895302.3999999999</v>
      </c>
      <c r="G546" s="48">
        <f t="shared" si="398"/>
        <v>2143067.4100000001</v>
      </c>
      <c r="H546" s="48">
        <f t="shared" si="399"/>
        <v>0</v>
      </c>
      <c r="I546" s="48">
        <f t="shared" si="400"/>
        <v>0</v>
      </c>
      <c r="J546" s="48">
        <f t="shared" si="401"/>
        <v>0</v>
      </c>
      <c r="K546" s="48">
        <f t="shared" si="402"/>
        <v>0</v>
      </c>
      <c r="L546" s="48">
        <f t="shared" si="403"/>
        <v>0</v>
      </c>
      <c r="M546" s="48">
        <f t="shared" si="404"/>
        <v>0</v>
      </c>
      <c r="N546" s="48">
        <f t="shared" si="405"/>
        <v>0</v>
      </c>
      <c r="O546" s="57">
        <f t="shared" si="406"/>
        <v>0</v>
      </c>
      <c r="P546" s="57">
        <f t="shared" si="407"/>
        <v>0</v>
      </c>
      <c r="Q546" s="57">
        <f t="shared" si="408"/>
        <v>0</v>
      </c>
    </row>
    <row r="547" ht="15">
      <c r="A547" s="70"/>
      <c r="B547" s="71"/>
      <c r="C547" s="46" t="s">
        <v>17</v>
      </c>
      <c r="D547" s="53"/>
      <c r="E547" s="48">
        <f t="shared" si="360"/>
        <v>0</v>
      </c>
      <c r="F547" s="48">
        <f t="shared" si="397"/>
        <v>0</v>
      </c>
      <c r="G547" s="48">
        <f t="shared" si="398"/>
        <v>0</v>
      </c>
      <c r="H547" s="48">
        <f t="shared" si="399"/>
        <v>0</v>
      </c>
      <c r="I547" s="48">
        <f t="shared" si="400"/>
        <v>0</v>
      </c>
      <c r="J547" s="48">
        <f t="shared" si="401"/>
        <v>0</v>
      </c>
      <c r="K547" s="48">
        <f t="shared" si="402"/>
        <v>0</v>
      </c>
      <c r="L547" s="48">
        <f t="shared" si="403"/>
        <v>0</v>
      </c>
      <c r="M547" s="48">
        <f t="shared" si="404"/>
        <v>0</v>
      </c>
      <c r="N547" s="48">
        <f t="shared" si="405"/>
        <v>0</v>
      </c>
      <c r="O547" s="57">
        <f t="shared" si="406"/>
        <v>0</v>
      </c>
      <c r="P547" s="57">
        <f t="shared" si="407"/>
        <v>0</v>
      </c>
      <c r="Q547" s="57">
        <f t="shared" si="408"/>
        <v>0</v>
      </c>
    </row>
    <row r="548" ht="30">
      <c r="A548" s="70"/>
      <c r="B548" s="71"/>
      <c r="C548" s="46" t="s">
        <v>18</v>
      </c>
      <c r="D548" s="53"/>
      <c r="E548" s="48">
        <f t="shared" si="360"/>
        <v>0</v>
      </c>
      <c r="F548" s="48">
        <f t="shared" si="397"/>
        <v>0</v>
      </c>
      <c r="G548" s="48">
        <f t="shared" si="398"/>
        <v>0</v>
      </c>
      <c r="H548" s="48">
        <f t="shared" si="399"/>
        <v>0</v>
      </c>
      <c r="I548" s="48">
        <f t="shared" si="400"/>
        <v>0</v>
      </c>
      <c r="J548" s="48">
        <f t="shared" si="401"/>
        <v>0</v>
      </c>
      <c r="K548" s="48">
        <f t="shared" si="402"/>
        <v>0</v>
      </c>
      <c r="L548" s="48">
        <f t="shared" si="403"/>
        <v>0</v>
      </c>
      <c r="M548" s="48">
        <f t="shared" si="404"/>
        <v>0</v>
      </c>
      <c r="N548" s="48">
        <f t="shared" si="405"/>
        <v>0</v>
      </c>
      <c r="O548" s="57">
        <f t="shared" si="406"/>
        <v>0</v>
      </c>
      <c r="P548" s="57">
        <f t="shared" si="407"/>
        <v>0</v>
      </c>
      <c r="Q548" s="57">
        <f t="shared" si="408"/>
        <v>0</v>
      </c>
    </row>
    <row r="549" ht="30">
      <c r="A549" s="74"/>
      <c r="B549" s="75"/>
      <c r="C549" s="46" t="s">
        <v>24</v>
      </c>
      <c r="D549" s="53"/>
      <c r="E549" s="48">
        <f t="shared" si="360"/>
        <v>0</v>
      </c>
      <c r="F549" s="48">
        <f t="shared" si="397"/>
        <v>0</v>
      </c>
      <c r="G549" s="48">
        <f t="shared" si="398"/>
        <v>0</v>
      </c>
      <c r="H549" s="48">
        <f t="shared" si="399"/>
        <v>0</v>
      </c>
      <c r="I549" s="48">
        <f t="shared" si="400"/>
        <v>0</v>
      </c>
      <c r="J549" s="48">
        <f t="shared" si="401"/>
        <v>0</v>
      </c>
      <c r="K549" s="48">
        <f t="shared" si="402"/>
        <v>0</v>
      </c>
      <c r="L549" s="48">
        <f t="shared" si="403"/>
        <v>0</v>
      </c>
      <c r="M549" s="48">
        <f t="shared" si="404"/>
        <v>0</v>
      </c>
      <c r="N549" s="48">
        <f t="shared" si="405"/>
        <v>0</v>
      </c>
      <c r="O549" s="57">
        <f t="shared" si="406"/>
        <v>0</v>
      </c>
      <c r="P549" s="57">
        <f t="shared" si="407"/>
        <v>0</v>
      </c>
      <c r="Q549" s="57">
        <f t="shared" si="408"/>
        <v>0</v>
      </c>
    </row>
    <row r="550" ht="15" customHeight="1">
      <c r="A550" s="24" t="s">
        <v>167</v>
      </c>
      <c r="B550" s="68" t="s">
        <v>168</v>
      </c>
      <c r="C550" s="46" t="s">
        <v>10</v>
      </c>
      <c r="D550" s="32"/>
      <c r="E550" s="47">
        <f t="shared" si="360"/>
        <v>1596365.4442899998</v>
      </c>
      <c r="F550" s="48">
        <f>F551+F552+F553+F554+F555+F557</f>
        <v>608244.83302999998</v>
      </c>
      <c r="G550" s="48">
        <f>G551+G552+G553+G554+G555+G557</f>
        <v>718037.73405999993</v>
      </c>
      <c r="H550" s="48">
        <f>H551+H552+H553+H554+H555+H557</f>
        <v>48927.57834</v>
      </c>
      <c r="I550" s="48">
        <f>I551+I552+I553+I554+I555+I557</f>
        <v>14385.71947</v>
      </c>
      <c r="J550" s="48">
        <f>J551+J552+J553+J554+J555+J557</f>
        <v>16597.861799999999</v>
      </c>
      <c r="K550" s="48">
        <f>K551+K552+K553+K554+K555+K557</f>
        <v>10706.501</v>
      </c>
      <c r="L550" s="48">
        <f>L551+L552+L553+L554+L555+L557</f>
        <v>63591.105509999994</v>
      </c>
      <c r="M550" s="48">
        <f>M551+M552+M553+M554+M555+M557</f>
        <v>18832.86393</v>
      </c>
      <c r="N550" s="48">
        <f>N551+N552+N553+N554+N555+N557</f>
        <v>61875.681149999997</v>
      </c>
      <c r="O550" s="47">
        <f>O551+O552+O553+O554+O555+O557</f>
        <v>11999.66</v>
      </c>
      <c r="P550" s="57">
        <f>P551+P552+P553+P554+P555+P557</f>
        <v>11523.128000000001</v>
      </c>
      <c r="Q550" s="57">
        <f>Q551+Q552+Q553+Q554+Q555+Q557</f>
        <v>11642.778</v>
      </c>
    </row>
    <row r="551" ht="15" customHeight="1">
      <c r="A551" s="76"/>
      <c r="B551" s="71"/>
      <c r="C551" s="46" t="s">
        <v>11</v>
      </c>
      <c r="D551" s="53">
        <v>814</v>
      </c>
      <c r="E551" s="48">
        <f t="shared" si="360"/>
        <v>46619.571909999999</v>
      </c>
      <c r="F551" s="48">
        <f t="shared" ref="F551:F557" si="409">F559+F567</f>
        <v>1624.9000000000001</v>
      </c>
      <c r="G551" s="48">
        <f t="shared" ref="G551:G557" si="410">G559+G567</f>
        <v>0</v>
      </c>
      <c r="H551" s="48">
        <f t="shared" ref="H551:H557" si="411">H559+H567</f>
        <v>0</v>
      </c>
      <c r="I551" s="48">
        <f t="shared" ref="I551:I557" si="412">I559+I567</f>
        <v>0</v>
      </c>
      <c r="J551" s="48">
        <f t="shared" ref="J551:J557" si="413">J559+J567</f>
        <v>0</v>
      </c>
      <c r="K551" s="48">
        <f t="shared" ref="K551:K557" si="414">K559+K567</f>
        <v>0</v>
      </c>
      <c r="L551" s="48">
        <f t="shared" ref="L551:L557" si="415">L559+L567</f>
        <v>44032.828269999998</v>
      </c>
      <c r="M551" s="48">
        <f t="shared" ref="M551:M557" si="416">M559+M567</f>
        <v>961.84364000000005</v>
      </c>
      <c r="N551" s="48">
        <f t="shared" ref="N551:N557" si="417">N559+N567</f>
        <v>0</v>
      </c>
      <c r="O551" s="57">
        <f t="shared" ref="O551:O557" si="418">O559+O567</f>
        <v>0</v>
      </c>
      <c r="P551" s="57">
        <f t="shared" ref="P551:P557" si="419">P559+P567</f>
        <v>0</v>
      </c>
      <c r="Q551" s="57">
        <f t="shared" ref="Q551:Q557" si="420">Q559+Q567</f>
        <v>0</v>
      </c>
    </row>
    <row r="552" ht="15" customHeight="1">
      <c r="A552" s="76"/>
      <c r="B552" s="71"/>
      <c r="C552" s="46" t="s">
        <v>22</v>
      </c>
      <c r="D552" s="32">
        <v>814</v>
      </c>
      <c r="E552" s="47">
        <f t="shared" si="360"/>
        <v>304869.13237999997</v>
      </c>
      <c r="F552" s="48">
        <f t="shared" si="409"/>
        <v>34806.173029999998</v>
      </c>
      <c r="G552" s="48">
        <f t="shared" si="410"/>
        <v>44974.754059999999</v>
      </c>
      <c r="H552" s="48">
        <f t="shared" si="411"/>
        <v>48927.57834</v>
      </c>
      <c r="I552" s="48">
        <f t="shared" si="412"/>
        <v>14385.71947</v>
      </c>
      <c r="J552" s="48">
        <f t="shared" si="413"/>
        <v>16597.861799999999</v>
      </c>
      <c r="K552" s="48">
        <f t="shared" si="414"/>
        <v>10706.501</v>
      </c>
      <c r="L552" s="48">
        <f t="shared" si="415"/>
        <v>19558.277239999999</v>
      </c>
      <c r="M552" s="48">
        <f t="shared" si="416"/>
        <v>17871.02029</v>
      </c>
      <c r="N552" s="48">
        <f t="shared" si="417"/>
        <v>61875.681149999997</v>
      </c>
      <c r="O552" s="47">
        <f t="shared" si="418"/>
        <v>11999.66</v>
      </c>
      <c r="P552" s="57">
        <f t="shared" si="419"/>
        <v>11523.128000000001</v>
      </c>
      <c r="Q552" s="57">
        <f t="shared" si="420"/>
        <v>11642.778</v>
      </c>
    </row>
    <row r="553" ht="15" customHeight="1">
      <c r="A553" s="76"/>
      <c r="B553" s="71"/>
      <c r="C553" s="46" t="s">
        <v>13</v>
      </c>
      <c r="D553" s="53"/>
      <c r="E553" s="48">
        <f t="shared" si="360"/>
        <v>0</v>
      </c>
      <c r="F553" s="48">
        <f t="shared" si="409"/>
        <v>0</v>
      </c>
      <c r="G553" s="48">
        <f t="shared" si="410"/>
        <v>0</v>
      </c>
      <c r="H553" s="48">
        <f t="shared" si="411"/>
        <v>0</v>
      </c>
      <c r="I553" s="48">
        <f t="shared" si="412"/>
        <v>0</v>
      </c>
      <c r="J553" s="48">
        <f t="shared" si="413"/>
        <v>0</v>
      </c>
      <c r="K553" s="48">
        <f t="shared" si="414"/>
        <v>0</v>
      </c>
      <c r="L553" s="48">
        <f t="shared" si="415"/>
        <v>0</v>
      </c>
      <c r="M553" s="48">
        <f t="shared" si="416"/>
        <v>0</v>
      </c>
      <c r="N553" s="48">
        <f t="shared" si="417"/>
        <v>0</v>
      </c>
      <c r="O553" s="57">
        <f t="shared" si="418"/>
        <v>0</v>
      </c>
      <c r="P553" s="57">
        <f t="shared" si="419"/>
        <v>0</v>
      </c>
      <c r="Q553" s="57">
        <f t="shared" si="420"/>
        <v>0</v>
      </c>
    </row>
    <row r="554" ht="30" customHeight="1">
      <c r="A554" s="76"/>
      <c r="B554" s="71"/>
      <c r="C554" s="46" t="s">
        <v>14</v>
      </c>
      <c r="D554" s="53"/>
      <c r="E554" s="48">
        <f t="shared" si="360"/>
        <v>1244876.74</v>
      </c>
      <c r="F554" s="48">
        <f t="shared" si="409"/>
        <v>571813.76000000001</v>
      </c>
      <c r="G554" s="48">
        <f t="shared" si="410"/>
        <v>673062.97999999998</v>
      </c>
      <c r="H554" s="48">
        <f t="shared" si="411"/>
        <v>0</v>
      </c>
      <c r="I554" s="48">
        <f t="shared" si="412"/>
        <v>0</v>
      </c>
      <c r="J554" s="48">
        <f t="shared" si="413"/>
        <v>0</v>
      </c>
      <c r="K554" s="48">
        <f t="shared" si="414"/>
        <v>0</v>
      </c>
      <c r="L554" s="48">
        <f t="shared" si="415"/>
        <v>0</v>
      </c>
      <c r="M554" s="48">
        <f t="shared" si="416"/>
        <v>0</v>
      </c>
      <c r="N554" s="48">
        <f t="shared" si="417"/>
        <v>0</v>
      </c>
      <c r="O554" s="57">
        <f t="shared" si="418"/>
        <v>0</v>
      </c>
      <c r="P554" s="57">
        <f t="shared" si="419"/>
        <v>0</v>
      </c>
      <c r="Q554" s="57">
        <f t="shared" si="420"/>
        <v>0</v>
      </c>
    </row>
    <row r="555" ht="15" customHeight="1">
      <c r="A555" s="76"/>
      <c r="B555" s="71"/>
      <c r="C555" s="46" t="s">
        <v>17</v>
      </c>
      <c r="D555" s="53"/>
      <c r="E555" s="48">
        <f t="shared" si="360"/>
        <v>0</v>
      </c>
      <c r="F555" s="48">
        <f t="shared" si="409"/>
        <v>0</v>
      </c>
      <c r="G555" s="48">
        <f t="shared" si="410"/>
        <v>0</v>
      </c>
      <c r="H555" s="48">
        <f t="shared" si="411"/>
        <v>0</v>
      </c>
      <c r="I555" s="48">
        <f t="shared" si="412"/>
        <v>0</v>
      </c>
      <c r="J555" s="48">
        <f t="shared" si="413"/>
        <v>0</v>
      </c>
      <c r="K555" s="48">
        <f t="shared" si="414"/>
        <v>0</v>
      </c>
      <c r="L555" s="48">
        <f t="shared" si="415"/>
        <v>0</v>
      </c>
      <c r="M555" s="48">
        <f t="shared" si="416"/>
        <v>0</v>
      </c>
      <c r="N555" s="48">
        <f t="shared" si="417"/>
        <v>0</v>
      </c>
      <c r="O555" s="57">
        <f t="shared" si="418"/>
        <v>0</v>
      </c>
      <c r="P555" s="57">
        <f t="shared" si="419"/>
        <v>0</v>
      </c>
      <c r="Q555" s="57">
        <f t="shared" si="420"/>
        <v>0</v>
      </c>
    </row>
    <row r="556" ht="30" customHeight="1">
      <c r="A556" s="76"/>
      <c r="B556" s="71"/>
      <c r="C556" s="46" t="s">
        <v>18</v>
      </c>
      <c r="D556" s="53"/>
      <c r="E556" s="48">
        <f t="shared" si="360"/>
        <v>0</v>
      </c>
      <c r="F556" s="48">
        <f t="shared" si="409"/>
        <v>0</v>
      </c>
      <c r="G556" s="48">
        <f t="shared" si="410"/>
        <v>0</v>
      </c>
      <c r="H556" s="48">
        <f t="shared" si="411"/>
        <v>0</v>
      </c>
      <c r="I556" s="48">
        <f t="shared" si="412"/>
        <v>0</v>
      </c>
      <c r="J556" s="48">
        <f t="shared" si="413"/>
        <v>0</v>
      </c>
      <c r="K556" s="48">
        <f t="shared" si="414"/>
        <v>0</v>
      </c>
      <c r="L556" s="48">
        <f t="shared" si="415"/>
        <v>0</v>
      </c>
      <c r="M556" s="48">
        <f t="shared" si="416"/>
        <v>0</v>
      </c>
      <c r="N556" s="48">
        <f t="shared" si="417"/>
        <v>0</v>
      </c>
      <c r="O556" s="57">
        <f t="shared" si="418"/>
        <v>0</v>
      </c>
      <c r="P556" s="57">
        <f t="shared" si="419"/>
        <v>0</v>
      </c>
      <c r="Q556" s="57">
        <f t="shared" si="420"/>
        <v>0</v>
      </c>
    </row>
    <row r="557" ht="30" customHeight="1">
      <c r="A557" s="29"/>
      <c r="B557" s="75"/>
      <c r="C557" s="46" t="s">
        <v>24</v>
      </c>
      <c r="D557" s="53"/>
      <c r="E557" s="48">
        <f t="shared" ref="E557:E620" si="421">F557+G557+H557+I557+J557+K557+L557+M557+N557+O557+P557+Q557</f>
        <v>0</v>
      </c>
      <c r="F557" s="48">
        <f t="shared" si="409"/>
        <v>0</v>
      </c>
      <c r="G557" s="48">
        <f t="shared" si="410"/>
        <v>0</v>
      </c>
      <c r="H557" s="48">
        <f t="shared" si="411"/>
        <v>0</v>
      </c>
      <c r="I557" s="48">
        <f t="shared" si="412"/>
        <v>0</v>
      </c>
      <c r="J557" s="48">
        <f t="shared" si="413"/>
        <v>0</v>
      </c>
      <c r="K557" s="48">
        <f t="shared" si="414"/>
        <v>0</v>
      </c>
      <c r="L557" s="48">
        <f t="shared" si="415"/>
        <v>0</v>
      </c>
      <c r="M557" s="48">
        <f t="shared" si="416"/>
        <v>0</v>
      </c>
      <c r="N557" s="48">
        <f t="shared" si="417"/>
        <v>0</v>
      </c>
      <c r="O557" s="57">
        <f t="shared" si="418"/>
        <v>0</v>
      </c>
      <c r="P557" s="57">
        <f t="shared" si="419"/>
        <v>0</v>
      </c>
      <c r="Q557" s="57">
        <f t="shared" si="420"/>
        <v>0</v>
      </c>
    </row>
    <row r="558" ht="15" customHeight="1">
      <c r="A558" s="24" t="s">
        <v>169</v>
      </c>
      <c r="B558" s="68" t="s">
        <v>170</v>
      </c>
      <c r="C558" s="46" t="s">
        <v>10</v>
      </c>
      <c r="D558" s="32"/>
      <c r="E558" s="47">
        <f t="shared" si="421"/>
        <v>1591138.4492899997</v>
      </c>
      <c r="F558" s="48">
        <f>F559+F560+F561+F562+F563+F565</f>
        <v>606244.83302999998</v>
      </c>
      <c r="G558" s="48">
        <f>G559+G560+G561+G562+G563+G565</f>
        <v>715019.73405999993</v>
      </c>
      <c r="H558" s="48">
        <f>H559+H560+H561+H562+H563+H565</f>
        <v>48718.583339999997</v>
      </c>
      <c r="I558" s="48">
        <f>I559+I560+I561+I562+I563+I565</f>
        <v>14385.71947</v>
      </c>
      <c r="J558" s="48">
        <f>J559+J560+J561+J562+J563+J565</f>
        <v>16597.861799999999</v>
      </c>
      <c r="K558" s="48">
        <f>K559+K560+K561+K562+K563+K565</f>
        <v>10706.501</v>
      </c>
      <c r="L558" s="48">
        <f>L559+L560+L561+L562+L563+L565</f>
        <v>63591.105509999994</v>
      </c>
      <c r="M558" s="48">
        <f>M559+M560+M561+M562+M563+M565</f>
        <v>18832.86393</v>
      </c>
      <c r="N558" s="48">
        <f>N559+N560+N561+N562+N563+N565</f>
        <v>61875.681149999997</v>
      </c>
      <c r="O558" s="47">
        <f>O559+O560+O561+O562+O563+O565</f>
        <v>11999.66</v>
      </c>
      <c r="P558" s="57">
        <f>P559+P560+P561+P562+P563+P565</f>
        <v>11523.128000000001</v>
      </c>
      <c r="Q558" s="57">
        <f>Q559+Q560+Q561+Q562+Q563+Q565</f>
        <v>11642.778</v>
      </c>
    </row>
    <row r="559" ht="15" customHeight="1">
      <c r="A559" s="76"/>
      <c r="B559" s="71"/>
      <c r="C559" s="46" t="s">
        <v>11</v>
      </c>
      <c r="D559" s="32">
        <v>814</v>
      </c>
      <c r="E559" s="48">
        <f t="shared" si="421"/>
        <v>46619.571909999999</v>
      </c>
      <c r="F559" s="48">
        <v>1624.9000000000001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44032.828269999998</v>
      </c>
      <c r="M559" s="48">
        <v>961.84364000000005</v>
      </c>
      <c r="N559" s="48">
        <v>0</v>
      </c>
      <c r="O559" s="57">
        <v>0</v>
      </c>
      <c r="P559" s="57">
        <v>0</v>
      </c>
      <c r="Q559" s="57">
        <v>0</v>
      </c>
    </row>
    <row r="560" ht="15" customHeight="1">
      <c r="A560" s="76"/>
      <c r="B560" s="71"/>
      <c r="C560" s="46" t="s">
        <v>22</v>
      </c>
      <c r="D560" s="53">
        <v>814</v>
      </c>
      <c r="E560" s="47">
        <f t="shared" si="421"/>
        <v>299642.13737999997</v>
      </c>
      <c r="F560" s="48">
        <v>32806.173029999998</v>
      </c>
      <c r="G560" s="48">
        <v>41956.754059999999</v>
      </c>
      <c r="H560" s="48">
        <v>48718.583339999997</v>
      </c>
      <c r="I560" s="48">
        <v>14385.71947</v>
      </c>
      <c r="J560" s="48">
        <v>16597.861799999999</v>
      </c>
      <c r="K560" s="48">
        <v>10706.501</v>
      </c>
      <c r="L560" s="48">
        <v>19558.277239999999</v>
      </c>
      <c r="M560" s="48">
        <f>18832.86393-961.84364</f>
        <v>17871.02029</v>
      </c>
      <c r="N560" s="48">
        <v>61875.681149999997</v>
      </c>
      <c r="O560" s="47">
        <v>11999.66</v>
      </c>
      <c r="P560" s="57">
        <v>11523.128000000001</v>
      </c>
      <c r="Q560" s="57">
        <v>11642.778</v>
      </c>
    </row>
    <row r="561" ht="15" customHeight="1">
      <c r="A561" s="76"/>
      <c r="B561" s="71"/>
      <c r="C561" s="46" t="s">
        <v>13</v>
      </c>
      <c r="D561" s="53"/>
      <c r="E561" s="48">
        <f t="shared" si="421"/>
        <v>0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57">
        <v>0</v>
      </c>
      <c r="P561" s="57">
        <v>0</v>
      </c>
      <c r="Q561" s="57">
        <v>0</v>
      </c>
    </row>
    <row r="562" ht="30" customHeight="1">
      <c r="A562" s="76"/>
      <c r="B562" s="71"/>
      <c r="C562" s="46" t="s">
        <v>14</v>
      </c>
      <c r="D562" s="53"/>
      <c r="E562" s="48">
        <f t="shared" si="421"/>
        <v>1244876.74</v>
      </c>
      <c r="F562" s="48">
        <v>571813.76000000001</v>
      </c>
      <c r="G562" s="48">
        <v>673062.97999999998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57">
        <v>0</v>
      </c>
      <c r="P562" s="57">
        <v>0</v>
      </c>
      <c r="Q562" s="57">
        <v>0</v>
      </c>
    </row>
    <row r="563" ht="15" customHeight="1">
      <c r="A563" s="76"/>
      <c r="B563" s="71"/>
      <c r="C563" s="46" t="s">
        <v>17</v>
      </c>
      <c r="D563" s="53"/>
      <c r="E563" s="48">
        <f t="shared" si="421"/>
        <v>0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57">
        <v>0</v>
      </c>
      <c r="P563" s="57">
        <v>0</v>
      </c>
      <c r="Q563" s="57">
        <v>0</v>
      </c>
    </row>
    <row r="564" ht="30" customHeight="1">
      <c r="A564" s="76"/>
      <c r="B564" s="71"/>
      <c r="C564" s="46" t="s">
        <v>18</v>
      </c>
      <c r="D564" s="53"/>
      <c r="E564" s="48">
        <f t="shared" si="421"/>
        <v>0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57">
        <v>0</v>
      </c>
      <c r="P564" s="57">
        <v>0</v>
      </c>
      <c r="Q564" s="57">
        <v>0</v>
      </c>
    </row>
    <row r="565" ht="30" customHeight="1">
      <c r="A565" s="29"/>
      <c r="B565" s="75"/>
      <c r="C565" s="46" t="s">
        <v>24</v>
      </c>
      <c r="D565" s="53"/>
      <c r="E565" s="48">
        <f t="shared" si="421"/>
        <v>0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57">
        <v>0</v>
      </c>
      <c r="P565" s="57">
        <v>0</v>
      </c>
      <c r="Q565" s="57">
        <v>0</v>
      </c>
    </row>
    <row r="566" ht="15" customHeight="1">
      <c r="A566" s="24" t="s">
        <v>171</v>
      </c>
      <c r="B566" s="68" t="s">
        <v>172</v>
      </c>
      <c r="C566" s="46" t="s">
        <v>10</v>
      </c>
      <c r="D566" s="32"/>
      <c r="E566" s="48">
        <f t="shared" si="421"/>
        <v>5226.9949999999999</v>
      </c>
      <c r="F566" s="48">
        <f>F567+F568+F569+F570+F571+F573</f>
        <v>2000</v>
      </c>
      <c r="G566" s="48">
        <f>G567+G568+G569+G570+G571+G573</f>
        <v>3018</v>
      </c>
      <c r="H566" s="48">
        <f>H567+H568+H569+H570+H571+H573</f>
        <v>208.995</v>
      </c>
      <c r="I566" s="48">
        <f>I567+I568+I569+I570+I571+I573</f>
        <v>0</v>
      </c>
      <c r="J566" s="48">
        <f>J567+J568+J569+J570+J571+J573</f>
        <v>0</v>
      </c>
      <c r="K566" s="48">
        <f>K567+K568+K569+K570+K571+K573</f>
        <v>0</v>
      </c>
      <c r="L566" s="48">
        <f>L567+L568+L569+L570+L571+L573</f>
        <v>0</v>
      </c>
      <c r="M566" s="48">
        <f>M567+M568+M569+M570+M571+M573</f>
        <v>0</v>
      </c>
      <c r="N566" s="48">
        <f>N567+N568+N569+N570+N571+N573</f>
        <v>0</v>
      </c>
      <c r="O566" s="57">
        <f>O567+O568+O569+O570+O571+O573</f>
        <v>0</v>
      </c>
      <c r="P566" s="57">
        <f>P567+P568+P569+P570+P571+P573</f>
        <v>0</v>
      </c>
      <c r="Q566" s="57">
        <f>Q567+Q568+Q569+Q570+Q571+Q573</f>
        <v>0</v>
      </c>
    </row>
    <row r="567" ht="15" customHeight="1">
      <c r="A567" s="76"/>
      <c r="B567" s="71"/>
      <c r="C567" s="46" t="s">
        <v>11</v>
      </c>
      <c r="D567" s="32"/>
      <c r="E567" s="48">
        <f t="shared" si="421"/>
        <v>0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57">
        <v>0</v>
      </c>
      <c r="P567" s="57">
        <v>0</v>
      </c>
      <c r="Q567" s="57">
        <v>0</v>
      </c>
    </row>
    <row r="568" ht="15" customHeight="1">
      <c r="A568" s="76"/>
      <c r="B568" s="71"/>
      <c r="C568" s="46" t="s">
        <v>22</v>
      </c>
      <c r="D568" s="53" t="s">
        <v>23</v>
      </c>
      <c r="E568" s="48">
        <f t="shared" si="421"/>
        <v>5226.9949999999999</v>
      </c>
      <c r="F568" s="48">
        <v>2000</v>
      </c>
      <c r="G568" s="48">
        <v>3018</v>
      </c>
      <c r="H568" s="48">
        <v>208.995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57">
        <v>0</v>
      </c>
      <c r="P568" s="57">
        <v>0</v>
      </c>
      <c r="Q568" s="57">
        <v>0</v>
      </c>
    </row>
    <row r="569" ht="15" customHeight="1">
      <c r="A569" s="76"/>
      <c r="B569" s="71"/>
      <c r="C569" s="46" t="s">
        <v>13</v>
      </c>
      <c r="D569" s="53"/>
      <c r="E569" s="48">
        <f t="shared" si="421"/>
        <v>0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57">
        <v>0</v>
      </c>
      <c r="P569" s="57">
        <v>0</v>
      </c>
      <c r="Q569" s="57">
        <v>0</v>
      </c>
    </row>
    <row r="570" ht="30" customHeight="1">
      <c r="A570" s="76"/>
      <c r="B570" s="71"/>
      <c r="C570" s="46" t="s">
        <v>14</v>
      </c>
      <c r="D570" s="53"/>
      <c r="E570" s="48">
        <f t="shared" si="421"/>
        <v>0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57">
        <v>0</v>
      </c>
      <c r="P570" s="57">
        <v>0</v>
      </c>
      <c r="Q570" s="57">
        <v>0</v>
      </c>
    </row>
    <row r="571" ht="15" customHeight="1">
      <c r="A571" s="76"/>
      <c r="B571" s="71"/>
      <c r="C571" s="46" t="s">
        <v>17</v>
      </c>
      <c r="D571" s="53"/>
      <c r="E571" s="48">
        <f t="shared" si="421"/>
        <v>0</v>
      </c>
      <c r="F571" s="48">
        <v>0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57">
        <v>0</v>
      </c>
      <c r="P571" s="57">
        <v>0</v>
      </c>
      <c r="Q571" s="57">
        <v>0</v>
      </c>
    </row>
    <row r="572" ht="30" customHeight="1">
      <c r="A572" s="76"/>
      <c r="B572" s="71"/>
      <c r="C572" s="46" t="s">
        <v>18</v>
      </c>
      <c r="D572" s="53"/>
      <c r="E572" s="48">
        <f t="shared" si="421"/>
        <v>0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57">
        <v>0</v>
      </c>
      <c r="P572" s="57">
        <v>0</v>
      </c>
      <c r="Q572" s="57">
        <v>0</v>
      </c>
    </row>
    <row r="573" ht="30" customHeight="1">
      <c r="A573" s="29"/>
      <c r="B573" s="75"/>
      <c r="C573" s="46" t="s">
        <v>24</v>
      </c>
      <c r="D573" s="53"/>
      <c r="E573" s="48">
        <f t="shared" si="421"/>
        <v>0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57">
        <v>0</v>
      </c>
      <c r="P573" s="57">
        <v>0</v>
      </c>
      <c r="Q573" s="57">
        <v>0</v>
      </c>
    </row>
    <row r="574" ht="15" customHeight="1">
      <c r="A574" s="24" t="s">
        <v>173</v>
      </c>
      <c r="B574" s="68" t="s">
        <v>174</v>
      </c>
      <c r="C574" s="46" t="s">
        <v>10</v>
      </c>
      <c r="D574" s="32"/>
      <c r="E574" s="47">
        <f t="shared" si="421"/>
        <v>6020835.6692400007</v>
      </c>
      <c r="F574" s="48">
        <f>F575+F576+F577+F578+F579+F581</f>
        <v>1513496.4744599999</v>
      </c>
      <c r="G574" s="48">
        <f>G575+G576+G577+G578+G579+G581</f>
        <v>1640670.9145499999</v>
      </c>
      <c r="H574" s="48">
        <f>H575+H576+H577+H578+H579+H581</f>
        <v>190994.63047999999</v>
      </c>
      <c r="I574" s="48">
        <f>I575+I576+I577+I578+I579+I581</f>
        <v>206220.05248000001</v>
      </c>
      <c r="J574" s="48">
        <f>J575+J576+J577+J578+J579+J581</f>
        <v>213300.82469000001</v>
      </c>
      <c r="K574" s="48">
        <f>K575+K576+K577+K578+K579+K581</f>
        <v>214630.61572</v>
      </c>
      <c r="L574" s="48">
        <f>L575+L576+L577+L578+L579+L581</f>
        <v>558767.48540000001</v>
      </c>
      <c r="M574" s="48">
        <f>M575+M576+M577+M578+M579+M581</f>
        <v>361737.31558000005</v>
      </c>
      <c r="N574" s="48">
        <f>N575+N576+N577+N578+N579+N581</f>
        <v>240959.16863999999</v>
      </c>
      <c r="O574" s="47">
        <f>O575+O576+O577+O578+O579+O581</f>
        <v>286712.82523999998</v>
      </c>
      <c r="P574" s="57">
        <f>P575+P576+P577+P578+P579+P581</f>
        <v>295608.83199999999</v>
      </c>
      <c r="Q574" s="57">
        <f>Q575+Q576+Q577+Q578+Q579+Q581</f>
        <v>297736.52999999997</v>
      </c>
    </row>
    <row r="575" ht="15" customHeight="1">
      <c r="A575" s="76"/>
      <c r="B575" s="71"/>
      <c r="C575" s="46" t="s">
        <v>11</v>
      </c>
      <c r="D575" s="32">
        <v>814</v>
      </c>
      <c r="E575" s="48">
        <f t="shared" si="421"/>
        <v>263927.80732000002</v>
      </c>
      <c r="F575" s="48">
        <f t="shared" ref="F575:F581" si="422">F583+F591</f>
        <v>1366.5</v>
      </c>
      <c r="G575" s="48">
        <f t="shared" ref="G575:G581" si="423">G583+G591</f>
        <v>0</v>
      </c>
      <c r="H575" s="48">
        <f t="shared" ref="H575:H581" si="424">H583+H591</f>
        <v>0</v>
      </c>
      <c r="I575" s="48">
        <f t="shared" ref="I575:I581" si="425">I583+I591</f>
        <v>0</v>
      </c>
      <c r="J575" s="48">
        <f t="shared" ref="J575:J581" si="426">J583+J591</f>
        <v>23735</v>
      </c>
      <c r="K575" s="48">
        <f t="shared" ref="K575:K581" si="427">K583+K591</f>
        <v>0</v>
      </c>
      <c r="L575" s="48">
        <f t="shared" ref="L575:L581" si="428">L583+L591</f>
        <v>210105.86666999999</v>
      </c>
      <c r="M575" s="48">
        <f t="shared" ref="M575:M581" si="429">M583+M591</f>
        <v>7394.3947200000002</v>
      </c>
      <c r="N575" s="48">
        <f t="shared" ref="N575:N581" si="430">N583+N591</f>
        <v>17.620000000000001</v>
      </c>
      <c r="O575" s="57">
        <f t="shared" ref="O575:O581" si="431">O583+O591</f>
        <v>7192.5504600000004</v>
      </c>
      <c r="P575" s="57">
        <f t="shared" ref="P575:P581" si="432">P583+P591</f>
        <v>7144.6504599999998</v>
      </c>
      <c r="Q575" s="57">
        <f t="shared" ref="Q575:Q581" si="433">Q583+Q591</f>
        <v>6971.2250100000001</v>
      </c>
    </row>
    <row r="576" ht="15" customHeight="1">
      <c r="A576" s="76"/>
      <c r="B576" s="71"/>
      <c r="C576" s="46" t="s">
        <v>22</v>
      </c>
      <c r="D576" s="53" t="s">
        <v>23</v>
      </c>
      <c r="E576" s="47">
        <f t="shared" si="421"/>
        <v>2963414.7919200007</v>
      </c>
      <c r="F576" s="48">
        <f t="shared" si="422"/>
        <v>188641.33446000001</v>
      </c>
      <c r="G576" s="48">
        <f t="shared" si="423"/>
        <v>170666.48454999999</v>
      </c>
      <c r="H576" s="48">
        <f t="shared" si="424"/>
        <v>190994.63047999999</v>
      </c>
      <c r="I576" s="48">
        <f t="shared" si="425"/>
        <v>206220.05248000001</v>
      </c>
      <c r="J576" s="48">
        <f t="shared" si="426"/>
        <v>189565.82469000001</v>
      </c>
      <c r="K576" s="48">
        <f t="shared" si="427"/>
        <v>214630.61572</v>
      </c>
      <c r="L576" s="48">
        <f t="shared" si="428"/>
        <v>348661.61872999999</v>
      </c>
      <c r="M576" s="48">
        <f t="shared" si="429"/>
        <v>354342.92086000007</v>
      </c>
      <c r="N576" s="48">
        <f t="shared" si="430"/>
        <v>240941.54863999999</v>
      </c>
      <c r="O576" s="47">
        <f t="shared" si="431"/>
        <v>279520.27477999998</v>
      </c>
      <c r="P576" s="57">
        <f t="shared" si="432"/>
        <v>288464.18154000002</v>
      </c>
      <c r="Q576" s="57">
        <f t="shared" si="433"/>
        <v>290765.30498999998</v>
      </c>
    </row>
    <row r="577" ht="15" customHeight="1">
      <c r="A577" s="76"/>
      <c r="B577" s="71"/>
      <c r="C577" s="46" t="s">
        <v>13</v>
      </c>
      <c r="D577" s="53"/>
      <c r="E577" s="48">
        <f t="shared" si="421"/>
        <v>0</v>
      </c>
      <c r="F577" s="48">
        <f t="shared" si="422"/>
        <v>0</v>
      </c>
      <c r="G577" s="48">
        <f t="shared" si="423"/>
        <v>0</v>
      </c>
      <c r="H577" s="48">
        <f t="shared" si="424"/>
        <v>0</v>
      </c>
      <c r="I577" s="48">
        <f t="shared" si="425"/>
        <v>0</v>
      </c>
      <c r="J577" s="48">
        <f t="shared" si="426"/>
        <v>0</v>
      </c>
      <c r="K577" s="48">
        <f t="shared" si="427"/>
        <v>0</v>
      </c>
      <c r="L577" s="48">
        <f t="shared" si="428"/>
        <v>0</v>
      </c>
      <c r="M577" s="48">
        <f t="shared" si="429"/>
        <v>0</v>
      </c>
      <c r="N577" s="48">
        <f t="shared" si="430"/>
        <v>0</v>
      </c>
      <c r="O577" s="57">
        <f t="shared" si="431"/>
        <v>0</v>
      </c>
      <c r="P577" s="57">
        <f t="shared" si="432"/>
        <v>0</v>
      </c>
      <c r="Q577" s="57">
        <f t="shared" si="433"/>
        <v>0</v>
      </c>
    </row>
    <row r="578" ht="30" customHeight="1">
      <c r="A578" s="76"/>
      <c r="B578" s="71"/>
      <c r="C578" s="46" t="s">
        <v>14</v>
      </c>
      <c r="D578" s="53"/>
      <c r="E578" s="48">
        <f t="shared" si="421"/>
        <v>2793493.0699999998</v>
      </c>
      <c r="F578" s="48">
        <f t="shared" si="422"/>
        <v>1323488.6399999999</v>
      </c>
      <c r="G578" s="48">
        <f t="shared" si="423"/>
        <v>1470004.4299999999</v>
      </c>
      <c r="H578" s="48">
        <f t="shared" si="424"/>
        <v>0</v>
      </c>
      <c r="I578" s="48">
        <f t="shared" si="425"/>
        <v>0</v>
      </c>
      <c r="J578" s="48">
        <f t="shared" si="426"/>
        <v>0</v>
      </c>
      <c r="K578" s="48">
        <f t="shared" si="427"/>
        <v>0</v>
      </c>
      <c r="L578" s="48">
        <f t="shared" si="428"/>
        <v>0</v>
      </c>
      <c r="M578" s="48">
        <f t="shared" si="429"/>
        <v>0</v>
      </c>
      <c r="N578" s="48">
        <f t="shared" si="430"/>
        <v>0</v>
      </c>
      <c r="O578" s="57">
        <f t="shared" si="431"/>
        <v>0</v>
      </c>
      <c r="P578" s="57">
        <f t="shared" si="432"/>
        <v>0</v>
      </c>
      <c r="Q578" s="57">
        <f t="shared" si="433"/>
        <v>0</v>
      </c>
    </row>
    <row r="579" ht="15" customHeight="1">
      <c r="A579" s="76"/>
      <c r="B579" s="71"/>
      <c r="C579" s="46" t="s">
        <v>17</v>
      </c>
      <c r="D579" s="53"/>
      <c r="E579" s="48">
        <f t="shared" si="421"/>
        <v>0</v>
      </c>
      <c r="F579" s="48">
        <f t="shared" si="422"/>
        <v>0</v>
      </c>
      <c r="G579" s="48">
        <f t="shared" si="423"/>
        <v>0</v>
      </c>
      <c r="H579" s="48">
        <f t="shared" si="424"/>
        <v>0</v>
      </c>
      <c r="I579" s="48">
        <f t="shared" si="425"/>
        <v>0</v>
      </c>
      <c r="J579" s="48">
        <f t="shared" si="426"/>
        <v>0</v>
      </c>
      <c r="K579" s="48">
        <f t="shared" si="427"/>
        <v>0</v>
      </c>
      <c r="L579" s="48">
        <f t="shared" si="428"/>
        <v>0</v>
      </c>
      <c r="M579" s="48">
        <f t="shared" si="429"/>
        <v>0</v>
      </c>
      <c r="N579" s="48">
        <f t="shared" si="430"/>
        <v>0</v>
      </c>
      <c r="O579" s="57">
        <f t="shared" si="431"/>
        <v>0</v>
      </c>
      <c r="P579" s="57">
        <f t="shared" si="432"/>
        <v>0</v>
      </c>
      <c r="Q579" s="57">
        <f t="shared" si="433"/>
        <v>0</v>
      </c>
    </row>
    <row r="580" ht="30" customHeight="1">
      <c r="A580" s="76"/>
      <c r="B580" s="71"/>
      <c r="C580" s="46" t="s">
        <v>18</v>
      </c>
      <c r="D580" s="53"/>
      <c r="E580" s="48">
        <f t="shared" si="421"/>
        <v>0</v>
      </c>
      <c r="F580" s="48">
        <f t="shared" si="422"/>
        <v>0</v>
      </c>
      <c r="G580" s="48">
        <f t="shared" si="423"/>
        <v>0</v>
      </c>
      <c r="H580" s="48">
        <f t="shared" si="424"/>
        <v>0</v>
      </c>
      <c r="I580" s="48">
        <f t="shared" si="425"/>
        <v>0</v>
      </c>
      <c r="J580" s="48">
        <f t="shared" si="426"/>
        <v>0</v>
      </c>
      <c r="K580" s="48">
        <f t="shared" si="427"/>
        <v>0</v>
      </c>
      <c r="L580" s="48">
        <f t="shared" si="428"/>
        <v>0</v>
      </c>
      <c r="M580" s="48">
        <f t="shared" si="429"/>
        <v>0</v>
      </c>
      <c r="N580" s="48">
        <f t="shared" si="430"/>
        <v>0</v>
      </c>
      <c r="O580" s="57">
        <f t="shared" si="431"/>
        <v>0</v>
      </c>
      <c r="P580" s="57">
        <f t="shared" si="432"/>
        <v>0</v>
      </c>
      <c r="Q580" s="57">
        <f t="shared" si="433"/>
        <v>0</v>
      </c>
    </row>
    <row r="581" ht="30" customHeight="1">
      <c r="A581" s="29"/>
      <c r="B581" s="75"/>
      <c r="C581" s="46" t="s">
        <v>24</v>
      </c>
      <c r="D581" s="53"/>
      <c r="E581" s="48">
        <f t="shared" si="421"/>
        <v>0</v>
      </c>
      <c r="F581" s="48">
        <f t="shared" si="422"/>
        <v>0</v>
      </c>
      <c r="G581" s="48">
        <f t="shared" si="423"/>
        <v>0</v>
      </c>
      <c r="H581" s="48">
        <f t="shared" si="424"/>
        <v>0</v>
      </c>
      <c r="I581" s="48">
        <f t="shared" si="425"/>
        <v>0</v>
      </c>
      <c r="J581" s="48">
        <f t="shared" si="426"/>
        <v>0</v>
      </c>
      <c r="K581" s="48">
        <f t="shared" si="427"/>
        <v>0</v>
      </c>
      <c r="L581" s="48">
        <f t="shared" si="428"/>
        <v>0</v>
      </c>
      <c r="M581" s="48">
        <f t="shared" si="429"/>
        <v>0</v>
      </c>
      <c r="N581" s="48">
        <f t="shared" si="430"/>
        <v>0</v>
      </c>
      <c r="O581" s="57">
        <f t="shared" si="431"/>
        <v>0</v>
      </c>
      <c r="P581" s="57">
        <f t="shared" si="432"/>
        <v>0</v>
      </c>
      <c r="Q581" s="57">
        <f t="shared" si="433"/>
        <v>0</v>
      </c>
    </row>
    <row r="582" ht="15" customHeight="1">
      <c r="A582" s="24" t="s">
        <v>175</v>
      </c>
      <c r="B582" s="68" t="s">
        <v>176</v>
      </c>
      <c r="C582" s="46" t="s">
        <v>10</v>
      </c>
      <c r="D582" s="32"/>
      <c r="E582" s="48">
        <f t="shared" si="421"/>
        <v>6809.5354800000005</v>
      </c>
      <c r="F582" s="48">
        <f>F583+F584+F585+F586+F587+F589</f>
        <v>2269.7354800000003</v>
      </c>
      <c r="G582" s="48">
        <f>G583+G584+G585+G586+G587+G589</f>
        <v>1445.8</v>
      </c>
      <c r="H582" s="48">
        <f>H583+H584+H585+H586+H587+H589</f>
        <v>1547</v>
      </c>
      <c r="I582" s="48">
        <f>I583+I584+I585+I586+I587+I589</f>
        <v>1547</v>
      </c>
      <c r="J582" s="48">
        <f>J583+J584+J585+J586+J587+J589</f>
        <v>0</v>
      </c>
      <c r="K582" s="48">
        <f>K583+K584+K585+K586+K587+K589</f>
        <v>0</v>
      </c>
      <c r="L582" s="48">
        <f>L583+L584+L585+L586+L587+L589</f>
        <v>0</v>
      </c>
      <c r="M582" s="48">
        <f>M583+M584+M585+M586+M587+M589</f>
        <v>0</v>
      </c>
      <c r="N582" s="48">
        <f>N583+N584+N585+N586+N587+N589</f>
        <v>0</v>
      </c>
      <c r="O582" s="57">
        <f>O583+O584+O585+O586+O587+O589</f>
        <v>0</v>
      </c>
      <c r="P582" s="57">
        <f>P583+P584+P585+P586+P587+P589</f>
        <v>0</v>
      </c>
      <c r="Q582" s="57">
        <f>Q583+Q584+Q585+Q586+Q587+Q589</f>
        <v>0</v>
      </c>
    </row>
    <row r="583" ht="15" customHeight="1">
      <c r="A583" s="76"/>
      <c r="B583" s="71"/>
      <c r="C583" s="46" t="s">
        <v>11</v>
      </c>
      <c r="D583" s="32">
        <v>814</v>
      </c>
      <c r="E583" s="48">
        <f t="shared" si="421"/>
        <v>1366.5</v>
      </c>
      <c r="F583" s="48">
        <v>1366.5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57">
        <v>0</v>
      </c>
      <c r="P583" s="57">
        <v>0</v>
      </c>
      <c r="Q583" s="57">
        <v>0</v>
      </c>
    </row>
    <row r="584" ht="15" customHeight="1">
      <c r="A584" s="76"/>
      <c r="B584" s="71"/>
      <c r="C584" s="46" t="s">
        <v>22</v>
      </c>
      <c r="D584" s="32">
        <v>814</v>
      </c>
      <c r="E584" s="48">
        <f t="shared" si="421"/>
        <v>5443.0354800000005</v>
      </c>
      <c r="F584" s="48">
        <v>903.23548000000005</v>
      </c>
      <c r="G584" s="48">
        <v>1445.8</v>
      </c>
      <c r="H584" s="48">
        <v>1547</v>
      </c>
      <c r="I584" s="48">
        <v>1547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57">
        <v>0</v>
      </c>
      <c r="P584" s="57">
        <v>0</v>
      </c>
      <c r="Q584" s="57">
        <v>0</v>
      </c>
    </row>
    <row r="585" ht="15" customHeight="1">
      <c r="A585" s="76"/>
      <c r="B585" s="71"/>
      <c r="C585" s="46" t="s">
        <v>13</v>
      </c>
      <c r="D585" s="53"/>
      <c r="E585" s="48">
        <f t="shared" si="421"/>
        <v>0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57">
        <v>0</v>
      </c>
      <c r="P585" s="57">
        <v>0</v>
      </c>
      <c r="Q585" s="57">
        <v>0</v>
      </c>
    </row>
    <row r="586" ht="30" customHeight="1">
      <c r="A586" s="76"/>
      <c r="B586" s="71"/>
      <c r="C586" s="46" t="s">
        <v>14</v>
      </c>
      <c r="D586" s="53"/>
      <c r="E586" s="48">
        <f t="shared" si="421"/>
        <v>0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57">
        <v>0</v>
      </c>
      <c r="P586" s="57">
        <v>0</v>
      </c>
      <c r="Q586" s="57">
        <v>0</v>
      </c>
    </row>
    <row r="587" ht="15" customHeight="1">
      <c r="A587" s="76"/>
      <c r="B587" s="71"/>
      <c r="C587" s="46" t="s">
        <v>17</v>
      </c>
      <c r="D587" s="53"/>
      <c r="E587" s="48">
        <f t="shared" si="421"/>
        <v>0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57">
        <v>0</v>
      </c>
      <c r="P587" s="57">
        <v>0</v>
      </c>
      <c r="Q587" s="57">
        <v>0</v>
      </c>
    </row>
    <row r="588" ht="30" customHeight="1">
      <c r="A588" s="76"/>
      <c r="B588" s="71"/>
      <c r="C588" s="46" t="s">
        <v>18</v>
      </c>
      <c r="D588" s="53"/>
      <c r="E588" s="48">
        <f t="shared" si="421"/>
        <v>0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57">
        <v>0</v>
      </c>
      <c r="P588" s="57">
        <v>0</v>
      </c>
      <c r="Q588" s="57">
        <v>0</v>
      </c>
    </row>
    <row r="589" ht="30" customHeight="1">
      <c r="A589" s="29"/>
      <c r="B589" s="75"/>
      <c r="C589" s="46" t="s">
        <v>24</v>
      </c>
      <c r="D589" s="53"/>
      <c r="E589" s="48">
        <f t="shared" si="421"/>
        <v>0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57">
        <v>0</v>
      </c>
      <c r="P589" s="57">
        <v>0</v>
      </c>
      <c r="Q589" s="57">
        <v>0</v>
      </c>
    </row>
    <row r="590" ht="15" customHeight="1">
      <c r="A590" s="24" t="s">
        <v>177</v>
      </c>
      <c r="B590" s="68" t="s">
        <v>178</v>
      </c>
      <c r="C590" s="46" t="s">
        <v>10</v>
      </c>
      <c r="D590" s="32"/>
      <c r="E590" s="47">
        <f t="shared" si="421"/>
        <v>6014026.1337600006</v>
      </c>
      <c r="F590" s="48">
        <f>F591+F592+F593+F594+F595+F597</f>
        <v>1511226.7389799999</v>
      </c>
      <c r="G590" s="48">
        <f>G591+G592+G593+G594+G595+G597</f>
        <v>1639225.1145500001</v>
      </c>
      <c r="H590" s="48">
        <f>H591+H592+H593+H594+H595+H597</f>
        <v>189447.63047999999</v>
      </c>
      <c r="I590" s="48">
        <f>I591+I592+I593+I594+I595+I597</f>
        <v>204673.05248000001</v>
      </c>
      <c r="J590" s="48">
        <f>J591+J592+J593+J594+J595+J597</f>
        <v>213300.82469000001</v>
      </c>
      <c r="K590" s="48">
        <f>K591+K592+K593+K594+K595+K597</f>
        <v>214630.61572</v>
      </c>
      <c r="L590" s="48">
        <f>L591+L592+L593+L594+L595+L597</f>
        <v>558767.48540000001</v>
      </c>
      <c r="M590" s="48">
        <f>M591+M592+M593+M594+M595+M597</f>
        <v>361737.31558000005</v>
      </c>
      <c r="N590" s="48">
        <f>N591+N592+N593+N594+N595+N597</f>
        <v>240959.16863999999</v>
      </c>
      <c r="O590" s="47">
        <f>O591+O592+O593+O594+O595+O597</f>
        <v>286712.82523999998</v>
      </c>
      <c r="P590" s="57">
        <f>P591+P592+P593+P594+P595+P597</f>
        <v>295608.83199999999</v>
      </c>
      <c r="Q590" s="57">
        <f>Q591+Q592+Q593+Q594+Q595+Q597</f>
        <v>297736.52999999997</v>
      </c>
    </row>
    <row r="591" ht="15" customHeight="1">
      <c r="A591" s="76"/>
      <c r="B591" s="71"/>
      <c r="C591" s="46" t="s">
        <v>11</v>
      </c>
      <c r="D591" s="32">
        <v>814</v>
      </c>
      <c r="E591" s="48">
        <f t="shared" si="421"/>
        <v>262561.30732000002</v>
      </c>
      <c r="F591" s="48">
        <v>0</v>
      </c>
      <c r="G591" s="48">
        <v>0</v>
      </c>
      <c r="H591" s="48">
        <v>0</v>
      </c>
      <c r="I591" s="48">
        <v>0</v>
      </c>
      <c r="J591" s="48">
        <v>23735</v>
      </c>
      <c r="K591" s="48">
        <v>0</v>
      </c>
      <c r="L591" s="48">
        <v>210105.86666999999</v>
      </c>
      <c r="M591" s="48">
        <v>7394.3947200000002</v>
      </c>
      <c r="N591" s="48">
        <v>17.620000000000001</v>
      </c>
      <c r="O591" s="57">
        <v>7192.5504600000004</v>
      </c>
      <c r="P591" s="57">
        <v>7144.6504599999998</v>
      </c>
      <c r="Q591" s="57">
        <v>6971.2250100000001</v>
      </c>
    </row>
    <row r="592" ht="15" customHeight="1">
      <c r="A592" s="76"/>
      <c r="B592" s="71"/>
      <c r="C592" s="46" t="s">
        <v>22</v>
      </c>
      <c r="D592" s="53" t="s">
        <v>23</v>
      </c>
      <c r="E592" s="47">
        <f t="shared" si="421"/>
        <v>2957971.7564400006</v>
      </c>
      <c r="F592" s="48">
        <v>187738.09898000001</v>
      </c>
      <c r="G592" s="48">
        <v>169220.68455000001</v>
      </c>
      <c r="H592" s="48">
        <v>189447.63047999999</v>
      </c>
      <c r="I592" s="48">
        <v>204673.05248000001</v>
      </c>
      <c r="J592" s="48">
        <v>189565.82469000001</v>
      </c>
      <c r="K592" s="48">
        <v>214630.61572</v>
      </c>
      <c r="L592" s="48">
        <v>348661.61872999999</v>
      </c>
      <c r="M592" s="48">
        <f>361711.25459+26.06099-7394.39472</f>
        <v>354342.92086000007</v>
      </c>
      <c r="N592" s="48">
        <v>240941.54863999999</v>
      </c>
      <c r="O592" s="47">
        <v>279520.27477999998</v>
      </c>
      <c r="P592" s="57">
        <v>288464.18154000002</v>
      </c>
      <c r="Q592" s="57">
        <v>290765.30498999998</v>
      </c>
    </row>
    <row r="593" ht="15" customHeight="1">
      <c r="A593" s="76"/>
      <c r="B593" s="71"/>
      <c r="C593" s="46" t="s">
        <v>13</v>
      </c>
      <c r="D593" s="53"/>
      <c r="E593" s="48">
        <f t="shared" si="421"/>
        <v>0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57">
        <v>0</v>
      </c>
      <c r="P593" s="57">
        <v>0</v>
      </c>
      <c r="Q593" s="57">
        <v>0</v>
      </c>
    </row>
    <row r="594" ht="30" customHeight="1">
      <c r="A594" s="76"/>
      <c r="B594" s="71"/>
      <c r="C594" s="46" t="s">
        <v>14</v>
      </c>
      <c r="D594" s="53"/>
      <c r="E594" s="48">
        <f t="shared" si="421"/>
        <v>2793493.0699999998</v>
      </c>
      <c r="F594" s="48">
        <v>1323488.6399999999</v>
      </c>
      <c r="G594" s="48">
        <v>1470004.4299999999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57">
        <v>0</v>
      </c>
      <c r="P594" s="57">
        <v>0</v>
      </c>
      <c r="Q594" s="57">
        <v>0</v>
      </c>
    </row>
    <row r="595" ht="15" customHeight="1">
      <c r="A595" s="76"/>
      <c r="B595" s="71"/>
      <c r="C595" s="46" t="s">
        <v>17</v>
      </c>
      <c r="D595" s="53"/>
      <c r="E595" s="48">
        <f t="shared" si="421"/>
        <v>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57">
        <v>0</v>
      </c>
      <c r="P595" s="57">
        <v>0</v>
      </c>
      <c r="Q595" s="57">
        <v>0</v>
      </c>
    </row>
    <row r="596" ht="30" customHeight="1">
      <c r="A596" s="76"/>
      <c r="B596" s="71"/>
      <c r="C596" s="46" t="s">
        <v>18</v>
      </c>
      <c r="D596" s="53"/>
      <c r="E596" s="48">
        <f t="shared" si="421"/>
        <v>0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57">
        <v>0</v>
      </c>
      <c r="P596" s="57">
        <v>0</v>
      </c>
      <c r="Q596" s="57">
        <v>0</v>
      </c>
    </row>
    <row r="597" ht="30" customHeight="1">
      <c r="A597" s="29"/>
      <c r="B597" s="75"/>
      <c r="C597" s="46" t="s">
        <v>24</v>
      </c>
      <c r="D597" s="53"/>
      <c r="E597" s="48">
        <f t="shared" si="421"/>
        <v>0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57">
        <v>0</v>
      </c>
      <c r="P597" s="57">
        <v>0</v>
      </c>
      <c r="Q597" s="57">
        <v>0</v>
      </c>
    </row>
    <row r="598" ht="15" customHeight="1">
      <c r="A598" s="24" t="s">
        <v>179</v>
      </c>
      <c r="B598" s="68" t="s">
        <v>180</v>
      </c>
      <c r="C598" s="46" t="s">
        <v>10</v>
      </c>
      <c r="D598" s="32"/>
      <c r="E598" s="48">
        <f t="shared" si="421"/>
        <v>39174.365570000002</v>
      </c>
      <c r="F598" s="48">
        <f>F599+F600+F601+F602+F603+F605</f>
        <v>0</v>
      </c>
      <c r="G598" s="48">
        <f>G599+G600+G601+G602+G603+G605</f>
        <v>0</v>
      </c>
      <c r="H598" s="48">
        <f>H599+H600+H601+H602+H603+H605</f>
        <v>0</v>
      </c>
      <c r="I598" s="48">
        <f>I599+I600+I601+I602+I603+I605</f>
        <v>0</v>
      </c>
      <c r="J598" s="48">
        <f>J599+J600+J601+J602+J603+J605</f>
        <v>38725.315569999999</v>
      </c>
      <c r="K598" s="48">
        <f>K599+K600+K601+K602+K603+K605</f>
        <v>449.05000000000001</v>
      </c>
      <c r="L598" s="48">
        <f>L599+L600+L601+L602+L603+L605</f>
        <v>0</v>
      </c>
      <c r="M598" s="48">
        <f>M599+M600+M601+M602+M603+M605</f>
        <v>0</v>
      </c>
      <c r="N598" s="48">
        <f>N599+N600+N601+N602+N603+N605</f>
        <v>0</v>
      </c>
      <c r="O598" s="57">
        <f>O599+O600+O601+O602+O603+O605</f>
        <v>0</v>
      </c>
      <c r="P598" s="57">
        <f>P599+P600+P601+P602+P603+P605</f>
        <v>0</v>
      </c>
      <c r="Q598" s="57">
        <f>Q599+Q600+Q601+Q602+Q603+Q605</f>
        <v>0</v>
      </c>
    </row>
    <row r="599" ht="15" customHeight="1">
      <c r="A599" s="76"/>
      <c r="B599" s="71"/>
      <c r="C599" s="46" t="s">
        <v>11</v>
      </c>
      <c r="D599" s="32">
        <v>814</v>
      </c>
      <c r="E599" s="48">
        <f t="shared" si="421"/>
        <v>25152.099999999999</v>
      </c>
      <c r="F599" s="48">
        <f>F607+F647</f>
        <v>0</v>
      </c>
      <c r="G599" s="48">
        <f>G607+G647</f>
        <v>0</v>
      </c>
      <c r="H599" s="48">
        <f>H607+H647</f>
        <v>0</v>
      </c>
      <c r="I599" s="48">
        <f>I607+I647</f>
        <v>0</v>
      </c>
      <c r="J599" s="48">
        <f>J607+J647</f>
        <v>25152.099999999999</v>
      </c>
      <c r="K599" s="48">
        <f>K607+K647</f>
        <v>0</v>
      </c>
      <c r="L599" s="48">
        <f t="shared" ref="L599:L600" si="434">L607</f>
        <v>0</v>
      </c>
      <c r="M599" s="48">
        <f>M607+M647</f>
        <v>0</v>
      </c>
      <c r="N599" s="48">
        <f t="shared" ref="N599:N600" si="435">N607</f>
        <v>0</v>
      </c>
      <c r="O599" s="57">
        <f>O607+O647</f>
        <v>0</v>
      </c>
      <c r="P599" s="57">
        <f>P607+P647</f>
        <v>0</v>
      </c>
      <c r="Q599" s="57">
        <f>Q607+Q647</f>
        <v>0</v>
      </c>
    </row>
    <row r="600" ht="15" customHeight="1">
      <c r="A600" s="76"/>
      <c r="B600" s="71"/>
      <c r="C600" s="46" t="s">
        <v>22</v>
      </c>
      <c r="D600" s="53" t="s">
        <v>23</v>
      </c>
      <c r="E600" s="48">
        <f t="shared" si="421"/>
        <v>14022.26557</v>
      </c>
      <c r="F600" s="48">
        <f>F608</f>
        <v>0</v>
      </c>
      <c r="G600" s="48">
        <f>G608</f>
        <v>0</v>
      </c>
      <c r="H600" s="48">
        <f>H608</f>
        <v>0</v>
      </c>
      <c r="I600" s="48">
        <f>I608</f>
        <v>0</v>
      </c>
      <c r="J600" s="48">
        <f>J608</f>
        <v>13573.21557</v>
      </c>
      <c r="K600" s="48">
        <f>K608</f>
        <v>449.05000000000001</v>
      </c>
      <c r="L600" s="48">
        <f t="shared" si="434"/>
        <v>0</v>
      </c>
      <c r="M600" s="48">
        <f>M608</f>
        <v>0</v>
      </c>
      <c r="N600" s="48">
        <f t="shared" si="435"/>
        <v>0</v>
      </c>
      <c r="O600" s="57">
        <f>O608</f>
        <v>0</v>
      </c>
      <c r="P600" s="57">
        <f>P608</f>
        <v>0</v>
      </c>
      <c r="Q600" s="57">
        <f>Q608</f>
        <v>0</v>
      </c>
    </row>
    <row r="601" ht="15" customHeight="1">
      <c r="A601" s="76"/>
      <c r="B601" s="71"/>
      <c r="C601" s="46" t="s">
        <v>13</v>
      </c>
      <c r="D601" s="53"/>
      <c r="E601" s="48">
        <f t="shared" si="421"/>
        <v>0</v>
      </c>
      <c r="F601" s="48">
        <f t="shared" ref="F601:F605" si="436">F609+F649</f>
        <v>0</v>
      </c>
      <c r="G601" s="48">
        <f t="shared" ref="G601:G605" si="437">G609+G649</f>
        <v>0</v>
      </c>
      <c r="H601" s="48">
        <f t="shared" ref="H601:H605" si="438">H609+H649</f>
        <v>0</v>
      </c>
      <c r="I601" s="48">
        <f t="shared" ref="I601:I605" si="439">I609+I649</f>
        <v>0</v>
      </c>
      <c r="J601" s="48">
        <f t="shared" ref="J601:J605" si="440">J609+J649</f>
        <v>0</v>
      </c>
      <c r="K601" s="48">
        <f t="shared" ref="K601:K605" si="441">K609+K649</f>
        <v>0</v>
      </c>
      <c r="L601" s="48">
        <f t="shared" ref="L601:L605" si="442">L609+L649</f>
        <v>0</v>
      </c>
      <c r="M601" s="48">
        <f t="shared" ref="M601:M605" si="443">M609+M649</f>
        <v>0</v>
      </c>
      <c r="N601" s="48">
        <f t="shared" ref="N601:N605" si="444">N609+N649</f>
        <v>0</v>
      </c>
      <c r="O601" s="57">
        <f t="shared" ref="O601:O605" si="445">O609+O649</f>
        <v>0</v>
      </c>
      <c r="P601" s="57">
        <f t="shared" ref="P601:P605" si="446">P609+P649</f>
        <v>0</v>
      </c>
      <c r="Q601" s="57">
        <f t="shared" ref="Q601:Q605" si="447">Q609+Q649</f>
        <v>0</v>
      </c>
    </row>
    <row r="602" ht="30" customHeight="1">
      <c r="A602" s="76"/>
      <c r="B602" s="71"/>
      <c r="C602" s="46" t="s">
        <v>14</v>
      </c>
      <c r="D602" s="53"/>
      <c r="E602" s="48">
        <f t="shared" si="421"/>
        <v>0</v>
      </c>
      <c r="F602" s="48">
        <f t="shared" si="436"/>
        <v>0</v>
      </c>
      <c r="G602" s="48">
        <f t="shared" si="437"/>
        <v>0</v>
      </c>
      <c r="H602" s="48">
        <f t="shared" si="438"/>
        <v>0</v>
      </c>
      <c r="I602" s="48">
        <f t="shared" si="439"/>
        <v>0</v>
      </c>
      <c r="J602" s="48">
        <f t="shared" si="440"/>
        <v>0</v>
      </c>
      <c r="K602" s="48">
        <f t="shared" si="441"/>
        <v>0</v>
      </c>
      <c r="L602" s="48">
        <f t="shared" si="442"/>
        <v>0</v>
      </c>
      <c r="M602" s="48">
        <f t="shared" si="443"/>
        <v>0</v>
      </c>
      <c r="N602" s="48">
        <f t="shared" si="444"/>
        <v>0</v>
      </c>
      <c r="O602" s="57">
        <f t="shared" si="445"/>
        <v>0</v>
      </c>
      <c r="P602" s="57">
        <f t="shared" si="446"/>
        <v>0</v>
      </c>
      <c r="Q602" s="57">
        <f t="shared" si="447"/>
        <v>0</v>
      </c>
    </row>
    <row r="603" ht="15" customHeight="1">
      <c r="A603" s="76"/>
      <c r="B603" s="71"/>
      <c r="C603" s="46" t="s">
        <v>17</v>
      </c>
      <c r="D603" s="53"/>
      <c r="E603" s="48">
        <f t="shared" si="421"/>
        <v>0</v>
      </c>
      <c r="F603" s="48">
        <f t="shared" si="436"/>
        <v>0</v>
      </c>
      <c r="G603" s="48">
        <f t="shared" si="437"/>
        <v>0</v>
      </c>
      <c r="H603" s="48">
        <f t="shared" si="438"/>
        <v>0</v>
      </c>
      <c r="I603" s="48">
        <f t="shared" si="439"/>
        <v>0</v>
      </c>
      <c r="J603" s="48">
        <f t="shared" si="440"/>
        <v>0</v>
      </c>
      <c r="K603" s="48">
        <f t="shared" si="441"/>
        <v>0</v>
      </c>
      <c r="L603" s="48">
        <f t="shared" si="442"/>
        <v>0</v>
      </c>
      <c r="M603" s="48">
        <f t="shared" si="443"/>
        <v>0</v>
      </c>
      <c r="N603" s="48">
        <f t="shared" si="444"/>
        <v>0</v>
      </c>
      <c r="O603" s="57">
        <f t="shared" si="445"/>
        <v>0</v>
      </c>
      <c r="P603" s="57">
        <f t="shared" si="446"/>
        <v>0</v>
      </c>
      <c r="Q603" s="57">
        <f t="shared" si="447"/>
        <v>0</v>
      </c>
    </row>
    <row r="604" ht="29.100000000000001" customHeight="1">
      <c r="A604" s="76"/>
      <c r="B604" s="71"/>
      <c r="C604" s="46" t="s">
        <v>18</v>
      </c>
      <c r="D604" s="53"/>
      <c r="E604" s="48">
        <f t="shared" si="421"/>
        <v>0</v>
      </c>
      <c r="F604" s="48">
        <f t="shared" si="436"/>
        <v>0</v>
      </c>
      <c r="G604" s="48">
        <f t="shared" si="437"/>
        <v>0</v>
      </c>
      <c r="H604" s="48">
        <f t="shared" si="438"/>
        <v>0</v>
      </c>
      <c r="I604" s="48">
        <f t="shared" si="439"/>
        <v>0</v>
      </c>
      <c r="J604" s="48">
        <f t="shared" si="440"/>
        <v>0</v>
      </c>
      <c r="K604" s="48">
        <f t="shared" si="441"/>
        <v>0</v>
      </c>
      <c r="L604" s="48">
        <f t="shared" si="442"/>
        <v>0</v>
      </c>
      <c r="M604" s="48">
        <f t="shared" si="443"/>
        <v>0</v>
      </c>
      <c r="N604" s="48">
        <f t="shared" si="444"/>
        <v>0</v>
      </c>
      <c r="O604" s="57">
        <f t="shared" si="445"/>
        <v>0</v>
      </c>
      <c r="P604" s="57">
        <f t="shared" si="446"/>
        <v>0</v>
      </c>
      <c r="Q604" s="57">
        <f t="shared" si="447"/>
        <v>0</v>
      </c>
    </row>
    <row r="605" ht="30.600000000000001" customHeight="1">
      <c r="A605" s="29"/>
      <c r="B605" s="75"/>
      <c r="C605" s="46" t="s">
        <v>24</v>
      </c>
      <c r="D605" s="53"/>
      <c r="E605" s="48">
        <f t="shared" si="421"/>
        <v>0</v>
      </c>
      <c r="F605" s="48">
        <f t="shared" si="436"/>
        <v>0</v>
      </c>
      <c r="G605" s="48">
        <f t="shared" si="437"/>
        <v>0</v>
      </c>
      <c r="H605" s="48">
        <f t="shared" si="438"/>
        <v>0</v>
      </c>
      <c r="I605" s="48">
        <f t="shared" si="439"/>
        <v>0</v>
      </c>
      <c r="J605" s="48">
        <f t="shared" si="440"/>
        <v>0</v>
      </c>
      <c r="K605" s="48">
        <f t="shared" si="441"/>
        <v>0</v>
      </c>
      <c r="L605" s="48">
        <f t="shared" si="442"/>
        <v>0</v>
      </c>
      <c r="M605" s="48">
        <f t="shared" si="443"/>
        <v>0</v>
      </c>
      <c r="N605" s="48">
        <f t="shared" si="444"/>
        <v>0</v>
      </c>
      <c r="O605" s="57">
        <f t="shared" si="445"/>
        <v>0</v>
      </c>
      <c r="P605" s="57">
        <f t="shared" si="446"/>
        <v>0</v>
      </c>
      <c r="Q605" s="57">
        <f t="shared" si="447"/>
        <v>0</v>
      </c>
    </row>
    <row r="606" ht="15" customHeight="1">
      <c r="A606" s="24" t="s">
        <v>181</v>
      </c>
      <c r="B606" s="68" t="s">
        <v>182</v>
      </c>
      <c r="C606" s="46" t="s">
        <v>10</v>
      </c>
      <c r="D606" s="32"/>
      <c r="E606" s="48">
        <f t="shared" si="421"/>
        <v>39174.365570000002</v>
      </c>
      <c r="F606" s="48">
        <f>F607+F608+F609+F610+F611+F613</f>
        <v>0</v>
      </c>
      <c r="G606" s="48">
        <f>G607+G608+G609+G610+G611+G613</f>
        <v>0</v>
      </c>
      <c r="H606" s="48">
        <f>H607+H608+H609+H610+H611+H613</f>
        <v>0</v>
      </c>
      <c r="I606" s="48">
        <f>I607+I608+I609+I610+I611+I613</f>
        <v>0</v>
      </c>
      <c r="J606" s="48">
        <f>J607+J608+J609+J610+J611+J613</f>
        <v>38725.315569999999</v>
      </c>
      <c r="K606" s="48">
        <f>K607+K608+K609+K610+K611+K613</f>
        <v>449.05000000000001</v>
      </c>
      <c r="L606" s="48">
        <f>L607+L608+L609+L610+L611+L613</f>
        <v>0</v>
      </c>
      <c r="M606" s="48">
        <f>M607+M608+M609+M610+M611+M613</f>
        <v>0</v>
      </c>
      <c r="N606" s="48">
        <f>N607+N608+N609+N610+N611+N613</f>
        <v>0</v>
      </c>
      <c r="O606" s="57">
        <f>O607+O608+O609+O610+O611+O613</f>
        <v>0</v>
      </c>
      <c r="P606" s="57">
        <f>P607+P608+P609+P610+P611+P613</f>
        <v>0</v>
      </c>
      <c r="Q606" s="57">
        <f>Q607+Q608+Q609+Q610+Q611+Q613</f>
        <v>0</v>
      </c>
    </row>
    <row r="607" ht="15" customHeight="1">
      <c r="A607" s="76"/>
      <c r="B607" s="71"/>
      <c r="C607" s="46" t="s">
        <v>11</v>
      </c>
      <c r="D607" s="32"/>
      <c r="E607" s="48">
        <f t="shared" si="421"/>
        <v>25152.099999999999</v>
      </c>
      <c r="F607" s="48">
        <v>0</v>
      </c>
      <c r="G607" s="48">
        <v>0</v>
      </c>
      <c r="H607" s="48">
        <v>0</v>
      </c>
      <c r="I607" s="48">
        <v>0</v>
      </c>
      <c r="J607" s="48">
        <v>25152.099999999999</v>
      </c>
      <c r="K607" s="48">
        <v>0</v>
      </c>
      <c r="L607" s="48">
        <v>0</v>
      </c>
      <c r="M607" s="48">
        <v>0</v>
      </c>
      <c r="N607" s="48">
        <v>0</v>
      </c>
      <c r="O607" s="57">
        <v>0</v>
      </c>
      <c r="P607" s="57">
        <v>0</v>
      </c>
      <c r="Q607" s="57">
        <v>0</v>
      </c>
    </row>
    <row r="608" ht="15" customHeight="1">
      <c r="A608" s="76"/>
      <c r="B608" s="71"/>
      <c r="C608" s="46" t="s">
        <v>22</v>
      </c>
      <c r="D608" s="53" t="s">
        <v>23</v>
      </c>
      <c r="E608" s="48">
        <f t="shared" si="421"/>
        <v>14022.26557</v>
      </c>
      <c r="F608" s="48">
        <v>0</v>
      </c>
      <c r="G608" s="48">
        <v>0</v>
      </c>
      <c r="H608" s="48">
        <v>0</v>
      </c>
      <c r="I608" s="48">
        <v>0</v>
      </c>
      <c r="J608" s="48">
        <v>13573.21557</v>
      </c>
      <c r="K608" s="48">
        <v>449.05000000000001</v>
      </c>
      <c r="L608" s="48">
        <f>54639.63-54639.63</f>
        <v>0</v>
      </c>
      <c r="M608" s="48">
        <f>54639.63-54639.63</f>
        <v>0</v>
      </c>
      <c r="N608" s="48">
        <f>M608*1.04</f>
        <v>0</v>
      </c>
      <c r="O608" s="57">
        <f>N608</f>
        <v>0</v>
      </c>
      <c r="P608" s="57">
        <f>O608</f>
        <v>0</v>
      </c>
      <c r="Q608" s="57">
        <f>P608</f>
        <v>0</v>
      </c>
    </row>
    <row r="609" ht="15" customHeight="1">
      <c r="A609" s="76"/>
      <c r="B609" s="71"/>
      <c r="C609" s="46" t="s">
        <v>13</v>
      </c>
      <c r="D609" s="53"/>
      <c r="E609" s="48">
        <f t="shared" si="421"/>
        <v>0</v>
      </c>
      <c r="F609" s="48">
        <v>0</v>
      </c>
      <c r="G609" s="48">
        <v>0</v>
      </c>
      <c r="H609" s="48">
        <v>0</v>
      </c>
      <c r="I609" s="48">
        <v>0</v>
      </c>
      <c r="J609" s="48">
        <v>0</v>
      </c>
      <c r="K609" s="48">
        <v>0</v>
      </c>
      <c r="L609" s="48">
        <v>0</v>
      </c>
      <c r="M609" s="48">
        <v>0</v>
      </c>
      <c r="N609" s="48">
        <v>0</v>
      </c>
      <c r="O609" s="57">
        <v>0</v>
      </c>
      <c r="P609" s="57">
        <v>0</v>
      </c>
      <c r="Q609" s="57">
        <v>0</v>
      </c>
    </row>
    <row r="610" ht="30" customHeight="1">
      <c r="A610" s="76"/>
      <c r="B610" s="71"/>
      <c r="C610" s="46" t="s">
        <v>14</v>
      </c>
      <c r="D610" s="53"/>
      <c r="E610" s="48">
        <f t="shared" si="421"/>
        <v>0</v>
      </c>
      <c r="F610" s="48">
        <v>0</v>
      </c>
      <c r="G610" s="48">
        <v>0</v>
      </c>
      <c r="H610" s="48">
        <v>0</v>
      </c>
      <c r="I610" s="48">
        <v>0</v>
      </c>
      <c r="J610" s="48">
        <v>0</v>
      </c>
      <c r="K610" s="48">
        <v>0</v>
      </c>
      <c r="L610" s="48">
        <v>0</v>
      </c>
      <c r="M610" s="48">
        <v>0</v>
      </c>
      <c r="N610" s="48">
        <v>0</v>
      </c>
      <c r="O610" s="57">
        <v>0</v>
      </c>
      <c r="P610" s="57">
        <v>0</v>
      </c>
      <c r="Q610" s="57">
        <v>0</v>
      </c>
    </row>
    <row r="611" ht="15" customHeight="1">
      <c r="A611" s="76"/>
      <c r="B611" s="71"/>
      <c r="C611" s="46" t="s">
        <v>17</v>
      </c>
      <c r="D611" s="53"/>
      <c r="E611" s="48">
        <f t="shared" si="421"/>
        <v>0</v>
      </c>
      <c r="F611" s="48">
        <v>0</v>
      </c>
      <c r="G611" s="48">
        <v>0</v>
      </c>
      <c r="H611" s="48">
        <v>0</v>
      </c>
      <c r="I611" s="48">
        <v>0</v>
      </c>
      <c r="J611" s="48">
        <v>0</v>
      </c>
      <c r="K611" s="48">
        <v>0</v>
      </c>
      <c r="L611" s="48">
        <v>0</v>
      </c>
      <c r="M611" s="48">
        <v>0</v>
      </c>
      <c r="N611" s="48">
        <v>0</v>
      </c>
      <c r="O611" s="57">
        <v>0</v>
      </c>
      <c r="P611" s="57">
        <v>0</v>
      </c>
      <c r="Q611" s="57">
        <v>0</v>
      </c>
    </row>
    <row r="612" ht="30" customHeight="1">
      <c r="A612" s="76"/>
      <c r="B612" s="71"/>
      <c r="C612" s="46" t="s">
        <v>18</v>
      </c>
      <c r="D612" s="53"/>
      <c r="E612" s="48">
        <f t="shared" si="421"/>
        <v>0</v>
      </c>
      <c r="F612" s="48">
        <v>0</v>
      </c>
      <c r="G612" s="48">
        <v>0</v>
      </c>
      <c r="H612" s="48">
        <v>0</v>
      </c>
      <c r="I612" s="48">
        <v>0</v>
      </c>
      <c r="J612" s="48">
        <v>0</v>
      </c>
      <c r="K612" s="48">
        <v>0</v>
      </c>
      <c r="L612" s="48">
        <v>0</v>
      </c>
      <c r="M612" s="48">
        <v>0</v>
      </c>
      <c r="N612" s="48">
        <v>0</v>
      </c>
      <c r="O612" s="57">
        <v>0</v>
      </c>
      <c r="P612" s="57">
        <v>0</v>
      </c>
      <c r="Q612" s="57">
        <v>0</v>
      </c>
    </row>
    <row r="613" ht="30" customHeight="1">
      <c r="A613" s="29"/>
      <c r="B613" s="75"/>
      <c r="C613" s="46" t="s">
        <v>24</v>
      </c>
      <c r="D613" s="53"/>
      <c r="E613" s="48">
        <f t="shared" si="421"/>
        <v>0</v>
      </c>
      <c r="F613" s="48">
        <v>0</v>
      </c>
      <c r="G613" s="48">
        <v>0</v>
      </c>
      <c r="H613" s="48">
        <v>0</v>
      </c>
      <c r="I613" s="48">
        <v>0</v>
      </c>
      <c r="J613" s="48">
        <v>0</v>
      </c>
      <c r="K613" s="48">
        <v>0</v>
      </c>
      <c r="L613" s="48">
        <v>0</v>
      </c>
      <c r="M613" s="48">
        <v>0</v>
      </c>
      <c r="N613" s="48">
        <v>0</v>
      </c>
      <c r="O613" s="57">
        <v>0</v>
      </c>
      <c r="P613" s="57">
        <v>0</v>
      </c>
      <c r="Q613" s="57">
        <v>0</v>
      </c>
    </row>
    <row r="614" ht="15" customHeight="1">
      <c r="A614" s="24" t="s">
        <v>183</v>
      </c>
      <c r="B614" s="68" t="s">
        <v>184</v>
      </c>
      <c r="C614" s="46" t="s">
        <v>10</v>
      </c>
      <c r="D614" s="32"/>
      <c r="E614" s="48">
        <f t="shared" si="421"/>
        <v>157917.60606000002</v>
      </c>
      <c r="F614" s="48">
        <f>F615+F616+F617+F618+F619+F621</f>
        <v>0</v>
      </c>
      <c r="G614" s="48">
        <f>G615+G616+G617+G618+G619+G621</f>
        <v>0</v>
      </c>
      <c r="H614" s="48">
        <f>H615+H616+H617+H618+H619+H621</f>
        <v>0</v>
      </c>
      <c r="I614" s="48">
        <f>I615+I616+I617+I618+I619+I621</f>
        <v>0</v>
      </c>
      <c r="J614" s="48">
        <f>J615+J616+J617+J618+J619+J621</f>
        <v>0</v>
      </c>
      <c r="K614" s="48">
        <f>K615+K616+K617+K618+K619+K621</f>
        <v>82499.030010000002</v>
      </c>
      <c r="L614" s="48">
        <f>L615+L616+L617+L618+L619+L621</f>
        <v>75418.576050000003</v>
      </c>
      <c r="M614" s="48">
        <f>M615+M616+M617+M618+M619+M621</f>
        <v>0</v>
      </c>
      <c r="N614" s="48">
        <f>N615+N616+N617+N618+N619+N621</f>
        <v>0</v>
      </c>
      <c r="O614" s="57">
        <f>O615+O616+O617+O618+O619+O621</f>
        <v>0</v>
      </c>
      <c r="P614" s="57">
        <f>P615+P616+P617+P618+P619+P621</f>
        <v>0</v>
      </c>
      <c r="Q614" s="57">
        <f>Q615+Q616+Q617+Q618+Q619+Q621</f>
        <v>0</v>
      </c>
    </row>
    <row r="615" ht="15" customHeight="1">
      <c r="A615" s="76"/>
      <c r="B615" s="71"/>
      <c r="C615" s="46" t="s">
        <v>11</v>
      </c>
      <c r="D615" s="32">
        <v>814</v>
      </c>
      <c r="E615" s="48">
        <f t="shared" si="421"/>
        <v>57183.300000000003</v>
      </c>
      <c r="F615" s="48">
        <f t="shared" ref="F615:F621" si="448">F623+F631</f>
        <v>0</v>
      </c>
      <c r="G615" s="48">
        <f t="shared" ref="G615:G621" si="449">G623+G631</f>
        <v>0</v>
      </c>
      <c r="H615" s="48">
        <f t="shared" ref="H615:H621" si="450">H623+H631</f>
        <v>0</v>
      </c>
      <c r="I615" s="48">
        <f t="shared" ref="I615:I621" si="451">I623+I631</f>
        <v>0</v>
      </c>
      <c r="J615" s="48">
        <f t="shared" ref="J615:J621" si="452">J623+J631</f>
        <v>0</v>
      </c>
      <c r="K615" s="48">
        <f t="shared" ref="K615:K616" si="453">K623+K631+K639</f>
        <v>26466.400000000001</v>
      </c>
      <c r="L615" s="48">
        <f t="shared" ref="L615:L616" si="454">L623+L631+L639</f>
        <v>30716.900000000001</v>
      </c>
      <c r="M615" s="48">
        <f t="shared" ref="M615:M616" si="455">M623+M631+M639</f>
        <v>0</v>
      </c>
      <c r="N615" s="48">
        <f t="shared" ref="N615:N621" si="456">N623+N631</f>
        <v>0</v>
      </c>
      <c r="O615" s="57">
        <f t="shared" ref="O615:O621" si="457">O623+O631</f>
        <v>0</v>
      </c>
      <c r="P615" s="57">
        <f t="shared" ref="P615:P621" si="458">P623+P631</f>
        <v>0</v>
      </c>
      <c r="Q615" s="57">
        <f t="shared" ref="Q615:Q621" si="459">Q623+Q631</f>
        <v>0</v>
      </c>
    </row>
    <row r="616" ht="15" customHeight="1">
      <c r="A616" s="76"/>
      <c r="B616" s="71"/>
      <c r="C616" s="46" t="s">
        <v>22</v>
      </c>
      <c r="D616" s="53" t="s">
        <v>23</v>
      </c>
      <c r="E616" s="48">
        <f t="shared" si="421"/>
        <v>100734.30606</v>
      </c>
      <c r="F616" s="48">
        <f t="shared" si="448"/>
        <v>0</v>
      </c>
      <c r="G616" s="48">
        <f t="shared" si="449"/>
        <v>0</v>
      </c>
      <c r="H616" s="48">
        <f t="shared" si="450"/>
        <v>0</v>
      </c>
      <c r="I616" s="48">
        <f t="shared" si="451"/>
        <v>0</v>
      </c>
      <c r="J616" s="48">
        <f t="shared" si="452"/>
        <v>0</v>
      </c>
      <c r="K616" s="48">
        <f t="shared" si="453"/>
        <v>56032.630010000001</v>
      </c>
      <c r="L616" s="48">
        <f t="shared" si="454"/>
        <v>44701.676050000002</v>
      </c>
      <c r="M616" s="48">
        <f t="shared" si="455"/>
        <v>0</v>
      </c>
      <c r="N616" s="48">
        <f t="shared" si="456"/>
        <v>0</v>
      </c>
      <c r="O616" s="57">
        <f t="shared" si="457"/>
        <v>0</v>
      </c>
      <c r="P616" s="57">
        <f t="shared" si="458"/>
        <v>0</v>
      </c>
      <c r="Q616" s="57">
        <f t="shared" si="459"/>
        <v>0</v>
      </c>
    </row>
    <row r="617" ht="15" customHeight="1">
      <c r="A617" s="76"/>
      <c r="B617" s="71"/>
      <c r="C617" s="46" t="s">
        <v>13</v>
      </c>
      <c r="D617" s="53"/>
      <c r="E617" s="48">
        <f t="shared" si="421"/>
        <v>0</v>
      </c>
      <c r="F617" s="48">
        <f t="shared" si="448"/>
        <v>0</v>
      </c>
      <c r="G617" s="48">
        <f t="shared" si="449"/>
        <v>0</v>
      </c>
      <c r="H617" s="48">
        <f t="shared" si="450"/>
        <v>0</v>
      </c>
      <c r="I617" s="48">
        <f t="shared" si="451"/>
        <v>0</v>
      </c>
      <c r="J617" s="48">
        <f t="shared" si="452"/>
        <v>0</v>
      </c>
      <c r="K617" s="48">
        <f t="shared" ref="K617:K621" si="460">K625+K633</f>
        <v>0</v>
      </c>
      <c r="L617" s="48">
        <f t="shared" ref="L617:L621" si="461">L625+L633</f>
        <v>0</v>
      </c>
      <c r="M617" s="48">
        <f t="shared" ref="M617:M621" si="462">M625+M633</f>
        <v>0</v>
      </c>
      <c r="N617" s="48">
        <f t="shared" si="456"/>
        <v>0</v>
      </c>
      <c r="O617" s="57">
        <f t="shared" si="457"/>
        <v>0</v>
      </c>
      <c r="P617" s="57">
        <f t="shared" si="458"/>
        <v>0</v>
      </c>
      <c r="Q617" s="57">
        <f t="shared" si="459"/>
        <v>0</v>
      </c>
    </row>
    <row r="618" ht="30" customHeight="1">
      <c r="A618" s="76"/>
      <c r="B618" s="71"/>
      <c r="C618" s="46" t="s">
        <v>14</v>
      </c>
      <c r="D618" s="53"/>
      <c r="E618" s="48">
        <f t="shared" si="421"/>
        <v>0</v>
      </c>
      <c r="F618" s="48">
        <f t="shared" si="448"/>
        <v>0</v>
      </c>
      <c r="G618" s="48">
        <f t="shared" si="449"/>
        <v>0</v>
      </c>
      <c r="H618" s="48">
        <f t="shared" si="450"/>
        <v>0</v>
      </c>
      <c r="I618" s="48">
        <f t="shared" si="451"/>
        <v>0</v>
      </c>
      <c r="J618" s="48">
        <f t="shared" si="452"/>
        <v>0</v>
      </c>
      <c r="K618" s="48">
        <f t="shared" si="460"/>
        <v>0</v>
      </c>
      <c r="L618" s="48">
        <f t="shared" si="461"/>
        <v>0</v>
      </c>
      <c r="M618" s="48">
        <f t="shared" si="462"/>
        <v>0</v>
      </c>
      <c r="N618" s="48">
        <f t="shared" si="456"/>
        <v>0</v>
      </c>
      <c r="O618" s="57">
        <f t="shared" si="457"/>
        <v>0</v>
      </c>
      <c r="P618" s="57">
        <f t="shared" si="458"/>
        <v>0</v>
      </c>
      <c r="Q618" s="57">
        <f t="shared" si="459"/>
        <v>0</v>
      </c>
    </row>
    <row r="619" ht="15" customHeight="1">
      <c r="A619" s="76"/>
      <c r="B619" s="71"/>
      <c r="C619" s="46" t="s">
        <v>17</v>
      </c>
      <c r="D619" s="53"/>
      <c r="E619" s="48">
        <f t="shared" si="421"/>
        <v>0</v>
      </c>
      <c r="F619" s="48">
        <f t="shared" si="448"/>
        <v>0</v>
      </c>
      <c r="G619" s="48">
        <f t="shared" si="449"/>
        <v>0</v>
      </c>
      <c r="H619" s="48">
        <f t="shared" si="450"/>
        <v>0</v>
      </c>
      <c r="I619" s="48">
        <f t="shared" si="451"/>
        <v>0</v>
      </c>
      <c r="J619" s="48">
        <f t="shared" si="452"/>
        <v>0</v>
      </c>
      <c r="K619" s="48">
        <f t="shared" si="460"/>
        <v>0</v>
      </c>
      <c r="L619" s="48">
        <f t="shared" si="461"/>
        <v>0</v>
      </c>
      <c r="M619" s="48">
        <f t="shared" si="462"/>
        <v>0</v>
      </c>
      <c r="N619" s="48">
        <f t="shared" si="456"/>
        <v>0</v>
      </c>
      <c r="O619" s="57">
        <f t="shared" si="457"/>
        <v>0</v>
      </c>
      <c r="P619" s="57">
        <f t="shared" si="458"/>
        <v>0</v>
      </c>
      <c r="Q619" s="57">
        <f t="shared" si="459"/>
        <v>0</v>
      </c>
    </row>
    <row r="620" ht="30" customHeight="1">
      <c r="A620" s="76"/>
      <c r="B620" s="71"/>
      <c r="C620" s="46" t="s">
        <v>18</v>
      </c>
      <c r="D620" s="53"/>
      <c r="E620" s="48">
        <f t="shared" si="421"/>
        <v>0</v>
      </c>
      <c r="F620" s="48">
        <f t="shared" si="448"/>
        <v>0</v>
      </c>
      <c r="G620" s="48">
        <f t="shared" si="449"/>
        <v>0</v>
      </c>
      <c r="H620" s="48">
        <f t="shared" si="450"/>
        <v>0</v>
      </c>
      <c r="I620" s="48">
        <f t="shared" si="451"/>
        <v>0</v>
      </c>
      <c r="J620" s="48">
        <f t="shared" si="452"/>
        <v>0</v>
      </c>
      <c r="K620" s="48">
        <f t="shared" si="460"/>
        <v>0</v>
      </c>
      <c r="L620" s="48">
        <f t="shared" si="461"/>
        <v>0</v>
      </c>
      <c r="M620" s="48">
        <f t="shared" si="462"/>
        <v>0</v>
      </c>
      <c r="N620" s="48">
        <f t="shared" si="456"/>
        <v>0</v>
      </c>
      <c r="O620" s="57">
        <f t="shared" si="457"/>
        <v>0</v>
      </c>
      <c r="P620" s="57">
        <f t="shared" si="458"/>
        <v>0</v>
      </c>
      <c r="Q620" s="57">
        <f t="shared" si="459"/>
        <v>0</v>
      </c>
    </row>
    <row r="621" ht="30" customHeight="1">
      <c r="A621" s="29"/>
      <c r="B621" s="75"/>
      <c r="C621" s="46" t="s">
        <v>24</v>
      </c>
      <c r="D621" s="53"/>
      <c r="E621" s="48">
        <f t="shared" ref="E621:E684" si="463">F621+G621+H621+I621+J621+K621+L621+M621+N621+O621+P621+Q621</f>
        <v>0</v>
      </c>
      <c r="F621" s="48">
        <f t="shared" si="448"/>
        <v>0</v>
      </c>
      <c r="G621" s="48">
        <f t="shared" si="449"/>
        <v>0</v>
      </c>
      <c r="H621" s="48">
        <f t="shared" si="450"/>
        <v>0</v>
      </c>
      <c r="I621" s="48">
        <f t="shared" si="451"/>
        <v>0</v>
      </c>
      <c r="J621" s="48">
        <f t="shared" si="452"/>
        <v>0</v>
      </c>
      <c r="K621" s="48">
        <f t="shared" si="460"/>
        <v>0</v>
      </c>
      <c r="L621" s="48">
        <f t="shared" si="461"/>
        <v>0</v>
      </c>
      <c r="M621" s="48">
        <f t="shared" si="462"/>
        <v>0</v>
      </c>
      <c r="N621" s="48">
        <f t="shared" si="456"/>
        <v>0</v>
      </c>
      <c r="O621" s="57">
        <f t="shared" si="457"/>
        <v>0</v>
      </c>
      <c r="P621" s="57">
        <f t="shared" si="458"/>
        <v>0</v>
      </c>
      <c r="Q621" s="57">
        <f t="shared" si="459"/>
        <v>0</v>
      </c>
    </row>
    <row r="622" ht="15" customHeight="1">
      <c r="A622" s="24" t="s">
        <v>185</v>
      </c>
      <c r="B622" s="68" t="s">
        <v>186</v>
      </c>
      <c r="C622" s="46" t="s">
        <v>10</v>
      </c>
      <c r="D622" s="32"/>
      <c r="E622" s="48">
        <f t="shared" si="463"/>
        <v>131232.63001000002</v>
      </c>
      <c r="F622" s="48">
        <f>F623+F624+F625+F626+F627+F629</f>
        <v>0</v>
      </c>
      <c r="G622" s="48">
        <f>G623+G624+G625+G626+G627+G629</f>
        <v>0</v>
      </c>
      <c r="H622" s="48">
        <f>H623+H624+H625+H626+H627+H629</f>
        <v>0</v>
      </c>
      <c r="I622" s="48">
        <f>I623+I624+I625+I626+I627+I629</f>
        <v>0</v>
      </c>
      <c r="J622" s="48">
        <f>J623+J624+J625+J626+J627+J629</f>
        <v>0</v>
      </c>
      <c r="K622" s="48">
        <f>K623+K624+K625+K626+K627+K629</f>
        <v>81699.030010000002</v>
      </c>
      <c r="L622" s="48">
        <f>L623+L624+L625+L626+L627+L629</f>
        <v>49533.600000000006</v>
      </c>
      <c r="M622" s="48">
        <f>M623+M624+M625+M626+M627+M629</f>
        <v>0</v>
      </c>
      <c r="N622" s="48">
        <f>N623+N624+N625+N626+N627+N629</f>
        <v>0</v>
      </c>
      <c r="O622" s="57">
        <f>O623+O624+O625+O626+O627+O629</f>
        <v>0</v>
      </c>
      <c r="P622" s="57">
        <f>P623+P624+P625+P626+P627+P629</f>
        <v>0</v>
      </c>
      <c r="Q622" s="57">
        <f>Q623+Q624+Q625+Q626+Q627+Q629</f>
        <v>0</v>
      </c>
    </row>
    <row r="623" ht="15" customHeight="1">
      <c r="A623" s="76"/>
      <c r="B623" s="71"/>
      <c r="C623" s="46" t="s">
        <v>11</v>
      </c>
      <c r="D623" s="32">
        <v>814</v>
      </c>
      <c r="E623" s="48">
        <f t="shared" si="463"/>
        <v>57183.300000000003</v>
      </c>
      <c r="F623" s="48">
        <v>0</v>
      </c>
      <c r="G623" s="48">
        <v>0</v>
      </c>
      <c r="H623" s="48">
        <v>0</v>
      </c>
      <c r="I623" s="48">
        <v>0</v>
      </c>
      <c r="J623" s="48">
        <v>0</v>
      </c>
      <c r="K623" s="48">
        <v>26466.400000000001</v>
      </c>
      <c r="L623" s="48">
        <v>30716.900000000001</v>
      </c>
      <c r="M623" s="48">
        <v>0</v>
      </c>
      <c r="N623" s="48">
        <v>0</v>
      </c>
      <c r="O623" s="57">
        <v>0</v>
      </c>
      <c r="P623" s="57">
        <v>0</v>
      </c>
      <c r="Q623" s="57">
        <v>0</v>
      </c>
    </row>
    <row r="624" ht="15" customHeight="1">
      <c r="A624" s="76"/>
      <c r="B624" s="71"/>
      <c r="C624" s="46" t="s">
        <v>22</v>
      </c>
      <c r="D624" s="32">
        <v>814</v>
      </c>
      <c r="E624" s="48">
        <f t="shared" si="463"/>
        <v>74049.330010000005</v>
      </c>
      <c r="F624" s="48">
        <v>0</v>
      </c>
      <c r="G624" s="48">
        <v>0</v>
      </c>
      <c r="H624" s="48">
        <v>0</v>
      </c>
      <c r="I624" s="48">
        <v>0</v>
      </c>
      <c r="J624" s="48">
        <v>0</v>
      </c>
      <c r="K624" s="48">
        <v>55232.630010000001</v>
      </c>
      <c r="L624" s="48">
        <v>18816.700000000001</v>
      </c>
      <c r="M624" s="48">
        <v>0</v>
      </c>
      <c r="N624" s="48">
        <v>0</v>
      </c>
      <c r="O624" s="57">
        <v>0</v>
      </c>
      <c r="P624" s="57">
        <v>0</v>
      </c>
      <c r="Q624" s="57">
        <v>0</v>
      </c>
    </row>
    <row r="625" ht="15" customHeight="1">
      <c r="A625" s="76"/>
      <c r="B625" s="71"/>
      <c r="C625" s="46" t="s">
        <v>13</v>
      </c>
      <c r="D625" s="53"/>
      <c r="E625" s="48">
        <f t="shared" si="463"/>
        <v>0</v>
      </c>
      <c r="F625" s="48">
        <v>0</v>
      </c>
      <c r="G625" s="48">
        <v>0</v>
      </c>
      <c r="H625" s="48">
        <v>0</v>
      </c>
      <c r="I625" s="48">
        <v>0</v>
      </c>
      <c r="J625" s="48">
        <v>0</v>
      </c>
      <c r="K625" s="48">
        <v>0</v>
      </c>
      <c r="L625" s="48">
        <v>0</v>
      </c>
      <c r="M625" s="48">
        <v>0</v>
      </c>
      <c r="N625" s="48">
        <v>0</v>
      </c>
      <c r="O625" s="57">
        <v>0</v>
      </c>
      <c r="P625" s="57">
        <v>0</v>
      </c>
      <c r="Q625" s="57">
        <v>0</v>
      </c>
    </row>
    <row r="626" ht="30" customHeight="1">
      <c r="A626" s="76"/>
      <c r="B626" s="71"/>
      <c r="C626" s="46" t="s">
        <v>14</v>
      </c>
      <c r="D626" s="53"/>
      <c r="E626" s="48">
        <f t="shared" si="463"/>
        <v>0</v>
      </c>
      <c r="F626" s="48">
        <v>0</v>
      </c>
      <c r="G626" s="48">
        <v>0</v>
      </c>
      <c r="H626" s="48">
        <v>0</v>
      </c>
      <c r="I626" s="48">
        <v>0</v>
      </c>
      <c r="J626" s="48">
        <v>0</v>
      </c>
      <c r="K626" s="48">
        <v>0</v>
      </c>
      <c r="L626" s="48">
        <v>0</v>
      </c>
      <c r="M626" s="48">
        <v>0</v>
      </c>
      <c r="N626" s="48">
        <v>0</v>
      </c>
      <c r="O626" s="57">
        <v>0</v>
      </c>
      <c r="P626" s="57">
        <v>0</v>
      </c>
      <c r="Q626" s="57">
        <v>0</v>
      </c>
    </row>
    <row r="627" ht="15" customHeight="1">
      <c r="A627" s="76"/>
      <c r="B627" s="71"/>
      <c r="C627" s="46" t="s">
        <v>17</v>
      </c>
      <c r="D627" s="53"/>
      <c r="E627" s="48">
        <f t="shared" si="463"/>
        <v>0</v>
      </c>
      <c r="F627" s="48">
        <v>0</v>
      </c>
      <c r="G627" s="48">
        <v>0</v>
      </c>
      <c r="H627" s="48">
        <v>0</v>
      </c>
      <c r="I627" s="48">
        <v>0</v>
      </c>
      <c r="J627" s="48">
        <v>0</v>
      </c>
      <c r="K627" s="48">
        <v>0</v>
      </c>
      <c r="L627" s="48">
        <v>0</v>
      </c>
      <c r="M627" s="48">
        <v>0</v>
      </c>
      <c r="N627" s="48">
        <v>0</v>
      </c>
      <c r="O627" s="57">
        <v>0</v>
      </c>
      <c r="P627" s="57">
        <v>0</v>
      </c>
      <c r="Q627" s="57">
        <v>0</v>
      </c>
    </row>
    <row r="628" ht="30" customHeight="1">
      <c r="A628" s="76"/>
      <c r="B628" s="71"/>
      <c r="C628" s="46" t="s">
        <v>18</v>
      </c>
      <c r="D628" s="53"/>
      <c r="E628" s="48">
        <f t="shared" si="463"/>
        <v>0</v>
      </c>
      <c r="F628" s="48">
        <v>0</v>
      </c>
      <c r="G628" s="48">
        <v>0</v>
      </c>
      <c r="H628" s="48">
        <v>0</v>
      </c>
      <c r="I628" s="48">
        <v>0</v>
      </c>
      <c r="J628" s="48">
        <v>0</v>
      </c>
      <c r="K628" s="48">
        <v>0</v>
      </c>
      <c r="L628" s="48">
        <v>0</v>
      </c>
      <c r="M628" s="48">
        <v>0</v>
      </c>
      <c r="N628" s="48">
        <v>0</v>
      </c>
      <c r="O628" s="57">
        <v>0</v>
      </c>
      <c r="P628" s="57">
        <v>0</v>
      </c>
      <c r="Q628" s="57">
        <v>0</v>
      </c>
    </row>
    <row r="629" ht="30" customHeight="1">
      <c r="A629" s="29"/>
      <c r="B629" s="75"/>
      <c r="C629" s="46" t="s">
        <v>24</v>
      </c>
      <c r="D629" s="53"/>
      <c r="E629" s="48">
        <f t="shared" si="463"/>
        <v>0</v>
      </c>
      <c r="F629" s="48">
        <v>0</v>
      </c>
      <c r="G629" s="48">
        <v>0</v>
      </c>
      <c r="H629" s="48">
        <v>0</v>
      </c>
      <c r="I629" s="48">
        <v>0</v>
      </c>
      <c r="J629" s="48">
        <v>0</v>
      </c>
      <c r="K629" s="48">
        <v>0</v>
      </c>
      <c r="L629" s="48">
        <v>0</v>
      </c>
      <c r="M629" s="48">
        <v>0</v>
      </c>
      <c r="N629" s="48">
        <v>0</v>
      </c>
      <c r="O629" s="57">
        <v>0</v>
      </c>
      <c r="P629" s="57">
        <v>0</v>
      </c>
      <c r="Q629" s="57">
        <v>0</v>
      </c>
    </row>
    <row r="630" ht="15" customHeight="1">
      <c r="A630" s="24" t="s">
        <v>187</v>
      </c>
      <c r="B630" s="68" t="s">
        <v>188</v>
      </c>
      <c r="C630" s="46" t="s">
        <v>10</v>
      </c>
      <c r="D630" s="32"/>
      <c r="E630" s="48">
        <f t="shared" si="463"/>
        <v>26684.976050000001</v>
      </c>
      <c r="F630" s="48">
        <f>F631+F632+F633+F634+F635+F637</f>
        <v>0</v>
      </c>
      <c r="G630" s="48">
        <f>G631+G632+G633+G634+G635+G637</f>
        <v>0</v>
      </c>
      <c r="H630" s="48">
        <f>H631+H632+H633+H634+H635+H637</f>
        <v>0</v>
      </c>
      <c r="I630" s="48">
        <f>I631+I632+I633+I634+I635+I637</f>
        <v>0</v>
      </c>
      <c r="J630" s="48">
        <f>J631+J632+J633+J634+J635+J637</f>
        <v>0</v>
      </c>
      <c r="K630" s="48">
        <f>K631+K632+K633+K634+K635+K637</f>
        <v>800</v>
      </c>
      <c r="L630" s="48">
        <f>L631+L632+L633+L634+L635+L637</f>
        <v>25884.976050000001</v>
      </c>
      <c r="M630" s="48">
        <f>M631+M632+M633+M634+M635+M637</f>
        <v>0</v>
      </c>
      <c r="N630" s="48">
        <f>N631+N632+N633+N634+N635+N637</f>
        <v>0</v>
      </c>
      <c r="O630" s="57">
        <f>O631+O632+O633+O634+O635+O637</f>
        <v>0</v>
      </c>
      <c r="P630" s="57">
        <f>P631+P632+P633+P634+P635+P637</f>
        <v>0</v>
      </c>
      <c r="Q630" s="57">
        <f>Q631+Q632+Q633+Q634+Q635+Q637</f>
        <v>0</v>
      </c>
    </row>
    <row r="631" ht="15" customHeight="1">
      <c r="A631" s="76"/>
      <c r="B631" s="71"/>
      <c r="C631" s="46" t="s">
        <v>11</v>
      </c>
      <c r="D631" s="32"/>
      <c r="E631" s="48">
        <f t="shared" si="463"/>
        <v>0</v>
      </c>
      <c r="F631" s="48">
        <v>0</v>
      </c>
      <c r="G631" s="48">
        <v>0</v>
      </c>
      <c r="H631" s="48">
        <v>0</v>
      </c>
      <c r="I631" s="48">
        <v>0</v>
      </c>
      <c r="J631" s="48">
        <v>0</v>
      </c>
      <c r="K631" s="48">
        <v>0</v>
      </c>
      <c r="L631" s="48">
        <v>0</v>
      </c>
      <c r="M631" s="48">
        <v>0</v>
      </c>
      <c r="N631" s="48">
        <v>0</v>
      </c>
      <c r="O631" s="57">
        <v>0</v>
      </c>
      <c r="P631" s="57">
        <v>0</v>
      </c>
      <c r="Q631" s="57">
        <v>0</v>
      </c>
    </row>
    <row r="632" ht="15" customHeight="1">
      <c r="A632" s="76"/>
      <c r="B632" s="71"/>
      <c r="C632" s="46" t="s">
        <v>22</v>
      </c>
      <c r="D632" s="53" t="s">
        <v>23</v>
      </c>
      <c r="E632" s="48">
        <f t="shared" si="463"/>
        <v>26684.976050000001</v>
      </c>
      <c r="F632" s="48">
        <v>0</v>
      </c>
      <c r="G632" s="48">
        <v>0</v>
      </c>
      <c r="H632" s="48">
        <v>0</v>
      </c>
      <c r="I632" s="48">
        <v>0</v>
      </c>
      <c r="J632" s="48">
        <v>0</v>
      </c>
      <c r="K632" s="48">
        <v>800</v>
      </c>
      <c r="L632" s="48">
        <v>25884.976050000001</v>
      </c>
      <c r="M632" s="48">
        <v>0</v>
      </c>
      <c r="N632" s="48">
        <v>0</v>
      </c>
      <c r="O632" s="57">
        <v>0</v>
      </c>
      <c r="P632" s="57">
        <f>O632</f>
        <v>0</v>
      </c>
      <c r="Q632" s="57">
        <f>P632</f>
        <v>0</v>
      </c>
    </row>
    <row r="633" ht="15" customHeight="1">
      <c r="A633" s="76"/>
      <c r="B633" s="71"/>
      <c r="C633" s="46" t="s">
        <v>13</v>
      </c>
      <c r="D633" s="53"/>
      <c r="E633" s="48">
        <f t="shared" si="463"/>
        <v>0</v>
      </c>
      <c r="F633" s="48">
        <v>0</v>
      </c>
      <c r="G633" s="48">
        <v>0</v>
      </c>
      <c r="H633" s="48">
        <v>0</v>
      </c>
      <c r="I633" s="48">
        <v>0</v>
      </c>
      <c r="J633" s="48">
        <v>0</v>
      </c>
      <c r="K633" s="48">
        <v>0</v>
      </c>
      <c r="L633" s="48">
        <v>0</v>
      </c>
      <c r="M633" s="48">
        <v>0</v>
      </c>
      <c r="N633" s="48">
        <v>0</v>
      </c>
      <c r="O633" s="57">
        <v>0</v>
      </c>
      <c r="P633" s="57">
        <v>0</v>
      </c>
      <c r="Q633" s="57">
        <v>0</v>
      </c>
    </row>
    <row r="634" ht="30" customHeight="1">
      <c r="A634" s="76"/>
      <c r="B634" s="71"/>
      <c r="C634" s="46" t="s">
        <v>14</v>
      </c>
      <c r="D634" s="53"/>
      <c r="E634" s="48">
        <f t="shared" si="463"/>
        <v>0</v>
      </c>
      <c r="F634" s="48">
        <v>0</v>
      </c>
      <c r="G634" s="48">
        <v>0</v>
      </c>
      <c r="H634" s="48">
        <v>0</v>
      </c>
      <c r="I634" s="48">
        <v>0</v>
      </c>
      <c r="J634" s="48">
        <v>0</v>
      </c>
      <c r="K634" s="48">
        <v>0</v>
      </c>
      <c r="L634" s="48">
        <v>0</v>
      </c>
      <c r="M634" s="48">
        <v>0</v>
      </c>
      <c r="N634" s="48">
        <v>0</v>
      </c>
      <c r="O634" s="57">
        <v>0</v>
      </c>
      <c r="P634" s="57">
        <v>0</v>
      </c>
      <c r="Q634" s="57">
        <v>0</v>
      </c>
    </row>
    <row r="635" ht="15" customHeight="1">
      <c r="A635" s="76"/>
      <c r="B635" s="71"/>
      <c r="C635" s="46" t="s">
        <v>17</v>
      </c>
      <c r="D635" s="53"/>
      <c r="E635" s="48">
        <f t="shared" si="463"/>
        <v>0</v>
      </c>
      <c r="F635" s="48">
        <v>0</v>
      </c>
      <c r="G635" s="48">
        <v>0</v>
      </c>
      <c r="H635" s="48">
        <v>0</v>
      </c>
      <c r="I635" s="48">
        <v>0</v>
      </c>
      <c r="J635" s="48">
        <v>0</v>
      </c>
      <c r="K635" s="48">
        <v>0</v>
      </c>
      <c r="L635" s="48">
        <v>0</v>
      </c>
      <c r="M635" s="48">
        <v>0</v>
      </c>
      <c r="N635" s="48">
        <v>0</v>
      </c>
      <c r="O635" s="57">
        <v>0</v>
      </c>
      <c r="P635" s="57">
        <v>0</v>
      </c>
      <c r="Q635" s="57">
        <v>0</v>
      </c>
    </row>
    <row r="636" ht="30" customHeight="1">
      <c r="A636" s="76"/>
      <c r="B636" s="71"/>
      <c r="C636" s="46" t="s">
        <v>18</v>
      </c>
      <c r="D636" s="53"/>
      <c r="E636" s="48">
        <f t="shared" si="463"/>
        <v>0</v>
      </c>
      <c r="F636" s="48">
        <v>0</v>
      </c>
      <c r="G636" s="48">
        <v>0</v>
      </c>
      <c r="H636" s="48">
        <v>0</v>
      </c>
      <c r="I636" s="48">
        <v>0</v>
      </c>
      <c r="J636" s="48">
        <v>0</v>
      </c>
      <c r="K636" s="48">
        <v>0</v>
      </c>
      <c r="L636" s="48">
        <v>0</v>
      </c>
      <c r="M636" s="48">
        <v>0</v>
      </c>
      <c r="N636" s="48">
        <v>0</v>
      </c>
      <c r="O636" s="57">
        <v>0</v>
      </c>
      <c r="P636" s="57">
        <v>0</v>
      </c>
      <c r="Q636" s="57">
        <v>0</v>
      </c>
    </row>
    <row r="637" ht="30" customHeight="1">
      <c r="A637" s="29"/>
      <c r="B637" s="75"/>
      <c r="C637" s="46" t="s">
        <v>24</v>
      </c>
      <c r="D637" s="53"/>
      <c r="E637" s="48">
        <f t="shared" si="463"/>
        <v>0</v>
      </c>
      <c r="F637" s="48">
        <v>0</v>
      </c>
      <c r="G637" s="48">
        <v>0</v>
      </c>
      <c r="H637" s="48">
        <v>0</v>
      </c>
      <c r="I637" s="48">
        <v>0</v>
      </c>
      <c r="J637" s="48">
        <v>0</v>
      </c>
      <c r="K637" s="48">
        <v>0</v>
      </c>
      <c r="L637" s="48">
        <v>0</v>
      </c>
      <c r="M637" s="48">
        <v>0</v>
      </c>
      <c r="N637" s="48">
        <v>0</v>
      </c>
      <c r="O637" s="57">
        <v>0</v>
      </c>
      <c r="P637" s="57">
        <v>0</v>
      </c>
      <c r="Q637" s="57">
        <v>0</v>
      </c>
    </row>
    <row r="638" ht="15" customHeight="1">
      <c r="A638" s="24" t="s">
        <v>189</v>
      </c>
      <c r="B638" s="68" t="s">
        <v>190</v>
      </c>
      <c r="C638" s="46" t="s">
        <v>10</v>
      </c>
      <c r="D638" s="32"/>
      <c r="E638" s="48">
        <f t="shared" si="463"/>
        <v>0</v>
      </c>
      <c r="F638" s="48">
        <f>F639+F640+F641+F642+F643+F645</f>
        <v>0</v>
      </c>
      <c r="G638" s="48">
        <f>G639+G640+G641+G642+G643+G645</f>
        <v>0</v>
      </c>
      <c r="H638" s="48">
        <f>H639+H640+H641+H642+H643+H645</f>
        <v>0</v>
      </c>
      <c r="I638" s="48">
        <f>I639+I640+I641+I642+I643+I645</f>
        <v>0</v>
      </c>
      <c r="J638" s="48">
        <f>J639+J640+J641+J642+J643+J645</f>
        <v>0</v>
      </c>
      <c r="K638" s="48">
        <f>K639+K640+K641+K642+K643+K645</f>
        <v>0</v>
      </c>
      <c r="L638" s="48">
        <f>L639+L640+L641+L642+L643+L645</f>
        <v>0</v>
      </c>
      <c r="M638" s="48">
        <f>M639+M640+M641+M642+M643+M645</f>
        <v>0</v>
      </c>
      <c r="N638" s="48">
        <f>N639+N640+N641+N642+N643+N645</f>
        <v>0</v>
      </c>
      <c r="O638" s="57">
        <f>O639+O640+O641+O642+O643+O645</f>
        <v>0</v>
      </c>
      <c r="P638" s="57">
        <f>P639+P640+P641+P642+P643+P645</f>
        <v>0</v>
      </c>
      <c r="Q638" s="57">
        <f>Q639+Q640+Q641+Q642+Q643+Q645</f>
        <v>0</v>
      </c>
    </row>
    <row r="639" ht="15" customHeight="1">
      <c r="A639" s="76"/>
      <c r="B639" s="71"/>
      <c r="C639" s="46" t="s">
        <v>11</v>
      </c>
      <c r="D639" s="32"/>
      <c r="E639" s="48">
        <f t="shared" si="463"/>
        <v>0</v>
      </c>
      <c r="F639" s="48">
        <v>0</v>
      </c>
      <c r="G639" s="48">
        <v>0</v>
      </c>
      <c r="H639" s="48">
        <v>0</v>
      </c>
      <c r="I639" s="48">
        <v>0</v>
      </c>
      <c r="J639" s="48">
        <v>0</v>
      </c>
      <c r="K639" s="48">
        <v>0</v>
      </c>
      <c r="L639" s="48">
        <v>0</v>
      </c>
      <c r="M639" s="48">
        <v>0</v>
      </c>
      <c r="N639" s="48">
        <v>0</v>
      </c>
      <c r="O639" s="57">
        <v>0</v>
      </c>
      <c r="P639" s="57">
        <v>0</v>
      </c>
      <c r="Q639" s="57">
        <v>0</v>
      </c>
    </row>
    <row r="640" ht="19" customHeight="1">
      <c r="A640" s="76"/>
      <c r="B640" s="71"/>
      <c r="C640" s="46" t="s">
        <v>22</v>
      </c>
      <c r="D640" s="53" t="s">
        <v>23</v>
      </c>
      <c r="E640" s="48">
        <f t="shared" si="463"/>
        <v>0</v>
      </c>
      <c r="F640" s="48">
        <v>0</v>
      </c>
      <c r="G640" s="48">
        <v>0</v>
      </c>
      <c r="H640" s="48">
        <v>0</v>
      </c>
      <c r="I640" s="48">
        <v>0</v>
      </c>
      <c r="J640" s="48">
        <v>0</v>
      </c>
      <c r="K640" s="48">
        <v>0</v>
      </c>
      <c r="L640" s="48">
        <v>0</v>
      </c>
      <c r="M640" s="48">
        <v>0</v>
      </c>
      <c r="N640" s="48">
        <v>0</v>
      </c>
      <c r="O640" s="57">
        <f>N640</f>
        <v>0</v>
      </c>
      <c r="P640" s="57">
        <f>O640</f>
        <v>0</v>
      </c>
      <c r="Q640" s="57">
        <f>P640</f>
        <v>0</v>
      </c>
    </row>
    <row r="641" ht="19" customHeight="1">
      <c r="A641" s="76"/>
      <c r="B641" s="71"/>
      <c r="C641" s="46" t="s">
        <v>13</v>
      </c>
      <c r="D641" s="53"/>
      <c r="E641" s="48">
        <f t="shared" si="463"/>
        <v>0</v>
      </c>
      <c r="F641" s="48">
        <v>0</v>
      </c>
      <c r="G641" s="48">
        <v>0</v>
      </c>
      <c r="H641" s="48">
        <v>0</v>
      </c>
      <c r="I641" s="48">
        <v>0</v>
      </c>
      <c r="J641" s="48">
        <v>0</v>
      </c>
      <c r="K641" s="48">
        <v>0</v>
      </c>
      <c r="L641" s="48">
        <v>0</v>
      </c>
      <c r="M641" s="48">
        <v>0</v>
      </c>
      <c r="N641" s="48">
        <v>0</v>
      </c>
      <c r="O641" s="57">
        <v>0</v>
      </c>
      <c r="P641" s="57">
        <v>0</v>
      </c>
      <c r="Q641" s="57">
        <v>0</v>
      </c>
    </row>
    <row r="642" ht="30" customHeight="1">
      <c r="A642" s="76"/>
      <c r="B642" s="71"/>
      <c r="C642" s="46" t="s">
        <v>14</v>
      </c>
      <c r="D642" s="53"/>
      <c r="E642" s="48">
        <f t="shared" si="463"/>
        <v>0</v>
      </c>
      <c r="F642" s="48">
        <v>0</v>
      </c>
      <c r="G642" s="48">
        <v>0</v>
      </c>
      <c r="H642" s="48">
        <v>0</v>
      </c>
      <c r="I642" s="48">
        <v>0</v>
      </c>
      <c r="J642" s="48">
        <v>0</v>
      </c>
      <c r="K642" s="48">
        <v>0</v>
      </c>
      <c r="L642" s="48">
        <v>0</v>
      </c>
      <c r="M642" s="48">
        <v>0</v>
      </c>
      <c r="N642" s="48">
        <v>0</v>
      </c>
      <c r="O642" s="57">
        <v>0</v>
      </c>
      <c r="P642" s="57">
        <v>0</v>
      </c>
      <c r="Q642" s="57">
        <v>0</v>
      </c>
    </row>
    <row r="643" ht="15" customHeight="1">
      <c r="A643" s="76"/>
      <c r="B643" s="71"/>
      <c r="C643" s="46" t="s">
        <v>17</v>
      </c>
      <c r="D643" s="53"/>
      <c r="E643" s="48">
        <f t="shared" si="463"/>
        <v>0</v>
      </c>
      <c r="F643" s="48">
        <v>0</v>
      </c>
      <c r="G643" s="48">
        <v>0</v>
      </c>
      <c r="H643" s="48">
        <v>0</v>
      </c>
      <c r="I643" s="48">
        <v>0</v>
      </c>
      <c r="J643" s="48">
        <v>0</v>
      </c>
      <c r="K643" s="48">
        <v>0</v>
      </c>
      <c r="L643" s="48">
        <v>0</v>
      </c>
      <c r="M643" s="48">
        <v>0</v>
      </c>
      <c r="N643" s="48">
        <v>0</v>
      </c>
      <c r="O643" s="57">
        <v>0</v>
      </c>
      <c r="P643" s="57">
        <v>0</v>
      </c>
      <c r="Q643" s="57">
        <v>0</v>
      </c>
    </row>
    <row r="644" ht="30" customHeight="1">
      <c r="A644" s="76"/>
      <c r="B644" s="71"/>
      <c r="C644" s="46" t="s">
        <v>18</v>
      </c>
      <c r="D644" s="53"/>
      <c r="E644" s="48">
        <f t="shared" si="463"/>
        <v>0</v>
      </c>
      <c r="F644" s="48">
        <v>0</v>
      </c>
      <c r="G644" s="48">
        <v>0</v>
      </c>
      <c r="H644" s="48">
        <v>0</v>
      </c>
      <c r="I644" s="48">
        <v>0</v>
      </c>
      <c r="J644" s="48">
        <v>0</v>
      </c>
      <c r="K644" s="48">
        <v>0</v>
      </c>
      <c r="L644" s="48">
        <v>0</v>
      </c>
      <c r="M644" s="48">
        <v>0</v>
      </c>
      <c r="N644" s="48">
        <v>0</v>
      </c>
      <c r="O644" s="57">
        <v>0</v>
      </c>
      <c r="P644" s="57">
        <v>0</v>
      </c>
      <c r="Q644" s="57">
        <v>0</v>
      </c>
    </row>
    <row r="645" ht="30" customHeight="1">
      <c r="A645" s="29"/>
      <c r="B645" s="75"/>
      <c r="C645" s="46" t="s">
        <v>24</v>
      </c>
      <c r="D645" s="53"/>
      <c r="E645" s="48">
        <f t="shared" si="463"/>
        <v>0</v>
      </c>
      <c r="F645" s="48">
        <v>0</v>
      </c>
      <c r="G645" s="48">
        <v>0</v>
      </c>
      <c r="H645" s="48">
        <v>0</v>
      </c>
      <c r="I645" s="48">
        <v>0</v>
      </c>
      <c r="J645" s="48">
        <v>0</v>
      </c>
      <c r="K645" s="48">
        <v>0</v>
      </c>
      <c r="L645" s="48">
        <v>0</v>
      </c>
      <c r="M645" s="48">
        <v>0</v>
      </c>
      <c r="N645" s="48">
        <v>0</v>
      </c>
      <c r="O645" s="57">
        <v>0</v>
      </c>
      <c r="P645" s="57">
        <v>0</v>
      </c>
      <c r="Q645" s="57">
        <v>0</v>
      </c>
    </row>
    <row r="646" ht="15">
      <c r="A646" s="67" t="s">
        <v>191</v>
      </c>
      <c r="B646" s="46" t="s">
        <v>192</v>
      </c>
      <c r="C646" s="46" t="s">
        <v>10</v>
      </c>
      <c r="D646" s="32"/>
      <c r="E646" s="48">
        <f t="shared" si="463"/>
        <v>310170.77299999993</v>
      </c>
      <c r="F646" s="48">
        <f t="shared" ref="F646:F653" si="464">F654</f>
        <v>7262.3999999999996</v>
      </c>
      <c r="G646" s="48">
        <f t="shared" ref="G646:G653" si="465">G654</f>
        <v>23375.400000000001</v>
      </c>
      <c r="H646" s="48">
        <f t="shared" ref="H646:H653" si="466">H654</f>
        <v>10846.200000000001</v>
      </c>
      <c r="I646" s="48">
        <f t="shared" ref="I646:I653" si="467">I654</f>
        <v>11403</v>
      </c>
      <c r="J646" s="48">
        <f t="shared" ref="J646:J653" si="468">J654</f>
        <v>12935.6</v>
      </c>
      <c r="K646" s="48">
        <f>K647+K648+K649+K650+K651+K652+K653</f>
        <v>13453</v>
      </c>
      <c r="L646" s="48">
        <f>L647+L648+L649+L650+L651+L652+L653</f>
        <v>37834</v>
      </c>
      <c r="M646" s="48">
        <f>M647+M648+M649+M650+M651+M652+M653</f>
        <v>18283.330000000002</v>
      </c>
      <c r="N646" s="48">
        <f>N647+N648+N649+N650+N651+N652+N653</f>
        <v>114390.54300000001</v>
      </c>
      <c r="O646" s="57">
        <f>O647+O648+O649+O650+O651+O652+O653</f>
        <v>26586.599999999999</v>
      </c>
      <c r="P646" s="57">
        <f>P647+P648+P649+P650+P651+P652+P653</f>
        <v>16900.349999999999</v>
      </c>
      <c r="Q646" s="57">
        <f>Q647+Q648+Q649+Q650+Q651+Q652+Q653</f>
        <v>16900.349999999999</v>
      </c>
    </row>
    <row r="647" ht="15">
      <c r="A647" s="70"/>
      <c r="B647" s="52"/>
      <c r="C647" s="46" t="s">
        <v>11</v>
      </c>
      <c r="D647" s="32">
        <v>814</v>
      </c>
      <c r="E647" s="48">
        <f t="shared" si="463"/>
        <v>109610.10000000001</v>
      </c>
      <c r="F647" s="48">
        <f t="shared" si="464"/>
        <v>0</v>
      </c>
      <c r="G647" s="48">
        <f t="shared" si="465"/>
        <v>0</v>
      </c>
      <c r="H647" s="48">
        <f t="shared" si="466"/>
        <v>0</v>
      </c>
      <c r="I647" s="48">
        <f t="shared" si="467"/>
        <v>0</v>
      </c>
      <c r="J647" s="48">
        <f t="shared" si="468"/>
        <v>0</v>
      </c>
      <c r="K647" s="48">
        <f t="shared" ref="K647:K653" si="469">K655</f>
        <v>0</v>
      </c>
      <c r="L647" s="48">
        <f t="shared" ref="L647:L653" si="470">L655</f>
        <v>22200</v>
      </c>
      <c r="M647" s="48">
        <f t="shared" ref="M647:M653" si="471">M655</f>
        <v>0</v>
      </c>
      <c r="N647" s="48">
        <f t="shared" ref="N647:N648" si="472">N655+N687</f>
        <v>87410.100000000006</v>
      </c>
      <c r="O647" s="57">
        <f t="shared" ref="O647:O648" si="473">O655+O687</f>
        <v>0</v>
      </c>
      <c r="P647" s="57">
        <f t="shared" ref="P647:P648" si="474">P655+P687</f>
        <v>0</v>
      </c>
      <c r="Q647" s="57">
        <f t="shared" ref="Q647:Q648" si="475">Q655+Q687</f>
        <v>0</v>
      </c>
    </row>
    <row r="648" ht="14.5" customHeight="1">
      <c r="A648" s="70"/>
      <c r="B648" s="52"/>
      <c r="C648" s="46" t="s">
        <v>22</v>
      </c>
      <c r="D648" s="53" t="s">
        <v>23</v>
      </c>
      <c r="E648" s="48">
        <f t="shared" si="463"/>
        <v>200560.67300000004</v>
      </c>
      <c r="F648" s="48">
        <f t="shared" si="464"/>
        <v>7262.3999999999996</v>
      </c>
      <c r="G648" s="48">
        <f t="shared" si="465"/>
        <v>23375.400000000001</v>
      </c>
      <c r="H648" s="48">
        <f t="shared" si="466"/>
        <v>10846.200000000001</v>
      </c>
      <c r="I648" s="48">
        <f t="shared" si="467"/>
        <v>11403</v>
      </c>
      <c r="J648" s="48">
        <f t="shared" si="468"/>
        <v>12935.6</v>
      </c>
      <c r="K648" s="48">
        <f t="shared" si="469"/>
        <v>13453</v>
      </c>
      <c r="L648" s="48">
        <f t="shared" si="470"/>
        <v>15634</v>
      </c>
      <c r="M648" s="48">
        <f t="shared" si="471"/>
        <v>18283.330000000002</v>
      </c>
      <c r="N648" s="48">
        <f t="shared" si="472"/>
        <v>26980.442999999999</v>
      </c>
      <c r="O648" s="57">
        <f t="shared" si="473"/>
        <v>26586.599999999999</v>
      </c>
      <c r="P648" s="57">
        <f t="shared" si="474"/>
        <v>16900.349999999999</v>
      </c>
      <c r="Q648" s="57">
        <f t="shared" si="475"/>
        <v>16900.349999999999</v>
      </c>
    </row>
    <row r="649" ht="15">
      <c r="A649" s="70"/>
      <c r="B649" s="52"/>
      <c r="C649" s="46" t="s">
        <v>13</v>
      </c>
      <c r="D649" s="53"/>
      <c r="E649" s="48">
        <f t="shared" si="463"/>
        <v>0</v>
      </c>
      <c r="F649" s="48">
        <f t="shared" si="464"/>
        <v>0</v>
      </c>
      <c r="G649" s="48">
        <f t="shared" si="465"/>
        <v>0</v>
      </c>
      <c r="H649" s="48">
        <f t="shared" si="466"/>
        <v>0</v>
      </c>
      <c r="I649" s="48">
        <f t="shared" si="467"/>
        <v>0</v>
      </c>
      <c r="J649" s="48">
        <f t="shared" si="468"/>
        <v>0</v>
      </c>
      <c r="K649" s="48">
        <f t="shared" si="469"/>
        <v>0</v>
      </c>
      <c r="L649" s="48">
        <f t="shared" si="470"/>
        <v>0</v>
      </c>
      <c r="M649" s="48">
        <f t="shared" si="471"/>
        <v>0</v>
      </c>
      <c r="N649" s="48">
        <f t="shared" ref="N649:N653" si="476">N657</f>
        <v>0</v>
      </c>
      <c r="O649" s="57">
        <f t="shared" ref="O649:O653" si="477">O657</f>
        <v>0</v>
      </c>
      <c r="P649" s="57">
        <f t="shared" ref="P649:P653" si="478">P657</f>
        <v>0</v>
      </c>
      <c r="Q649" s="57">
        <f t="shared" ref="Q649:Q653" si="479">Q657</f>
        <v>0</v>
      </c>
    </row>
    <row r="650" ht="30">
      <c r="A650" s="70"/>
      <c r="B650" s="52"/>
      <c r="C650" s="46" t="s">
        <v>14</v>
      </c>
      <c r="D650" s="53"/>
      <c r="E650" s="48">
        <f t="shared" si="463"/>
        <v>0</v>
      </c>
      <c r="F650" s="48">
        <f t="shared" si="464"/>
        <v>0</v>
      </c>
      <c r="G650" s="48">
        <f t="shared" si="465"/>
        <v>0</v>
      </c>
      <c r="H650" s="48">
        <f t="shared" si="466"/>
        <v>0</v>
      </c>
      <c r="I650" s="48">
        <f t="shared" si="467"/>
        <v>0</v>
      </c>
      <c r="J650" s="48">
        <f t="shared" si="468"/>
        <v>0</v>
      </c>
      <c r="K650" s="48">
        <f t="shared" si="469"/>
        <v>0</v>
      </c>
      <c r="L650" s="48">
        <f t="shared" si="470"/>
        <v>0</v>
      </c>
      <c r="M650" s="48">
        <f t="shared" si="471"/>
        <v>0</v>
      </c>
      <c r="N650" s="48">
        <f t="shared" si="476"/>
        <v>0</v>
      </c>
      <c r="O650" s="57">
        <f t="shared" si="477"/>
        <v>0</v>
      </c>
      <c r="P650" s="57">
        <f t="shared" si="478"/>
        <v>0</v>
      </c>
      <c r="Q650" s="57">
        <f t="shared" si="479"/>
        <v>0</v>
      </c>
    </row>
    <row r="651" ht="15">
      <c r="A651" s="70"/>
      <c r="B651" s="52"/>
      <c r="C651" s="46" t="s">
        <v>17</v>
      </c>
      <c r="D651" s="53"/>
      <c r="E651" s="48">
        <f t="shared" si="463"/>
        <v>0</v>
      </c>
      <c r="F651" s="48">
        <f t="shared" si="464"/>
        <v>0</v>
      </c>
      <c r="G651" s="48">
        <f t="shared" si="465"/>
        <v>0</v>
      </c>
      <c r="H651" s="48">
        <f t="shared" si="466"/>
        <v>0</v>
      </c>
      <c r="I651" s="48">
        <f t="shared" si="467"/>
        <v>0</v>
      </c>
      <c r="J651" s="48">
        <f t="shared" si="468"/>
        <v>0</v>
      </c>
      <c r="K651" s="48">
        <f t="shared" si="469"/>
        <v>0</v>
      </c>
      <c r="L651" s="48">
        <f t="shared" si="470"/>
        <v>0</v>
      </c>
      <c r="M651" s="48">
        <f t="shared" si="471"/>
        <v>0</v>
      </c>
      <c r="N651" s="48">
        <f t="shared" si="476"/>
        <v>0</v>
      </c>
      <c r="O651" s="57">
        <f t="shared" si="477"/>
        <v>0</v>
      </c>
      <c r="P651" s="57">
        <f t="shared" si="478"/>
        <v>0</v>
      </c>
      <c r="Q651" s="57">
        <f t="shared" si="479"/>
        <v>0</v>
      </c>
    </row>
    <row r="652" ht="30">
      <c r="A652" s="70"/>
      <c r="B652" s="52"/>
      <c r="C652" s="46" t="s">
        <v>18</v>
      </c>
      <c r="D652" s="53"/>
      <c r="E652" s="48">
        <f t="shared" si="463"/>
        <v>0</v>
      </c>
      <c r="F652" s="48">
        <f t="shared" si="464"/>
        <v>0</v>
      </c>
      <c r="G652" s="48">
        <f t="shared" si="465"/>
        <v>0</v>
      </c>
      <c r="H652" s="48">
        <f t="shared" si="466"/>
        <v>0</v>
      </c>
      <c r="I652" s="48">
        <f t="shared" si="467"/>
        <v>0</v>
      </c>
      <c r="J652" s="48">
        <f t="shared" si="468"/>
        <v>0</v>
      </c>
      <c r="K652" s="48">
        <f t="shared" si="469"/>
        <v>0</v>
      </c>
      <c r="L652" s="48">
        <f t="shared" si="470"/>
        <v>0</v>
      </c>
      <c r="M652" s="48">
        <f t="shared" si="471"/>
        <v>0</v>
      </c>
      <c r="N652" s="48">
        <f t="shared" si="476"/>
        <v>0</v>
      </c>
      <c r="O652" s="57">
        <f t="shared" si="477"/>
        <v>0</v>
      </c>
      <c r="P652" s="57">
        <f t="shared" si="478"/>
        <v>0</v>
      </c>
      <c r="Q652" s="57">
        <f t="shared" si="479"/>
        <v>0</v>
      </c>
    </row>
    <row r="653" ht="30">
      <c r="A653" s="74"/>
      <c r="B653" s="66"/>
      <c r="C653" s="46" t="s">
        <v>24</v>
      </c>
      <c r="D653" s="53"/>
      <c r="E653" s="48">
        <f t="shared" si="463"/>
        <v>0</v>
      </c>
      <c r="F653" s="48">
        <f t="shared" si="464"/>
        <v>0</v>
      </c>
      <c r="G653" s="48">
        <f t="shared" si="465"/>
        <v>0</v>
      </c>
      <c r="H653" s="48">
        <f t="shared" si="466"/>
        <v>0</v>
      </c>
      <c r="I653" s="48">
        <f t="shared" si="467"/>
        <v>0</v>
      </c>
      <c r="J653" s="48">
        <f t="shared" si="468"/>
        <v>0</v>
      </c>
      <c r="K653" s="48">
        <f t="shared" si="469"/>
        <v>0</v>
      </c>
      <c r="L653" s="48">
        <f t="shared" si="470"/>
        <v>0</v>
      </c>
      <c r="M653" s="48">
        <f t="shared" si="471"/>
        <v>0</v>
      </c>
      <c r="N653" s="48">
        <f t="shared" si="476"/>
        <v>0</v>
      </c>
      <c r="O653" s="57">
        <f t="shared" si="477"/>
        <v>0</v>
      </c>
      <c r="P653" s="57">
        <f t="shared" si="478"/>
        <v>0</v>
      </c>
      <c r="Q653" s="57">
        <f t="shared" si="479"/>
        <v>0</v>
      </c>
    </row>
    <row r="654" ht="15" customHeight="1">
      <c r="A654" s="24" t="s">
        <v>193</v>
      </c>
      <c r="B654" s="68" t="s">
        <v>194</v>
      </c>
      <c r="C654" s="46" t="s">
        <v>10</v>
      </c>
      <c r="D654" s="32"/>
      <c r="E654" s="48">
        <f t="shared" si="463"/>
        <v>218160.17300000001</v>
      </c>
      <c r="F654" s="48">
        <f t="shared" ref="F654:F661" si="480">F662+F670</f>
        <v>7262.3999999999996</v>
      </c>
      <c r="G654" s="48">
        <f t="shared" ref="G654:G661" si="481">G662+G670</f>
        <v>23375.400000000001</v>
      </c>
      <c r="H654" s="48">
        <f t="shared" ref="H654:H661" si="482">H662+H670</f>
        <v>10846.200000000001</v>
      </c>
      <c r="I654" s="48">
        <f>I655+I656+I657+I658+I659+I661</f>
        <v>11403</v>
      </c>
      <c r="J654" s="48">
        <f>J655+J656+J657+J658+J659+J661</f>
        <v>12935.6</v>
      </c>
      <c r="K654" s="48">
        <f>K655+K656+K657+K658+K659+K661</f>
        <v>13453</v>
      </c>
      <c r="L654" s="48">
        <f>L655+L656+L657+L658+L659+L661</f>
        <v>37834</v>
      </c>
      <c r="M654" s="48">
        <f>M655+M656+M657+M658+M659+M661</f>
        <v>18283.330000000002</v>
      </c>
      <c r="N654" s="48">
        <f>N655+N656+N657+N658+N659+N661</f>
        <v>22379.942999999999</v>
      </c>
      <c r="O654" s="57">
        <f>O655+O656+O657+O658+O659+O661</f>
        <v>26586.599999999999</v>
      </c>
      <c r="P654" s="57">
        <f>P655+P656+P657+P658+P659+P661</f>
        <v>16900.349999999999</v>
      </c>
      <c r="Q654" s="57">
        <f>Q655+Q656+Q657+Q658+Q659+Q661</f>
        <v>16900.349999999999</v>
      </c>
    </row>
    <row r="655" ht="15" customHeight="1">
      <c r="A655" s="76"/>
      <c r="B655" s="71"/>
      <c r="C655" s="46" t="s">
        <v>11</v>
      </c>
      <c r="D655" s="32"/>
      <c r="E655" s="48">
        <f t="shared" si="463"/>
        <v>22200</v>
      </c>
      <c r="F655" s="48">
        <f t="shared" si="480"/>
        <v>0</v>
      </c>
      <c r="G655" s="48">
        <f t="shared" si="481"/>
        <v>0</v>
      </c>
      <c r="H655" s="48">
        <f t="shared" si="482"/>
        <v>0</v>
      </c>
      <c r="I655" s="48">
        <f t="shared" ref="I655:I661" si="483">I663+I671</f>
        <v>0</v>
      </c>
      <c r="J655" s="48">
        <f t="shared" ref="J655:J661" si="484">J663+J671</f>
        <v>0</v>
      </c>
      <c r="K655" s="48">
        <f t="shared" ref="K655:K661" si="485">K663+K671</f>
        <v>0</v>
      </c>
      <c r="L655" s="48">
        <f t="shared" ref="L655:L661" si="486">L663+L671</f>
        <v>22200</v>
      </c>
      <c r="M655" s="48">
        <f t="shared" ref="M655:M661" si="487">M663+M671</f>
        <v>0</v>
      </c>
      <c r="N655" s="48">
        <f>N663+N671</f>
        <v>0</v>
      </c>
      <c r="O655" s="57">
        <f>O663+O671</f>
        <v>0</v>
      </c>
      <c r="P655" s="57">
        <f>P663+P671</f>
        <v>0</v>
      </c>
      <c r="Q655" s="57">
        <f>Q663+Q671</f>
        <v>0</v>
      </c>
    </row>
    <row r="656" ht="15" customHeight="1">
      <c r="A656" s="76"/>
      <c r="B656" s="71"/>
      <c r="C656" s="46" t="s">
        <v>22</v>
      </c>
      <c r="D656" s="53" t="s">
        <v>23</v>
      </c>
      <c r="E656" s="48">
        <f t="shared" si="463"/>
        <v>195960.17300000004</v>
      </c>
      <c r="F656" s="48">
        <f t="shared" si="480"/>
        <v>7262.3999999999996</v>
      </c>
      <c r="G656" s="48">
        <f t="shared" si="481"/>
        <v>23375.400000000001</v>
      </c>
      <c r="H656" s="48">
        <f t="shared" si="482"/>
        <v>10846.200000000001</v>
      </c>
      <c r="I656" s="48">
        <f t="shared" si="483"/>
        <v>11403</v>
      </c>
      <c r="J656" s="48">
        <f t="shared" si="484"/>
        <v>12935.6</v>
      </c>
      <c r="K656" s="48">
        <f t="shared" si="485"/>
        <v>13453</v>
      </c>
      <c r="L656" s="48">
        <f t="shared" si="486"/>
        <v>15634</v>
      </c>
      <c r="M656" s="48">
        <f t="shared" si="487"/>
        <v>18283.330000000002</v>
      </c>
      <c r="N656" s="48">
        <f>N664+N672+N680</f>
        <v>22379.942999999999</v>
      </c>
      <c r="O656" s="57">
        <f>O664+O672+O680</f>
        <v>26586.599999999999</v>
      </c>
      <c r="P656" s="57">
        <f>P664+P672+P680</f>
        <v>16900.349999999999</v>
      </c>
      <c r="Q656" s="57">
        <f>Q664+Q672+Q680</f>
        <v>16900.349999999999</v>
      </c>
    </row>
    <row r="657" ht="15" customHeight="1">
      <c r="A657" s="76"/>
      <c r="B657" s="71"/>
      <c r="C657" s="46" t="s">
        <v>13</v>
      </c>
      <c r="D657" s="53"/>
      <c r="E657" s="48">
        <f t="shared" si="463"/>
        <v>0</v>
      </c>
      <c r="F657" s="48">
        <f t="shared" si="480"/>
        <v>0</v>
      </c>
      <c r="G657" s="48">
        <f t="shared" si="481"/>
        <v>0</v>
      </c>
      <c r="H657" s="48">
        <f t="shared" si="482"/>
        <v>0</v>
      </c>
      <c r="I657" s="48">
        <f t="shared" si="483"/>
        <v>0</v>
      </c>
      <c r="J657" s="48">
        <f t="shared" si="484"/>
        <v>0</v>
      </c>
      <c r="K657" s="48">
        <f t="shared" si="485"/>
        <v>0</v>
      </c>
      <c r="L657" s="48">
        <f t="shared" si="486"/>
        <v>0</v>
      </c>
      <c r="M657" s="48">
        <f t="shared" si="487"/>
        <v>0</v>
      </c>
      <c r="N657" s="48">
        <f t="shared" ref="N657:N661" si="488">N665+N673</f>
        <v>0</v>
      </c>
      <c r="O657" s="57">
        <f t="shared" ref="O657:O661" si="489">O665+O673</f>
        <v>0</v>
      </c>
      <c r="P657" s="57">
        <f t="shared" ref="P657:P661" si="490">P665+P673</f>
        <v>0</v>
      </c>
      <c r="Q657" s="57">
        <f t="shared" ref="Q657:Q661" si="491">Q665+Q673</f>
        <v>0</v>
      </c>
    </row>
    <row r="658" ht="30" customHeight="1">
      <c r="A658" s="76"/>
      <c r="B658" s="71"/>
      <c r="C658" s="46" t="s">
        <v>14</v>
      </c>
      <c r="D658" s="53"/>
      <c r="E658" s="48">
        <f t="shared" si="463"/>
        <v>0</v>
      </c>
      <c r="F658" s="48">
        <f t="shared" si="480"/>
        <v>0</v>
      </c>
      <c r="G658" s="48">
        <f t="shared" si="481"/>
        <v>0</v>
      </c>
      <c r="H658" s="48">
        <f t="shared" si="482"/>
        <v>0</v>
      </c>
      <c r="I658" s="48">
        <f t="shared" si="483"/>
        <v>0</v>
      </c>
      <c r="J658" s="48">
        <f t="shared" si="484"/>
        <v>0</v>
      </c>
      <c r="K658" s="48">
        <f t="shared" si="485"/>
        <v>0</v>
      </c>
      <c r="L658" s="48">
        <f t="shared" si="486"/>
        <v>0</v>
      </c>
      <c r="M658" s="48">
        <f t="shared" si="487"/>
        <v>0</v>
      </c>
      <c r="N658" s="48">
        <f t="shared" si="488"/>
        <v>0</v>
      </c>
      <c r="O658" s="57">
        <f t="shared" si="489"/>
        <v>0</v>
      </c>
      <c r="P658" s="57">
        <f t="shared" si="490"/>
        <v>0</v>
      </c>
      <c r="Q658" s="57">
        <f t="shared" si="491"/>
        <v>0</v>
      </c>
    </row>
    <row r="659" ht="15" customHeight="1">
      <c r="A659" s="76"/>
      <c r="B659" s="71"/>
      <c r="C659" s="46" t="s">
        <v>17</v>
      </c>
      <c r="D659" s="53"/>
      <c r="E659" s="48">
        <f t="shared" si="463"/>
        <v>0</v>
      </c>
      <c r="F659" s="48">
        <f t="shared" si="480"/>
        <v>0</v>
      </c>
      <c r="G659" s="48">
        <f t="shared" si="481"/>
        <v>0</v>
      </c>
      <c r="H659" s="48">
        <f t="shared" si="482"/>
        <v>0</v>
      </c>
      <c r="I659" s="48">
        <f t="shared" si="483"/>
        <v>0</v>
      </c>
      <c r="J659" s="48">
        <f t="shared" si="484"/>
        <v>0</v>
      </c>
      <c r="K659" s="48">
        <f t="shared" si="485"/>
        <v>0</v>
      </c>
      <c r="L659" s="48">
        <f t="shared" si="486"/>
        <v>0</v>
      </c>
      <c r="M659" s="48">
        <f t="shared" si="487"/>
        <v>0</v>
      </c>
      <c r="N659" s="48">
        <f t="shared" si="488"/>
        <v>0</v>
      </c>
      <c r="O659" s="57">
        <f t="shared" si="489"/>
        <v>0</v>
      </c>
      <c r="P659" s="57">
        <f t="shared" si="490"/>
        <v>0</v>
      </c>
      <c r="Q659" s="57">
        <f t="shared" si="491"/>
        <v>0</v>
      </c>
    </row>
    <row r="660" ht="30" customHeight="1">
      <c r="A660" s="76"/>
      <c r="B660" s="71"/>
      <c r="C660" s="46" t="s">
        <v>18</v>
      </c>
      <c r="D660" s="53"/>
      <c r="E660" s="48">
        <f t="shared" si="463"/>
        <v>0</v>
      </c>
      <c r="F660" s="48">
        <f t="shared" si="480"/>
        <v>0</v>
      </c>
      <c r="G660" s="48">
        <f t="shared" si="481"/>
        <v>0</v>
      </c>
      <c r="H660" s="48">
        <f t="shared" si="482"/>
        <v>0</v>
      </c>
      <c r="I660" s="48">
        <f t="shared" si="483"/>
        <v>0</v>
      </c>
      <c r="J660" s="48">
        <f t="shared" si="484"/>
        <v>0</v>
      </c>
      <c r="K660" s="48">
        <f t="shared" si="485"/>
        <v>0</v>
      </c>
      <c r="L660" s="48">
        <f t="shared" si="486"/>
        <v>0</v>
      </c>
      <c r="M660" s="48">
        <f t="shared" si="487"/>
        <v>0</v>
      </c>
      <c r="N660" s="48">
        <f t="shared" si="488"/>
        <v>0</v>
      </c>
      <c r="O660" s="57">
        <f t="shared" si="489"/>
        <v>0</v>
      </c>
      <c r="P660" s="57">
        <f t="shared" si="490"/>
        <v>0</v>
      </c>
      <c r="Q660" s="57">
        <f t="shared" si="491"/>
        <v>0</v>
      </c>
    </row>
    <row r="661" ht="30" customHeight="1">
      <c r="A661" s="29"/>
      <c r="B661" s="75"/>
      <c r="C661" s="46" t="s">
        <v>24</v>
      </c>
      <c r="D661" s="53"/>
      <c r="E661" s="48">
        <f t="shared" si="463"/>
        <v>0</v>
      </c>
      <c r="F661" s="48">
        <f t="shared" si="480"/>
        <v>0</v>
      </c>
      <c r="G661" s="48">
        <f t="shared" si="481"/>
        <v>0</v>
      </c>
      <c r="H661" s="48">
        <f t="shared" si="482"/>
        <v>0</v>
      </c>
      <c r="I661" s="48">
        <f t="shared" si="483"/>
        <v>0</v>
      </c>
      <c r="J661" s="48">
        <f t="shared" si="484"/>
        <v>0</v>
      </c>
      <c r="K661" s="48">
        <f t="shared" si="485"/>
        <v>0</v>
      </c>
      <c r="L661" s="48">
        <f t="shared" si="486"/>
        <v>0</v>
      </c>
      <c r="M661" s="48">
        <f t="shared" si="487"/>
        <v>0</v>
      </c>
      <c r="N661" s="48">
        <f t="shared" si="488"/>
        <v>0</v>
      </c>
      <c r="O661" s="57">
        <f t="shared" si="489"/>
        <v>0</v>
      </c>
      <c r="P661" s="57">
        <f t="shared" si="490"/>
        <v>0</v>
      </c>
      <c r="Q661" s="57">
        <f t="shared" si="491"/>
        <v>0</v>
      </c>
    </row>
    <row r="662" ht="15" customHeight="1">
      <c r="A662" s="24" t="s">
        <v>195</v>
      </c>
      <c r="B662" s="68" t="s">
        <v>196</v>
      </c>
      <c r="C662" s="46" t="s">
        <v>10</v>
      </c>
      <c r="D662" s="32"/>
      <c r="E662" s="48">
        <f t="shared" si="463"/>
        <v>113744.47000000002</v>
      </c>
      <c r="F662" s="48">
        <f>F663+F664+F665+F666+F667+F669</f>
        <v>7262.3999999999996</v>
      </c>
      <c r="G662" s="48">
        <f>G663+G664+G665+G666+G667+G669</f>
        <v>21727.66</v>
      </c>
      <c r="H662" s="48">
        <f>H663+H664+H665+H666+H667+H669</f>
        <v>8179.5</v>
      </c>
      <c r="I662" s="48">
        <f>I663+I664+I665+I666+I667+I669</f>
        <v>8505</v>
      </c>
      <c r="J662" s="48">
        <f>J663+J664+J665+J666+J667+J669</f>
        <v>8588.6000000000004</v>
      </c>
      <c r="K662" s="48">
        <f>K663+K664+K665+K666+K667+K669</f>
        <v>7657</v>
      </c>
      <c r="L662" s="48">
        <f>L663+L664+L665+L666+L667+L669</f>
        <v>8852.7000000000007</v>
      </c>
      <c r="M662" s="48">
        <f>M663+M664+M665+M666+M667+M669</f>
        <v>5409.6000000000004</v>
      </c>
      <c r="N662" s="48">
        <f>N663+N664+N665+N666+N667+N669</f>
        <v>8852.7000000000007</v>
      </c>
      <c r="O662" s="57">
        <f>O663+O664+O665+O666+O667+O669</f>
        <v>9569.7700000000004</v>
      </c>
      <c r="P662" s="57">
        <f>P663+P664+P665+P666+P667+P669</f>
        <v>9569.7700000000004</v>
      </c>
      <c r="Q662" s="57">
        <f>Q663+Q664+Q665+Q666+Q667+Q669</f>
        <v>9569.7700000000004</v>
      </c>
    </row>
    <row r="663" ht="15" customHeight="1">
      <c r="A663" s="76"/>
      <c r="B663" s="71"/>
      <c r="C663" s="46" t="s">
        <v>11</v>
      </c>
      <c r="D663" s="32"/>
      <c r="E663" s="48">
        <f t="shared" si="463"/>
        <v>0</v>
      </c>
      <c r="F663" s="48">
        <v>0</v>
      </c>
      <c r="G663" s="48">
        <v>0</v>
      </c>
      <c r="H663" s="48">
        <v>0</v>
      </c>
      <c r="I663" s="48">
        <v>0</v>
      </c>
      <c r="J663" s="48">
        <v>0</v>
      </c>
      <c r="K663" s="48">
        <v>0</v>
      </c>
      <c r="L663" s="48">
        <v>0</v>
      </c>
      <c r="M663" s="48">
        <v>0</v>
      </c>
      <c r="N663" s="48">
        <v>0</v>
      </c>
      <c r="O663" s="57">
        <v>0</v>
      </c>
      <c r="P663" s="57">
        <v>0</v>
      </c>
      <c r="Q663" s="57">
        <v>0</v>
      </c>
    </row>
    <row r="664" ht="15" customHeight="1">
      <c r="A664" s="76"/>
      <c r="B664" s="71"/>
      <c r="C664" s="46" t="s">
        <v>22</v>
      </c>
      <c r="D664" s="53" t="s">
        <v>23</v>
      </c>
      <c r="E664" s="48">
        <f t="shared" si="463"/>
        <v>113744.47000000002</v>
      </c>
      <c r="F664" s="48">
        <v>7262.3999999999996</v>
      </c>
      <c r="G664" s="48">
        <v>21727.66</v>
      </c>
      <c r="H664" s="48">
        <v>8179.5</v>
      </c>
      <c r="I664" s="48">
        <v>8505</v>
      </c>
      <c r="J664" s="48">
        <v>8588.6000000000004</v>
      </c>
      <c r="K664" s="48">
        <v>7657</v>
      </c>
      <c r="L664" s="48">
        <v>8852.7000000000007</v>
      </c>
      <c r="M664" s="48">
        <v>5409.6000000000004</v>
      </c>
      <c r="N664" s="48">
        <v>8852.7000000000007</v>
      </c>
      <c r="O664" s="57">
        <v>9569.7700000000004</v>
      </c>
      <c r="P664" s="57">
        <v>9569.7700000000004</v>
      </c>
      <c r="Q664" s="57">
        <v>9569.7700000000004</v>
      </c>
    </row>
    <row r="665" ht="15" customHeight="1">
      <c r="A665" s="76"/>
      <c r="B665" s="71"/>
      <c r="C665" s="46" t="s">
        <v>13</v>
      </c>
      <c r="D665" s="53"/>
      <c r="E665" s="48">
        <f t="shared" si="463"/>
        <v>0</v>
      </c>
      <c r="F665" s="48">
        <v>0</v>
      </c>
      <c r="G665" s="48">
        <v>0</v>
      </c>
      <c r="H665" s="48">
        <v>0</v>
      </c>
      <c r="I665" s="48">
        <v>0</v>
      </c>
      <c r="J665" s="48">
        <v>0</v>
      </c>
      <c r="K665" s="48">
        <v>0</v>
      </c>
      <c r="L665" s="48">
        <v>0</v>
      </c>
      <c r="M665" s="48">
        <v>0</v>
      </c>
      <c r="N665" s="48">
        <v>0</v>
      </c>
      <c r="O665" s="57">
        <v>0</v>
      </c>
      <c r="P665" s="57">
        <v>0</v>
      </c>
      <c r="Q665" s="57">
        <v>0</v>
      </c>
    </row>
    <row r="666" ht="30" customHeight="1">
      <c r="A666" s="76"/>
      <c r="B666" s="71"/>
      <c r="C666" s="46" t="s">
        <v>14</v>
      </c>
      <c r="D666" s="53"/>
      <c r="E666" s="48">
        <f t="shared" si="463"/>
        <v>0</v>
      </c>
      <c r="F666" s="48">
        <v>0</v>
      </c>
      <c r="G666" s="48">
        <v>0</v>
      </c>
      <c r="H666" s="48">
        <v>0</v>
      </c>
      <c r="I666" s="48">
        <v>0</v>
      </c>
      <c r="J666" s="48">
        <v>0</v>
      </c>
      <c r="K666" s="48">
        <v>0</v>
      </c>
      <c r="L666" s="48">
        <v>0</v>
      </c>
      <c r="M666" s="48">
        <v>0</v>
      </c>
      <c r="N666" s="48">
        <v>0</v>
      </c>
      <c r="O666" s="57">
        <v>0</v>
      </c>
      <c r="P666" s="57">
        <v>0</v>
      </c>
      <c r="Q666" s="57">
        <v>0</v>
      </c>
    </row>
    <row r="667" ht="20.100000000000001" customHeight="1">
      <c r="A667" s="76"/>
      <c r="B667" s="71"/>
      <c r="C667" s="46" t="s">
        <v>17</v>
      </c>
      <c r="D667" s="53"/>
      <c r="E667" s="48">
        <f t="shared" si="463"/>
        <v>0</v>
      </c>
      <c r="F667" s="48">
        <v>0</v>
      </c>
      <c r="G667" s="48">
        <v>0</v>
      </c>
      <c r="H667" s="48">
        <v>0</v>
      </c>
      <c r="I667" s="48">
        <v>0</v>
      </c>
      <c r="J667" s="48">
        <v>0</v>
      </c>
      <c r="K667" s="48">
        <v>0</v>
      </c>
      <c r="L667" s="48">
        <v>0</v>
      </c>
      <c r="M667" s="48">
        <v>0</v>
      </c>
      <c r="N667" s="48">
        <v>0</v>
      </c>
      <c r="O667" s="57">
        <v>0</v>
      </c>
      <c r="P667" s="57">
        <v>0</v>
      </c>
      <c r="Q667" s="57">
        <v>0</v>
      </c>
    </row>
    <row r="668" ht="30" customHeight="1">
      <c r="A668" s="76"/>
      <c r="B668" s="71"/>
      <c r="C668" s="46" t="s">
        <v>18</v>
      </c>
      <c r="D668" s="53"/>
      <c r="E668" s="48">
        <f t="shared" si="463"/>
        <v>0</v>
      </c>
      <c r="F668" s="48">
        <v>0</v>
      </c>
      <c r="G668" s="48">
        <v>0</v>
      </c>
      <c r="H668" s="48">
        <v>0</v>
      </c>
      <c r="I668" s="48">
        <v>0</v>
      </c>
      <c r="J668" s="48">
        <v>0</v>
      </c>
      <c r="K668" s="48">
        <v>0</v>
      </c>
      <c r="L668" s="48">
        <v>0</v>
      </c>
      <c r="M668" s="48">
        <v>0</v>
      </c>
      <c r="N668" s="48">
        <v>0</v>
      </c>
      <c r="O668" s="57">
        <v>0</v>
      </c>
      <c r="P668" s="57">
        <v>0</v>
      </c>
      <c r="Q668" s="57">
        <v>0</v>
      </c>
    </row>
    <row r="669" ht="30" customHeight="1">
      <c r="A669" s="29"/>
      <c r="B669" s="75"/>
      <c r="C669" s="46" t="s">
        <v>24</v>
      </c>
      <c r="D669" s="53"/>
      <c r="E669" s="48">
        <f t="shared" si="463"/>
        <v>0</v>
      </c>
      <c r="F669" s="48">
        <v>0</v>
      </c>
      <c r="G669" s="48">
        <v>0</v>
      </c>
      <c r="H669" s="48">
        <v>0</v>
      </c>
      <c r="I669" s="48">
        <v>0</v>
      </c>
      <c r="J669" s="48">
        <v>0</v>
      </c>
      <c r="K669" s="48">
        <v>0</v>
      </c>
      <c r="L669" s="48">
        <v>0</v>
      </c>
      <c r="M669" s="48">
        <v>0</v>
      </c>
      <c r="N669" s="48">
        <v>0</v>
      </c>
      <c r="O669" s="57">
        <v>0</v>
      </c>
      <c r="P669" s="57">
        <v>0</v>
      </c>
      <c r="Q669" s="57">
        <v>0</v>
      </c>
    </row>
    <row r="670" ht="15" customHeight="1">
      <c r="A670" s="24" t="s">
        <v>197</v>
      </c>
      <c r="B670" s="68" t="s">
        <v>198</v>
      </c>
      <c r="C670" s="46" t="s">
        <v>10</v>
      </c>
      <c r="D670" s="32"/>
      <c r="E670" s="48">
        <f t="shared" si="463"/>
        <v>87983.510000000009</v>
      </c>
      <c r="F670" s="48">
        <f>F671+F672+F673+F674+F675+F677</f>
        <v>0</v>
      </c>
      <c r="G670" s="48">
        <f>G671+G672+G673+G674+G675+G677</f>
        <v>1647.74</v>
      </c>
      <c r="H670" s="48">
        <f>H671+H672+H673+H674+H675+H677</f>
        <v>2666.6999999999998</v>
      </c>
      <c r="I670" s="48">
        <f>I671+I672+I673+I674+I675+I677</f>
        <v>2898</v>
      </c>
      <c r="J670" s="48">
        <f>J671+J672+J673+J674+J675+J677</f>
        <v>4347</v>
      </c>
      <c r="K670" s="48">
        <f>K671+K672+K673+K674+K675+K677</f>
        <v>5796</v>
      </c>
      <c r="L670" s="48">
        <f>L671+L672+L673+L674+L675+L677</f>
        <v>28981.299999999999</v>
      </c>
      <c r="M670" s="48">
        <f>M671+M672+M673+M674+M675+M677</f>
        <v>12873.73</v>
      </c>
      <c r="N670" s="48">
        <f>N671+N672+N673+N674+N675+N677</f>
        <v>6781.3000000000002</v>
      </c>
      <c r="O670" s="57">
        <f>O671+O672+O673+O674+O675+O677</f>
        <v>7330.5799999999999</v>
      </c>
      <c r="P670" s="57">
        <f>P671+P672+P673+P674+P675+P677</f>
        <v>7330.5799999999999</v>
      </c>
      <c r="Q670" s="57">
        <f>Q671+Q672+Q673+Q674+Q675+Q677</f>
        <v>7330.5799999999999</v>
      </c>
    </row>
    <row r="671" ht="15" customHeight="1">
      <c r="A671" s="76"/>
      <c r="B671" s="71"/>
      <c r="C671" s="46" t="s">
        <v>11</v>
      </c>
      <c r="D671" s="32"/>
      <c r="E671" s="48">
        <f t="shared" si="463"/>
        <v>22200</v>
      </c>
      <c r="F671" s="48">
        <v>0</v>
      </c>
      <c r="G671" s="48">
        <v>0</v>
      </c>
      <c r="H671" s="48">
        <v>0</v>
      </c>
      <c r="I671" s="48">
        <v>0</v>
      </c>
      <c r="J671" s="48">
        <v>0</v>
      </c>
      <c r="K671" s="48">
        <v>0</v>
      </c>
      <c r="L671" s="48">
        <v>22200</v>
      </c>
      <c r="M671" s="48">
        <v>0</v>
      </c>
      <c r="N671" s="48">
        <v>0</v>
      </c>
      <c r="O671" s="57">
        <v>0</v>
      </c>
      <c r="P671" s="57">
        <v>0</v>
      </c>
      <c r="Q671" s="57">
        <v>0</v>
      </c>
    </row>
    <row r="672" ht="15" customHeight="1">
      <c r="A672" s="76"/>
      <c r="B672" s="71"/>
      <c r="C672" s="46" t="s">
        <v>22</v>
      </c>
      <c r="D672" s="53" t="s">
        <v>23</v>
      </c>
      <c r="E672" s="48">
        <f t="shared" si="463"/>
        <v>65783.510000000009</v>
      </c>
      <c r="F672" s="48">
        <v>0</v>
      </c>
      <c r="G672" s="48">
        <v>1647.74</v>
      </c>
      <c r="H672" s="48">
        <v>2666.6999999999998</v>
      </c>
      <c r="I672" s="48">
        <v>2898</v>
      </c>
      <c r="J672" s="48">
        <v>4347</v>
      </c>
      <c r="K672" s="48">
        <v>5796</v>
      </c>
      <c r="L672" s="48">
        <v>6781.3000000000002</v>
      </c>
      <c r="M672" s="48">
        <v>12873.73</v>
      </c>
      <c r="N672" s="48">
        <v>6781.3000000000002</v>
      </c>
      <c r="O672" s="57">
        <v>7330.5799999999999</v>
      </c>
      <c r="P672" s="57">
        <v>7330.5799999999999</v>
      </c>
      <c r="Q672" s="57">
        <v>7330.5799999999999</v>
      </c>
    </row>
    <row r="673" ht="15" customHeight="1">
      <c r="A673" s="76"/>
      <c r="B673" s="71"/>
      <c r="C673" s="46" t="s">
        <v>13</v>
      </c>
      <c r="D673" s="53"/>
      <c r="E673" s="48">
        <f t="shared" si="463"/>
        <v>0</v>
      </c>
      <c r="F673" s="48">
        <v>0</v>
      </c>
      <c r="G673" s="48">
        <v>0</v>
      </c>
      <c r="H673" s="48">
        <v>0</v>
      </c>
      <c r="I673" s="48">
        <v>0</v>
      </c>
      <c r="J673" s="48">
        <v>0</v>
      </c>
      <c r="K673" s="48">
        <v>0</v>
      </c>
      <c r="L673" s="48">
        <v>0</v>
      </c>
      <c r="M673" s="48">
        <v>0</v>
      </c>
      <c r="N673" s="48">
        <v>0</v>
      </c>
      <c r="O673" s="57">
        <v>0</v>
      </c>
      <c r="P673" s="57">
        <v>0</v>
      </c>
      <c r="Q673" s="57">
        <v>0</v>
      </c>
    </row>
    <row r="674" ht="30" customHeight="1">
      <c r="A674" s="76"/>
      <c r="B674" s="71"/>
      <c r="C674" s="46" t="s">
        <v>14</v>
      </c>
      <c r="D674" s="53"/>
      <c r="E674" s="48">
        <f t="shared" si="463"/>
        <v>0</v>
      </c>
      <c r="F674" s="48">
        <v>0</v>
      </c>
      <c r="G674" s="48">
        <v>0</v>
      </c>
      <c r="H674" s="48">
        <v>0</v>
      </c>
      <c r="I674" s="48">
        <v>0</v>
      </c>
      <c r="J674" s="48">
        <v>0</v>
      </c>
      <c r="K674" s="48">
        <v>0</v>
      </c>
      <c r="L674" s="48">
        <v>0</v>
      </c>
      <c r="M674" s="48">
        <v>0</v>
      </c>
      <c r="N674" s="48">
        <v>0</v>
      </c>
      <c r="O674" s="57">
        <v>0</v>
      </c>
      <c r="P674" s="57">
        <v>0</v>
      </c>
      <c r="Q674" s="57">
        <v>0</v>
      </c>
    </row>
    <row r="675" ht="15" customHeight="1">
      <c r="A675" s="76"/>
      <c r="B675" s="71"/>
      <c r="C675" s="46" t="s">
        <v>17</v>
      </c>
      <c r="D675" s="53"/>
      <c r="E675" s="48">
        <f t="shared" si="463"/>
        <v>0</v>
      </c>
      <c r="F675" s="48">
        <v>0</v>
      </c>
      <c r="G675" s="48">
        <v>0</v>
      </c>
      <c r="H675" s="48">
        <v>0</v>
      </c>
      <c r="I675" s="48">
        <v>0</v>
      </c>
      <c r="J675" s="48">
        <v>0</v>
      </c>
      <c r="K675" s="48">
        <v>0</v>
      </c>
      <c r="L675" s="48">
        <v>0</v>
      </c>
      <c r="M675" s="48">
        <v>0</v>
      </c>
      <c r="N675" s="48">
        <v>0</v>
      </c>
      <c r="O675" s="57">
        <v>0</v>
      </c>
      <c r="P675" s="57">
        <v>0</v>
      </c>
      <c r="Q675" s="57">
        <v>0</v>
      </c>
    </row>
    <row r="676" ht="30" customHeight="1">
      <c r="A676" s="76"/>
      <c r="B676" s="71"/>
      <c r="C676" s="46" t="s">
        <v>18</v>
      </c>
      <c r="D676" s="53"/>
      <c r="E676" s="48">
        <f t="shared" si="463"/>
        <v>0</v>
      </c>
      <c r="F676" s="48">
        <v>0</v>
      </c>
      <c r="G676" s="48">
        <v>0</v>
      </c>
      <c r="H676" s="48">
        <v>0</v>
      </c>
      <c r="I676" s="48">
        <v>0</v>
      </c>
      <c r="J676" s="48">
        <v>0</v>
      </c>
      <c r="K676" s="48">
        <v>0</v>
      </c>
      <c r="L676" s="48">
        <v>0</v>
      </c>
      <c r="M676" s="48">
        <v>0</v>
      </c>
      <c r="N676" s="48">
        <v>0</v>
      </c>
      <c r="O676" s="57">
        <v>0</v>
      </c>
      <c r="P676" s="57">
        <v>0</v>
      </c>
      <c r="Q676" s="57">
        <v>0</v>
      </c>
    </row>
    <row r="677" ht="30" customHeight="1">
      <c r="A677" s="29"/>
      <c r="B677" s="75"/>
      <c r="C677" s="46" t="s">
        <v>24</v>
      </c>
      <c r="D677" s="53"/>
      <c r="E677" s="48">
        <f t="shared" si="463"/>
        <v>0</v>
      </c>
      <c r="F677" s="48">
        <v>0</v>
      </c>
      <c r="G677" s="48">
        <v>0</v>
      </c>
      <c r="H677" s="48">
        <v>0</v>
      </c>
      <c r="I677" s="48">
        <v>0</v>
      </c>
      <c r="J677" s="48">
        <v>0</v>
      </c>
      <c r="K677" s="48">
        <v>0</v>
      </c>
      <c r="L677" s="48">
        <v>0</v>
      </c>
      <c r="M677" s="48">
        <v>0</v>
      </c>
      <c r="N677" s="48">
        <v>0</v>
      </c>
      <c r="O677" s="57">
        <v>0</v>
      </c>
      <c r="P677" s="57">
        <v>0</v>
      </c>
      <c r="Q677" s="57">
        <v>0</v>
      </c>
    </row>
    <row r="678" ht="20.100000000000001" customHeight="1">
      <c r="A678" s="24" t="s">
        <v>199</v>
      </c>
      <c r="B678" s="68" t="s">
        <v>200</v>
      </c>
      <c r="C678" s="46" t="s">
        <v>10</v>
      </c>
      <c r="D678" s="53"/>
      <c r="E678" s="48">
        <f t="shared" si="463"/>
        <v>16432.192999999999</v>
      </c>
      <c r="F678" s="48">
        <f>F679+F680+F681+F682+F683+F685</f>
        <v>0</v>
      </c>
      <c r="G678" s="48">
        <f>G679+G680+G681+G682+G683+G685</f>
        <v>0</v>
      </c>
      <c r="H678" s="48">
        <f>H679+H680+H681+H682+H683+H685</f>
        <v>0</v>
      </c>
      <c r="I678" s="48">
        <f>I679+I680+I681+I682+I683+I685</f>
        <v>0</v>
      </c>
      <c r="J678" s="48">
        <f>J679+J680+J681+J682+J683+J685</f>
        <v>0</v>
      </c>
      <c r="K678" s="48">
        <f>K679+K680+K681+K682+K683+K685</f>
        <v>0</v>
      </c>
      <c r="L678" s="48">
        <f>L679+L680+L681+L682+L683+L685</f>
        <v>0</v>
      </c>
      <c r="M678" s="48">
        <f>M679+M680+M681+M682+M683+M685</f>
        <v>0</v>
      </c>
      <c r="N678" s="48">
        <f>N679+N680+N681+N682+N683+N685</f>
        <v>6745.9430000000002</v>
      </c>
      <c r="O678" s="57">
        <f>O679+O680+O681+O682+O683+O685</f>
        <v>9686.25</v>
      </c>
      <c r="P678" s="57">
        <f>P679+P680+P681+P682+P683+P685</f>
        <v>0</v>
      </c>
      <c r="Q678" s="57">
        <f>Q679+Q680+Q681+Q682+Q683+Q685</f>
        <v>0</v>
      </c>
    </row>
    <row r="679" ht="20.100000000000001" customHeight="1">
      <c r="A679" s="76"/>
      <c r="B679" s="71"/>
      <c r="C679" s="46" t="s">
        <v>11</v>
      </c>
      <c r="D679" s="53"/>
      <c r="E679" s="48">
        <f t="shared" si="463"/>
        <v>0</v>
      </c>
      <c r="F679" s="48">
        <v>0</v>
      </c>
      <c r="G679" s="48">
        <v>0</v>
      </c>
      <c r="H679" s="48">
        <v>0</v>
      </c>
      <c r="I679" s="48">
        <v>0</v>
      </c>
      <c r="J679" s="48">
        <v>0</v>
      </c>
      <c r="K679" s="48">
        <v>0</v>
      </c>
      <c r="L679" s="48">
        <v>0</v>
      </c>
      <c r="M679" s="48">
        <v>0</v>
      </c>
      <c r="N679" s="48">
        <v>0</v>
      </c>
      <c r="O679" s="57">
        <v>0</v>
      </c>
      <c r="P679" s="57">
        <v>0</v>
      </c>
      <c r="Q679" s="57">
        <v>0</v>
      </c>
    </row>
    <row r="680" ht="20.100000000000001" customHeight="1">
      <c r="A680" s="76"/>
      <c r="B680" s="71"/>
      <c r="C680" s="46" t="s">
        <v>22</v>
      </c>
      <c r="D680" s="53" t="s">
        <v>23</v>
      </c>
      <c r="E680" s="48">
        <f t="shared" si="463"/>
        <v>16432.192999999999</v>
      </c>
      <c r="F680" s="48">
        <v>0</v>
      </c>
      <c r="G680" s="48">
        <v>0</v>
      </c>
      <c r="H680" s="48">
        <v>0</v>
      </c>
      <c r="I680" s="48">
        <v>0</v>
      </c>
      <c r="J680" s="48">
        <v>0</v>
      </c>
      <c r="K680" s="48">
        <v>0</v>
      </c>
      <c r="L680" s="48">
        <v>0</v>
      </c>
      <c r="M680" s="48">
        <v>0</v>
      </c>
      <c r="N680" s="48">
        <v>6745.9430000000002</v>
      </c>
      <c r="O680" s="57">
        <v>9686.25</v>
      </c>
      <c r="P680" s="57">
        <v>0</v>
      </c>
      <c r="Q680" s="57">
        <v>0</v>
      </c>
    </row>
    <row r="681" ht="19.5" customHeight="1">
      <c r="A681" s="76"/>
      <c r="B681" s="71"/>
      <c r="C681" s="46" t="s">
        <v>13</v>
      </c>
      <c r="D681" s="53"/>
      <c r="E681" s="48">
        <f t="shared" si="463"/>
        <v>0</v>
      </c>
      <c r="F681" s="48">
        <v>0</v>
      </c>
      <c r="G681" s="48">
        <v>0</v>
      </c>
      <c r="H681" s="48">
        <v>0</v>
      </c>
      <c r="I681" s="48">
        <v>0</v>
      </c>
      <c r="J681" s="48">
        <v>0</v>
      </c>
      <c r="K681" s="48">
        <v>0</v>
      </c>
      <c r="L681" s="48">
        <v>0</v>
      </c>
      <c r="M681" s="48">
        <v>0</v>
      </c>
      <c r="N681" s="48">
        <v>0</v>
      </c>
      <c r="O681" s="57">
        <v>0</v>
      </c>
      <c r="P681" s="57">
        <v>0</v>
      </c>
      <c r="Q681" s="57">
        <v>0</v>
      </c>
    </row>
    <row r="682" ht="28.5" customHeight="1">
      <c r="A682" s="76"/>
      <c r="B682" s="71"/>
      <c r="C682" s="46" t="s">
        <v>14</v>
      </c>
      <c r="D682" s="53"/>
      <c r="E682" s="48">
        <f t="shared" si="463"/>
        <v>0</v>
      </c>
      <c r="F682" s="48">
        <v>0</v>
      </c>
      <c r="G682" s="48">
        <v>0</v>
      </c>
      <c r="H682" s="48">
        <v>0</v>
      </c>
      <c r="I682" s="48">
        <v>0</v>
      </c>
      <c r="J682" s="48">
        <v>0</v>
      </c>
      <c r="K682" s="48">
        <v>0</v>
      </c>
      <c r="L682" s="48">
        <v>0</v>
      </c>
      <c r="M682" s="48">
        <v>0</v>
      </c>
      <c r="N682" s="48">
        <v>0</v>
      </c>
      <c r="O682" s="57">
        <v>0</v>
      </c>
      <c r="P682" s="57">
        <v>0</v>
      </c>
      <c r="Q682" s="57">
        <v>0</v>
      </c>
    </row>
    <row r="683" ht="16.5" customHeight="1">
      <c r="A683" s="76"/>
      <c r="B683" s="71"/>
      <c r="C683" s="46" t="s">
        <v>17</v>
      </c>
      <c r="D683" s="53"/>
      <c r="E683" s="48">
        <f t="shared" si="463"/>
        <v>0</v>
      </c>
      <c r="F683" s="48">
        <v>0</v>
      </c>
      <c r="G683" s="48">
        <v>0</v>
      </c>
      <c r="H683" s="48">
        <v>0</v>
      </c>
      <c r="I683" s="48">
        <v>0</v>
      </c>
      <c r="J683" s="48">
        <v>0</v>
      </c>
      <c r="K683" s="48">
        <v>0</v>
      </c>
      <c r="L683" s="48">
        <v>0</v>
      </c>
      <c r="M683" s="48">
        <v>0</v>
      </c>
      <c r="N683" s="48">
        <v>0</v>
      </c>
      <c r="O683" s="57">
        <v>0</v>
      </c>
      <c r="P683" s="57">
        <v>0</v>
      </c>
      <c r="Q683" s="57">
        <v>0</v>
      </c>
    </row>
    <row r="684" ht="28.5" customHeight="1">
      <c r="A684" s="76"/>
      <c r="B684" s="71"/>
      <c r="C684" s="46" t="s">
        <v>18</v>
      </c>
      <c r="D684" s="53"/>
      <c r="E684" s="48">
        <f t="shared" si="463"/>
        <v>0</v>
      </c>
      <c r="F684" s="48">
        <v>0</v>
      </c>
      <c r="G684" s="48">
        <v>0</v>
      </c>
      <c r="H684" s="48">
        <v>0</v>
      </c>
      <c r="I684" s="48">
        <v>0</v>
      </c>
      <c r="J684" s="48">
        <v>0</v>
      </c>
      <c r="K684" s="48">
        <v>0</v>
      </c>
      <c r="L684" s="48">
        <v>0</v>
      </c>
      <c r="M684" s="48">
        <v>0</v>
      </c>
      <c r="N684" s="48">
        <v>0</v>
      </c>
      <c r="O684" s="57">
        <v>0</v>
      </c>
      <c r="P684" s="57">
        <v>0</v>
      </c>
      <c r="Q684" s="57">
        <v>0</v>
      </c>
    </row>
    <row r="685" ht="29.100000000000001" customHeight="1">
      <c r="A685" s="29"/>
      <c r="B685" s="75"/>
      <c r="C685" s="46" t="s">
        <v>24</v>
      </c>
      <c r="D685" s="53"/>
      <c r="E685" s="48">
        <f t="shared" ref="E685:E748" si="492">F685+G685+H685+I685+J685+K685+L685+M685+N685+O685+P685+Q685</f>
        <v>0</v>
      </c>
      <c r="F685" s="48">
        <v>0</v>
      </c>
      <c r="G685" s="48">
        <v>0</v>
      </c>
      <c r="H685" s="48">
        <v>0</v>
      </c>
      <c r="I685" s="48">
        <v>0</v>
      </c>
      <c r="J685" s="48">
        <v>0</v>
      </c>
      <c r="K685" s="48">
        <v>0</v>
      </c>
      <c r="L685" s="48">
        <v>0</v>
      </c>
      <c r="M685" s="48">
        <v>0</v>
      </c>
      <c r="N685" s="48">
        <v>0</v>
      </c>
      <c r="O685" s="57">
        <v>0</v>
      </c>
      <c r="P685" s="57">
        <v>0</v>
      </c>
      <c r="Q685" s="57">
        <v>0</v>
      </c>
    </row>
    <row r="686" ht="20.5" customHeight="1">
      <c r="A686" s="93" t="s">
        <v>201</v>
      </c>
      <c r="B686" s="68" t="s">
        <v>202</v>
      </c>
      <c r="C686" s="46" t="s">
        <v>10</v>
      </c>
      <c r="D686" s="53"/>
      <c r="E686" s="48">
        <f t="shared" si="492"/>
        <v>92010.600000000006</v>
      </c>
      <c r="F686" s="48">
        <v>0</v>
      </c>
      <c r="G686" s="48">
        <v>0</v>
      </c>
      <c r="H686" s="48">
        <v>0</v>
      </c>
      <c r="I686" s="48">
        <v>0</v>
      </c>
      <c r="J686" s="48">
        <v>0</v>
      </c>
      <c r="K686" s="48">
        <v>0</v>
      </c>
      <c r="L686" s="48">
        <v>0</v>
      </c>
      <c r="M686" s="48">
        <v>0</v>
      </c>
      <c r="N686" s="48">
        <f>N687+N688</f>
        <v>92010.600000000006</v>
      </c>
      <c r="O686" s="57">
        <v>0</v>
      </c>
      <c r="P686" s="57">
        <v>0</v>
      </c>
      <c r="Q686" s="57">
        <v>0</v>
      </c>
    </row>
    <row r="687" ht="20.5" customHeight="1">
      <c r="A687" s="94"/>
      <c r="B687" s="71"/>
      <c r="C687" s="46" t="s">
        <v>11</v>
      </c>
      <c r="D687" s="53" t="s">
        <v>23</v>
      </c>
      <c r="E687" s="48">
        <f t="shared" si="492"/>
        <v>87410.100000000006</v>
      </c>
      <c r="F687" s="48">
        <v>0</v>
      </c>
      <c r="G687" s="48">
        <v>0</v>
      </c>
      <c r="H687" s="48">
        <v>0</v>
      </c>
      <c r="I687" s="48">
        <v>0</v>
      </c>
      <c r="J687" s="48">
        <v>0</v>
      </c>
      <c r="K687" s="48">
        <v>0</v>
      </c>
      <c r="L687" s="48">
        <v>0</v>
      </c>
      <c r="M687" s="48">
        <v>0</v>
      </c>
      <c r="N687" s="48">
        <v>87410.100000000006</v>
      </c>
      <c r="O687" s="57">
        <v>0</v>
      </c>
      <c r="P687" s="57">
        <v>0</v>
      </c>
      <c r="Q687" s="57">
        <v>0</v>
      </c>
    </row>
    <row r="688" ht="20.5" customHeight="1">
      <c r="A688" s="94"/>
      <c r="B688" s="71"/>
      <c r="C688" s="46" t="s">
        <v>22</v>
      </c>
      <c r="D688" s="53" t="s">
        <v>23</v>
      </c>
      <c r="E688" s="48">
        <f t="shared" si="492"/>
        <v>4600.5</v>
      </c>
      <c r="F688" s="48">
        <v>0</v>
      </c>
      <c r="G688" s="48">
        <v>0</v>
      </c>
      <c r="H688" s="48">
        <v>0</v>
      </c>
      <c r="I688" s="48">
        <v>0</v>
      </c>
      <c r="J688" s="48">
        <v>0</v>
      </c>
      <c r="K688" s="48">
        <v>0</v>
      </c>
      <c r="L688" s="48">
        <v>0</v>
      </c>
      <c r="M688" s="48">
        <v>0</v>
      </c>
      <c r="N688" s="48">
        <v>4600.5</v>
      </c>
      <c r="O688" s="57">
        <v>0</v>
      </c>
      <c r="P688" s="57">
        <v>0</v>
      </c>
      <c r="Q688" s="57">
        <v>0</v>
      </c>
    </row>
    <row r="689" ht="21.600000000000001" customHeight="1">
      <c r="A689" s="94"/>
      <c r="B689" s="71"/>
      <c r="C689" s="46" t="s">
        <v>13</v>
      </c>
      <c r="D689" s="53"/>
      <c r="E689" s="48">
        <f t="shared" si="492"/>
        <v>0</v>
      </c>
      <c r="F689" s="48">
        <v>0</v>
      </c>
      <c r="G689" s="48">
        <v>0</v>
      </c>
      <c r="H689" s="48">
        <v>0</v>
      </c>
      <c r="I689" s="48">
        <v>0</v>
      </c>
      <c r="J689" s="48">
        <v>0</v>
      </c>
      <c r="K689" s="48">
        <v>0</v>
      </c>
      <c r="L689" s="48">
        <v>0</v>
      </c>
      <c r="M689" s="48">
        <v>0</v>
      </c>
      <c r="N689" s="48">
        <v>0</v>
      </c>
      <c r="O689" s="57">
        <v>0</v>
      </c>
      <c r="P689" s="57">
        <v>0</v>
      </c>
      <c r="Q689" s="57">
        <v>0</v>
      </c>
    </row>
    <row r="690" ht="29.100000000000001" customHeight="1">
      <c r="A690" s="94"/>
      <c r="B690" s="71"/>
      <c r="C690" s="46" t="s">
        <v>14</v>
      </c>
      <c r="D690" s="53"/>
      <c r="E690" s="48">
        <f t="shared" si="492"/>
        <v>0</v>
      </c>
      <c r="F690" s="48">
        <v>0</v>
      </c>
      <c r="G690" s="48">
        <v>0</v>
      </c>
      <c r="H690" s="48">
        <v>0</v>
      </c>
      <c r="I690" s="48">
        <v>0</v>
      </c>
      <c r="J690" s="48">
        <v>0</v>
      </c>
      <c r="K690" s="48">
        <v>0</v>
      </c>
      <c r="L690" s="48">
        <v>0</v>
      </c>
      <c r="M690" s="48">
        <v>0</v>
      </c>
      <c r="N690" s="48">
        <v>0</v>
      </c>
      <c r="O690" s="57">
        <v>0</v>
      </c>
      <c r="P690" s="57">
        <v>0</v>
      </c>
      <c r="Q690" s="57">
        <v>0</v>
      </c>
    </row>
    <row r="691" ht="20.5" customHeight="1">
      <c r="A691" s="94"/>
      <c r="B691" s="71"/>
      <c r="C691" s="46" t="s">
        <v>17</v>
      </c>
      <c r="D691" s="53"/>
      <c r="E691" s="48">
        <f t="shared" si="492"/>
        <v>0</v>
      </c>
      <c r="F691" s="48">
        <v>0</v>
      </c>
      <c r="G691" s="48">
        <v>0</v>
      </c>
      <c r="H691" s="48">
        <v>0</v>
      </c>
      <c r="I691" s="48">
        <v>0</v>
      </c>
      <c r="J691" s="48">
        <v>0</v>
      </c>
      <c r="K691" s="48">
        <v>0</v>
      </c>
      <c r="L691" s="48">
        <v>0</v>
      </c>
      <c r="M691" s="48">
        <v>0</v>
      </c>
      <c r="N691" s="48">
        <v>0</v>
      </c>
      <c r="O691" s="57">
        <v>0</v>
      </c>
      <c r="P691" s="57">
        <v>0</v>
      </c>
      <c r="Q691" s="57">
        <v>0</v>
      </c>
    </row>
    <row r="692" ht="29.100000000000001" customHeight="1">
      <c r="A692" s="94"/>
      <c r="B692" s="71"/>
      <c r="C692" s="46" t="s">
        <v>18</v>
      </c>
      <c r="D692" s="53"/>
      <c r="E692" s="48">
        <f t="shared" si="492"/>
        <v>0</v>
      </c>
      <c r="F692" s="48">
        <v>0</v>
      </c>
      <c r="G692" s="48">
        <v>0</v>
      </c>
      <c r="H692" s="48">
        <v>0</v>
      </c>
      <c r="I692" s="48">
        <v>0</v>
      </c>
      <c r="J692" s="48">
        <v>0</v>
      </c>
      <c r="K692" s="48">
        <v>0</v>
      </c>
      <c r="L692" s="48">
        <v>0</v>
      </c>
      <c r="M692" s="48">
        <v>0</v>
      </c>
      <c r="N692" s="48">
        <v>0</v>
      </c>
      <c r="O692" s="57">
        <v>0</v>
      </c>
      <c r="P692" s="57">
        <v>0</v>
      </c>
      <c r="Q692" s="57">
        <v>0</v>
      </c>
    </row>
    <row r="693" ht="29.100000000000001" customHeight="1">
      <c r="A693" s="95"/>
      <c r="B693" s="75"/>
      <c r="C693" s="46" t="s">
        <v>24</v>
      </c>
      <c r="D693" s="53"/>
      <c r="E693" s="48">
        <f t="shared" si="492"/>
        <v>0</v>
      </c>
      <c r="F693" s="48">
        <v>0</v>
      </c>
      <c r="G693" s="48">
        <v>0</v>
      </c>
      <c r="H693" s="48">
        <v>0</v>
      </c>
      <c r="I693" s="48">
        <v>0</v>
      </c>
      <c r="J693" s="48">
        <v>0</v>
      </c>
      <c r="K693" s="48">
        <v>0</v>
      </c>
      <c r="L693" s="48">
        <v>0</v>
      </c>
      <c r="M693" s="48">
        <v>0</v>
      </c>
      <c r="N693" s="48">
        <v>0</v>
      </c>
      <c r="O693" s="57">
        <v>0</v>
      </c>
      <c r="P693" s="57">
        <v>0</v>
      </c>
      <c r="Q693" s="57">
        <v>0</v>
      </c>
    </row>
    <row r="694" ht="15">
      <c r="A694" s="67" t="s">
        <v>203</v>
      </c>
      <c r="B694" s="46" t="s">
        <v>204</v>
      </c>
      <c r="C694" s="46" t="s">
        <v>10</v>
      </c>
      <c r="D694" s="32"/>
      <c r="E694" s="48">
        <f t="shared" si="492"/>
        <v>1918693.3645799998</v>
      </c>
      <c r="F694" s="48">
        <f t="shared" ref="F694:F701" si="493">F702+F734</f>
        <v>94257.319959999993</v>
      </c>
      <c r="G694" s="48">
        <f t="shared" ref="G694:G701" si="494">G702+G734</f>
        <v>106158.96099000001</v>
      </c>
      <c r="H694" s="48">
        <f t="shared" ref="H694:H701" si="495">H702+H734</f>
        <v>111760.01777000001</v>
      </c>
      <c r="I694" s="48">
        <f t="shared" ref="I694:I701" si="496">I702+I734</f>
        <v>121315.13</v>
      </c>
      <c r="J694" s="48">
        <f t="shared" ref="J694:J701" si="497">J702+J734</f>
        <v>153212.78969999999</v>
      </c>
      <c r="K694" s="48">
        <f>K695+K696+K697+K698+K699+K700+K701</f>
        <v>160521.26000000001</v>
      </c>
      <c r="L694" s="48">
        <f>L695+L696+L697+L698+L699+L700+L701</f>
        <v>182528.40253999998</v>
      </c>
      <c r="M694" s="48">
        <f>M695+M696+M697+M698+M699+M700+M701</f>
        <v>184023.11044999998</v>
      </c>
      <c r="N694" s="48">
        <f>N695+N696+N697+N698+N699+N700+N701</f>
        <v>179901.65179999999</v>
      </c>
      <c r="O694" s="57">
        <f>O695+O696+O697+O698+O699+O700+O701</f>
        <v>207274.47594</v>
      </c>
      <c r="P694" s="57">
        <f>P695+P696+P697+P698+P699+P700+P701</f>
        <v>207704.89848</v>
      </c>
      <c r="Q694" s="57">
        <f>Q695+Q696+Q697+Q698+Q699+Q700+Q701</f>
        <v>210035.34695000001</v>
      </c>
    </row>
    <row r="695" ht="15">
      <c r="A695" s="70"/>
      <c r="B695" s="52"/>
      <c r="C695" s="46" t="s">
        <v>11</v>
      </c>
      <c r="D695" s="32">
        <v>814</v>
      </c>
      <c r="E695" s="48">
        <f t="shared" si="492"/>
        <v>97209.442120000022</v>
      </c>
      <c r="F695" s="48">
        <f t="shared" si="493"/>
        <v>0</v>
      </c>
      <c r="G695" s="48">
        <f t="shared" si="494"/>
        <v>0</v>
      </c>
      <c r="H695" s="48">
        <f t="shared" si="495"/>
        <v>0</v>
      </c>
      <c r="I695" s="48">
        <f t="shared" si="496"/>
        <v>0</v>
      </c>
      <c r="J695" s="48">
        <f t="shared" si="497"/>
        <v>11587.799999999999</v>
      </c>
      <c r="K695" s="48">
        <f t="shared" ref="K695:K701" si="498">K703+K735</f>
        <v>10111.6</v>
      </c>
      <c r="L695" s="48">
        <f t="shared" ref="L695:L701" si="499">L703+L735</f>
        <v>30497.732880000003</v>
      </c>
      <c r="M695" s="48">
        <f t="shared" ref="M695:M701" si="500">M703+M735</f>
        <v>9772.3092399999987</v>
      </c>
      <c r="N695" s="48">
        <f t="shared" ref="N695:N701" si="501">N703+N735</f>
        <v>8978.2000000000007</v>
      </c>
      <c r="O695" s="57">
        <f t="shared" ref="O695:O701" si="502">O703+O735</f>
        <v>8809.6000000000004</v>
      </c>
      <c r="P695" s="57">
        <f t="shared" ref="P695:P701" si="503">P703+P735</f>
        <v>8809.6000000000004</v>
      </c>
      <c r="Q695" s="57">
        <f t="shared" ref="Q695:Q701" si="504">Q703+Q735</f>
        <v>8642.6000000000004</v>
      </c>
    </row>
    <row r="696" ht="15">
      <c r="A696" s="70"/>
      <c r="B696" s="52"/>
      <c r="C696" s="46" t="s">
        <v>22</v>
      </c>
      <c r="D696" s="53" t="s">
        <v>23</v>
      </c>
      <c r="E696" s="48">
        <f t="shared" si="492"/>
        <v>1821483.92246</v>
      </c>
      <c r="F696" s="48">
        <f t="shared" si="493"/>
        <v>94257.319959999993</v>
      </c>
      <c r="G696" s="48">
        <f t="shared" si="494"/>
        <v>106158.96099000001</v>
      </c>
      <c r="H696" s="48">
        <f t="shared" si="495"/>
        <v>111760.01777000001</v>
      </c>
      <c r="I696" s="48">
        <f t="shared" si="496"/>
        <v>121315.13</v>
      </c>
      <c r="J696" s="48">
        <f t="shared" si="497"/>
        <v>141624.98970000001</v>
      </c>
      <c r="K696" s="48">
        <f t="shared" si="498"/>
        <v>150409.66</v>
      </c>
      <c r="L696" s="48">
        <f t="shared" si="499"/>
        <v>152030.66965999999</v>
      </c>
      <c r="M696" s="48">
        <f t="shared" si="500"/>
        <v>174250.80120999998</v>
      </c>
      <c r="N696" s="48">
        <f t="shared" si="501"/>
        <v>170923.45179999998</v>
      </c>
      <c r="O696" s="57">
        <f t="shared" si="502"/>
        <v>198464.87594</v>
      </c>
      <c r="P696" s="57">
        <f t="shared" si="503"/>
        <v>198895.29848</v>
      </c>
      <c r="Q696" s="57">
        <f t="shared" si="504"/>
        <v>201392.74695</v>
      </c>
    </row>
    <row r="697" ht="15">
      <c r="A697" s="70"/>
      <c r="B697" s="52"/>
      <c r="C697" s="46" t="s">
        <v>13</v>
      </c>
      <c r="D697" s="53"/>
      <c r="E697" s="48">
        <f t="shared" si="492"/>
        <v>0</v>
      </c>
      <c r="F697" s="48">
        <f t="shared" si="493"/>
        <v>0</v>
      </c>
      <c r="G697" s="48">
        <f t="shared" si="494"/>
        <v>0</v>
      </c>
      <c r="H697" s="48">
        <f t="shared" si="495"/>
        <v>0</v>
      </c>
      <c r="I697" s="48">
        <f t="shared" si="496"/>
        <v>0</v>
      </c>
      <c r="J697" s="48">
        <f t="shared" si="497"/>
        <v>0</v>
      </c>
      <c r="K697" s="48">
        <f t="shared" si="498"/>
        <v>0</v>
      </c>
      <c r="L697" s="48">
        <f t="shared" si="499"/>
        <v>0</v>
      </c>
      <c r="M697" s="48">
        <f t="shared" si="500"/>
        <v>0</v>
      </c>
      <c r="N697" s="48">
        <f t="shared" si="501"/>
        <v>0</v>
      </c>
      <c r="O697" s="57">
        <f t="shared" si="502"/>
        <v>0</v>
      </c>
      <c r="P697" s="57">
        <f t="shared" si="503"/>
        <v>0</v>
      </c>
      <c r="Q697" s="57">
        <f t="shared" si="504"/>
        <v>0</v>
      </c>
    </row>
    <row r="698" ht="30">
      <c r="A698" s="70"/>
      <c r="B698" s="52"/>
      <c r="C698" s="46" t="s">
        <v>14</v>
      </c>
      <c r="D698" s="53"/>
      <c r="E698" s="48">
        <f t="shared" si="492"/>
        <v>0</v>
      </c>
      <c r="F698" s="48">
        <f t="shared" si="493"/>
        <v>0</v>
      </c>
      <c r="G698" s="48">
        <f t="shared" si="494"/>
        <v>0</v>
      </c>
      <c r="H698" s="48">
        <f t="shared" si="495"/>
        <v>0</v>
      </c>
      <c r="I698" s="48">
        <f t="shared" si="496"/>
        <v>0</v>
      </c>
      <c r="J698" s="48">
        <f t="shared" si="497"/>
        <v>0</v>
      </c>
      <c r="K698" s="48">
        <f t="shared" si="498"/>
        <v>0</v>
      </c>
      <c r="L698" s="48">
        <f t="shared" si="499"/>
        <v>0</v>
      </c>
      <c r="M698" s="48">
        <f t="shared" si="500"/>
        <v>0</v>
      </c>
      <c r="N698" s="48">
        <f t="shared" si="501"/>
        <v>0</v>
      </c>
      <c r="O698" s="57">
        <f t="shared" si="502"/>
        <v>0</v>
      </c>
      <c r="P698" s="57">
        <f t="shared" si="503"/>
        <v>0</v>
      </c>
      <c r="Q698" s="57">
        <f t="shared" si="504"/>
        <v>0</v>
      </c>
    </row>
    <row r="699" ht="19" customHeight="1">
      <c r="A699" s="70"/>
      <c r="B699" s="52"/>
      <c r="C699" s="46" t="s">
        <v>17</v>
      </c>
      <c r="D699" s="53"/>
      <c r="E699" s="48">
        <f t="shared" si="492"/>
        <v>0</v>
      </c>
      <c r="F699" s="48">
        <f t="shared" si="493"/>
        <v>0</v>
      </c>
      <c r="G699" s="48">
        <f t="shared" si="494"/>
        <v>0</v>
      </c>
      <c r="H699" s="48">
        <f t="shared" si="495"/>
        <v>0</v>
      </c>
      <c r="I699" s="48">
        <f t="shared" si="496"/>
        <v>0</v>
      </c>
      <c r="J699" s="48">
        <f t="shared" si="497"/>
        <v>0</v>
      </c>
      <c r="K699" s="48">
        <f t="shared" si="498"/>
        <v>0</v>
      </c>
      <c r="L699" s="48">
        <f t="shared" si="499"/>
        <v>0</v>
      </c>
      <c r="M699" s="48">
        <f t="shared" si="500"/>
        <v>0</v>
      </c>
      <c r="N699" s="48">
        <f t="shared" si="501"/>
        <v>0</v>
      </c>
      <c r="O699" s="57">
        <f t="shared" si="502"/>
        <v>0</v>
      </c>
      <c r="P699" s="57">
        <f t="shared" si="503"/>
        <v>0</v>
      </c>
      <c r="Q699" s="57">
        <f t="shared" si="504"/>
        <v>0</v>
      </c>
    </row>
    <row r="700" ht="30">
      <c r="A700" s="70"/>
      <c r="B700" s="52"/>
      <c r="C700" s="46" t="s">
        <v>18</v>
      </c>
      <c r="D700" s="53"/>
      <c r="E700" s="48">
        <f t="shared" si="492"/>
        <v>0</v>
      </c>
      <c r="F700" s="48">
        <f t="shared" si="493"/>
        <v>0</v>
      </c>
      <c r="G700" s="48">
        <f t="shared" si="494"/>
        <v>0</v>
      </c>
      <c r="H700" s="48">
        <f t="shared" si="495"/>
        <v>0</v>
      </c>
      <c r="I700" s="48">
        <f t="shared" si="496"/>
        <v>0</v>
      </c>
      <c r="J700" s="48">
        <f t="shared" si="497"/>
        <v>0</v>
      </c>
      <c r="K700" s="48">
        <f t="shared" si="498"/>
        <v>0</v>
      </c>
      <c r="L700" s="48">
        <f t="shared" si="499"/>
        <v>0</v>
      </c>
      <c r="M700" s="48">
        <f t="shared" si="500"/>
        <v>0</v>
      </c>
      <c r="N700" s="48">
        <f t="shared" si="501"/>
        <v>0</v>
      </c>
      <c r="O700" s="57">
        <f t="shared" si="502"/>
        <v>0</v>
      </c>
      <c r="P700" s="57">
        <f t="shared" si="503"/>
        <v>0</v>
      </c>
      <c r="Q700" s="57">
        <f t="shared" si="504"/>
        <v>0</v>
      </c>
    </row>
    <row r="701" ht="30">
      <c r="A701" s="74"/>
      <c r="B701" s="66"/>
      <c r="C701" s="46" t="s">
        <v>24</v>
      </c>
      <c r="D701" s="53"/>
      <c r="E701" s="48">
        <f t="shared" si="492"/>
        <v>0</v>
      </c>
      <c r="F701" s="48">
        <f t="shared" si="493"/>
        <v>0</v>
      </c>
      <c r="G701" s="48">
        <f t="shared" si="494"/>
        <v>0</v>
      </c>
      <c r="H701" s="48">
        <f t="shared" si="495"/>
        <v>0</v>
      </c>
      <c r="I701" s="48">
        <f t="shared" si="496"/>
        <v>0</v>
      </c>
      <c r="J701" s="48">
        <f t="shared" si="497"/>
        <v>0</v>
      </c>
      <c r="K701" s="48">
        <f t="shared" si="498"/>
        <v>0</v>
      </c>
      <c r="L701" s="48">
        <f t="shared" si="499"/>
        <v>0</v>
      </c>
      <c r="M701" s="48">
        <f t="shared" si="500"/>
        <v>0</v>
      </c>
      <c r="N701" s="48">
        <f t="shared" si="501"/>
        <v>0</v>
      </c>
      <c r="O701" s="57">
        <f t="shared" si="502"/>
        <v>0</v>
      </c>
      <c r="P701" s="57">
        <f t="shared" si="503"/>
        <v>0</v>
      </c>
      <c r="Q701" s="57">
        <f t="shared" si="504"/>
        <v>0</v>
      </c>
    </row>
    <row r="702" ht="15" customHeight="1">
      <c r="A702" s="24" t="s">
        <v>205</v>
      </c>
      <c r="B702" s="68" t="s">
        <v>206</v>
      </c>
      <c r="C702" s="46" t="s">
        <v>10</v>
      </c>
      <c r="D702" s="32"/>
      <c r="E702" s="48">
        <f t="shared" si="492"/>
        <v>1904390.7275799997</v>
      </c>
      <c r="F702" s="48">
        <f>F703+F704+F705+F706+F707+F709</f>
        <v>92857.319959999993</v>
      </c>
      <c r="G702" s="48">
        <f>G703+G704+G705+G706+G707+G709</f>
        <v>94158.960990000007</v>
      </c>
      <c r="H702" s="48">
        <f>H703+H704+H705+H706+H707+H709</f>
        <v>110857.38077</v>
      </c>
      <c r="I702" s="48">
        <f>I703+I704+I705+I706+I707+I709</f>
        <v>121315.13</v>
      </c>
      <c r="J702" s="48">
        <f>J703+J704+J705+J706+J707+J709</f>
        <v>153212.78969999999</v>
      </c>
      <c r="K702" s="48">
        <f>K703+K704+K705+K706+K707+K709</f>
        <v>160521.26000000001</v>
      </c>
      <c r="L702" s="48">
        <f>L703+L704+L705+L706+L707+L709</f>
        <v>182528.40253999998</v>
      </c>
      <c r="M702" s="48">
        <f>M703+M704+M705+M706+M707+M709</f>
        <v>184023.11044999998</v>
      </c>
      <c r="N702" s="48">
        <f>N703+N704+N705+N706+N707+N709</f>
        <v>179901.65179999999</v>
      </c>
      <c r="O702" s="57">
        <f>O703+O704+O705+O706+O707+O709</f>
        <v>207274.47594</v>
      </c>
      <c r="P702" s="57">
        <f>P703+P704+P705+P706+P707+P709</f>
        <v>207704.89848</v>
      </c>
      <c r="Q702" s="57">
        <f>Q703+Q704+Q705+Q706+Q707+Q709</f>
        <v>210035.34695000001</v>
      </c>
    </row>
    <row r="703" ht="15" customHeight="1">
      <c r="A703" s="76"/>
      <c r="B703" s="71"/>
      <c r="C703" s="46" t="s">
        <v>11</v>
      </c>
      <c r="D703" s="32">
        <v>814</v>
      </c>
      <c r="E703" s="48">
        <f t="shared" si="492"/>
        <v>97209.442120000022</v>
      </c>
      <c r="F703" s="48">
        <f t="shared" ref="F703:F709" si="505">F711+F719+F727</f>
        <v>0</v>
      </c>
      <c r="G703" s="48">
        <f t="shared" ref="G703:G709" si="506">G711+G719+G727</f>
        <v>0</v>
      </c>
      <c r="H703" s="48">
        <f t="shared" ref="H703:H709" si="507">H711+H719+H727</f>
        <v>0</v>
      </c>
      <c r="I703" s="48">
        <f t="shared" ref="I703:I709" si="508">I711+I719+I727</f>
        <v>0</v>
      </c>
      <c r="J703" s="48">
        <f t="shared" ref="J703:J709" si="509">J711+J719+J727</f>
        <v>11587.799999999999</v>
      </c>
      <c r="K703" s="48">
        <f t="shared" ref="K703:K709" si="510">K711+K719+K727</f>
        <v>10111.6</v>
      </c>
      <c r="L703" s="48">
        <f t="shared" ref="L703:L709" si="511">L711+L719+L727</f>
        <v>30497.732880000003</v>
      </c>
      <c r="M703" s="48">
        <f t="shared" ref="M703:M709" si="512">M711+M719+M727</f>
        <v>9772.3092399999987</v>
      </c>
      <c r="N703" s="48">
        <f t="shared" ref="N703:N709" si="513">N711+N719+N727</f>
        <v>8978.2000000000007</v>
      </c>
      <c r="O703" s="57">
        <f t="shared" ref="O703:O709" si="514">O711+O719+O727</f>
        <v>8809.6000000000004</v>
      </c>
      <c r="P703" s="57">
        <f t="shared" ref="P703:P709" si="515">P711+P719+P727</f>
        <v>8809.6000000000004</v>
      </c>
      <c r="Q703" s="57">
        <f t="shared" ref="Q703:Q709" si="516">Q711+Q719+Q727</f>
        <v>8642.6000000000004</v>
      </c>
    </row>
    <row r="704" ht="15" customHeight="1">
      <c r="A704" s="76"/>
      <c r="B704" s="71"/>
      <c r="C704" s="46" t="s">
        <v>22</v>
      </c>
      <c r="D704" s="53" t="s">
        <v>23</v>
      </c>
      <c r="E704" s="48">
        <f t="shared" si="492"/>
        <v>1807181.2854599999</v>
      </c>
      <c r="F704" s="48">
        <f t="shared" si="505"/>
        <v>92857.319959999993</v>
      </c>
      <c r="G704" s="48">
        <f t="shared" si="506"/>
        <v>94158.960990000007</v>
      </c>
      <c r="H704" s="48">
        <f t="shared" si="507"/>
        <v>110857.38077</v>
      </c>
      <c r="I704" s="48">
        <f t="shared" si="508"/>
        <v>121315.13</v>
      </c>
      <c r="J704" s="48">
        <f t="shared" si="509"/>
        <v>141624.98970000001</v>
      </c>
      <c r="K704" s="48">
        <f t="shared" si="510"/>
        <v>150409.66</v>
      </c>
      <c r="L704" s="48">
        <f t="shared" si="511"/>
        <v>152030.66965999999</v>
      </c>
      <c r="M704" s="48">
        <f t="shared" si="512"/>
        <v>174250.80120999998</v>
      </c>
      <c r="N704" s="48">
        <f t="shared" si="513"/>
        <v>170923.45179999998</v>
      </c>
      <c r="O704" s="57">
        <f t="shared" si="514"/>
        <v>198464.87594</v>
      </c>
      <c r="P704" s="57">
        <f t="shared" si="515"/>
        <v>198895.29848</v>
      </c>
      <c r="Q704" s="57">
        <f t="shared" si="516"/>
        <v>201392.74695</v>
      </c>
    </row>
    <row r="705" ht="15" customHeight="1">
      <c r="A705" s="76"/>
      <c r="B705" s="71"/>
      <c r="C705" s="46" t="s">
        <v>13</v>
      </c>
      <c r="D705" s="53"/>
      <c r="E705" s="96">
        <f t="shared" si="492"/>
        <v>0</v>
      </c>
      <c r="F705" s="48">
        <f t="shared" si="505"/>
        <v>0</v>
      </c>
      <c r="G705" s="48">
        <f t="shared" si="506"/>
        <v>0</v>
      </c>
      <c r="H705" s="48">
        <f t="shared" si="507"/>
        <v>0</v>
      </c>
      <c r="I705" s="48">
        <f t="shared" si="508"/>
        <v>0</v>
      </c>
      <c r="J705" s="48">
        <f t="shared" si="509"/>
        <v>0</v>
      </c>
      <c r="K705" s="48">
        <f t="shared" si="510"/>
        <v>0</v>
      </c>
      <c r="L705" s="48">
        <f t="shared" si="511"/>
        <v>0</v>
      </c>
      <c r="M705" s="48">
        <f t="shared" si="512"/>
        <v>0</v>
      </c>
      <c r="N705" s="48">
        <f t="shared" si="513"/>
        <v>0</v>
      </c>
      <c r="O705" s="57">
        <f t="shared" si="514"/>
        <v>0</v>
      </c>
      <c r="P705" s="57">
        <f t="shared" si="515"/>
        <v>0</v>
      </c>
      <c r="Q705" s="57">
        <f t="shared" si="516"/>
        <v>0</v>
      </c>
    </row>
    <row r="706" ht="30" customHeight="1">
      <c r="A706" s="76"/>
      <c r="B706" s="71"/>
      <c r="C706" s="46" t="s">
        <v>14</v>
      </c>
      <c r="D706" s="53"/>
      <c r="E706" s="96">
        <f t="shared" si="492"/>
        <v>0</v>
      </c>
      <c r="F706" s="48">
        <f t="shared" si="505"/>
        <v>0</v>
      </c>
      <c r="G706" s="48">
        <f t="shared" si="506"/>
        <v>0</v>
      </c>
      <c r="H706" s="48">
        <f t="shared" si="507"/>
        <v>0</v>
      </c>
      <c r="I706" s="48">
        <f t="shared" si="508"/>
        <v>0</v>
      </c>
      <c r="J706" s="48">
        <f t="shared" si="509"/>
        <v>0</v>
      </c>
      <c r="K706" s="48">
        <f t="shared" si="510"/>
        <v>0</v>
      </c>
      <c r="L706" s="48">
        <f t="shared" si="511"/>
        <v>0</v>
      </c>
      <c r="M706" s="48">
        <f t="shared" si="512"/>
        <v>0</v>
      </c>
      <c r="N706" s="48">
        <f t="shared" si="513"/>
        <v>0</v>
      </c>
      <c r="O706" s="57">
        <f t="shared" si="514"/>
        <v>0</v>
      </c>
      <c r="P706" s="57">
        <f t="shared" si="515"/>
        <v>0</v>
      </c>
      <c r="Q706" s="57">
        <f t="shared" si="516"/>
        <v>0</v>
      </c>
    </row>
    <row r="707" ht="15" customHeight="1">
      <c r="A707" s="76"/>
      <c r="B707" s="71"/>
      <c r="C707" s="46" t="s">
        <v>17</v>
      </c>
      <c r="D707" s="53"/>
      <c r="E707" s="96">
        <f t="shared" si="492"/>
        <v>0</v>
      </c>
      <c r="F707" s="48">
        <f t="shared" si="505"/>
        <v>0</v>
      </c>
      <c r="G707" s="48">
        <f t="shared" si="506"/>
        <v>0</v>
      </c>
      <c r="H707" s="48">
        <f t="shared" si="507"/>
        <v>0</v>
      </c>
      <c r="I707" s="48">
        <f t="shared" si="508"/>
        <v>0</v>
      </c>
      <c r="J707" s="48">
        <f t="shared" si="509"/>
        <v>0</v>
      </c>
      <c r="K707" s="48">
        <f t="shared" si="510"/>
        <v>0</v>
      </c>
      <c r="L707" s="48">
        <f t="shared" si="511"/>
        <v>0</v>
      </c>
      <c r="M707" s="48">
        <f t="shared" si="512"/>
        <v>0</v>
      </c>
      <c r="N707" s="48">
        <f t="shared" si="513"/>
        <v>0</v>
      </c>
      <c r="O707" s="57">
        <f t="shared" si="514"/>
        <v>0</v>
      </c>
      <c r="P707" s="57">
        <f t="shared" si="515"/>
        <v>0</v>
      </c>
      <c r="Q707" s="57">
        <f t="shared" si="516"/>
        <v>0</v>
      </c>
    </row>
    <row r="708" ht="30" customHeight="1">
      <c r="A708" s="76"/>
      <c r="B708" s="71"/>
      <c r="C708" s="46" t="s">
        <v>18</v>
      </c>
      <c r="D708" s="53"/>
      <c r="E708" s="96">
        <f t="shared" si="492"/>
        <v>0</v>
      </c>
      <c r="F708" s="48">
        <f t="shared" si="505"/>
        <v>0</v>
      </c>
      <c r="G708" s="48">
        <f t="shared" si="506"/>
        <v>0</v>
      </c>
      <c r="H708" s="48">
        <f t="shared" si="507"/>
        <v>0</v>
      </c>
      <c r="I708" s="48">
        <f t="shared" si="508"/>
        <v>0</v>
      </c>
      <c r="J708" s="48">
        <f t="shared" si="509"/>
        <v>0</v>
      </c>
      <c r="K708" s="48">
        <f t="shared" si="510"/>
        <v>0</v>
      </c>
      <c r="L708" s="48">
        <f t="shared" si="511"/>
        <v>0</v>
      </c>
      <c r="M708" s="48">
        <f t="shared" si="512"/>
        <v>0</v>
      </c>
      <c r="N708" s="48">
        <f t="shared" si="513"/>
        <v>0</v>
      </c>
      <c r="O708" s="57">
        <f t="shared" si="514"/>
        <v>0</v>
      </c>
      <c r="P708" s="57">
        <f t="shared" si="515"/>
        <v>0</v>
      </c>
      <c r="Q708" s="57">
        <f t="shared" si="516"/>
        <v>0</v>
      </c>
    </row>
    <row r="709" ht="30" customHeight="1">
      <c r="A709" s="29"/>
      <c r="B709" s="75"/>
      <c r="C709" s="46" t="s">
        <v>24</v>
      </c>
      <c r="D709" s="53"/>
      <c r="E709" s="96">
        <f t="shared" si="492"/>
        <v>0</v>
      </c>
      <c r="F709" s="48">
        <f t="shared" si="505"/>
        <v>0</v>
      </c>
      <c r="G709" s="48">
        <f t="shared" si="506"/>
        <v>0</v>
      </c>
      <c r="H709" s="48">
        <f t="shared" si="507"/>
        <v>0</v>
      </c>
      <c r="I709" s="48">
        <f t="shared" si="508"/>
        <v>0</v>
      </c>
      <c r="J709" s="48">
        <f t="shared" si="509"/>
        <v>0</v>
      </c>
      <c r="K709" s="48">
        <f t="shared" si="510"/>
        <v>0</v>
      </c>
      <c r="L709" s="48">
        <f t="shared" si="511"/>
        <v>0</v>
      </c>
      <c r="M709" s="48">
        <f t="shared" si="512"/>
        <v>0</v>
      </c>
      <c r="N709" s="48">
        <f t="shared" si="513"/>
        <v>0</v>
      </c>
      <c r="O709" s="57">
        <f t="shared" si="514"/>
        <v>0</v>
      </c>
      <c r="P709" s="57">
        <f t="shared" si="515"/>
        <v>0</v>
      </c>
      <c r="Q709" s="57">
        <f t="shared" si="516"/>
        <v>0</v>
      </c>
    </row>
    <row r="710" ht="15" customHeight="1">
      <c r="A710" s="24" t="s">
        <v>207</v>
      </c>
      <c r="B710" s="68" t="s">
        <v>208</v>
      </c>
      <c r="C710" s="46" t="s">
        <v>10</v>
      </c>
      <c r="D710" s="32"/>
      <c r="E710" s="48">
        <f t="shared" si="492"/>
        <v>1846220.5496399999</v>
      </c>
      <c r="F710" s="48">
        <f>F711+F712+F713+F714+F715+F717</f>
        <v>92857.319959999993</v>
      </c>
      <c r="G710" s="48">
        <f>G711+G712+G713+G714+G715+G717</f>
        <v>94158.960990000007</v>
      </c>
      <c r="H710" s="48">
        <f>H711+H712+H713+H714+H715+H717</f>
        <v>110857.38077</v>
      </c>
      <c r="I710" s="48">
        <f>I711+I712+I713+I714+I715+I717</f>
        <v>121315.13</v>
      </c>
      <c r="J710" s="48">
        <f>J711+J712+J713+J714+J715+J717</f>
        <v>153212.78969999999</v>
      </c>
      <c r="K710" s="48">
        <f>K711+K712+K713+K714+K715+K717</f>
        <v>149877.45999999999</v>
      </c>
      <c r="L710" s="48">
        <f>L711+L712+L713+L714+L715+L717</f>
        <v>171691.45254</v>
      </c>
      <c r="M710" s="48">
        <f>M711+M712+M713+M714+M715+M717</f>
        <v>174387.84044999999</v>
      </c>
      <c r="N710" s="48">
        <f>N711+N712+N713+N714+N715+N717</f>
        <v>174055.9118</v>
      </c>
      <c r="O710" s="57">
        <f>O711+O712+O713+O714+O715+O717</f>
        <v>200210.04391000001</v>
      </c>
      <c r="P710" s="57">
        <f>P711+P712+P713+P714+P715+P717</f>
        <v>200640.46645000001</v>
      </c>
      <c r="Q710" s="57">
        <f>Q711+Q712+Q713+Q714+Q715+Q717</f>
        <v>202955.79307000001</v>
      </c>
    </row>
    <row r="711" ht="15" customHeight="1">
      <c r="A711" s="76"/>
      <c r="B711" s="71"/>
      <c r="C711" s="46" t="s">
        <v>11</v>
      </c>
      <c r="D711" s="32">
        <v>814</v>
      </c>
      <c r="E711" s="48">
        <f t="shared" si="492"/>
        <v>42089.396130000008</v>
      </c>
      <c r="F711" s="48">
        <v>0</v>
      </c>
      <c r="G711" s="48">
        <v>0</v>
      </c>
      <c r="H711" s="48">
        <v>0</v>
      </c>
      <c r="I711" s="48">
        <v>0</v>
      </c>
      <c r="J711" s="48">
        <v>11587.799999999999</v>
      </c>
      <c r="K711" s="48">
        <v>0</v>
      </c>
      <c r="L711" s="48">
        <v>20202.632880000001</v>
      </c>
      <c r="M711" s="48">
        <v>618.80924000000005</v>
      </c>
      <c r="N711" s="48">
        <v>3424.7488600000001</v>
      </c>
      <c r="O711" s="57">
        <v>2098.3945199999998</v>
      </c>
      <c r="P711" s="57">
        <v>2098.3945199999998</v>
      </c>
      <c r="Q711" s="57">
        <v>2058.6161099999999</v>
      </c>
    </row>
    <row r="712" ht="15" customHeight="1">
      <c r="A712" s="76"/>
      <c r="B712" s="71"/>
      <c r="C712" s="46" t="s">
        <v>22</v>
      </c>
      <c r="D712" s="53" t="s">
        <v>23</v>
      </c>
      <c r="E712" s="48">
        <f t="shared" si="492"/>
        <v>1804131.1535100001</v>
      </c>
      <c r="F712" s="48">
        <v>92857.319959999993</v>
      </c>
      <c r="G712" s="48">
        <v>94158.960990000007</v>
      </c>
      <c r="H712" s="48">
        <v>110857.38077</v>
      </c>
      <c r="I712" s="48">
        <v>121315.13</v>
      </c>
      <c r="J712" s="48">
        <v>141624.98970000001</v>
      </c>
      <c r="K712" s="48">
        <v>149877.45999999999</v>
      </c>
      <c r="L712" s="48">
        <v>151488.81966000001</v>
      </c>
      <c r="M712" s="48">
        <f>174387.84045-618.80924</f>
        <v>173769.03120999999</v>
      </c>
      <c r="N712" s="48">
        <v>170631.16294000001</v>
      </c>
      <c r="O712" s="57">
        <v>198111.64939000001</v>
      </c>
      <c r="P712" s="57">
        <v>198542.07193000001</v>
      </c>
      <c r="Q712" s="57">
        <v>200897.17696000001</v>
      </c>
    </row>
    <row r="713" ht="15" customHeight="1">
      <c r="A713" s="76"/>
      <c r="B713" s="71"/>
      <c r="C713" s="46" t="s">
        <v>13</v>
      </c>
      <c r="D713" s="53"/>
      <c r="E713" s="48">
        <f t="shared" si="492"/>
        <v>0</v>
      </c>
      <c r="F713" s="48">
        <v>0</v>
      </c>
      <c r="G713" s="48">
        <v>0</v>
      </c>
      <c r="H713" s="48">
        <v>0</v>
      </c>
      <c r="I713" s="48">
        <v>0</v>
      </c>
      <c r="J713" s="48">
        <v>0</v>
      </c>
      <c r="K713" s="48">
        <v>0</v>
      </c>
      <c r="L713" s="48">
        <v>0</v>
      </c>
      <c r="M713" s="48">
        <v>0</v>
      </c>
      <c r="N713" s="48">
        <v>0</v>
      </c>
      <c r="O713" s="57">
        <v>0</v>
      </c>
      <c r="P713" s="57">
        <v>0</v>
      </c>
      <c r="Q713" s="57">
        <v>0</v>
      </c>
    </row>
    <row r="714" ht="30" customHeight="1">
      <c r="A714" s="76"/>
      <c r="B714" s="71"/>
      <c r="C714" s="46" t="s">
        <v>14</v>
      </c>
      <c r="D714" s="53"/>
      <c r="E714" s="48">
        <f t="shared" si="492"/>
        <v>0</v>
      </c>
      <c r="F714" s="48">
        <v>0</v>
      </c>
      <c r="G714" s="48">
        <v>0</v>
      </c>
      <c r="H714" s="48">
        <v>0</v>
      </c>
      <c r="I714" s="48">
        <v>0</v>
      </c>
      <c r="J714" s="48">
        <v>0</v>
      </c>
      <c r="K714" s="48">
        <v>0</v>
      </c>
      <c r="L714" s="48">
        <v>0</v>
      </c>
      <c r="M714" s="48">
        <v>0</v>
      </c>
      <c r="N714" s="48">
        <v>0</v>
      </c>
      <c r="O714" s="57">
        <v>0</v>
      </c>
      <c r="P714" s="57">
        <v>0</v>
      </c>
      <c r="Q714" s="57">
        <v>0</v>
      </c>
    </row>
    <row r="715" ht="15" customHeight="1">
      <c r="A715" s="76"/>
      <c r="B715" s="71"/>
      <c r="C715" s="46" t="s">
        <v>17</v>
      </c>
      <c r="D715" s="53"/>
      <c r="E715" s="48">
        <f t="shared" si="492"/>
        <v>0</v>
      </c>
      <c r="F715" s="48">
        <v>0</v>
      </c>
      <c r="G715" s="48">
        <v>0</v>
      </c>
      <c r="H715" s="48">
        <v>0</v>
      </c>
      <c r="I715" s="48">
        <v>0</v>
      </c>
      <c r="J715" s="48">
        <v>0</v>
      </c>
      <c r="K715" s="48">
        <v>0</v>
      </c>
      <c r="L715" s="48">
        <v>0</v>
      </c>
      <c r="M715" s="48">
        <v>0</v>
      </c>
      <c r="N715" s="48">
        <v>0</v>
      </c>
      <c r="O715" s="57">
        <v>0</v>
      </c>
      <c r="P715" s="57">
        <v>0</v>
      </c>
      <c r="Q715" s="57">
        <v>0</v>
      </c>
    </row>
    <row r="716" ht="30" customHeight="1">
      <c r="A716" s="76"/>
      <c r="B716" s="71"/>
      <c r="C716" s="46" t="s">
        <v>18</v>
      </c>
      <c r="D716" s="53"/>
      <c r="E716" s="48">
        <f t="shared" si="492"/>
        <v>0</v>
      </c>
      <c r="F716" s="48">
        <v>0</v>
      </c>
      <c r="G716" s="48">
        <v>0</v>
      </c>
      <c r="H716" s="48">
        <v>0</v>
      </c>
      <c r="I716" s="48">
        <v>0</v>
      </c>
      <c r="J716" s="48">
        <v>0</v>
      </c>
      <c r="K716" s="48">
        <v>0</v>
      </c>
      <c r="L716" s="48">
        <v>0</v>
      </c>
      <c r="M716" s="48">
        <v>0</v>
      </c>
      <c r="N716" s="48">
        <v>0</v>
      </c>
      <c r="O716" s="57">
        <v>0</v>
      </c>
      <c r="P716" s="57">
        <v>0</v>
      </c>
      <c r="Q716" s="57">
        <v>0</v>
      </c>
    </row>
    <row r="717" ht="30" customHeight="1">
      <c r="A717" s="29"/>
      <c r="B717" s="75"/>
      <c r="C717" s="46" t="s">
        <v>24</v>
      </c>
      <c r="D717" s="53"/>
      <c r="E717" s="48">
        <f t="shared" si="492"/>
        <v>0</v>
      </c>
      <c r="F717" s="48">
        <v>0</v>
      </c>
      <c r="G717" s="48">
        <v>0</v>
      </c>
      <c r="H717" s="48">
        <v>0</v>
      </c>
      <c r="I717" s="48">
        <v>0</v>
      </c>
      <c r="J717" s="48">
        <v>0</v>
      </c>
      <c r="K717" s="48">
        <v>0</v>
      </c>
      <c r="L717" s="48">
        <v>0</v>
      </c>
      <c r="M717" s="48">
        <v>0</v>
      </c>
      <c r="N717" s="48">
        <v>0</v>
      </c>
      <c r="O717" s="57">
        <v>0</v>
      </c>
      <c r="P717" s="57">
        <v>0</v>
      </c>
      <c r="Q717" s="57">
        <v>0</v>
      </c>
    </row>
    <row r="718" ht="15" customHeight="1">
      <c r="A718" s="24" t="s">
        <v>209</v>
      </c>
      <c r="B718" s="68" t="s">
        <v>210</v>
      </c>
      <c r="C718" s="46" t="s">
        <v>10</v>
      </c>
      <c r="D718" s="32"/>
      <c r="E718" s="48">
        <f t="shared" si="492"/>
        <v>31204.035209999998</v>
      </c>
      <c r="F718" s="48">
        <f>F719+F720+F721+F722+F723+F725</f>
        <v>0</v>
      </c>
      <c r="G718" s="48">
        <f>G719+G720+G721+G722+G723+G725</f>
        <v>0</v>
      </c>
      <c r="H718" s="48">
        <f>H719+H720+H721+H722+H723+H725</f>
        <v>0</v>
      </c>
      <c r="I718" s="48">
        <f>I719+I720+I721+I722+I723+I725</f>
        <v>0</v>
      </c>
      <c r="J718" s="48">
        <f>J719+J720+J721+J722+J723+J725</f>
        <v>0</v>
      </c>
      <c r="K718" s="48">
        <f>K719+K720+K721+K722+K723+K725</f>
        <v>9258.8000000000011</v>
      </c>
      <c r="L718" s="48">
        <f>L719+L720+L721+L722+L723+L725</f>
        <v>4267.3800000000001</v>
      </c>
      <c r="M718" s="48">
        <f>M719+M720+M721+M722+M723+M725</f>
        <v>3794.1817999999998</v>
      </c>
      <c r="N718" s="48">
        <f>N719+N720+N721+N722+N723+N725</f>
        <v>3188.9369500000003</v>
      </c>
      <c r="O718" s="57">
        <f>O719+O720+O721+O722+O723+O725</f>
        <v>3562.3703299999997</v>
      </c>
      <c r="P718" s="57">
        <f>P719+P720+P721+P722+P723+P725</f>
        <v>3562.3703299999997</v>
      </c>
      <c r="Q718" s="57">
        <f>Q719+Q720+Q721+Q722+Q723+Q725</f>
        <v>3569.9958000000001</v>
      </c>
    </row>
    <row r="719" ht="15" customHeight="1">
      <c r="A719" s="76"/>
      <c r="B719" s="71"/>
      <c r="C719" s="46" t="s">
        <v>11</v>
      </c>
      <c r="D719" s="32">
        <v>814</v>
      </c>
      <c r="E719" s="48">
        <f t="shared" si="492"/>
        <v>29572.414689999998</v>
      </c>
      <c r="F719" s="48">
        <v>0</v>
      </c>
      <c r="G719" s="48">
        <v>0</v>
      </c>
      <c r="H719" s="48">
        <v>0</v>
      </c>
      <c r="I719" s="48">
        <v>0</v>
      </c>
      <c r="J719" s="48">
        <v>0</v>
      </c>
      <c r="K719" s="48">
        <f>10111.6-K727</f>
        <v>8795.8513000000003</v>
      </c>
      <c r="L719" s="48">
        <v>4054.0100200000002</v>
      </c>
      <c r="M719" s="48">
        <v>3604.4701599999999</v>
      </c>
      <c r="N719" s="48">
        <v>3029.48909</v>
      </c>
      <c r="O719" s="57">
        <v>3384.2493199999999</v>
      </c>
      <c r="P719" s="57">
        <v>3384.2493199999999</v>
      </c>
      <c r="Q719" s="57">
        <v>3320.09548</v>
      </c>
    </row>
    <row r="720" ht="15" customHeight="1">
      <c r="A720" s="76"/>
      <c r="B720" s="71"/>
      <c r="C720" s="46" t="s">
        <v>22</v>
      </c>
      <c r="D720" s="53" t="s">
        <v>23</v>
      </c>
      <c r="E720" s="48">
        <f t="shared" si="492"/>
        <v>1631.6205200000002</v>
      </c>
      <c r="F720" s="48">
        <v>0</v>
      </c>
      <c r="G720" s="48">
        <v>0</v>
      </c>
      <c r="H720" s="48">
        <v>0</v>
      </c>
      <c r="I720" s="48">
        <v>0</v>
      </c>
      <c r="J720" s="48">
        <v>0</v>
      </c>
      <c r="K720" s="48">
        <f>532.2-K728</f>
        <v>462.94870000000003</v>
      </c>
      <c r="L720" s="48">
        <v>213.36998</v>
      </c>
      <c r="M720" s="48">
        <v>189.71163999999999</v>
      </c>
      <c r="N720" s="48">
        <v>159.44785999999999</v>
      </c>
      <c r="O720" s="57">
        <v>178.12101000000001</v>
      </c>
      <c r="P720" s="57">
        <v>178.12101000000001</v>
      </c>
      <c r="Q720" s="57">
        <v>249.90031999999999</v>
      </c>
    </row>
    <row r="721" ht="15" customHeight="1">
      <c r="A721" s="76"/>
      <c r="B721" s="71"/>
      <c r="C721" s="46" t="s">
        <v>13</v>
      </c>
      <c r="D721" s="53"/>
      <c r="E721" s="48">
        <f t="shared" si="492"/>
        <v>0</v>
      </c>
      <c r="F721" s="48">
        <v>0</v>
      </c>
      <c r="G721" s="48">
        <v>0</v>
      </c>
      <c r="H721" s="48">
        <v>0</v>
      </c>
      <c r="I721" s="48">
        <v>0</v>
      </c>
      <c r="J721" s="48">
        <v>0</v>
      </c>
      <c r="K721" s="48">
        <v>0</v>
      </c>
      <c r="L721" s="48">
        <v>0</v>
      </c>
      <c r="M721" s="48">
        <v>0</v>
      </c>
      <c r="N721" s="48">
        <v>0</v>
      </c>
      <c r="O721" s="57">
        <v>0</v>
      </c>
      <c r="P721" s="57">
        <v>0</v>
      </c>
      <c r="Q721" s="57">
        <v>0</v>
      </c>
    </row>
    <row r="722" ht="30" customHeight="1">
      <c r="A722" s="76"/>
      <c r="B722" s="71"/>
      <c r="C722" s="46" t="s">
        <v>14</v>
      </c>
      <c r="D722" s="53"/>
      <c r="E722" s="48">
        <f t="shared" si="492"/>
        <v>0</v>
      </c>
      <c r="F722" s="48">
        <v>0</v>
      </c>
      <c r="G722" s="48">
        <v>0</v>
      </c>
      <c r="H722" s="48">
        <v>0</v>
      </c>
      <c r="I722" s="48">
        <v>0</v>
      </c>
      <c r="J722" s="48">
        <v>0</v>
      </c>
      <c r="K722" s="48">
        <v>0</v>
      </c>
      <c r="L722" s="48">
        <v>0</v>
      </c>
      <c r="M722" s="48">
        <v>0</v>
      </c>
      <c r="N722" s="48">
        <v>0</v>
      </c>
      <c r="O722" s="57">
        <v>0</v>
      </c>
      <c r="P722" s="57">
        <v>0</v>
      </c>
      <c r="Q722" s="57">
        <v>0</v>
      </c>
    </row>
    <row r="723" ht="15" customHeight="1">
      <c r="A723" s="76"/>
      <c r="B723" s="71"/>
      <c r="C723" s="46" t="s">
        <v>17</v>
      </c>
      <c r="D723" s="53"/>
      <c r="E723" s="48">
        <f t="shared" si="492"/>
        <v>0</v>
      </c>
      <c r="F723" s="48">
        <v>0</v>
      </c>
      <c r="G723" s="48">
        <v>0</v>
      </c>
      <c r="H723" s="48">
        <v>0</v>
      </c>
      <c r="I723" s="48">
        <v>0</v>
      </c>
      <c r="J723" s="48">
        <v>0</v>
      </c>
      <c r="K723" s="48">
        <v>0</v>
      </c>
      <c r="L723" s="48">
        <v>0</v>
      </c>
      <c r="M723" s="48">
        <v>0</v>
      </c>
      <c r="N723" s="48">
        <v>0</v>
      </c>
      <c r="O723" s="57">
        <v>0</v>
      </c>
      <c r="P723" s="57">
        <v>0</v>
      </c>
      <c r="Q723" s="57">
        <v>0</v>
      </c>
    </row>
    <row r="724" ht="30" customHeight="1">
      <c r="A724" s="76"/>
      <c r="B724" s="71"/>
      <c r="C724" s="46" t="s">
        <v>18</v>
      </c>
      <c r="D724" s="53"/>
      <c r="E724" s="48">
        <f t="shared" si="492"/>
        <v>0</v>
      </c>
      <c r="F724" s="48">
        <v>0</v>
      </c>
      <c r="G724" s="48">
        <v>0</v>
      </c>
      <c r="H724" s="48">
        <v>0</v>
      </c>
      <c r="I724" s="48">
        <v>0</v>
      </c>
      <c r="J724" s="48">
        <v>0</v>
      </c>
      <c r="K724" s="48">
        <v>0</v>
      </c>
      <c r="L724" s="48">
        <v>0</v>
      </c>
      <c r="M724" s="48">
        <v>0</v>
      </c>
      <c r="N724" s="48">
        <v>0</v>
      </c>
      <c r="O724" s="57">
        <v>0</v>
      </c>
      <c r="P724" s="57">
        <v>0</v>
      </c>
      <c r="Q724" s="57">
        <v>0</v>
      </c>
    </row>
    <row r="725" ht="30" customHeight="1">
      <c r="A725" s="29"/>
      <c r="B725" s="75"/>
      <c r="C725" s="46" t="s">
        <v>24</v>
      </c>
      <c r="D725" s="53"/>
      <c r="E725" s="48">
        <f t="shared" si="492"/>
        <v>0</v>
      </c>
      <c r="F725" s="48">
        <v>0</v>
      </c>
      <c r="G725" s="48">
        <v>0</v>
      </c>
      <c r="H725" s="48">
        <v>0</v>
      </c>
      <c r="I725" s="48">
        <v>0</v>
      </c>
      <c r="J725" s="48">
        <v>0</v>
      </c>
      <c r="K725" s="48">
        <v>0</v>
      </c>
      <c r="L725" s="48">
        <v>0</v>
      </c>
      <c r="M725" s="48">
        <v>0</v>
      </c>
      <c r="N725" s="48">
        <v>0</v>
      </c>
      <c r="O725" s="57">
        <v>0</v>
      </c>
      <c r="P725" s="57">
        <v>0</v>
      </c>
      <c r="Q725" s="57">
        <v>0</v>
      </c>
    </row>
    <row r="726" ht="15" customHeight="1">
      <c r="A726" s="24" t="s">
        <v>211</v>
      </c>
      <c r="B726" s="68" t="s">
        <v>212</v>
      </c>
      <c r="C726" s="46" t="s">
        <v>10</v>
      </c>
      <c r="D726" s="32"/>
      <c r="E726" s="48">
        <f t="shared" si="492"/>
        <v>26966.142729999996</v>
      </c>
      <c r="F726" s="48">
        <f>F727+F728+F729+F730+F731+F733</f>
        <v>0</v>
      </c>
      <c r="G726" s="48">
        <f>G727+G728+G729+G730+G731+G733</f>
        <v>0</v>
      </c>
      <c r="H726" s="48">
        <f>H727+H728+H729+H730+H731+H733</f>
        <v>0</v>
      </c>
      <c r="I726" s="48">
        <f>I727+I728+I729+I730+I731+I733</f>
        <v>0</v>
      </c>
      <c r="J726" s="48">
        <f>J727+J728+J729+J730+J731+J733</f>
        <v>0</v>
      </c>
      <c r="K726" s="48">
        <f>K727+K728+K729+K730+K731+K733</f>
        <v>1385</v>
      </c>
      <c r="L726" s="48">
        <f>L727+L728+L729+L730+L731+L733</f>
        <v>6569.5699999999997</v>
      </c>
      <c r="M726" s="48">
        <f>M727+M728+M729+M730+M731+M733</f>
        <v>5841.0882000000001</v>
      </c>
      <c r="N726" s="48">
        <f>N727+N728+N729+N730+N731+N733</f>
        <v>2656.80305</v>
      </c>
      <c r="O726" s="57">
        <f>O727+O728+O729+O730+O731+O733</f>
        <v>3502.0617000000002</v>
      </c>
      <c r="P726" s="57">
        <f>P727+P728+P729+P730+P731+P733</f>
        <v>3502.0617000000002</v>
      </c>
      <c r="Q726" s="57">
        <f>Q727+Q728+Q729+Q730+Q731+Q733</f>
        <v>3509.5580799999998</v>
      </c>
    </row>
    <row r="727" ht="15" customHeight="1">
      <c r="A727" s="76"/>
      <c r="B727" s="71"/>
      <c r="C727" s="46" t="s">
        <v>11</v>
      </c>
      <c r="D727" s="32">
        <v>814</v>
      </c>
      <c r="E727" s="48">
        <f t="shared" si="492"/>
        <v>25547.631300000001</v>
      </c>
      <c r="F727" s="48">
        <v>0</v>
      </c>
      <c r="G727" s="48">
        <v>0</v>
      </c>
      <c r="H727" s="48">
        <v>0</v>
      </c>
      <c r="I727" s="48">
        <v>0</v>
      </c>
      <c r="J727" s="48">
        <v>0</v>
      </c>
      <c r="K727" s="48">
        <v>1315.7487000000001</v>
      </c>
      <c r="L727" s="48">
        <v>6241.0899799999997</v>
      </c>
      <c r="M727" s="48">
        <v>5549.0298400000001</v>
      </c>
      <c r="N727" s="48">
        <v>2523.9620500000001</v>
      </c>
      <c r="O727" s="57">
        <v>3326.9561600000002</v>
      </c>
      <c r="P727" s="57">
        <v>3326.9561600000002</v>
      </c>
      <c r="Q727" s="57">
        <v>3263.88841</v>
      </c>
    </row>
    <row r="728" ht="15" customHeight="1">
      <c r="A728" s="76"/>
      <c r="B728" s="71"/>
      <c r="C728" s="46" t="s">
        <v>22</v>
      </c>
      <c r="D728" s="53" t="s">
        <v>23</v>
      </c>
      <c r="E728" s="48">
        <f t="shared" si="492"/>
        <v>1418.51143</v>
      </c>
      <c r="F728" s="48">
        <v>0</v>
      </c>
      <c r="G728" s="48">
        <v>0</v>
      </c>
      <c r="H728" s="48">
        <v>0</v>
      </c>
      <c r="I728" s="48">
        <v>0</v>
      </c>
      <c r="J728" s="48">
        <v>0</v>
      </c>
      <c r="K728" s="48">
        <v>69.251300000000001</v>
      </c>
      <c r="L728" s="48">
        <v>328.48002000000002</v>
      </c>
      <c r="M728" s="48">
        <v>292.05835999999999</v>
      </c>
      <c r="N728" s="48">
        <v>132.84100000000001</v>
      </c>
      <c r="O728" s="57">
        <v>175.10553999999999</v>
      </c>
      <c r="P728" s="57">
        <v>175.10553999999999</v>
      </c>
      <c r="Q728" s="57">
        <v>245.66967</v>
      </c>
    </row>
    <row r="729" ht="15" customHeight="1">
      <c r="A729" s="76"/>
      <c r="B729" s="71"/>
      <c r="C729" s="46" t="s">
        <v>13</v>
      </c>
      <c r="D729" s="53"/>
      <c r="E729" s="48">
        <f t="shared" si="492"/>
        <v>0</v>
      </c>
      <c r="F729" s="48">
        <v>0</v>
      </c>
      <c r="G729" s="48">
        <v>0</v>
      </c>
      <c r="H729" s="48">
        <v>0</v>
      </c>
      <c r="I729" s="48">
        <v>0</v>
      </c>
      <c r="J729" s="48">
        <v>0</v>
      </c>
      <c r="K729" s="48">
        <v>0</v>
      </c>
      <c r="L729" s="48">
        <v>0</v>
      </c>
      <c r="M729" s="48">
        <v>0</v>
      </c>
      <c r="N729" s="48">
        <v>0</v>
      </c>
      <c r="O729" s="57">
        <v>0</v>
      </c>
      <c r="P729" s="57">
        <v>0</v>
      </c>
      <c r="Q729" s="57">
        <v>0</v>
      </c>
    </row>
    <row r="730" ht="30" customHeight="1">
      <c r="A730" s="76"/>
      <c r="B730" s="71"/>
      <c r="C730" s="46" t="s">
        <v>14</v>
      </c>
      <c r="D730" s="53"/>
      <c r="E730" s="48">
        <f t="shared" si="492"/>
        <v>0</v>
      </c>
      <c r="F730" s="48">
        <v>0</v>
      </c>
      <c r="G730" s="48">
        <v>0</v>
      </c>
      <c r="H730" s="48">
        <v>0</v>
      </c>
      <c r="I730" s="48">
        <v>0</v>
      </c>
      <c r="J730" s="48">
        <v>0</v>
      </c>
      <c r="K730" s="48">
        <v>0</v>
      </c>
      <c r="L730" s="48">
        <v>0</v>
      </c>
      <c r="M730" s="48">
        <v>0</v>
      </c>
      <c r="N730" s="48">
        <v>0</v>
      </c>
      <c r="O730" s="57">
        <v>0</v>
      </c>
      <c r="P730" s="57">
        <v>0</v>
      </c>
      <c r="Q730" s="57">
        <v>0</v>
      </c>
    </row>
    <row r="731" ht="15" customHeight="1">
      <c r="A731" s="76"/>
      <c r="B731" s="71"/>
      <c r="C731" s="46" t="s">
        <v>17</v>
      </c>
      <c r="D731" s="53"/>
      <c r="E731" s="48">
        <f t="shared" si="492"/>
        <v>0</v>
      </c>
      <c r="F731" s="48">
        <v>0</v>
      </c>
      <c r="G731" s="48">
        <v>0</v>
      </c>
      <c r="H731" s="48">
        <v>0</v>
      </c>
      <c r="I731" s="48">
        <v>0</v>
      </c>
      <c r="J731" s="48">
        <v>0</v>
      </c>
      <c r="K731" s="48">
        <v>0</v>
      </c>
      <c r="L731" s="48">
        <v>0</v>
      </c>
      <c r="M731" s="48">
        <v>0</v>
      </c>
      <c r="N731" s="48">
        <v>0</v>
      </c>
      <c r="O731" s="57">
        <v>0</v>
      </c>
      <c r="P731" s="57">
        <v>0</v>
      </c>
      <c r="Q731" s="57">
        <v>0</v>
      </c>
    </row>
    <row r="732" ht="30" customHeight="1">
      <c r="A732" s="76"/>
      <c r="B732" s="71"/>
      <c r="C732" s="46" t="s">
        <v>18</v>
      </c>
      <c r="D732" s="53"/>
      <c r="E732" s="48">
        <f t="shared" si="492"/>
        <v>0</v>
      </c>
      <c r="F732" s="48">
        <v>0</v>
      </c>
      <c r="G732" s="48">
        <v>0</v>
      </c>
      <c r="H732" s="48">
        <v>0</v>
      </c>
      <c r="I732" s="48">
        <v>0</v>
      </c>
      <c r="J732" s="48">
        <v>0</v>
      </c>
      <c r="K732" s="48">
        <v>0</v>
      </c>
      <c r="L732" s="48">
        <v>0</v>
      </c>
      <c r="M732" s="48">
        <v>0</v>
      </c>
      <c r="N732" s="48">
        <v>0</v>
      </c>
      <c r="O732" s="57">
        <v>0</v>
      </c>
      <c r="P732" s="57">
        <v>0</v>
      </c>
      <c r="Q732" s="57">
        <v>0</v>
      </c>
    </row>
    <row r="733" ht="29.5" customHeight="1">
      <c r="A733" s="29"/>
      <c r="B733" s="75"/>
      <c r="C733" s="46" t="s">
        <v>24</v>
      </c>
      <c r="D733" s="53"/>
      <c r="E733" s="48">
        <f t="shared" si="492"/>
        <v>0</v>
      </c>
      <c r="F733" s="48">
        <v>0</v>
      </c>
      <c r="G733" s="48">
        <v>0</v>
      </c>
      <c r="H733" s="48">
        <v>0</v>
      </c>
      <c r="I733" s="48">
        <v>0</v>
      </c>
      <c r="J733" s="48">
        <v>0</v>
      </c>
      <c r="K733" s="48">
        <v>0</v>
      </c>
      <c r="L733" s="48">
        <v>0</v>
      </c>
      <c r="M733" s="48">
        <v>0</v>
      </c>
      <c r="N733" s="48">
        <v>0</v>
      </c>
      <c r="O733" s="57">
        <v>0</v>
      </c>
      <c r="P733" s="57">
        <v>0</v>
      </c>
      <c r="Q733" s="57">
        <v>0</v>
      </c>
    </row>
    <row r="734" ht="15" customHeight="1">
      <c r="A734" s="24" t="s">
        <v>213</v>
      </c>
      <c r="B734" s="68" t="s">
        <v>214</v>
      </c>
      <c r="C734" s="46" t="s">
        <v>10</v>
      </c>
      <c r="D734" s="32"/>
      <c r="E734" s="48">
        <f t="shared" si="492"/>
        <v>14302.637000000001</v>
      </c>
      <c r="F734" s="48">
        <f>F735+F736+F737+F738+F739+F741</f>
        <v>1400</v>
      </c>
      <c r="G734" s="48">
        <f>G735+G736+G737+G738+G739+G741</f>
        <v>12000</v>
      </c>
      <c r="H734" s="48">
        <f>H735+H736+H737+H738+H739+H741</f>
        <v>902.63699999999994</v>
      </c>
      <c r="I734" s="48">
        <f>I735+I736+I737+I738+I739+I741</f>
        <v>0</v>
      </c>
      <c r="J734" s="48">
        <f>J735+J736+J737+J738+J739+J741</f>
        <v>0</v>
      </c>
      <c r="K734" s="48">
        <f>K735+K736+K737+K738+K739+K741</f>
        <v>0</v>
      </c>
      <c r="L734" s="48">
        <f>L735+L736+L737+L738+L739+L741</f>
        <v>0</v>
      </c>
      <c r="M734" s="48">
        <f>M735+M736+M737+M738+M739+M741</f>
        <v>0</v>
      </c>
      <c r="N734" s="48">
        <f>N735+N736+N737+N738+N739+N741</f>
        <v>0</v>
      </c>
      <c r="O734" s="57">
        <f>O735+O736+O737+O738+O739+O741</f>
        <v>0</v>
      </c>
      <c r="P734" s="57">
        <f>P735+P736+P737+P738+P739+P741</f>
        <v>0</v>
      </c>
      <c r="Q734" s="57">
        <f>Q735+Q736+Q737+Q738+Q739+Q741</f>
        <v>0</v>
      </c>
    </row>
    <row r="735" ht="15" customHeight="1">
      <c r="A735" s="76"/>
      <c r="B735" s="71"/>
      <c r="C735" s="46" t="s">
        <v>11</v>
      </c>
      <c r="D735" s="32"/>
      <c r="E735" s="48">
        <f t="shared" si="492"/>
        <v>0</v>
      </c>
      <c r="F735" s="48">
        <f t="shared" ref="F735:F741" si="517">F743</f>
        <v>0</v>
      </c>
      <c r="G735" s="48">
        <f t="shared" ref="G735:G741" si="518">G743</f>
        <v>0</v>
      </c>
      <c r="H735" s="48">
        <f t="shared" ref="H735:H741" si="519">H743</f>
        <v>0</v>
      </c>
      <c r="I735" s="48">
        <f t="shared" ref="I735:I741" si="520">I743</f>
        <v>0</v>
      </c>
      <c r="J735" s="48">
        <f t="shared" ref="J735:J741" si="521">J743</f>
        <v>0</v>
      </c>
      <c r="K735" s="48">
        <f t="shared" ref="K735:K741" si="522">K743</f>
        <v>0</v>
      </c>
      <c r="L735" s="48">
        <f t="shared" ref="L735:L741" si="523">L743</f>
        <v>0</v>
      </c>
      <c r="M735" s="48">
        <f t="shared" ref="M735:M741" si="524">M743</f>
        <v>0</v>
      </c>
      <c r="N735" s="48">
        <f t="shared" ref="N735:N741" si="525">N743</f>
        <v>0</v>
      </c>
      <c r="O735" s="57">
        <f t="shared" ref="O735:O741" si="526">O743</f>
        <v>0</v>
      </c>
      <c r="P735" s="57">
        <f t="shared" ref="P735:P741" si="527">P743</f>
        <v>0</v>
      </c>
      <c r="Q735" s="57">
        <f t="shared" ref="Q735:Q741" si="528">Q743</f>
        <v>0</v>
      </c>
    </row>
    <row r="736" ht="15" customHeight="1">
      <c r="A736" s="76"/>
      <c r="B736" s="71"/>
      <c r="C736" s="46" t="s">
        <v>22</v>
      </c>
      <c r="D736" s="53" t="s">
        <v>215</v>
      </c>
      <c r="E736" s="48">
        <f t="shared" si="492"/>
        <v>14302.637000000001</v>
      </c>
      <c r="F736" s="48">
        <f t="shared" si="517"/>
        <v>1400</v>
      </c>
      <c r="G736" s="48">
        <f t="shared" si="518"/>
        <v>12000</v>
      </c>
      <c r="H736" s="48">
        <f t="shared" si="519"/>
        <v>902.63699999999994</v>
      </c>
      <c r="I736" s="48">
        <f t="shared" si="520"/>
        <v>0</v>
      </c>
      <c r="J736" s="48">
        <f t="shared" si="521"/>
        <v>0</v>
      </c>
      <c r="K736" s="48">
        <f t="shared" si="522"/>
        <v>0</v>
      </c>
      <c r="L736" s="48">
        <f t="shared" si="523"/>
        <v>0</v>
      </c>
      <c r="M736" s="48">
        <f t="shared" si="524"/>
        <v>0</v>
      </c>
      <c r="N736" s="48">
        <f t="shared" si="525"/>
        <v>0</v>
      </c>
      <c r="O736" s="57">
        <f t="shared" si="526"/>
        <v>0</v>
      </c>
      <c r="P736" s="57">
        <f t="shared" si="527"/>
        <v>0</v>
      </c>
      <c r="Q736" s="57">
        <f t="shared" si="528"/>
        <v>0</v>
      </c>
      <c r="S736" s="39"/>
    </row>
    <row r="737" ht="15" customHeight="1">
      <c r="A737" s="76"/>
      <c r="B737" s="71"/>
      <c r="C737" s="46" t="s">
        <v>13</v>
      </c>
      <c r="D737" s="53"/>
      <c r="E737" s="48">
        <f t="shared" si="492"/>
        <v>0</v>
      </c>
      <c r="F737" s="48">
        <f t="shared" si="517"/>
        <v>0</v>
      </c>
      <c r="G737" s="48">
        <f t="shared" si="518"/>
        <v>0</v>
      </c>
      <c r="H737" s="48">
        <f t="shared" si="519"/>
        <v>0</v>
      </c>
      <c r="I737" s="48">
        <f t="shared" si="520"/>
        <v>0</v>
      </c>
      <c r="J737" s="48">
        <f t="shared" si="521"/>
        <v>0</v>
      </c>
      <c r="K737" s="48">
        <f t="shared" si="522"/>
        <v>0</v>
      </c>
      <c r="L737" s="48">
        <f t="shared" si="523"/>
        <v>0</v>
      </c>
      <c r="M737" s="48">
        <f t="shared" si="524"/>
        <v>0</v>
      </c>
      <c r="N737" s="48">
        <f t="shared" si="525"/>
        <v>0</v>
      </c>
      <c r="O737" s="57">
        <f t="shared" si="526"/>
        <v>0</v>
      </c>
      <c r="P737" s="57">
        <f t="shared" si="527"/>
        <v>0</v>
      </c>
      <c r="Q737" s="57">
        <f t="shared" si="528"/>
        <v>0</v>
      </c>
    </row>
    <row r="738" ht="28.5" customHeight="1">
      <c r="A738" s="76"/>
      <c r="B738" s="71"/>
      <c r="C738" s="46" t="s">
        <v>14</v>
      </c>
      <c r="D738" s="53"/>
      <c r="E738" s="48">
        <f t="shared" si="492"/>
        <v>0</v>
      </c>
      <c r="F738" s="48">
        <f t="shared" si="517"/>
        <v>0</v>
      </c>
      <c r="G738" s="48">
        <f t="shared" si="518"/>
        <v>0</v>
      </c>
      <c r="H738" s="48">
        <f t="shared" si="519"/>
        <v>0</v>
      </c>
      <c r="I738" s="48">
        <f t="shared" si="520"/>
        <v>0</v>
      </c>
      <c r="J738" s="48">
        <f t="shared" si="521"/>
        <v>0</v>
      </c>
      <c r="K738" s="48">
        <f t="shared" si="522"/>
        <v>0</v>
      </c>
      <c r="L738" s="48">
        <f t="shared" si="523"/>
        <v>0</v>
      </c>
      <c r="M738" s="48">
        <f t="shared" si="524"/>
        <v>0</v>
      </c>
      <c r="N738" s="48">
        <f t="shared" si="525"/>
        <v>0</v>
      </c>
      <c r="O738" s="57">
        <f t="shared" si="526"/>
        <v>0</v>
      </c>
      <c r="P738" s="57">
        <f t="shared" si="527"/>
        <v>0</v>
      </c>
      <c r="Q738" s="57">
        <f t="shared" si="528"/>
        <v>0</v>
      </c>
    </row>
    <row r="739" ht="15" customHeight="1">
      <c r="A739" s="76"/>
      <c r="B739" s="71"/>
      <c r="C739" s="46" t="s">
        <v>17</v>
      </c>
      <c r="D739" s="53"/>
      <c r="E739" s="48">
        <f t="shared" si="492"/>
        <v>0</v>
      </c>
      <c r="F739" s="48">
        <f t="shared" si="517"/>
        <v>0</v>
      </c>
      <c r="G739" s="48">
        <f t="shared" si="518"/>
        <v>0</v>
      </c>
      <c r="H739" s="48">
        <f t="shared" si="519"/>
        <v>0</v>
      </c>
      <c r="I739" s="48">
        <f t="shared" si="520"/>
        <v>0</v>
      </c>
      <c r="J739" s="48">
        <f t="shared" si="521"/>
        <v>0</v>
      </c>
      <c r="K739" s="48">
        <f t="shared" si="522"/>
        <v>0</v>
      </c>
      <c r="L739" s="48">
        <f t="shared" si="523"/>
        <v>0</v>
      </c>
      <c r="M739" s="48">
        <f t="shared" si="524"/>
        <v>0</v>
      </c>
      <c r="N739" s="48">
        <f t="shared" si="525"/>
        <v>0</v>
      </c>
      <c r="O739" s="57">
        <f t="shared" si="526"/>
        <v>0</v>
      </c>
      <c r="P739" s="57">
        <f t="shared" si="527"/>
        <v>0</v>
      </c>
      <c r="Q739" s="57">
        <f t="shared" si="528"/>
        <v>0</v>
      </c>
    </row>
    <row r="740" ht="30" customHeight="1">
      <c r="A740" s="76"/>
      <c r="B740" s="71"/>
      <c r="C740" s="46" t="s">
        <v>18</v>
      </c>
      <c r="D740" s="53"/>
      <c r="E740" s="48">
        <f t="shared" si="492"/>
        <v>0</v>
      </c>
      <c r="F740" s="48">
        <f t="shared" si="517"/>
        <v>0</v>
      </c>
      <c r="G740" s="48">
        <f t="shared" si="518"/>
        <v>0</v>
      </c>
      <c r="H740" s="48">
        <f t="shared" si="519"/>
        <v>0</v>
      </c>
      <c r="I740" s="48">
        <f t="shared" si="520"/>
        <v>0</v>
      </c>
      <c r="J740" s="48">
        <f t="shared" si="521"/>
        <v>0</v>
      </c>
      <c r="K740" s="48">
        <f t="shared" si="522"/>
        <v>0</v>
      </c>
      <c r="L740" s="48">
        <f t="shared" si="523"/>
        <v>0</v>
      </c>
      <c r="M740" s="48">
        <f t="shared" si="524"/>
        <v>0</v>
      </c>
      <c r="N740" s="48">
        <f t="shared" si="525"/>
        <v>0</v>
      </c>
      <c r="O740" s="57">
        <f t="shared" si="526"/>
        <v>0</v>
      </c>
      <c r="P740" s="57">
        <f t="shared" si="527"/>
        <v>0</v>
      </c>
      <c r="Q740" s="57">
        <f t="shared" si="528"/>
        <v>0</v>
      </c>
    </row>
    <row r="741" ht="28.5" customHeight="1">
      <c r="A741" s="29"/>
      <c r="B741" s="75"/>
      <c r="C741" s="46" t="s">
        <v>24</v>
      </c>
      <c r="D741" s="53"/>
      <c r="E741" s="48">
        <f t="shared" si="492"/>
        <v>0</v>
      </c>
      <c r="F741" s="48">
        <f t="shared" si="517"/>
        <v>0</v>
      </c>
      <c r="G741" s="48">
        <f t="shared" si="518"/>
        <v>0</v>
      </c>
      <c r="H741" s="48">
        <f t="shared" si="519"/>
        <v>0</v>
      </c>
      <c r="I741" s="48">
        <f t="shared" si="520"/>
        <v>0</v>
      </c>
      <c r="J741" s="48">
        <f t="shared" si="521"/>
        <v>0</v>
      </c>
      <c r="K741" s="48">
        <f t="shared" si="522"/>
        <v>0</v>
      </c>
      <c r="L741" s="48">
        <f t="shared" si="523"/>
        <v>0</v>
      </c>
      <c r="M741" s="48">
        <f t="shared" si="524"/>
        <v>0</v>
      </c>
      <c r="N741" s="48">
        <f t="shared" si="525"/>
        <v>0</v>
      </c>
      <c r="O741" s="57">
        <f t="shared" si="526"/>
        <v>0</v>
      </c>
      <c r="P741" s="57">
        <f t="shared" si="527"/>
        <v>0</v>
      </c>
      <c r="Q741" s="57">
        <f t="shared" si="528"/>
        <v>0</v>
      </c>
    </row>
    <row r="742" ht="15" customHeight="1">
      <c r="A742" s="24" t="s">
        <v>216</v>
      </c>
      <c r="B742" s="68" t="s">
        <v>217</v>
      </c>
      <c r="C742" s="46" t="s">
        <v>10</v>
      </c>
      <c r="D742" s="32"/>
      <c r="E742" s="48">
        <f t="shared" si="492"/>
        <v>14302.637000000001</v>
      </c>
      <c r="F742" s="48">
        <f>F743+F744+F745+F746+F747+F749</f>
        <v>1400</v>
      </c>
      <c r="G742" s="48">
        <f>G743+G744+G745+G746+G747+G749</f>
        <v>12000</v>
      </c>
      <c r="H742" s="48">
        <f>H743+H744+H745+H746+H747+H749</f>
        <v>902.63699999999994</v>
      </c>
      <c r="I742" s="48">
        <f>I743+I744+I745+I746+I747+I749</f>
        <v>0</v>
      </c>
      <c r="J742" s="48">
        <f>J743+J744+J745+J746+J747+J749</f>
        <v>0</v>
      </c>
      <c r="K742" s="48">
        <f>K743+K744+K745+K746+K747+K749</f>
        <v>0</v>
      </c>
      <c r="L742" s="48">
        <f>L743+L744+L745+L746+L747+L749</f>
        <v>0</v>
      </c>
      <c r="M742" s="48">
        <f>M743+M744+M745+M746+M747+M749</f>
        <v>0</v>
      </c>
      <c r="N742" s="48">
        <f>N743+N744+N745+N746+N747+N749</f>
        <v>0</v>
      </c>
      <c r="O742" s="57">
        <f>O743+O744+O745+O746+O747+O749</f>
        <v>0</v>
      </c>
      <c r="P742" s="57">
        <f>P743+P744+P745+P746+P747+P749</f>
        <v>0</v>
      </c>
      <c r="Q742" s="57">
        <f>Q743+Q744+Q745+Q746+Q747+Q749</f>
        <v>0</v>
      </c>
    </row>
    <row r="743" ht="15" customHeight="1">
      <c r="A743" s="76"/>
      <c r="B743" s="71"/>
      <c r="C743" s="46" t="s">
        <v>11</v>
      </c>
      <c r="D743" s="32"/>
      <c r="E743" s="48">
        <f t="shared" si="492"/>
        <v>0</v>
      </c>
      <c r="F743" s="48">
        <v>0</v>
      </c>
      <c r="G743" s="48">
        <v>0</v>
      </c>
      <c r="H743" s="48">
        <v>0</v>
      </c>
      <c r="I743" s="48">
        <v>0</v>
      </c>
      <c r="J743" s="48">
        <v>0</v>
      </c>
      <c r="K743" s="48">
        <v>0</v>
      </c>
      <c r="L743" s="48">
        <v>0</v>
      </c>
      <c r="M743" s="48">
        <v>0</v>
      </c>
      <c r="N743" s="48">
        <v>0</v>
      </c>
      <c r="O743" s="57">
        <v>0</v>
      </c>
      <c r="P743" s="57">
        <v>0</v>
      </c>
      <c r="Q743" s="57">
        <v>0</v>
      </c>
    </row>
    <row r="744" ht="15" customHeight="1">
      <c r="A744" s="76"/>
      <c r="B744" s="71"/>
      <c r="C744" s="46" t="s">
        <v>22</v>
      </c>
      <c r="D744" s="53" t="s">
        <v>215</v>
      </c>
      <c r="E744" s="48">
        <f t="shared" si="492"/>
        <v>14302.637000000001</v>
      </c>
      <c r="F744" s="48">
        <v>1400</v>
      </c>
      <c r="G744" s="48">
        <v>12000</v>
      </c>
      <c r="H744" s="48">
        <v>902.63699999999994</v>
      </c>
      <c r="I744" s="48">
        <v>0</v>
      </c>
      <c r="J744" s="48">
        <v>0</v>
      </c>
      <c r="K744" s="48">
        <v>0</v>
      </c>
      <c r="L744" s="48">
        <v>0</v>
      </c>
      <c r="M744" s="48">
        <v>0</v>
      </c>
      <c r="N744" s="48">
        <v>0</v>
      </c>
      <c r="O744" s="57">
        <v>0</v>
      </c>
      <c r="P744" s="57">
        <v>0</v>
      </c>
      <c r="Q744" s="57">
        <v>0</v>
      </c>
    </row>
    <row r="745" ht="15" customHeight="1">
      <c r="A745" s="76"/>
      <c r="B745" s="71"/>
      <c r="C745" s="46" t="s">
        <v>13</v>
      </c>
      <c r="D745" s="53"/>
      <c r="E745" s="48">
        <f t="shared" si="492"/>
        <v>0</v>
      </c>
      <c r="F745" s="48">
        <v>0</v>
      </c>
      <c r="G745" s="48">
        <v>0</v>
      </c>
      <c r="H745" s="48">
        <v>0</v>
      </c>
      <c r="I745" s="48">
        <v>0</v>
      </c>
      <c r="J745" s="48">
        <v>0</v>
      </c>
      <c r="K745" s="48">
        <v>0</v>
      </c>
      <c r="L745" s="48">
        <v>0</v>
      </c>
      <c r="M745" s="48">
        <v>0</v>
      </c>
      <c r="N745" s="48">
        <v>0</v>
      </c>
      <c r="O745" s="57">
        <v>0</v>
      </c>
      <c r="P745" s="57">
        <v>0</v>
      </c>
      <c r="Q745" s="57">
        <v>0</v>
      </c>
    </row>
    <row r="746" ht="30" customHeight="1">
      <c r="A746" s="76"/>
      <c r="B746" s="71"/>
      <c r="C746" s="46" t="s">
        <v>14</v>
      </c>
      <c r="D746" s="53"/>
      <c r="E746" s="48">
        <f t="shared" si="492"/>
        <v>0</v>
      </c>
      <c r="F746" s="48">
        <v>0</v>
      </c>
      <c r="G746" s="48">
        <v>0</v>
      </c>
      <c r="H746" s="48">
        <v>0</v>
      </c>
      <c r="I746" s="48">
        <v>0</v>
      </c>
      <c r="J746" s="48">
        <v>0</v>
      </c>
      <c r="K746" s="48">
        <v>0</v>
      </c>
      <c r="L746" s="48">
        <v>0</v>
      </c>
      <c r="M746" s="48">
        <v>0</v>
      </c>
      <c r="N746" s="48">
        <v>0</v>
      </c>
      <c r="O746" s="57">
        <v>0</v>
      </c>
      <c r="P746" s="57">
        <v>0</v>
      </c>
      <c r="Q746" s="57">
        <v>0</v>
      </c>
    </row>
    <row r="747" ht="15" customHeight="1">
      <c r="A747" s="76"/>
      <c r="B747" s="71"/>
      <c r="C747" s="46" t="s">
        <v>17</v>
      </c>
      <c r="D747" s="53"/>
      <c r="E747" s="48">
        <f t="shared" si="492"/>
        <v>0</v>
      </c>
      <c r="F747" s="48">
        <v>0</v>
      </c>
      <c r="G747" s="48">
        <v>0</v>
      </c>
      <c r="H747" s="48">
        <v>0</v>
      </c>
      <c r="I747" s="48">
        <v>0</v>
      </c>
      <c r="J747" s="48">
        <v>0</v>
      </c>
      <c r="K747" s="48">
        <v>0</v>
      </c>
      <c r="L747" s="48">
        <v>0</v>
      </c>
      <c r="M747" s="48">
        <v>0</v>
      </c>
      <c r="N747" s="48">
        <v>0</v>
      </c>
      <c r="O747" s="57">
        <v>0</v>
      </c>
      <c r="P747" s="57">
        <v>0</v>
      </c>
      <c r="Q747" s="57">
        <v>0</v>
      </c>
    </row>
    <row r="748" ht="28" customHeight="1">
      <c r="A748" s="76"/>
      <c r="B748" s="71"/>
      <c r="C748" s="46" t="s">
        <v>18</v>
      </c>
      <c r="D748" s="53"/>
      <c r="E748" s="48">
        <f t="shared" si="492"/>
        <v>0</v>
      </c>
      <c r="F748" s="48">
        <v>0</v>
      </c>
      <c r="G748" s="48">
        <v>0</v>
      </c>
      <c r="H748" s="48">
        <v>0</v>
      </c>
      <c r="I748" s="48">
        <v>0</v>
      </c>
      <c r="J748" s="48">
        <v>0</v>
      </c>
      <c r="K748" s="48">
        <v>0</v>
      </c>
      <c r="L748" s="48">
        <v>0</v>
      </c>
      <c r="M748" s="48">
        <v>0</v>
      </c>
      <c r="N748" s="48">
        <v>0</v>
      </c>
      <c r="O748" s="57">
        <v>0</v>
      </c>
      <c r="P748" s="57">
        <v>0</v>
      </c>
      <c r="Q748" s="57">
        <v>0</v>
      </c>
    </row>
    <row r="749" ht="28.5" customHeight="1">
      <c r="A749" s="29"/>
      <c r="B749" s="75"/>
      <c r="C749" s="46" t="s">
        <v>24</v>
      </c>
      <c r="D749" s="53"/>
      <c r="E749" s="48">
        <f t="shared" ref="E749:E781" si="529">F749+G749+H749+I749+J749+K749+L749+M749+N749+O749+P749+Q749</f>
        <v>0</v>
      </c>
      <c r="F749" s="48">
        <v>0</v>
      </c>
      <c r="G749" s="48">
        <v>0</v>
      </c>
      <c r="H749" s="48">
        <v>0</v>
      </c>
      <c r="I749" s="48">
        <v>0</v>
      </c>
      <c r="J749" s="48">
        <v>0</v>
      </c>
      <c r="K749" s="48">
        <v>0</v>
      </c>
      <c r="L749" s="48">
        <v>0</v>
      </c>
      <c r="M749" s="48">
        <v>0</v>
      </c>
      <c r="N749" s="48">
        <v>0</v>
      </c>
      <c r="O749" s="57">
        <v>0</v>
      </c>
      <c r="P749" s="57">
        <v>0</v>
      </c>
      <c r="Q749" s="57">
        <v>0</v>
      </c>
    </row>
    <row r="750" ht="15">
      <c r="A750" s="67" t="s">
        <v>218</v>
      </c>
      <c r="B750" s="68" t="s">
        <v>219</v>
      </c>
      <c r="C750" s="46" t="s">
        <v>10</v>
      </c>
      <c r="D750" s="32"/>
      <c r="E750" s="48">
        <f t="shared" si="529"/>
        <v>4224156.9547600001</v>
      </c>
      <c r="F750" s="48">
        <f t="shared" ref="F750:F756" si="530">F758+F790+F814</f>
        <v>271983.63209999999</v>
      </c>
      <c r="G750" s="48">
        <f t="shared" ref="G750:G756" si="531">G758+G790+G814</f>
        <v>300593.20811999997</v>
      </c>
      <c r="H750" s="48">
        <f t="shared" ref="H750:H756" si="532">H758+H790+H814</f>
        <v>400546.23690000002</v>
      </c>
      <c r="I750" s="48">
        <f t="shared" ref="I750:I756" si="533">I758+I790+I814</f>
        <v>369607.67509999999</v>
      </c>
      <c r="J750" s="48">
        <f t="shared" ref="J750:J756" si="534">J758+J790+J814</f>
        <v>369691.77534000005</v>
      </c>
      <c r="K750" s="48">
        <f t="shared" ref="K750:K756" si="535">K758+K790+K814</f>
        <v>393391.82999999996</v>
      </c>
      <c r="L750" s="48">
        <f t="shared" ref="L750:L756" si="536">L758+L790+L814</f>
        <v>484987.44949999999</v>
      </c>
      <c r="M750" s="48">
        <f t="shared" ref="M750:M756" si="537">M758+M790+M814</f>
        <v>306509.16999999998</v>
      </c>
      <c r="N750" s="48">
        <f t="shared" ref="N750:N756" si="538">N758+N790+N814</f>
        <v>316493.84137000004</v>
      </c>
      <c r="O750" s="57">
        <f t="shared" ref="O750:O756" si="539">O758+O790+O814</f>
        <v>338928.49210999999</v>
      </c>
      <c r="P750" s="57">
        <f t="shared" ref="P750:P756" si="540">P758+P790+P814</f>
        <v>334653.03210999997</v>
      </c>
      <c r="Q750" s="57">
        <f t="shared" ref="Q750:Q756" si="541">Q758+Q790+Q814</f>
        <v>336770.61210999999</v>
      </c>
      <c r="R750" s="39"/>
    </row>
    <row r="751" ht="15">
      <c r="A751" s="70"/>
      <c r="B751" s="71"/>
      <c r="C751" s="46" t="s">
        <v>11</v>
      </c>
      <c r="D751" s="32">
        <v>814</v>
      </c>
      <c r="E751" s="48">
        <f t="shared" si="529"/>
        <v>281308.13</v>
      </c>
      <c r="F751" s="48">
        <f t="shared" si="530"/>
        <v>0</v>
      </c>
      <c r="G751" s="48">
        <f t="shared" si="531"/>
        <v>0</v>
      </c>
      <c r="H751" s="48">
        <f t="shared" si="532"/>
        <v>0</v>
      </c>
      <c r="I751" s="48">
        <f t="shared" si="533"/>
        <v>0</v>
      </c>
      <c r="J751" s="48">
        <f t="shared" si="534"/>
        <v>9888.1299999999992</v>
      </c>
      <c r="K751" s="48">
        <f t="shared" si="535"/>
        <v>12000</v>
      </c>
      <c r="L751" s="48">
        <f t="shared" si="536"/>
        <v>47500</v>
      </c>
      <c r="M751" s="48">
        <f t="shared" si="537"/>
        <v>41800</v>
      </c>
      <c r="N751" s="48">
        <f t="shared" si="538"/>
        <v>45600</v>
      </c>
      <c r="O751" s="57">
        <f t="shared" si="539"/>
        <v>41800</v>
      </c>
      <c r="P751" s="57">
        <f t="shared" si="540"/>
        <v>41800</v>
      </c>
      <c r="Q751" s="57">
        <f t="shared" si="541"/>
        <v>40920</v>
      </c>
      <c r="S751" s="39"/>
    </row>
    <row r="752" ht="15">
      <c r="A752" s="70"/>
      <c r="B752" s="71"/>
      <c r="C752" s="46" t="s">
        <v>22</v>
      </c>
      <c r="D752" s="53" t="s">
        <v>220</v>
      </c>
      <c r="E752" s="48">
        <f t="shared" si="529"/>
        <v>3899952.3247600002</v>
      </c>
      <c r="F752" s="48">
        <f t="shared" si="530"/>
        <v>266483.63209999999</v>
      </c>
      <c r="G752" s="48">
        <f t="shared" si="531"/>
        <v>293593.20811999997</v>
      </c>
      <c r="H752" s="48">
        <f t="shared" si="532"/>
        <v>386746.23690000002</v>
      </c>
      <c r="I752" s="48">
        <f t="shared" si="533"/>
        <v>355487.17509999999</v>
      </c>
      <c r="J752" s="48">
        <f t="shared" si="534"/>
        <v>358803.64534000005</v>
      </c>
      <c r="K752" s="48">
        <f t="shared" si="535"/>
        <v>380591.82999999996</v>
      </c>
      <c r="L752" s="48">
        <f t="shared" si="536"/>
        <v>437461.44949999999</v>
      </c>
      <c r="M752" s="48">
        <f t="shared" si="537"/>
        <v>264659.16999999998</v>
      </c>
      <c r="N752" s="48">
        <f t="shared" si="538"/>
        <v>270793.84137000004</v>
      </c>
      <c r="O752" s="57">
        <f t="shared" si="539"/>
        <v>296628.49210999999</v>
      </c>
      <c r="P752" s="57">
        <f t="shared" si="540"/>
        <v>292853.03210999997</v>
      </c>
      <c r="Q752" s="57">
        <f t="shared" si="541"/>
        <v>295850.61210999999</v>
      </c>
      <c r="R752" s="39"/>
      <c r="S752" s="39"/>
      <c r="T752" s="39"/>
    </row>
    <row r="753" ht="15">
      <c r="A753" s="70"/>
      <c r="B753" s="71"/>
      <c r="C753" s="46" t="s">
        <v>13</v>
      </c>
      <c r="D753" s="53"/>
      <c r="E753" s="48">
        <f t="shared" si="529"/>
        <v>0</v>
      </c>
      <c r="F753" s="48">
        <f t="shared" si="530"/>
        <v>0</v>
      </c>
      <c r="G753" s="48">
        <f t="shared" si="531"/>
        <v>0</v>
      </c>
      <c r="H753" s="48">
        <f t="shared" si="532"/>
        <v>0</v>
      </c>
      <c r="I753" s="48">
        <f t="shared" si="533"/>
        <v>0</v>
      </c>
      <c r="J753" s="48">
        <f t="shared" si="534"/>
        <v>0</v>
      </c>
      <c r="K753" s="48">
        <f t="shared" si="535"/>
        <v>0</v>
      </c>
      <c r="L753" s="48">
        <f t="shared" si="536"/>
        <v>0</v>
      </c>
      <c r="M753" s="48">
        <f t="shared" si="537"/>
        <v>0</v>
      </c>
      <c r="N753" s="48">
        <f t="shared" si="538"/>
        <v>0</v>
      </c>
      <c r="O753" s="57">
        <f t="shared" si="539"/>
        <v>0</v>
      </c>
      <c r="P753" s="57">
        <f t="shared" si="540"/>
        <v>0</v>
      </c>
      <c r="Q753" s="57">
        <f t="shared" si="541"/>
        <v>0</v>
      </c>
      <c r="S753" s="39"/>
      <c r="T753" s="39"/>
    </row>
    <row r="754" ht="30">
      <c r="A754" s="70"/>
      <c r="B754" s="71"/>
      <c r="C754" s="46" t="s">
        <v>14</v>
      </c>
      <c r="D754" s="53" t="s">
        <v>140</v>
      </c>
      <c r="E754" s="48">
        <f t="shared" si="529"/>
        <v>42896.5</v>
      </c>
      <c r="F754" s="48">
        <f t="shared" si="530"/>
        <v>5500</v>
      </c>
      <c r="G754" s="48">
        <f t="shared" si="531"/>
        <v>7000</v>
      </c>
      <c r="H754" s="48">
        <f t="shared" si="532"/>
        <v>13800</v>
      </c>
      <c r="I754" s="48">
        <f t="shared" si="533"/>
        <v>14120.5</v>
      </c>
      <c r="J754" s="48">
        <f t="shared" si="534"/>
        <v>1000</v>
      </c>
      <c r="K754" s="48">
        <f t="shared" si="535"/>
        <v>800</v>
      </c>
      <c r="L754" s="48">
        <v>26</v>
      </c>
      <c r="M754" s="48">
        <f t="shared" si="537"/>
        <v>50</v>
      </c>
      <c r="N754" s="48">
        <f t="shared" si="538"/>
        <v>100</v>
      </c>
      <c r="O754" s="57">
        <f t="shared" si="539"/>
        <v>500</v>
      </c>
      <c r="P754" s="57">
        <f t="shared" si="540"/>
        <v>0</v>
      </c>
      <c r="Q754" s="57">
        <f t="shared" si="541"/>
        <v>0</v>
      </c>
    </row>
    <row r="755" ht="15">
      <c r="A755" s="70"/>
      <c r="B755" s="71"/>
      <c r="C755" s="46" t="s">
        <v>17</v>
      </c>
      <c r="D755" s="53"/>
      <c r="E755" s="48">
        <f t="shared" si="529"/>
        <v>0</v>
      </c>
      <c r="F755" s="48">
        <f t="shared" si="530"/>
        <v>0</v>
      </c>
      <c r="G755" s="48">
        <f t="shared" si="531"/>
        <v>0</v>
      </c>
      <c r="H755" s="48">
        <f t="shared" si="532"/>
        <v>0</v>
      </c>
      <c r="I755" s="48">
        <f t="shared" si="533"/>
        <v>0</v>
      </c>
      <c r="J755" s="48">
        <f t="shared" si="534"/>
        <v>0</v>
      </c>
      <c r="K755" s="48">
        <f t="shared" si="535"/>
        <v>0</v>
      </c>
      <c r="L755" s="48">
        <f t="shared" si="536"/>
        <v>0</v>
      </c>
      <c r="M755" s="48">
        <f t="shared" si="537"/>
        <v>0</v>
      </c>
      <c r="N755" s="48">
        <f t="shared" si="538"/>
        <v>0</v>
      </c>
      <c r="O755" s="57">
        <f t="shared" si="539"/>
        <v>0</v>
      </c>
      <c r="P755" s="57">
        <f t="shared" si="540"/>
        <v>0</v>
      </c>
      <c r="Q755" s="57">
        <f t="shared" si="541"/>
        <v>0</v>
      </c>
    </row>
    <row r="756" ht="30">
      <c r="A756" s="70"/>
      <c r="B756" s="71"/>
      <c r="C756" s="46" t="s">
        <v>18</v>
      </c>
      <c r="D756" s="53"/>
      <c r="E756" s="48">
        <f t="shared" si="529"/>
        <v>0</v>
      </c>
      <c r="F756" s="48">
        <f t="shared" si="530"/>
        <v>0</v>
      </c>
      <c r="G756" s="48">
        <f t="shared" si="531"/>
        <v>0</v>
      </c>
      <c r="H756" s="48">
        <f t="shared" si="532"/>
        <v>0</v>
      </c>
      <c r="I756" s="48">
        <f t="shared" si="533"/>
        <v>0</v>
      </c>
      <c r="J756" s="48">
        <f t="shared" si="534"/>
        <v>0</v>
      </c>
      <c r="K756" s="48">
        <f t="shared" si="535"/>
        <v>0</v>
      </c>
      <c r="L756" s="48">
        <f t="shared" si="536"/>
        <v>0</v>
      </c>
      <c r="M756" s="48">
        <f t="shared" si="537"/>
        <v>0</v>
      </c>
      <c r="N756" s="48">
        <f t="shared" si="538"/>
        <v>0</v>
      </c>
      <c r="O756" s="57">
        <f t="shared" si="539"/>
        <v>0</v>
      </c>
      <c r="P756" s="57">
        <f t="shared" si="540"/>
        <v>0</v>
      </c>
      <c r="Q756" s="57">
        <f t="shared" si="541"/>
        <v>0</v>
      </c>
    </row>
    <row r="757" ht="30">
      <c r="A757" s="74"/>
      <c r="B757" s="75"/>
      <c r="C757" s="46" t="s">
        <v>24</v>
      </c>
      <c r="D757" s="53"/>
      <c r="E757" s="48">
        <f t="shared" si="529"/>
        <v>0</v>
      </c>
      <c r="F757" s="48">
        <f>F765+F797</f>
        <v>0</v>
      </c>
      <c r="G757" s="48">
        <f>G765+G797</f>
        <v>0</v>
      </c>
      <c r="H757" s="48">
        <f>H765+H797</f>
        <v>0</v>
      </c>
      <c r="I757" s="48">
        <f>I765+I797</f>
        <v>0</v>
      </c>
      <c r="J757" s="48">
        <f>J765+J797</f>
        <v>0</v>
      </c>
      <c r="K757" s="48">
        <f>K765+K797</f>
        <v>0</v>
      </c>
      <c r="L757" s="48">
        <f>L765+L797</f>
        <v>0</v>
      </c>
      <c r="M757" s="48">
        <f>M765+M797</f>
        <v>0</v>
      </c>
      <c r="N757" s="48">
        <f>N765+N797</f>
        <v>0</v>
      </c>
      <c r="O757" s="57">
        <f>O765+O797</f>
        <v>0</v>
      </c>
      <c r="P757" s="57">
        <f>P765+P797</f>
        <v>0</v>
      </c>
      <c r="Q757" s="57">
        <f>Q765+Q797</f>
        <v>0</v>
      </c>
    </row>
    <row r="758" ht="15" customHeight="1">
      <c r="A758" s="24" t="s">
        <v>221</v>
      </c>
      <c r="B758" s="68" t="s">
        <v>222</v>
      </c>
      <c r="C758" s="46" t="s">
        <v>10</v>
      </c>
      <c r="D758" s="32"/>
      <c r="E758" s="48">
        <f t="shared" si="529"/>
        <v>2190624.1118700001</v>
      </c>
      <c r="F758" s="48">
        <f>F759+F760+F761+F762+F763+F765</f>
        <v>121563.15437999999</v>
      </c>
      <c r="G758" s="48">
        <f>G759+G760+G761+G762+G763+G765</f>
        <v>129336.01233</v>
      </c>
      <c r="H758" s="48">
        <f>H759+H760+H761+H762+H763+H765</f>
        <v>141464.60000000001</v>
      </c>
      <c r="I758" s="48">
        <f>I759+I760+I761+I762+I763+I765</f>
        <v>144777.52518</v>
      </c>
      <c r="J758" s="48">
        <f>J759+J760+J761+J762+J763+J765</f>
        <v>152735.81009000001</v>
      </c>
      <c r="K758" s="48">
        <f>K759+K760+K761+K762+K763+K765</f>
        <v>165925.39999999999</v>
      </c>
      <c r="L758" s="48">
        <f>L759+L760+L761+L762+L763+L765</f>
        <v>159871.61653</v>
      </c>
      <c r="M758" s="48">
        <f>M759+M760+M761+M762+M763+M765</f>
        <v>184125.02187</v>
      </c>
      <c r="N758" s="48">
        <f>N759+N760+N761+N762+N763+N765</f>
        <v>229077.86516000002</v>
      </c>
      <c r="O758" s="57">
        <f>O759+O760+O761+O762+O763+O765</f>
        <v>252345.48210999998</v>
      </c>
      <c r="P758" s="57">
        <f>P759+P760+P761+P762+P763+P765</f>
        <v>253642.02210999999</v>
      </c>
      <c r="Q758" s="57">
        <f>Q759+Q760+Q761+Q762+Q763+Q765</f>
        <v>255759.60211000001</v>
      </c>
    </row>
    <row r="759" ht="15" customHeight="1">
      <c r="A759" s="76"/>
      <c r="B759" s="71"/>
      <c r="C759" s="46" t="s">
        <v>11</v>
      </c>
      <c r="D759" s="32">
        <v>814</v>
      </c>
      <c r="E759" s="48">
        <f t="shared" si="529"/>
        <v>170120</v>
      </c>
      <c r="F759" s="48">
        <f t="shared" ref="F759:F765" si="542">F767+F775+F783</f>
        <v>0</v>
      </c>
      <c r="G759" s="48">
        <f t="shared" ref="G759:G765" si="543">G767+G775+G783</f>
        <v>0</v>
      </c>
      <c r="H759" s="48">
        <f t="shared" ref="H759:H765" si="544">H767+H775+H783</f>
        <v>0</v>
      </c>
      <c r="I759" s="48">
        <f t="shared" ref="I759:I765" si="545">I767+I775+I783</f>
        <v>0</v>
      </c>
      <c r="J759" s="48">
        <f t="shared" ref="J759:J765" si="546">J767+J775+J783</f>
        <v>0</v>
      </c>
      <c r="K759" s="48">
        <f t="shared" ref="K759:K765" si="547">K767+K775+K783</f>
        <v>0</v>
      </c>
      <c r="L759" s="48">
        <f t="shared" ref="L759:L765" si="548">L767+L775+L783</f>
        <v>0</v>
      </c>
      <c r="M759" s="48">
        <f t="shared" ref="M759:M765" si="549">M767+M775+M783</f>
        <v>0</v>
      </c>
      <c r="N759" s="48">
        <f t="shared" ref="N759:N765" si="550">N767+N775+N783</f>
        <v>45600</v>
      </c>
      <c r="O759" s="57">
        <f t="shared" ref="O759:O765" si="551">O767+O775+O783</f>
        <v>41800</v>
      </c>
      <c r="P759" s="57">
        <f t="shared" ref="P759:P765" si="552">P767+P775+P783</f>
        <v>41800</v>
      </c>
      <c r="Q759" s="57">
        <f t="shared" ref="Q759:Q765" si="553">Q767+Q775+Q783</f>
        <v>40920</v>
      </c>
    </row>
    <row r="760" ht="15" customHeight="1">
      <c r="A760" s="76"/>
      <c r="B760" s="71"/>
      <c r="C760" s="46" t="s">
        <v>22</v>
      </c>
      <c r="D760" s="53" t="s">
        <v>23</v>
      </c>
      <c r="E760" s="48">
        <f t="shared" si="529"/>
        <v>2017707.6118700001</v>
      </c>
      <c r="F760" s="48">
        <f t="shared" si="542"/>
        <v>121563.15437999999</v>
      </c>
      <c r="G760" s="48">
        <f t="shared" si="543"/>
        <v>129336.01233</v>
      </c>
      <c r="H760" s="48">
        <f t="shared" si="544"/>
        <v>141464.60000000001</v>
      </c>
      <c r="I760" s="48">
        <f t="shared" si="545"/>
        <v>144457.02518</v>
      </c>
      <c r="J760" s="48">
        <f t="shared" si="546"/>
        <v>151735.81009000001</v>
      </c>
      <c r="K760" s="48">
        <f t="shared" si="547"/>
        <v>165125.39999999999</v>
      </c>
      <c r="L760" s="48">
        <f t="shared" si="548"/>
        <v>159845.61653</v>
      </c>
      <c r="M760" s="48">
        <f t="shared" si="549"/>
        <v>184075.02187</v>
      </c>
      <c r="N760" s="48">
        <f t="shared" si="550"/>
        <v>183377.86516000002</v>
      </c>
      <c r="O760" s="57">
        <f t="shared" si="551"/>
        <v>210045.48210999998</v>
      </c>
      <c r="P760" s="57">
        <f t="shared" si="552"/>
        <v>211842.02210999999</v>
      </c>
      <c r="Q760" s="57">
        <f t="shared" si="553"/>
        <v>214839.60211000001</v>
      </c>
    </row>
    <row r="761" ht="15" customHeight="1">
      <c r="A761" s="76"/>
      <c r="B761" s="71"/>
      <c r="C761" s="46" t="s">
        <v>13</v>
      </c>
      <c r="D761" s="53"/>
      <c r="E761" s="48">
        <f t="shared" si="529"/>
        <v>0</v>
      </c>
      <c r="F761" s="48">
        <f t="shared" si="542"/>
        <v>0</v>
      </c>
      <c r="G761" s="48">
        <f t="shared" si="543"/>
        <v>0</v>
      </c>
      <c r="H761" s="48">
        <f t="shared" si="544"/>
        <v>0</v>
      </c>
      <c r="I761" s="48">
        <f t="shared" si="545"/>
        <v>0</v>
      </c>
      <c r="J761" s="48">
        <f t="shared" si="546"/>
        <v>0</v>
      </c>
      <c r="K761" s="48">
        <f t="shared" si="547"/>
        <v>0</v>
      </c>
      <c r="L761" s="48">
        <f t="shared" si="548"/>
        <v>0</v>
      </c>
      <c r="M761" s="48">
        <f t="shared" si="549"/>
        <v>0</v>
      </c>
      <c r="N761" s="48">
        <f t="shared" si="550"/>
        <v>0</v>
      </c>
      <c r="O761" s="57">
        <f t="shared" si="551"/>
        <v>0</v>
      </c>
      <c r="P761" s="57">
        <f t="shared" si="552"/>
        <v>0</v>
      </c>
      <c r="Q761" s="57">
        <f t="shared" si="553"/>
        <v>0</v>
      </c>
    </row>
    <row r="762" ht="30" customHeight="1">
      <c r="A762" s="76"/>
      <c r="B762" s="71"/>
      <c r="C762" s="46" t="s">
        <v>14</v>
      </c>
      <c r="D762" s="53" t="s">
        <v>140</v>
      </c>
      <c r="E762" s="48">
        <f t="shared" si="529"/>
        <v>2796.5</v>
      </c>
      <c r="F762" s="48">
        <f t="shared" si="542"/>
        <v>0</v>
      </c>
      <c r="G762" s="48">
        <f t="shared" si="543"/>
        <v>0</v>
      </c>
      <c r="H762" s="48">
        <f t="shared" si="544"/>
        <v>0</v>
      </c>
      <c r="I762" s="48">
        <f t="shared" si="545"/>
        <v>320.5</v>
      </c>
      <c r="J762" s="48">
        <f t="shared" si="546"/>
        <v>1000</v>
      </c>
      <c r="K762" s="48">
        <f t="shared" si="547"/>
        <v>800</v>
      </c>
      <c r="L762" s="48">
        <f t="shared" si="548"/>
        <v>26</v>
      </c>
      <c r="M762" s="48">
        <f t="shared" si="549"/>
        <v>50</v>
      </c>
      <c r="N762" s="48">
        <f t="shared" si="550"/>
        <v>100</v>
      </c>
      <c r="O762" s="57">
        <f t="shared" si="551"/>
        <v>500</v>
      </c>
      <c r="P762" s="57">
        <f t="shared" si="552"/>
        <v>0</v>
      </c>
      <c r="Q762" s="57">
        <f t="shared" si="553"/>
        <v>0</v>
      </c>
    </row>
    <row r="763" ht="15" customHeight="1">
      <c r="A763" s="76"/>
      <c r="B763" s="71"/>
      <c r="C763" s="46" t="s">
        <v>17</v>
      </c>
      <c r="D763" s="53"/>
      <c r="E763" s="48">
        <f t="shared" si="529"/>
        <v>0</v>
      </c>
      <c r="F763" s="48">
        <f t="shared" si="542"/>
        <v>0</v>
      </c>
      <c r="G763" s="48">
        <f t="shared" si="543"/>
        <v>0</v>
      </c>
      <c r="H763" s="48">
        <f t="shared" si="544"/>
        <v>0</v>
      </c>
      <c r="I763" s="48">
        <f t="shared" si="545"/>
        <v>0</v>
      </c>
      <c r="J763" s="48">
        <f t="shared" si="546"/>
        <v>0</v>
      </c>
      <c r="K763" s="48">
        <f t="shared" si="547"/>
        <v>0</v>
      </c>
      <c r="L763" s="48">
        <f t="shared" si="548"/>
        <v>0</v>
      </c>
      <c r="M763" s="48">
        <f t="shared" si="549"/>
        <v>0</v>
      </c>
      <c r="N763" s="48">
        <f t="shared" si="550"/>
        <v>0</v>
      </c>
      <c r="O763" s="57">
        <f t="shared" si="551"/>
        <v>0</v>
      </c>
      <c r="P763" s="57">
        <f t="shared" si="552"/>
        <v>0</v>
      </c>
      <c r="Q763" s="57">
        <f t="shared" si="553"/>
        <v>0</v>
      </c>
    </row>
    <row r="764" ht="30" customHeight="1">
      <c r="A764" s="76"/>
      <c r="B764" s="71"/>
      <c r="C764" s="46" t="s">
        <v>18</v>
      </c>
      <c r="D764" s="53"/>
      <c r="E764" s="48">
        <f t="shared" si="529"/>
        <v>0</v>
      </c>
      <c r="F764" s="48">
        <f t="shared" si="542"/>
        <v>0</v>
      </c>
      <c r="G764" s="48">
        <f t="shared" si="543"/>
        <v>0</v>
      </c>
      <c r="H764" s="48">
        <f t="shared" si="544"/>
        <v>0</v>
      </c>
      <c r="I764" s="48">
        <f t="shared" si="545"/>
        <v>0</v>
      </c>
      <c r="J764" s="48">
        <f t="shared" si="546"/>
        <v>0</v>
      </c>
      <c r="K764" s="48">
        <f t="shared" si="547"/>
        <v>0</v>
      </c>
      <c r="L764" s="48">
        <f t="shared" si="548"/>
        <v>0</v>
      </c>
      <c r="M764" s="48">
        <f t="shared" si="549"/>
        <v>0</v>
      </c>
      <c r="N764" s="48">
        <f t="shared" si="550"/>
        <v>0</v>
      </c>
      <c r="O764" s="57">
        <f t="shared" si="551"/>
        <v>0</v>
      </c>
      <c r="P764" s="57">
        <f t="shared" si="552"/>
        <v>0</v>
      </c>
      <c r="Q764" s="57">
        <f t="shared" si="553"/>
        <v>0</v>
      </c>
    </row>
    <row r="765" ht="30" customHeight="1">
      <c r="A765" s="29"/>
      <c r="B765" s="75"/>
      <c r="C765" s="46" t="s">
        <v>24</v>
      </c>
      <c r="D765" s="53"/>
      <c r="E765" s="48">
        <f t="shared" si="529"/>
        <v>0</v>
      </c>
      <c r="F765" s="48">
        <f t="shared" si="542"/>
        <v>0</v>
      </c>
      <c r="G765" s="48">
        <f t="shared" si="543"/>
        <v>0</v>
      </c>
      <c r="H765" s="48">
        <f t="shared" si="544"/>
        <v>0</v>
      </c>
      <c r="I765" s="48">
        <f t="shared" si="545"/>
        <v>0</v>
      </c>
      <c r="J765" s="48">
        <f t="shared" si="546"/>
        <v>0</v>
      </c>
      <c r="K765" s="48">
        <f t="shared" si="547"/>
        <v>0</v>
      </c>
      <c r="L765" s="48">
        <f t="shared" si="548"/>
        <v>0</v>
      </c>
      <c r="M765" s="48">
        <f t="shared" si="549"/>
        <v>0</v>
      </c>
      <c r="N765" s="48">
        <f t="shared" si="550"/>
        <v>0</v>
      </c>
      <c r="O765" s="57">
        <f t="shared" si="551"/>
        <v>0</v>
      </c>
      <c r="P765" s="57">
        <f t="shared" si="552"/>
        <v>0</v>
      </c>
      <c r="Q765" s="57">
        <f t="shared" si="553"/>
        <v>0</v>
      </c>
    </row>
    <row r="766" ht="15" customHeight="1">
      <c r="A766" s="24" t="s">
        <v>223</v>
      </c>
      <c r="B766" s="68" t="s">
        <v>224</v>
      </c>
      <c r="C766" s="46" t="s">
        <v>10</v>
      </c>
      <c r="D766" s="32"/>
      <c r="E766" s="48">
        <f t="shared" si="529"/>
        <v>1362915.9628700002</v>
      </c>
      <c r="F766" s="48">
        <f>F767+F768+F769+F770+F771+F773</f>
        <v>120361.15238</v>
      </c>
      <c r="G766" s="48">
        <f>G767+G768+G769+G770+G771+G773</f>
        <v>128584.51233</v>
      </c>
      <c r="H766" s="48">
        <f>H767+H768+H769+H770+H771+H773</f>
        <v>137427.60000000001</v>
      </c>
      <c r="I766" s="48">
        <f>I767+I768+I769+I770+I771+I773</f>
        <v>140076.06967</v>
      </c>
      <c r="J766" s="48">
        <f>J767+J768+J769+J770+J771+J773</f>
        <v>147415.81009000001</v>
      </c>
      <c r="K766" s="48">
        <f>K767+K768+K769+K770+K771+K773</f>
        <v>164725.39999999999</v>
      </c>
      <c r="L766" s="48">
        <f>L767+L768+L769+L770+L771+L773</f>
        <v>159750.39653</v>
      </c>
      <c r="M766" s="48">
        <f>M767+M768+M769+M770+M771+M773</f>
        <v>183975.02187</v>
      </c>
      <c r="N766" s="48">
        <f>N767+N768+N769+N770+N771+N773</f>
        <v>48100</v>
      </c>
      <c r="O766" s="57">
        <f>O767+O768+O769+O770+O771+O773</f>
        <v>44500</v>
      </c>
      <c r="P766" s="57">
        <f>P767+P768+P769+P770+P771+P773</f>
        <v>44000</v>
      </c>
      <c r="Q766" s="57">
        <f>Q767+Q768+Q769+Q770+Q771+Q773</f>
        <v>44000</v>
      </c>
    </row>
    <row r="767" ht="15" customHeight="1">
      <c r="A767" s="76"/>
      <c r="B767" s="71"/>
      <c r="C767" s="46" t="s">
        <v>11</v>
      </c>
      <c r="D767" s="32"/>
      <c r="E767" s="48">
        <f t="shared" si="529"/>
        <v>170120</v>
      </c>
      <c r="F767" s="48">
        <v>0</v>
      </c>
      <c r="G767" s="48">
        <v>0</v>
      </c>
      <c r="H767" s="48">
        <v>0</v>
      </c>
      <c r="I767" s="48">
        <v>0</v>
      </c>
      <c r="J767" s="48">
        <v>0</v>
      </c>
      <c r="K767" s="48">
        <v>0</v>
      </c>
      <c r="L767" s="48">
        <v>0</v>
      </c>
      <c r="M767" s="48">
        <v>0</v>
      </c>
      <c r="N767" s="48">
        <v>45600</v>
      </c>
      <c r="O767" s="57">
        <v>41800</v>
      </c>
      <c r="P767" s="57">
        <v>41800</v>
      </c>
      <c r="Q767" s="57">
        <v>40920</v>
      </c>
    </row>
    <row r="768" ht="15" customHeight="1">
      <c r="A768" s="76"/>
      <c r="B768" s="71"/>
      <c r="C768" s="46" t="s">
        <v>22</v>
      </c>
      <c r="D768" s="53"/>
      <c r="E768" s="48">
        <f t="shared" si="529"/>
        <v>1189999.4628700002</v>
      </c>
      <c r="F768" s="48">
        <v>120361.15238</v>
      </c>
      <c r="G768" s="48">
        <v>128584.51233</v>
      </c>
      <c r="H768" s="48">
        <v>137427.60000000001</v>
      </c>
      <c r="I768" s="48">
        <v>139755.56967</v>
      </c>
      <c r="J768" s="48">
        <v>146415.81009000001</v>
      </c>
      <c r="K768" s="48">
        <v>163925.39999999999</v>
      </c>
      <c r="L768" s="48">
        <v>159724.39653</v>
      </c>
      <c r="M768" s="48">
        <v>183925.02187</v>
      </c>
      <c r="N768" s="48">
        <v>2400</v>
      </c>
      <c r="O768" s="57">
        <v>2200</v>
      </c>
      <c r="P768" s="57">
        <v>2200</v>
      </c>
      <c r="Q768" s="57">
        <v>3080</v>
      </c>
    </row>
    <row r="769" ht="15" customHeight="1">
      <c r="A769" s="76"/>
      <c r="B769" s="71"/>
      <c r="C769" s="46" t="s">
        <v>13</v>
      </c>
      <c r="D769" s="53"/>
      <c r="E769" s="48">
        <f t="shared" si="529"/>
        <v>0</v>
      </c>
      <c r="F769" s="48">
        <v>0</v>
      </c>
      <c r="G769" s="48">
        <v>0</v>
      </c>
      <c r="H769" s="48">
        <v>0</v>
      </c>
      <c r="I769" s="48">
        <v>0</v>
      </c>
      <c r="J769" s="48">
        <v>0</v>
      </c>
      <c r="K769" s="48">
        <v>0</v>
      </c>
      <c r="L769" s="48">
        <v>0</v>
      </c>
      <c r="M769" s="48">
        <v>0</v>
      </c>
      <c r="N769" s="48">
        <v>0</v>
      </c>
      <c r="O769" s="57">
        <v>0</v>
      </c>
      <c r="P769" s="57">
        <v>0</v>
      </c>
      <c r="Q769" s="57">
        <v>0</v>
      </c>
    </row>
    <row r="770" ht="30" customHeight="1">
      <c r="A770" s="76"/>
      <c r="B770" s="71"/>
      <c r="C770" s="46" t="s">
        <v>14</v>
      </c>
      <c r="D770" s="53" t="s">
        <v>140</v>
      </c>
      <c r="E770" s="48">
        <f t="shared" si="529"/>
        <v>2796.5</v>
      </c>
      <c r="F770" s="48">
        <v>0</v>
      </c>
      <c r="G770" s="48">
        <v>0</v>
      </c>
      <c r="H770" s="48">
        <v>0</v>
      </c>
      <c r="I770" s="48">
        <v>320.5</v>
      </c>
      <c r="J770" s="48">
        <v>1000</v>
      </c>
      <c r="K770" s="48">
        <v>800</v>
      </c>
      <c r="L770" s="48">
        <v>26</v>
      </c>
      <c r="M770" s="48">
        <v>50</v>
      </c>
      <c r="N770" s="48">
        <v>100</v>
      </c>
      <c r="O770" s="57">
        <v>500</v>
      </c>
      <c r="P770" s="57">
        <v>0</v>
      </c>
      <c r="Q770" s="57">
        <v>0</v>
      </c>
    </row>
    <row r="771" ht="15" customHeight="1">
      <c r="A771" s="76"/>
      <c r="B771" s="71"/>
      <c r="C771" s="46" t="s">
        <v>17</v>
      </c>
      <c r="D771" s="53"/>
      <c r="E771" s="48">
        <f t="shared" si="529"/>
        <v>0</v>
      </c>
      <c r="F771" s="48">
        <v>0</v>
      </c>
      <c r="G771" s="48">
        <v>0</v>
      </c>
      <c r="H771" s="48">
        <v>0</v>
      </c>
      <c r="I771" s="48">
        <v>0</v>
      </c>
      <c r="J771" s="48">
        <v>0</v>
      </c>
      <c r="K771" s="48">
        <v>0</v>
      </c>
      <c r="L771" s="48">
        <v>0</v>
      </c>
      <c r="M771" s="48">
        <v>0</v>
      </c>
      <c r="N771" s="48">
        <v>0</v>
      </c>
      <c r="O771" s="57">
        <v>0</v>
      </c>
      <c r="P771" s="57">
        <v>0</v>
      </c>
      <c r="Q771" s="57">
        <v>0</v>
      </c>
    </row>
    <row r="772" ht="29" customHeight="1">
      <c r="A772" s="76"/>
      <c r="B772" s="71"/>
      <c r="C772" s="46" t="s">
        <v>18</v>
      </c>
      <c r="D772" s="53"/>
      <c r="E772" s="48">
        <f t="shared" si="529"/>
        <v>0</v>
      </c>
      <c r="F772" s="48">
        <v>0</v>
      </c>
      <c r="G772" s="48">
        <v>0</v>
      </c>
      <c r="H772" s="48">
        <v>0</v>
      </c>
      <c r="I772" s="48">
        <v>0</v>
      </c>
      <c r="J772" s="48">
        <v>0</v>
      </c>
      <c r="K772" s="48">
        <v>0</v>
      </c>
      <c r="L772" s="48">
        <v>0</v>
      </c>
      <c r="M772" s="48">
        <v>0</v>
      </c>
      <c r="N772" s="48">
        <v>0</v>
      </c>
      <c r="O772" s="57">
        <v>0</v>
      </c>
      <c r="P772" s="57">
        <v>0</v>
      </c>
      <c r="Q772" s="57">
        <v>0</v>
      </c>
    </row>
    <row r="773" ht="30" customHeight="1">
      <c r="A773" s="29"/>
      <c r="B773" s="75"/>
      <c r="C773" s="46" t="s">
        <v>24</v>
      </c>
      <c r="D773" s="53"/>
      <c r="E773" s="48">
        <f t="shared" si="529"/>
        <v>0</v>
      </c>
      <c r="F773" s="48">
        <v>0</v>
      </c>
      <c r="G773" s="48">
        <v>0</v>
      </c>
      <c r="H773" s="48">
        <v>0</v>
      </c>
      <c r="I773" s="48">
        <v>0</v>
      </c>
      <c r="J773" s="48">
        <v>0</v>
      </c>
      <c r="K773" s="48">
        <v>0</v>
      </c>
      <c r="L773" s="48">
        <v>0</v>
      </c>
      <c r="M773" s="48">
        <v>0</v>
      </c>
      <c r="N773" s="48">
        <v>0</v>
      </c>
      <c r="O773" s="57">
        <v>0</v>
      </c>
      <c r="P773" s="57">
        <v>0</v>
      </c>
      <c r="Q773" s="57">
        <v>0</v>
      </c>
    </row>
    <row r="774" ht="15" customHeight="1">
      <c r="A774" s="24" t="s">
        <v>225</v>
      </c>
      <c r="B774" s="68" t="s">
        <v>226</v>
      </c>
      <c r="C774" s="46" t="s">
        <v>10</v>
      </c>
      <c r="D774" s="32"/>
      <c r="E774" s="48">
        <f t="shared" si="529"/>
        <v>818119.94148999988</v>
      </c>
      <c r="F774" s="48">
        <f>F775+F776+F777+F778+F779+F781</f>
        <v>0</v>
      </c>
      <c r="G774" s="48">
        <f>G775+G776+G777+G778+G779+G781</f>
        <v>0</v>
      </c>
      <c r="H774" s="48">
        <f>H775+H776+H777+H778+H779+H781</f>
        <v>2877</v>
      </c>
      <c r="I774" s="48">
        <f>I775+I776+I777+I778+I779+I781</f>
        <v>3825.02</v>
      </c>
      <c r="J774" s="48">
        <f>J775+J776+J777+J778+J779+J781</f>
        <v>4000</v>
      </c>
      <c r="K774" s="48">
        <f>K775+K776+K777+K778+K779+K781</f>
        <v>0</v>
      </c>
      <c r="L774" s="48">
        <f>L775+L776+L777+L778+L779+L781</f>
        <v>0</v>
      </c>
      <c r="M774" s="48">
        <f>M775+M776+M777+M778+M779+M781</f>
        <v>0</v>
      </c>
      <c r="N774" s="48">
        <f>N775+N776+N777+N778+N779+N781</f>
        <v>180126.51516000001</v>
      </c>
      <c r="O774" s="57">
        <f>O775+O776+O777+O778+O779+O781</f>
        <v>207193.58210999999</v>
      </c>
      <c r="P774" s="57">
        <f>P775+P776+P777+P778+P779+P781</f>
        <v>208990.12211</v>
      </c>
      <c r="Q774" s="57">
        <f>Q775+Q776+Q777+Q778+Q779+Q781</f>
        <v>211107.70211000001</v>
      </c>
    </row>
    <row r="775" ht="15" customHeight="1">
      <c r="A775" s="76"/>
      <c r="B775" s="71"/>
      <c r="C775" s="46" t="s">
        <v>11</v>
      </c>
      <c r="D775" s="32">
        <v>814</v>
      </c>
      <c r="E775" s="48">
        <f t="shared" si="529"/>
        <v>0</v>
      </c>
      <c r="F775" s="48">
        <v>0</v>
      </c>
      <c r="G775" s="48">
        <v>0</v>
      </c>
      <c r="H775" s="48">
        <v>0</v>
      </c>
      <c r="I775" s="48">
        <v>0</v>
      </c>
      <c r="J775" s="48">
        <v>0</v>
      </c>
      <c r="K775" s="48">
        <v>0</v>
      </c>
      <c r="L775" s="48">
        <v>0</v>
      </c>
      <c r="M775" s="48">
        <v>0</v>
      </c>
      <c r="N775" s="48">
        <v>0</v>
      </c>
      <c r="O775" s="57">
        <v>0</v>
      </c>
      <c r="P775" s="57">
        <v>0</v>
      </c>
      <c r="Q775" s="57">
        <v>0</v>
      </c>
    </row>
    <row r="776" ht="15" customHeight="1">
      <c r="A776" s="76"/>
      <c r="B776" s="71"/>
      <c r="C776" s="46" t="s">
        <v>22</v>
      </c>
      <c r="D776" s="53" t="s">
        <v>23</v>
      </c>
      <c r="E776" s="48">
        <f t="shared" si="529"/>
        <v>818119.94148999988</v>
      </c>
      <c r="F776" s="48">
        <v>0</v>
      </c>
      <c r="G776" s="48">
        <v>0</v>
      </c>
      <c r="H776" s="48">
        <v>2877</v>
      </c>
      <c r="I776" s="48">
        <v>3825.02</v>
      </c>
      <c r="J776" s="48">
        <v>4000</v>
      </c>
      <c r="K776" s="48">
        <f>4000-4000</f>
        <v>0</v>
      </c>
      <c r="L776" s="48">
        <f>4000-4000</f>
        <v>0</v>
      </c>
      <c r="M776" s="48">
        <f>4000-4000</f>
        <v>0</v>
      </c>
      <c r="N776" s="48">
        <v>180126.51516000001</v>
      </c>
      <c r="O776" s="57">
        <v>207193.58210999999</v>
      </c>
      <c r="P776" s="57">
        <v>208990.12211</v>
      </c>
      <c r="Q776" s="57">
        <v>211107.70211000001</v>
      </c>
    </row>
    <row r="777" ht="15" customHeight="1">
      <c r="A777" s="76"/>
      <c r="B777" s="71"/>
      <c r="C777" s="46" t="s">
        <v>13</v>
      </c>
      <c r="D777" s="53"/>
      <c r="E777" s="48">
        <f t="shared" si="529"/>
        <v>0</v>
      </c>
      <c r="F777" s="48">
        <v>0</v>
      </c>
      <c r="G777" s="48">
        <v>0</v>
      </c>
      <c r="H777" s="48">
        <v>0</v>
      </c>
      <c r="I777" s="48">
        <v>0</v>
      </c>
      <c r="J777" s="48">
        <v>0</v>
      </c>
      <c r="K777" s="48">
        <v>0</v>
      </c>
      <c r="L777" s="48">
        <v>0</v>
      </c>
      <c r="M777" s="48">
        <v>0</v>
      </c>
      <c r="N777" s="48">
        <v>0</v>
      </c>
      <c r="O777" s="57">
        <v>0</v>
      </c>
      <c r="P777" s="57">
        <v>0</v>
      </c>
      <c r="Q777" s="57">
        <v>0</v>
      </c>
    </row>
    <row r="778" ht="30" customHeight="1">
      <c r="A778" s="76"/>
      <c r="B778" s="71"/>
      <c r="C778" s="46" t="s">
        <v>14</v>
      </c>
      <c r="D778" s="53"/>
      <c r="E778" s="48">
        <f t="shared" si="529"/>
        <v>0</v>
      </c>
      <c r="F778" s="48">
        <v>0</v>
      </c>
      <c r="G778" s="48">
        <v>0</v>
      </c>
      <c r="H778" s="48">
        <v>0</v>
      </c>
      <c r="I778" s="48">
        <v>0</v>
      </c>
      <c r="J778" s="48">
        <v>0</v>
      </c>
      <c r="K778" s="48">
        <v>0</v>
      </c>
      <c r="L778" s="48">
        <v>0</v>
      </c>
      <c r="M778" s="48">
        <v>0</v>
      </c>
      <c r="N778" s="48">
        <v>0</v>
      </c>
      <c r="O778" s="57">
        <v>0</v>
      </c>
      <c r="P778" s="57">
        <v>0</v>
      </c>
      <c r="Q778" s="57">
        <v>0</v>
      </c>
    </row>
    <row r="779" ht="15" customHeight="1">
      <c r="A779" s="76"/>
      <c r="B779" s="71"/>
      <c r="C779" s="46" t="s">
        <v>17</v>
      </c>
      <c r="D779" s="53"/>
      <c r="E779" s="48">
        <f t="shared" si="529"/>
        <v>0</v>
      </c>
      <c r="F779" s="48">
        <v>0</v>
      </c>
      <c r="G779" s="48">
        <v>0</v>
      </c>
      <c r="H779" s="48">
        <v>0</v>
      </c>
      <c r="I779" s="48">
        <v>0</v>
      </c>
      <c r="J779" s="48">
        <v>0</v>
      </c>
      <c r="K779" s="48">
        <v>0</v>
      </c>
      <c r="L779" s="48">
        <v>0</v>
      </c>
      <c r="M779" s="48">
        <v>0</v>
      </c>
      <c r="N779" s="48">
        <v>0</v>
      </c>
      <c r="O779" s="57">
        <v>0</v>
      </c>
      <c r="P779" s="57">
        <v>0</v>
      </c>
      <c r="Q779" s="57">
        <v>0</v>
      </c>
    </row>
    <row r="780" ht="30" customHeight="1">
      <c r="A780" s="76"/>
      <c r="B780" s="71"/>
      <c r="C780" s="46" t="s">
        <v>18</v>
      </c>
      <c r="D780" s="53"/>
      <c r="E780" s="48">
        <f t="shared" si="529"/>
        <v>0</v>
      </c>
      <c r="F780" s="48">
        <v>0</v>
      </c>
      <c r="G780" s="48">
        <v>0</v>
      </c>
      <c r="H780" s="48">
        <v>0</v>
      </c>
      <c r="I780" s="48">
        <v>0</v>
      </c>
      <c r="J780" s="48">
        <v>0</v>
      </c>
      <c r="K780" s="48">
        <v>0</v>
      </c>
      <c r="L780" s="48">
        <v>0</v>
      </c>
      <c r="M780" s="48">
        <v>0</v>
      </c>
      <c r="N780" s="48">
        <v>0</v>
      </c>
      <c r="O780" s="57">
        <v>0</v>
      </c>
      <c r="P780" s="57">
        <v>0</v>
      </c>
      <c r="Q780" s="57">
        <v>0</v>
      </c>
    </row>
    <row r="781" ht="30" customHeight="1">
      <c r="A781" s="29"/>
      <c r="B781" s="75"/>
      <c r="C781" s="46" t="s">
        <v>24</v>
      </c>
      <c r="D781" s="53"/>
      <c r="E781" s="48">
        <f t="shared" si="529"/>
        <v>0</v>
      </c>
      <c r="F781" s="48">
        <v>0</v>
      </c>
      <c r="G781" s="48">
        <v>0</v>
      </c>
      <c r="H781" s="48">
        <v>0</v>
      </c>
      <c r="I781" s="48">
        <v>0</v>
      </c>
      <c r="J781" s="48">
        <v>0</v>
      </c>
      <c r="K781" s="48">
        <v>0</v>
      </c>
      <c r="L781" s="48">
        <v>0</v>
      </c>
      <c r="M781" s="48">
        <v>0</v>
      </c>
      <c r="N781" s="48">
        <v>0</v>
      </c>
      <c r="O781" s="57">
        <v>0</v>
      </c>
      <c r="P781" s="57">
        <v>0</v>
      </c>
      <c r="Q781" s="57">
        <v>0</v>
      </c>
    </row>
    <row r="782" ht="15" customHeight="1">
      <c r="A782" s="24" t="s">
        <v>227</v>
      </c>
      <c r="B782" s="68" t="s">
        <v>228</v>
      </c>
      <c r="C782" s="46" t="s">
        <v>10</v>
      </c>
      <c r="D782" s="32"/>
      <c r="E782" s="48">
        <f>E783+E784+E785+E786+E787+E789</f>
        <v>9588.2075100000002</v>
      </c>
      <c r="F782" s="48">
        <f>F783+F784+F785+F786+F787+F789</f>
        <v>1202.002</v>
      </c>
      <c r="G782" s="48">
        <f>G783+G784+G785+G786+G787+G789</f>
        <v>751.5</v>
      </c>
      <c r="H782" s="48">
        <f>H783+H784+H785+H786+H787+H789</f>
        <v>1160</v>
      </c>
      <c r="I782" s="48">
        <f>I783+I784+I785+I786+I787+I789</f>
        <v>876.43551000000002</v>
      </c>
      <c r="J782" s="48">
        <f>J783+J784+J785+J786+J787+J789</f>
        <v>1320</v>
      </c>
      <c r="K782" s="48">
        <f>K783+K784+K785+K786+K787+K789</f>
        <v>1200</v>
      </c>
      <c r="L782" s="48">
        <f>L783+L784+L785+L786+L787+L789</f>
        <v>121.22</v>
      </c>
      <c r="M782" s="48">
        <f>M783+M784+M785+M786+M787+M789</f>
        <v>150</v>
      </c>
      <c r="N782" s="48">
        <f>N783+N784+N785+N786+N787+N789</f>
        <v>851.35000000000002</v>
      </c>
      <c r="O782" s="57">
        <f>O783+O784+O785+O786+O787+O789</f>
        <v>651.89999999999998</v>
      </c>
      <c r="P782" s="57">
        <f>P783+P784+P785+P786+P787+P789</f>
        <v>651.89999999999998</v>
      </c>
      <c r="Q782" s="57">
        <f>Q783+Q784+Q785+Q786+Q787+Q789</f>
        <v>651.89999999999998</v>
      </c>
    </row>
    <row r="783" ht="15" customHeight="1">
      <c r="A783" s="76"/>
      <c r="B783" s="71"/>
      <c r="C783" s="46" t="s">
        <v>11</v>
      </c>
      <c r="D783" s="32"/>
      <c r="E783" s="48">
        <f t="shared" ref="E783:E842" si="554">F783+G783+H783+I783+J783+K783+L783+M783+N783+O783+P783+Q783</f>
        <v>0</v>
      </c>
      <c r="F783" s="48">
        <v>0</v>
      </c>
      <c r="G783" s="48">
        <v>0</v>
      </c>
      <c r="H783" s="48">
        <v>0</v>
      </c>
      <c r="I783" s="48">
        <v>0</v>
      </c>
      <c r="J783" s="48">
        <v>0</v>
      </c>
      <c r="K783" s="48">
        <v>0</v>
      </c>
      <c r="L783" s="48">
        <v>0</v>
      </c>
      <c r="M783" s="48">
        <v>0</v>
      </c>
      <c r="N783" s="48">
        <v>0</v>
      </c>
      <c r="O783" s="57">
        <v>0</v>
      </c>
      <c r="P783" s="57">
        <v>0</v>
      </c>
      <c r="Q783" s="57">
        <v>0</v>
      </c>
    </row>
    <row r="784" ht="15" customHeight="1">
      <c r="A784" s="76"/>
      <c r="B784" s="71"/>
      <c r="C784" s="46" t="s">
        <v>22</v>
      </c>
      <c r="D784" s="53" t="s">
        <v>23</v>
      </c>
      <c r="E784" s="48">
        <f t="shared" si="554"/>
        <v>9588.2075100000002</v>
      </c>
      <c r="F784" s="48">
        <v>1202.002</v>
      </c>
      <c r="G784" s="48">
        <v>751.5</v>
      </c>
      <c r="H784" s="48">
        <v>1160</v>
      </c>
      <c r="I784" s="48">
        <v>876.43551000000002</v>
      </c>
      <c r="J784" s="48">
        <v>1320</v>
      </c>
      <c r="K784" s="48">
        <v>1200</v>
      </c>
      <c r="L784" s="48">
        <v>121.22</v>
      </c>
      <c r="M784" s="48">
        <v>150</v>
      </c>
      <c r="N784" s="48">
        <v>851.35000000000002</v>
      </c>
      <c r="O784" s="57">
        <v>651.89999999999998</v>
      </c>
      <c r="P784" s="57">
        <v>651.89999999999998</v>
      </c>
      <c r="Q784" s="57">
        <v>651.89999999999998</v>
      </c>
    </row>
    <row r="785" ht="15" customHeight="1">
      <c r="A785" s="76"/>
      <c r="B785" s="71"/>
      <c r="C785" s="46" t="s">
        <v>13</v>
      </c>
      <c r="D785" s="53"/>
      <c r="E785" s="48">
        <f t="shared" si="554"/>
        <v>0</v>
      </c>
      <c r="F785" s="48">
        <v>0</v>
      </c>
      <c r="G785" s="48">
        <v>0</v>
      </c>
      <c r="H785" s="48">
        <v>0</v>
      </c>
      <c r="I785" s="48">
        <v>0</v>
      </c>
      <c r="J785" s="48">
        <v>0</v>
      </c>
      <c r="K785" s="48">
        <v>0</v>
      </c>
      <c r="L785" s="48">
        <v>0</v>
      </c>
      <c r="M785" s="48">
        <v>0</v>
      </c>
      <c r="N785" s="48">
        <v>0</v>
      </c>
      <c r="O785" s="57">
        <v>0</v>
      </c>
      <c r="P785" s="57">
        <v>0</v>
      </c>
      <c r="Q785" s="57">
        <v>0</v>
      </c>
    </row>
    <row r="786" ht="30" customHeight="1">
      <c r="A786" s="76"/>
      <c r="B786" s="71"/>
      <c r="C786" s="46" t="s">
        <v>14</v>
      </c>
      <c r="D786" s="53"/>
      <c r="E786" s="48">
        <f t="shared" si="554"/>
        <v>0</v>
      </c>
      <c r="F786" s="48">
        <v>0</v>
      </c>
      <c r="G786" s="48">
        <v>0</v>
      </c>
      <c r="H786" s="48">
        <v>0</v>
      </c>
      <c r="I786" s="48">
        <v>0</v>
      </c>
      <c r="J786" s="48">
        <v>0</v>
      </c>
      <c r="K786" s="48">
        <v>0</v>
      </c>
      <c r="L786" s="48">
        <v>0</v>
      </c>
      <c r="M786" s="48">
        <v>0</v>
      </c>
      <c r="N786" s="48">
        <v>0</v>
      </c>
      <c r="O786" s="57">
        <v>0</v>
      </c>
      <c r="P786" s="57">
        <v>0</v>
      </c>
      <c r="Q786" s="57">
        <v>0</v>
      </c>
    </row>
    <row r="787" ht="15" customHeight="1">
      <c r="A787" s="76"/>
      <c r="B787" s="71"/>
      <c r="C787" s="46" t="s">
        <v>17</v>
      </c>
      <c r="D787" s="53"/>
      <c r="E787" s="48">
        <f t="shared" si="554"/>
        <v>0</v>
      </c>
      <c r="F787" s="48">
        <v>0</v>
      </c>
      <c r="G787" s="48">
        <v>0</v>
      </c>
      <c r="H787" s="48">
        <v>0</v>
      </c>
      <c r="I787" s="48">
        <v>0</v>
      </c>
      <c r="J787" s="48">
        <v>0</v>
      </c>
      <c r="K787" s="48">
        <v>0</v>
      </c>
      <c r="L787" s="48">
        <v>0</v>
      </c>
      <c r="M787" s="48">
        <v>0</v>
      </c>
      <c r="N787" s="48">
        <v>0</v>
      </c>
      <c r="O787" s="57">
        <v>0</v>
      </c>
      <c r="P787" s="57">
        <v>0</v>
      </c>
      <c r="Q787" s="57">
        <v>0</v>
      </c>
    </row>
    <row r="788" ht="30" customHeight="1">
      <c r="A788" s="76"/>
      <c r="B788" s="71"/>
      <c r="C788" s="46" t="s">
        <v>18</v>
      </c>
      <c r="D788" s="53"/>
      <c r="E788" s="48">
        <f t="shared" si="554"/>
        <v>0</v>
      </c>
      <c r="F788" s="48">
        <v>0</v>
      </c>
      <c r="G788" s="48">
        <v>0</v>
      </c>
      <c r="H788" s="48">
        <v>0</v>
      </c>
      <c r="I788" s="48">
        <v>0</v>
      </c>
      <c r="J788" s="48">
        <v>0</v>
      </c>
      <c r="K788" s="48">
        <v>0</v>
      </c>
      <c r="L788" s="48">
        <v>0</v>
      </c>
      <c r="M788" s="48">
        <v>0</v>
      </c>
      <c r="N788" s="48">
        <v>0</v>
      </c>
      <c r="O788" s="57">
        <v>0</v>
      </c>
      <c r="P788" s="57">
        <v>0</v>
      </c>
      <c r="Q788" s="57">
        <v>0</v>
      </c>
    </row>
    <row r="789" ht="30" customHeight="1">
      <c r="A789" s="29"/>
      <c r="B789" s="75"/>
      <c r="C789" s="46" t="s">
        <v>24</v>
      </c>
      <c r="D789" s="53"/>
      <c r="E789" s="48">
        <f t="shared" si="554"/>
        <v>0</v>
      </c>
      <c r="F789" s="48">
        <v>0</v>
      </c>
      <c r="G789" s="48">
        <v>0</v>
      </c>
      <c r="H789" s="48">
        <v>0</v>
      </c>
      <c r="I789" s="48">
        <v>0</v>
      </c>
      <c r="J789" s="48">
        <v>0</v>
      </c>
      <c r="K789" s="48">
        <v>0</v>
      </c>
      <c r="L789" s="48">
        <v>0</v>
      </c>
      <c r="M789" s="48">
        <v>0</v>
      </c>
      <c r="N789" s="48">
        <v>0</v>
      </c>
      <c r="O789" s="57">
        <v>0</v>
      </c>
      <c r="P789" s="57">
        <v>0</v>
      </c>
      <c r="Q789" s="57">
        <v>0</v>
      </c>
    </row>
    <row r="790" ht="15" customHeight="1">
      <c r="A790" s="24" t="s">
        <v>229</v>
      </c>
      <c r="B790" s="68" t="s">
        <v>230</v>
      </c>
      <c r="C790" s="46" t="s">
        <v>10</v>
      </c>
      <c r="D790" s="32"/>
      <c r="E790" s="48">
        <f t="shared" si="554"/>
        <v>1400124.4133899999</v>
      </c>
      <c r="F790" s="48">
        <f>F791+F792+F793+F794+F795+F797</f>
        <v>150420.47772</v>
      </c>
      <c r="G790" s="48">
        <f>G791+G792+G793+G794+G795+G797</f>
        <v>171257.19579</v>
      </c>
      <c r="H790" s="48">
        <f>H791+H792+H793+H794+H795+H797</f>
        <v>259081.63689999998</v>
      </c>
      <c r="I790" s="48">
        <f>I791+I792+I793+I794+I795+I797</f>
        <v>224830.14992</v>
      </c>
      <c r="J790" s="48">
        <f>J791+J792+J793+J794+J795+J797</f>
        <v>216955.96525000001</v>
      </c>
      <c r="K790" s="48">
        <f>K791+K792+K793+K794+K795+K797</f>
        <v>113433.83</v>
      </c>
      <c r="L790" s="48">
        <f>L791+L792+L793+L794+L795+L797</f>
        <v>7019.6329700000033</v>
      </c>
      <c r="M790" s="48">
        <f>M791+M792+M793+M794+M795+M797</f>
        <v>6984.6481299999996</v>
      </c>
      <c r="N790" s="48">
        <f>N791+N792+N793+N794+N795+N797</f>
        <v>7107.8467099999998</v>
      </c>
      <c r="O790" s="57">
        <f>O791+O792+O793+O794+O795+O797</f>
        <v>81011.009999999995</v>
      </c>
      <c r="P790" s="57">
        <f>P791+P792+P793+P794+P795+P797</f>
        <v>81011.009999999995</v>
      </c>
      <c r="Q790" s="57">
        <f>Q791+Q792+Q793+Q794+Q795+Q797</f>
        <v>81011.009999999995</v>
      </c>
    </row>
    <row r="791" ht="15" customHeight="1">
      <c r="A791" s="76"/>
      <c r="B791" s="71"/>
      <c r="C791" s="46" t="s">
        <v>11</v>
      </c>
      <c r="D791" s="32"/>
      <c r="E791" s="48">
        <f t="shared" si="554"/>
        <v>9888.1299999999992</v>
      </c>
      <c r="F791" s="48">
        <f t="shared" ref="F791:F797" si="555">F799+F807</f>
        <v>0</v>
      </c>
      <c r="G791" s="48">
        <f t="shared" ref="G791:G797" si="556">G799+G807</f>
        <v>0</v>
      </c>
      <c r="H791" s="48">
        <f t="shared" ref="H791:H797" si="557">H799+H807</f>
        <v>0</v>
      </c>
      <c r="I791" s="48">
        <f t="shared" ref="I791:I797" si="558">I799+I807</f>
        <v>0</v>
      </c>
      <c r="J791" s="48">
        <f t="shared" ref="J791:J797" si="559">J799+J807</f>
        <v>9888.1299999999992</v>
      </c>
      <c r="K791" s="48">
        <f t="shared" ref="K791:K797" si="560">K799+K807</f>
        <v>0</v>
      </c>
      <c r="L791" s="48">
        <f t="shared" ref="L791:L797" si="561">L799+L807</f>
        <v>0</v>
      </c>
      <c r="M791" s="48">
        <f t="shared" ref="M791:M797" si="562">M799+M807</f>
        <v>0</v>
      </c>
      <c r="N791" s="48">
        <f t="shared" ref="N791:N797" si="563">N799+N807</f>
        <v>0</v>
      </c>
      <c r="O791" s="57">
        <f t="shared" ref="O791:O797" si="564">O799+O807</f>
        <v>0</v>
      </c>
      <c r="P791" s="57">
        <f t="shared" ref="P791:P797" si="565">P799+P807</f>
        <v>0</v>
      </c>
      <c r="Q791" s="57">
        <f t="shared" ref="Q791:Q797" si="566">Q799+Q807</f>
        <v>0</v>
      </c>
    </row>
    <row r="792" ht="15" customHeight="1">
      <c r="A792" s="76"/>
      <c r="B792" s="71"/>
      <c r="C792" s="46" t="s">
        <v>22</v>
      </c>
      <c r="D792" s="53" t="s">
        <v>23</v>
      </c>
      <c r="E792" s="48">
        <f t="shared" si="554"/>
        <v>1350136.28339</v>
      </c>
      <c r="F792" s="48">
        <f t="shared" si="555"/>
        <v>144920.47772</v>
      </c>
      <c r="G792" s="48">
        <f t="shared" si="556"/>
        <v>164257.19579</v>
      </c>
      <c r="H792" s="48">
        <f t="shared" si="557"/>
        <v>245281.63689999998</v>
      </c>
      <c r="I792" s="48">
        <f t="shared" si="558"/>
        <v>211030.14992</v>
      </c>
      <c r="J792" s="48">
        <f t="shared" si="559"/>
        <v>207067.83525</v>
      </c>
      <c r="K792" s="48">
        <f t="shared" si="560"/>
        <v>113433.83</v>
      </c>
      <c r="L792" s="48">
        <f t="shared" si="561"/>
        <v>7019.6329700000033</v>
      </c>
      <c r="M792" s="48">
        <f t="shared" si="562"/>
        <v>6984.6481299999996</v>
      </c>
      <c r="N792" s="48">
        <f t="shared" si="563"/>
        <v>7107.8467099999998</v>
      </c>
      <c r="O792" s="57">
        <f t="shared" si="564"/>
        <v>81011.009999999995</v>
      </c>
      <c r="P792" s="57">
        <f t="shared" si="565"/>
        <v>81011.009999999995</v>
      </c>
      <c r="Q792" s="57">
        <f t="shared" si="566"/>
        <v>81011.009999999995</v>
      </c>
    </row>
    <row r="793" ht="15" customHeight="1">
      <c r="A793" s="76"/>
      <c r="B793" s="71"/>
      <c r="C793" s="46" t="s">
        <v>13</v>
      </c>
      <c r="D793" s="53"/>
      <c r="E793" s="48">
        <f t="shared" si="554"/>
        <v>0</v>
      </c>
      <c r="F793" s="48">
        <f t="shared" si="555"/>
        <v>0</v>
      </c>
      <c r="G793" s="48">
        <f t="shared" si="556"/>
        <v>0</v>
      </c>
      <c r="H793" s="48">
        <f t="shared" si="557"/>
        <v>0</v>
      </c>
      <c r="I793" s="48">
        <f t="shared" si="558"/>
        <v>0</v>
      </c>
      <c r="J793" s="48">
        <f t="shared" si="559"/>
        <v>0</v>
      </c>
      <c r="K793" s="48">
        <f t="shared" si="560"/>
        <v>0</v>
      </c>
      <c r="L793" s="48">
        <f t="shared" si="561"/>
        <v>0</v>
      </c>
      <c r="M793" s="48">
        <f t="shared" si="562"/>
        <v>0</v>
      </c>
      <c r="N793" s="48">
        <f t="shared" si="563"/>
        <v>0</v>
      </c>
      <c r="O793" s="57">
        <f t="shared" si="564"/>
        <v>0</v>
      </c>
      <c r="P793" s="57">
        <f t="shared" si="565"/>
        <v>0</v>
      </c>
      <c r="Q793" s="57">
        <f t="shared" si="566"/>
        <v>0</v>
      </c>
    </row>
    <row r="794" ht="30" customHeight="1">
      <c r="A794" s="76"/>
      <c r="B794" s="71"/>
      <c r="C794" s="46" t="s">
        <v>14</v>
      </c>
      <c r="D794" s="53"/>
      <c r="E794" s="48">
        <f t="shared" si="554"/>
        <v>40100</v>
      </c>
      <c r="F794" s="48">
        <f t="shared" si="555"/>
        <v>5500</v>
      </c>
      <c r="G794" s="48">
        <f t="shared" si="556"/>
        <v>7000</v>
      </c>
      <c r="H794" s="48">
        <f t="shared" si="557"/>
        <v>13800</v>
      </c>
      <c r="I794" s="48">
        <f t="shared" si="558"/>
        <v>13800</v>
      </c>
      <c r="J794" s="48">
        <f t="shared" si="559"/>
        <v>0</v>
      </c>
      <c r="K794" s="48">
        <f t="shared" si="560"/>
        <v>0</v>
      </c>
      <c r="L794" s="48">
        <f t="shared" si="561"/>
        <v>0</v>
      </c>
      <c r="M794" s="48">
        <f t="shared" si="562"/>
        <v>0</v>
      </c>
      <c r="N794" s="48">
        <f t="shared" si="563"/>
        <v>0</v>
      </c>
      <c r="O794" s="57">
        <f t="shared" si="564"/>
        <v>0</v>
      </c>
      <c r="P794" s="57">
        <f t="shared" si="565"/>
        <v>0</v>
      </c>
      <c r="Q794" s="57">
        <f t="shared" si="566"/>
        <v>0</v>
      </c>
    </row>
    <row r="795" ht="15" customHeight="1">
      <c r="A795" s="76"/>
      <c r="B795" s="71"/>
      <c r="C795" s="46" t="s">
        <v>17</v>
      </c>
      <c r="D795" s="53"/>
      <c r="E795" s="48">
        <f t="shared" si="554"/>
        <v>0</v>
      </c>
      <c r="F795" s="48">
        <f t="shared" si="555"/>
        <v>0</v>
      </c>
      <c r="G795" s="48">
        <f t="shared" si="556"/>
        <v>0</v>
      </c>
      <c r="H795" s="48">
        <f t="shared" si="557"/>
        <v>0</v>
      </c>
      <c r="I795" s="48">
        <f t="shared" si="558"/>
        <v>0</v>
      </c>
      <c r="J795" s="48">
        <f t="shared" si="559"/>
        <v>0</v>
      </c>
      <c r="K795" s="48">
        <f t="shared" si="560"/>
        <v>0</v>
      </c>
      <c r="L795" s="48">
        <f t="shared" si="561"/>
        <v>0</v>
      </c>
      <c r="M795" s="48">
        <f t="shared" si="562"/>
        <v>0</v>
      </c>
      <c r="N795" s="48">
        <f t="shared" si="563"/>
        <v>0</v>
      </c>
      <c r="O795" s="57">
        <f t="shared" si="564"/>
        <v>0</v>
      </c>
      <c r="P795" s="57">
        <f t="shared" si="565"/>
        <v>0</v>
      </c>
      <c r="Q795" s="57">
        <f t="shared" si="566"/>
        <v>0</v>
      </c>
    </row>
    <row r="796" ht="30" customHeight="1">
      <c r="A796" s="76"/>
      <c r="B796" s="71"/>
      <c r="C796" s="46" t="s">
        <v>18</v>
      </c>
      <c r="D796" s="53"/>
      <c r="E796" s="48">
        <f t="shared" si="554"/>
        <v>0</v>
      </c>
      <c r="F796" s="48">
        <f t="shared" si="555"/>
        <v>0</v>
      </c>
      <c r="G796" s="48">
        <f t="shared" si="556"/>
        <v>0</v>
      </c>
      <c r="H796" s="48">
        <f t="shared" si="557"/>
        <v>0</v>
      </c>
      <c r="I796" s="48">
        <f t="shared" si="558"/>
        <v>0</v>
      </c>
      <c r="J796" s="48">
        <f t="shared" si="559"/>
        <v>0</v>
      </c>
      <c r="K796" s="48">
        <f t="shared" si="560"/>
        <v>0</v>
      </c>
      <c r="L796" s="48">
        <f t="shared" si="561"/>
        <v>0</v>
      </c>
      <c r="M796" s="48">
        <f t="shared" si="562"/>
        <v>0</v>
      </c>
      <c r="N796" s="48">
        <f t="shared" si="563"/>
        <v>0</v>
      </c>
      <c r="O796" s="57">
        <f t="shared" si="564"/>
        <v>0</v>
      </c>
      <c r="P796" s="57">
        <f t="shared" si="565"/>
        <v>0</v>
      </c>
      <c r="Q796" s="57">
        <f t="shared" si="566"/>
        <v>0</v>
      </c>
    </row>
    <row r="797" ht="30" customHeight="1">
      <c r="A797" s="29"/>
      <c r="B797" s="75"/>
      <c r="C797" s="46" t="s">
        <v>24</v>
      </c>
      <c r="D797" s="53"/>
      <c r="E797" s="48">
        <f t="shared" si="554"/>
        <v>0</v>
      </c>
      <c r="F797" s="48">
        <f t="shared" si="555"/>
        <v>0</v>
      </c>
      <c r="G797" s="48">
        <f t="shared" si="556"/>
        <v>0</v>
      </c>
      <c r="H797" s="48">
        <f t="shared" si="557"/>
        <v>0</v>
      </c>
      <c r="I797" s="48">
        <f t="shared" si="558"/>
        <v>0</v>
      </c>
      <c r="J797" s="48">
        <f t="shared" si="559"/>
        <v>0</v>
      </c>
      <c r="K797" s="48">
        <f t="shared" si="560"/>
        <v>0</v>
      </c>
      <c r="L797" s="48">
        <f t="shared" si="561"/>
        <v>0</v>
      </c>
      <c r="M797" s="48">
        <f t="shared" si="562"/>
        <v>0</v>
      </c>
      <c r="N797" s="48">
        <f t="shared" si="563"/>
        <v>0</v>
      </c>
      <c r="O797" s="57">
        <f t="shared" si="564"/>
        <v>0</v>
      </c>
      <c r="P797" s="57">
        <f t="shared" si="565"/>
        <v>0</v>
      </c>
      <c r="Q797" s="57">
        <f t="shared" si="566"/>
        <v>0</v>
      </c>
    </row>
    <row r="798" ht="15" customHeight="1">
      <c r="A798" s="24" t="s">
        <v>231</v>
      </c>
      <c r="B798" s="68" t="s">
        <v>232</v>
      </c>
      <c r="C798" s="46" t="s">
        <v>10</v>
      </c>
      <c r="D798" s="32"/>
      <c r="E798" s="48">
        <f t="shared" si="554"/>
        <v>842852.94293999998</v>
      </c>
      <c r="F798" s="48">
        <f>F799+F800+F801+F802+F803+F805</f>
        <v>96098.543720000001</v>
      </c>
      <c r="G798" s="48">
        <f>G799+G800+G801+G802+G803+G805</f>
        <v>91481.725789999997</v>
      </c>
      <c r="H798" s="48">
        <f>H799+H800+H801+H802+H803+H805</f>
        <v>90636.486789999995</v>
      </c>
      <c r="I798" s="48">
        <f>I799+I800+I801+I802+I803+I805</f>
        <v>92340.600120000003</v>
      </c>
      <c r="J798" s="48">
        <f>J799+J800+J801+J802+J803+J805</f>
        <v>94716.598710000006</v>
      </c>
      <c r="K798" s="48">
        <f>K799+K800+K801+K802+K803+K805</f>
        <v>113433.83</v>
      </c>
      <c r="L798" s="48">
        <f>L799+L800+L801+L802+L803+L805</f>
        <v>7019.6329699999997</v>
      </c>
      <c r="M798" s="48">
        <f>M799+M800+M801+M802+M803+M805</f>
        <v>6984.6481299999996</v>
      </c>
      <c r="N798" s="48">
        <f>N799+N800+N801+N802+N803+N805</f>
        <v>7107.8467099999998</v>
      </c>
      <c r="O798" s="57">
        <f>O799+O800+O801+O802+O803+O805</f>
        <v>81011.009999999995</v>
      </c>
      <c r="P798" s="57">
        <f>P799+P800+P801+P802+P803+P805</f>
        <v>81011.009999999995</v>
      </c>
      <c r="Q798" s="57">
        <f>Q799+Q800+Q801+Q802+Q803+Q805</f>
        <v>81011.009999999995</v>
      </c>
    </row>
    <row r="799" ht="15" customHeight="1">
      <c r="A799" s="76"/>
      <c r="B799" s="71"/>
      <c r="C799" s="46" t="s">
        <v>11</v>
      </c>
      <c r="D799" s="32"/>
      <c r="E799" s="48">
        <f t="shared" si="554"/>
        <v>0</v>
      </c>
      <c r="F799" s="48">
        <v>0</v>
      </c>
      <c r="G799" s="48">
        <v>0</v>
      </c>
      <c r="H799" s="48">
        <v>0</v>
      </c>
      <c r="I799" s="48">
        <v>0</v>
      </c>
      <c r="J799" s="48">
        <v>0</v>
      </c>
      <c r="K799" s="48">
        <v>0</v>
      </c>
      <c r="L799" s="48">
        <v>0</v>
      </c>
      <c r="M799" s="48">
        <v>0</v>
      </c>
      <c r="N799" s="48">
        <v>0</v>
      </c>
      <c r="O799" s="57">
        <v>0</v>
      </c>
      <c r="P799" s="57">
        <v>0</v>
      </c>
      <c r="Q799" s="57">
        <v>0</v>
      </c>
    </row>
    <row r="800" ht="15" customHeight="1">
      <c r="A800" s="76"/>
      <c r="B800" s="71"/>
      <c r="C800" s="46" t="s">
        <v>22</v>
      </c>
      <c r="D800" s="53" t="s">
        <v>23</v>
      </c>
      <c r="E800" s="48">
        <f t="shared" si="554"/>
        <v>842852.94293999998</v>
      </c>
      <c r="F800" s="48">
        <v>96098.543720000001</v>
      </c>
      <c r="G800" s="48">
        <v>91481.725789999997</v>
      </c>
      <c r="H800" s="48">
        <v>90636.486789999995</v>
      </c>
      <c r="I800" s="48">
        <v>92340.600120000003</v>
      </c>
      <c r="J800" s="48">
        <v>94716.598710000006</v>
      </c>
      <c r="K800" s="48">
        <v>113433.83</v>
      </c>
      <c r="L800" s="48">
        <v>7019.6329699999997</v>
      </c>
      <c r="M800" s="48">
        <v>6984.6481299999996</v>
      </c>
      <c r="N800" s="48">
        <v>7107.8467099999998</v>
      </c>
      <c r="O800" s="57">
        <v>81011.009999999995</v>
      </c>
      <c r="P800" s="57">
        <v>81011.009999999995</v>
      </c>
      <c r="Q800" s="57">
        <v>81011.009999999995</v>
      </c>
    </row>
    <row r="801" ht="15" customHeight="1">
      <c r="A801" s="76"/>
      <c r="B801" s="71"/>
      <c r="C801" s="46" t="s">
        <v>13</v>
      </c>
      <c r="D801" s="53"/>
      <c r="E801" s="48">
        <f t="shared" si="554"/>
        <v>0</v>
      </c>
      <c r="F801" s="48">
        <v>0</v>
      </c>
      <c r="G801" s="48">
        <v>0</v>
      </c>
      <c r="H801" s="48">
        <v>0</v>
      </c>
      <c r="I801" s="48">
        <v>0</v>
      </c>
      <c r="J801" s="48">
        <v>0</v>
      </c>
      <c r="K801" s="48">
        <v>0</v>
      </c>
      <c r="L801" s="48">
        <v>0</v>
      </c>
      <c r="M801" s="48">
        <v>0</v>
      </c>
      <c r="N801" s="48">
        <v>0</v>
      </c>
      <c r="O801" s="57">
        <v>0</v>
      </c>
      <c r="P801" s="57">
        <v>0</v>
      </c>
      <c r="Q801" s="57">
        <v>0</v>
      </c>
    </row>
    <row r="802" ht="30" customHeight="1">
      <c r="A802" s="76"/>
      <c r="B802" s="71"/>
      <c r="C802" s="46" t="s">
        <v>14</v>
      </c>
      <c r="D802" s="53"/>
      <c r="E802" s="48">
        <f t="shared" si="554"/>
        <v>0</v>
      </c>
      <c r="F802" s="48">
        <v>0</v>
      </c>
      <c r="G802" s="48">
        <v>0</v>
      </c>
      <c r="H802" s="48">
        <v>0</v>
      </c>
      <c r="I802" s="48">
        <v>0</v>
      </c>
      <c r="J802" s="48">
        <v>0</v>
      </c>
      <c r="K802" s="48">
        <v>0</v>
      </c>
      <c r="L802" s="48">
        <v>0</v>
      </c>
      <c r="M802" s="48">
        <v>0</v>
      </c>
      <c r="N802" s="48">
        <v>0</v>
      </c>
      <c r="O802" s="57">
        <v>0</v>
      </c>
      <c r="P802" s="57">
        <v>0</v>
      </c>
      <c r="Q802" s="57">
        <v>0</v>
      </c>
    </row>
    <row r="803" ht="15" customHeight="1">
      <c r="A803" s="76"/>
      <c r="B803" s="71"/>
      <c r="C803" s="46" t="s">
        <v>17</v>
      </c>
      <c r="D803" s="53"/>
      <c r="E803" s="48">
        <f t="shared" si="554"/>
        <v>0</v>
      </c>
      <c r="F803" s="48">
        <v>0</v>
      </c>
      <c r="G803" s="48">
        <v>0</v>
      </c>
      <c r="H803" s="48">
        <v>0</v>
      </c>
      <c r="I803" s="48">
        <v>0</v>
      </c>
      <c r="J803" s="48">
        <v>0</v>
      </c>
      <c r="K803" s="48">
        <v>0</v>
      </c>
      <c r="L803" s="48">
        <v>0</v>
      </c>
      <c r="M803" s="48">
        <v>0</v>
      </c>
      <c r="N803" s="48">
        <v>0</v>
      </c>
      <c r="O803" s="57">
        <v>0</v>
      </c>
      <c r="P803" s="57">
        <v>0</v>
      </c>
      <c r="Q803" s="57">
        <v>0</v>
      </c>
    </row>
    <row r="804" ht="30" customHeight="1">
      <c r="A804" s="76"/>
      <c r="B804" s="71"/>
      <c r="C804" s="46" t="s">
        <v>18</v>
      </c>
      <c r="D804" s="53"/>
      <c r="E804" s="48">
        <f t="shared" si="554"/>
        <v>0</v>
      </c>
      <c r="F804" s="48">
        <v>0</v>
      </c>
      <c r="G804" s="48">
        <v>0</v>
      </c>
      <c r="H804" s="48">
        <v>0</v>
      </c>
      <c r="I804" s="48">
        <v>0</v>
      </c>
      <c r="J804" s="48">
        <v>0</v>
      </c>
      <c r="K804" s="48">
        <v>0</v>
      </c>
      <c r="L804" s="48">
        <v>0</v>
      </c>
      <c r="M804" s="48">
        <v>0</v>
      </c>
      <c r="N804" s="48">
        <v>0</v>
      </c>
      <c r="O804" s="57">
        <v>0</v>
      </c>
      <c r="P804" s="57">
        <v>0</v>
      </c>
      <c r="Q804" s="57">
        <v>0</v>
      </c>
    </row>
    <row r="805" ht="30" customHeight="1">
      <c r="A805" s="29"/>
      <c r="B805" s="75"/>
      <c r="C805" s="46" t="s">
        <v>24</v>
      </c>
      <c r="D805" s="97"/>
      <c r="E805" s="48">
        <f t="shared" si="554"/>
        <v>0</v>
      </c>
      <c r="F805" s="48">
        <v>0</v>
      </c>
      <c r="G805" s="48">
        <v>0</v>
      </c>
      <c r="H805" s="48">
        <v>0</v>
      </c>
      <c r="I805" s="48">
        <v>0</v>
      </c>
      <c r="J805" s="48">
        <v>0</v>
      </c>
      <c r="K805" s="48">
        <v>0</v>
      </c>
      <c r="L805" s="48">
        <v>0</v>
      </c>
      <c r="M805" s="48">
        <v>0</v>
      </c>
      <c r="N805" s="48">
        <v>0</v>
      </c>
      <c r="O805" s="57">
        <v>0</v>
      </c>
      <c r="P805" s="57">
        <v>0</v>
      </c>
      <c r="Q805" s="57">
        <v>0</v>
      </c>
    </row>
    <row r="806" ht="15" customHeight="1">
      <c r="A806" s="24" t="s">
        <v>233</v>
      </c>
      <c r="B806" s="46" t="s">
        <v>234</v>
      </c>
      <c r="C806" s="46" t="s">
        <v>10</v>
      </c>
      <c r="D806" s="32"/>
      <c r="E806" s="48">
        <f t="shared" si="554"/>
        <v>557271.47045000002</v>
      </c>
      <c r="F806" s="48">
        <f>F807+F808+F809+F810+F811+F813</f>
        <v>54321.934000000001</v>
      </c>
      <c r="G806" s="48">
        <f>G807+G808+G809+G810+G811+G813</f>
        <v>79775.470000000001</v>
      </c>
      <c r="H806" s="48">
        <f>H807+H808+H809+H810+H811+H813</f>
        <v>168445.15010999999</v>
      </c>
      <c r="I806" s="48">
        <f>I807+I808+I809+I810+I811+I813</f>
        <v>132489.54980000001</v>
      </c>
      <c r="J806" s="48">
        <f>J807+J808+J809+J810+J811+J813</f>
        <v>122239.36654</v>
      </c>
      <c r="K806" s="48">
        <f>K807+K808+K809+K810+K811+K813</f>
        <v>0</v>
      </c>
      <c r="L806" s="48">
        <f>L807+L808+L809+L810+L811+L813</f>
        <v>3.637978807091713e-12</v>
      </c>
      <c r="M806" s="48">
        <f>M807+M808+M809+M810+M811+M813</f>
        <v>0</v>
      </c>
      <c r="N806" s="48">
        <f>N807+N808+N809+N810+N811+N813</f>
        <v>0</v>
      </c>
      <c r="O806" s="57">
        <f>O807+O808+O809+O810+O811+O813</f>
        <v>0</v>
      </c>
      <c r="P806" s="57">
        <f>P807+P808+P809+P810+P811+P813</f>
        <v>0</v>
      </c>
      <c r="Q806" s="57">
        <f>Q807+Q808+Q809+Q810+Q811+Q813</f>
        <v>0</v>
      </c>
    </row>
    <row r="807" ht="15" customHeight="1">
      <c r="A807" s="76"/>
      <c r="B807" s="52"/>
      <c r="C807" s="46" t="s">
        <v>11</v>
      </c>
      <c r="D807" s="32"/>
      <c r="E807" s="48">
        <f t="shared" si="554"/>
        <v>9888.1299999999992</v>
      </c>
      <c r="F807" s="48">
        <v>0</v>
      </c>
      <c r="G807" s="48">
        <v>0</v>
      </c>
      <c r="H807" s="48">
        <v>0</v>
      </c>
      <c r="I807" s="48">
        <v>0</v>
      </c>
      <c r="J807" s="48">
        <v>9888.1299999999992</v>
      </c>
      <c r="K807" s="48">
        <f>12000-12000</f>
        <v>0</v>
      </c>
      <c r="L807" s="48">
        <f>12000-12000</f>
        <v>0</v>
      </c>
      <c r="M807" s="48">
        <f>12000-12000</f>
        <v>0</v>
      </c>
      <c r="N807" s="48">
        <f t="shared" ref="N807:N808" si="567">M807*1.04</f>
        <v>0</v>
      </c>
      <c r="O807" s="57">
        <f t="shared" ref="O807:O808" si="568">N807</f>
        <v>0</v>
      </c>
      <c r="P807" s="57">
        <f t="shared" ref="P807:P808" si="569">O807</f>
        <v>0</v>
      </c>
      <c r="Q807" s="57">
        <f t="shared" ref="Q807:Q808" si="570">P807</f>
        <v>0</v>
      </c>
    </row>
    <row r="808" ht="15" customHeight="1">
      <c r="A808" s="76"/>
      <c r="B808" s="52"/>
      <c r="C808" s="46" t="s">
        <v>22</v>
      </c>
      <c r="D808" s="98" t="s">
        <v>235</v>
      </c>
      <c r="E808" s="48">
        <f t="shared" si="554"/>
        <v>507283.34045000008</v>
      </c>
      <c r="F808" s="48">
        <v>48821.934000000001</v>
      </c>
      <c r="G808" s="48">
        <v>72775.470000000001</v>
      </c>
      <c r="H808" s="48">
        <v>154645.15010999999</v>
      </c>
      <c r="I808" s="48">
        <f>76758.9998+41930.55</f>
        <v>118689.54980000001</v>
      </c>
      <c r="J808" s="48">
        <v>112351.23654</v>
      </c>
      <c r="K808" s="48">
        <v>0</v>
      </c>
      <c r="L808" s="48">
        <f>33059.8+12600-12600-8000-25059.8</f>
        <v>3.637978807091713e-12</v>
      </c>
      <c r="M808" s="48">
        <f>34066.1+12600-12600-8000-26066.1</f>
        <v>0</v>
      </c>
      <c r="N808" s="48">
        <f t="shared" si="567"/>
        <v>0</v>
      </c>
      <c r="O808" s="57">
        <f t="shared" si="568"/>
        <v>0</v>
      </c>
      <c r="P808" s="57">
        <f t="shared" si="569"/>
        <v>0</v>
      </c>
      <c r="Q808" s="57">
        <f t="shared" si="570"/>
        <v>0</v>
      </c>
    </row>
    <row r="809" ht="15" customHeight="1">
      <c r="A809" s="76"/>
      <c r="B809" s="52"/>
      <c r="C809" s="46" t="s">
        <v>13</v>
      </c>
      <c r="D809" s="53"/>
      <c r="E809" s="48">
        <f t="shared" si="554"/>
        <v>0</v>
      </c>
      <c r="F809" s="48">
        <v>0</v>
      </c>
      <c r="G809" s="48">
        <v>0</v>
      </c>
      <c r="H809" s="48">
        <v>0</v>
      </c>
      <c r="I809" s="48">
        <v>0</v>
      </c>
      <c r="J809" s="48">
        <v>0</v>
      </c>
      <c r="K809" s="48">
        <v>0</v>
      </c>
      <c r="L809" s="48">
        <v>0</v>
      </c>
      <c r="M809" s="48">
        <v>0</v>
      </c>
      <c r="N809" s="48">
        <v>0</v>
      </c>
      <c r="O809" s="57">
        <v>0</v>
      </c>
      <c r="P809" s="57">
        <v>0</v>
      </c>
      <c r="Q809" s="57">
        <v>0</v>
      </c>
    </row>
    <row r="810" ht="30" customHeight="1">
      <c r="A810" s="76"/>
      <c r="B810" s="52"/>
      <c r="C810" s="46" t="s">
        <v>14</v>
      </c>
      <c r="D810" s="53" t="s">
        <v>23</v>
      </c>
      <c r="E810" s="48">
        <f t="shared" si="554"/>
        <v>40100</v>
      </c>
      <c r="F810" s="48">
        <v>5500</v>
      </c>
      <c r="G810" s="48">
        <v>7000</v>
      </c>
      <c r="H810" s="48">
        <v>13800</v>
      </c>
      <c r="I810" s="48">
        <v>13800</v>
      </c>
      <c r="J810" s="48">
        <v>0</v>
      </c>
      <c r="K810" s="48">
        <v>0</v>
      </c>
      <c r="L810" s="48">
        <v>0</v>
      </c>
      <c r="M810" s="48">
        <v>0</v>
      </c>
      <c r="N810" s="48">
        <v>0</v>
      </c>
      <c r="O810" s="57">
        <v>0</v>
      </c>
      <c r="P810" s="57">
        <v>0</v>
      </c>
      <c r="Q810" s="57">
        <v>0</v>
      </c>
    </row>
    <row r="811" ht="15" customHeight="1">
      <c r="A811" s="76"/>
      <c r="B811" s="52"/>
      <c r="C811" s="46" t="s">
        <v>17</v>
      </c>
      <c r="D811" s="53"/>
      <c r="E811" s="48">
        <f t="shared" si="554"/>
        <v>0</v>
      </c>
      <c r="F811" s="48">
        <v>0</v>
      </c>
      <c r="G811" s="48">
        <v>0</v>
      </c>
      <c r="H811" s="48">
        <v>0</v>
      </c>
      <c r="I811" s="48">
        <v>0</v>
      </c>
      <c r="J811" s="48">
        <v>0</v>
      </c>
      <c r="K811" s="48">
        <v>0</v>
      </c>
      <c r="L811" s="48">
        <v>0</v>
      </c>
      <c r="M811" s="48">
        <v>0</v>
      </c>
      <c r="N811" s="48">
        <v>0</v>
      </c>
      <c r="O811" s="57">
        <v>0</v>
      </c>
      <c r="P811" s="57">
        <v>0</v>
      </c>
      <c r="Q811" s="57">
        <v>0</v>
      </c>
    </row>
    <row r="812" ht="30" customHeight="1">
      <c r="A812" s="76"/>
      <c r="B812" s="52"/>
      <c r="C812" s="46" t="s">
        <v>18</v>
      </c>
      <c r="D812" s="53"/>
      <c r="E812" s="48">
        <f t="shared" si="554"/>
        <v>0</v>
      </c>
      <c r="F812" s="48">
        <v>0</v>
      </c>
      <c r="G812" s="48">
        <v>0</v>
      </c>
      <c r="H812" s="48">
        <v>0</v>
      </c>
      <c r="I812" s="48">
        <v>0</v>
      </c>
      <c r="J812" s="48">
        <v>0</v>
      </c>
      <c r="K812" s="48">
        <v>0</v>
      </c>
      <c r="L812" s="48">
        <v>0</v>
      </c>
      <c r="M812" s="48">
        <v>0</v>
      </c>
      <c r="N812" s="48">
        <v>0</v>
      </c>
      <c r="O812" s="57">
        <v>0</v>
      </c>
      <c r="P812" s="57">
        <v>0</v>
      </c>
      <c r="Q812" s="57">
        <v>0</v>
      </c>
    </row>
    <row r="813" ht="30" customHeight="1">
      <c r="A813" s="29"/>
      <c r="B813" s="66"/>
      <c r="C813" s="46" t="s">
        <v>24</v>
      </c>
      <c r="D813" s="53"/>
      <c r="E813" s="48">
        <f t="shared" si="554"/>
        <v>0</v>
      </c>
      <c r="F813" s="48">
        <v>0</v>
      </c>
      <c r="G813" s="48">
        <v>0</v>
      </c>
      <c r="H813" s="48">
        <v>0</v>
      </c>
      <c r="I813" s="48">
        <v>0</v>
      </c>
      <c r="J813" s="48">
        <v>0</v>
      </c>
      <c r="K813" s="48">
        <v>0</v>
      </c>
      <c r="L813" s="48">
        <v>0</v>
      </c>
      <c r="M813" s="48">
        <v>0</v>
      </c>
      <c r="N813" s="48">
        <v>0</v>
      </c>
      <c r="O813" s="57">
        <v>0</v>
      </c>
      <c r="P813" s="57">
        <v>0</v>
      </c>
      <c r="Q813" s="57">
        <v>0</v>
      </c>
    </row>
    <row r="814" ht="15" customHeight="1">
      <c r="A814" s="24" t="s">
        <v>236</v>
      </c>
      <c r="B814" s="68" t="s">
        <v>237</v>
      </c>
      <c r="C814" s="46" t="s">
        <v>10</v>
      </c>
      <c r="D814" s="32"/>
      <c r="E814" s="48">
        <f t="shared" si="554"/>
        <v>633408.42950000009</v>
      </c>
      <c r="F814" s="48">
        <f>F815+F816+F817+F818+F819+F821</f>
        <v>0</v>
      </c>
      <c r="G814" s="48">
        <f>G815+G816+G817+G818+G819+G821</f>
        <v>0</v>
      </c>
      <c r="H814" s="48">
        <f>H815+H816+H817+H818+H819+H821</f>
        <v>0</v>
      </c>
      <c r="I814" s="48">
        <f>I815+I816+I817+I818+I819+I821</f>
        <v>0</v>
      </c>
      <c r="J814" s="48">
        <f>J815+J816+J817+J818+J819+J821</f>
        <v>0</v>
      </c>
      <c r="K814" s="48">
        <f>K815+K816+K817+K818+K819+K821</f>
        <v>114032.60000000001</v>
      </c>
      <c r="L814" s="48">
        <f>L815+L816+L817+L818+L819+L821</f>
        <v>318096.20000000001</v>
      </c>
      <c r="M814" s="48">
        <f>M815+M816+M817+M818+M819+M821</f>
        <v>115399.5</v>
      </c>
      <c r="N814" s="48">
        <f>N815+N816+N817+N818+N819+N821</f>
        <v>80308.12950000001</v>
      </c>
      <c r="O814" s="57">
        <f>O815+O816+O817+O818+O819+O821</f>
        <v>5572</v>
      </c>
      <c r="P814" s="57">
        <f>P815+P816+P817+P818+P819+P821</f>
        <v>0</v>
      </c>
      <c r="Q814" s="57">
        <f>Q815+Q816+Q817+Q818+Q819+Q821</f>
        <v>0</v>
      </c>
    </row>
    <row r="815" ht="15" customHeight="1">
      <c r="A815" s="76"/>
      <c r="B815" s="71"/>
      <c r="C815" s="46" t="s">
        <v>11</v>
      </c>
      <c r="D815" s="32"/>
      <c r="E815" s="48">
        <f t="shared" si="554"/>
        <v>101300</v>
      </c>
      <c r="F815" s="48">
        <f t="shared" ref="F815:F816" si="571">F823+F833</f>
        <v>0</v>
      </c>
      <c r="G815" s="48">
        <f t="shared" ref="G815:G816" si="572">G823+G833</f>
        <v>0</v>
      </c>
      <c r="H815" s="48">
        <f t="shared" ref="H815:H816" si="573">H823+H833</f>
        <v>0</v>
      </c>
      <c r="I815" s="48">
        <f t="shared" ref="I815:I816" si="574">I823+I833</f>
        <v>0</v>
      </c>
      <c r="J815" s="48">
        <f t="shared" ref="J815:J816" si="575">J823+J833</f>
        <v>0</v>
      </c>
      <c r="K815" s="48">
        <f t="shared" ref="K815:K816" si="576">K823+K833</f>
        <v>12000</v>
      </c>
      <c r="L815" s="48">
        <f t="shared" ref="L815:L816" si="577">L823+L833</f>
        <v>47500</v>
      </c>
      <c r="M815" s="48">
        <f t="shared" ref="M815:M816" si="578">M823+M833</f>
        <v>41800</v>
      </c>
      <c r="N815" s="48">
        <f t="shared" ref="N815:N816" si="579">N823+N833</f>
        <v>0</v>
      </c>
      <c r="O815" s="57">
        <f t="shared" ref="O815:O816" si="580">O823+O833</f>
        <v>0</v>
      </c>
      <c r="P815" s="57">
        <f t="shared" ref="P815:P816" si="581">P823+P833</f>
        <v>0</v>
      </c>
      <c r="Q815" s="57">
        <f t="shared" ref="Q815:Q816" si="582">Q823+Q833</f>
        <v>0</v>
      </c>
    </row>
    <row r="816" ht="15" customHeight="1">
      <c r="A816" s="76"/>
      <c r="B816" s="71"/>
      <c r="C816" s="46" t="s">
        <v>22</v>
      </c>
      <c r="D816" s="53" t="s">
        <v>235</v>
      </c>
      <c r="E816" s="48">
        <f t="shared" si="554"/>
        <v>532108.42950000009</v>
      </c>
      <c r="F816" s="48">
        <f t="shared" si="571"/>
        <v>0</v>
      </c>
      <c r="G816" s="48">
        <f t="shared" si="572"/>
        <v>0</v>
      </c>
      <c r="H816" s="48">
        <f t="shared" si="573"/>
        <v>0</v>
      </c>
      <c r="I816" s="48">
        <f t="shared" si="574"/>
        <v>0</v>
      </c>
      <c r="J816" s="48">
        <f t="shared" si="575"/>
        <v>0</v>
      </c>
      <c r="K816" s="48">
        <f t="shared" si="576"/>
        <v>102032.60000000001</v>
      </c>
      <c r="L816" s="48">
        <f t="shared" si="577"/>
        <v>270596.20000000001</v>
      </c>
      <c r="M816" s="48">
        <f t="shared" si="578"/>
        <v>73599.5</v>
      </c>
      <c r="N816" s="48">
        <f t="shared" si="579"/>
        <v>80308.12950000001</v>
      </c>
      <c r="O816" s="57">
        <f t="shared" si="580"/>
        <v>5572</v>
      </c>
      <c r="P816" s="57">
        <f t="shared" si="581"/>
        <v>0</v>
      </c>
      <c r="Q816" s="57">
        <f t="shared" si="582"/>
        <v>0</v>
      </c>
      <c r="R816" s="39"/>
      <c r="S816" s="39"/>
      <c r="T816" s="39"/>
    </row>
    <row r="817" ht="15" customHeight="1">
      <c r="A817" s="76"/>
      <c r="B817" s="71"/>
      <c r="C817" s="46" t="s">
        <v>13</v>
      </c>
      <c r="D817" s="53"/>
      <c r="E817" s="48">
        <f t="shared" si="554"/>
        <v>0</v>
      </c>
      <c r="F817" s="48">
        <f t="shared" ref="F817:F821" si="583">F827+F835</f>
        <v>0</v>
      </c>
      <c r="G817" s="48">
        <f t="shared" ref="G817:G821" si="584">G827+G835</f>
        <v>0</v>
      </c>
      <c r="H817" s="48">
        <f t="shared" ref="H817:H821" si="585">H827+H835</f>
        <v>0</v>
      </c>
      <c r="I817" s="48">
        <f t="shared" ref="I817:I821" si="586">I827+I835</f>
        <v>0</v>
      </c>
      <c r="J817" s="48">
        <f t="shared" ref="J817:J821" si="587">J827+J835</f>
        <v>0</v>
      </c>
      <c r="K817" s="48">
        <f t="shared" ref="K817:K821" si="588">K827+K835</f>
        <v>0</v>
      </c>
      <c r="L817" s="48">
        <f t="shared" ref="L817:L821" si="589">L827+L835</f>
        <v>0</v>
      </c>
      <c r="M817" s="48">
        <f t="shared" ref="M817:M821" si="590">M827+M835</f>
        <v>0</v>
      </c>
      <c r="N817" s="48">
        <f t="shared" ref="N817:N821" si="591">N827+N835</f>
        <v>0</v>
      </c>
      <c r="O817" s="57">
        <f t="shared" ref="O817:O821" si="592">O827+O835</f>
        <v>0</v>
      </c>
      <c r="P817" s="57">
        <f t="shared" ref="P817:P821" si="593">P827+P835</f>
        <v>0</v>
      </c>
      <c r="Q817" s="57">
        <f t="shared" ref="Q817:Q821" si="594">Q827+Q835</f>
        <v>0</v>
      </c>
    </row>
    <row r="818" ht="30" customHeight="1">
      <c r="A818" s="76"/>
      <c r="B818" s="71"/>
      <c r="C818" s="46" t="s">
        <v>14</v>
      </c>
      <c r="D818" s="53"/>
      <c r="E818" s="48">
        <f t="shared" si="554"/>
        <v>0</v>
      </c>
      <c r="F818" s="48">
        <f t="shared" si="583"/>
        <v>0</v>
      </c>
      <c r="G818" s="48">
        <f t="shared" si="584"/>
        <v>0</v>
      </c>
      <c r="H818" s="48">
        <f t="shared" si="585"/>
        <v>0</v>
      </c>
      <c r="I818" s="48">
        <f t="shared" si="586"/>
        <v>0</v>
      </c>
      <c r="J818" s="48">
        <f t="shared" si="587"/>
        <v>0</v>
      </c>
      <c r="K818" s="48">
        <f t="shared" si="588"/>
        <v>0</v>
      </c>
      <c r="L818" s="48">
        <f t="shared" si="589"/>
        <v>0</v>
      </c>
      <c r="M818" s="48">
        <f t="shared" si="590"/>
        <v>0</v>
      </c>
      <c r="N818" s="48">
        <f t="shared" si="591"/>
        <v>0</v>
      </c>
      <c r="O818" s="57">
        <f t="shared" si="592"/>
        <v>0</v>
      </c>
      <c r="P818" s="57">
        <f t="shared" si="593"/>
        <v>0</v>
      </c>
      <c r="Q818" s="57">
        <f t="shared" si="594"/>
        <v>0</v>
      </c>
    </row>
    <row r="819" ht="15" customHeight="1">
      <c r="A819" s="76"/>
      <c r="B819" s="71"/>
      <c r="C819" s="46" t="s">
        <v>17</v>
      </c>
      <c r="D819" s="53"/>
      <c r="E819" s="48">
        <f t="shared" si="554"/>
        <v>0</v>
      </c>
      <c r="F819" s="48">
        <f t="shared" si="583"/>
        <v>0</v>
      </c>
      <c r="G819" s="48">
        <f t="shared" si="584"/>
        <v>0</v>
      </c>
      <c r="H819" s="48">
        <f t="shared" si="585"/>
        <v>0</v>
      </c>
      <c r="I819" s="48">
        <f t="shared" si="586"/>
        <v>0</v>
      </c>
      <c r="J819" s="48">
        <f t="shared" si="587"/>
        <v>0</v>
      </c>
      <c r="K819" s="48">
        <f t="shared" si="588"/>
        <v>0</v>
      </c>
      <c r="L819" s="48">
        <f t="shared" si="589"/>
        <v>0</v>
      </c>
      <c r="M819" s="48">
        <f t="shared" si="590"/>
        <v>0</v>
      </c>
      <c r="N819" s="48">
        <f t="shared" si="591"/>
        <v>0</v>
      </c>
      <c r="O819" s="57">
        <f t="shared" si="592"/>
        <v>0</v>
      </c>
      <c r="P819" s="57">
        <f t="shared" si="593"/>
        <v>0</v>
      </c>
      <c r="Q819" s="57">
        <f t="shared" si="594"/>
        <v>0</v>
      </c>
    </row>
    <row r="820" ht="30" customHeight="1">
      <c r="A820" s="76"/>
      <c r="B820" s="71"/>
      <c r="C820" s="46" t="s">
        <v>18</v>
      </c>
      <c r="D820" s="53"/>
      <c r="E820" s="48">
        <f t="shared" si="554"/>
        <v>0</v>
      </c>
      <c r="F820" s="48">
        <f t="shared" si="583"/>
        <v>0</v>
      </c>
      <c r="G820" s="48">
        <f t="shared" si="584"/>
        <v>0</v>
      </c>
      <c r="H820" s="48">
        <f t="shared" si="585"/>
        <v>0</v>
      </c>
      <c r="I820" s="48">
        <f t="shared" si="586"/>
        <v>0</v>
      </c>
      <c r="J820" s="48">
        <f t="shared" si="587"/>
        <v>0</v>
      </c>
      <c r="K820" s="48">
        <f t="shared" si="588"/>
        <v>0</v>
      </c>
      <c r="L820" s="48">
        <f t="shared" si="589"/>
        <v>0</v>
      </c>
      <c r="M820" s="48">
        <f t="shared" si="590"/>
        <v>0</v>
      </c>
      <c r="N820" s="48">
        <f t="shared" si="591"/>
        <v>0</v>
      </c>
      <c r="O820" s="57">
        <f t="shared" si="592"/>
        <v>0</v>
      </c>
      <c r="P820" s="57">
        <f t="shared" si="593"/>
        <v>0</v>
      </c>
      <c r="Q820" s="57">
        <f t="shared" si="594"/>
        <v>0</v>
      </c>
    </row>
    <row r="821" ht="30" customHeight="1">
      <c r="A821" s="29"/>
      <c r="B821" s="75"/>
      <c r="C821" s="46" t="s">
        <v>24</v>
      </c>
      <c r="D821" s="53"/>
      <c r="E821" s="48">
        <f t="shared" si="554"/>
        <v>0</v>
      </c>
      <c r="F821" s="48">
        <f t="shared" si="583"/>
        <v>0</v>
      </c>
      <c r="G821" s="48">
        <f t="shared" si="584"/>
        <v>0</v>
      </c>
      <c r="H821" s="48">
        <f t="shared" si="585"/>
        <v>0</v>
      </c>
      <c r="I821" s="48">
        <f t="shared" si="586"/>
        <v>0</v>
      </c>
      <c r="J821" s="48">
        <f t="shared" si="587"/>
        <v>0</v>
      </c>
      <c r="K821" s="48">
        <f t="shared" si="588"/>
        <v>0</v>
      </c>
      <c r="L821" s="48">
        <f t="shared" si="589"/>
        <v>0</v>
      </c>
      <c r="M821" s="48">
        <f t="shared" si="590"/>
        <v>0</v>
      </c>
      <c r="N821" s="48">
        <f t="shared" si="591"/>
        <v>0</v>
      </c>
      <c r="O821" s="57">
        <f t="shared" si="592"/>
        <v>0</v>
      </c>
      <c r="P821" s="57">
        <f t="shared" si="593"/>
        <v>0</v>
      </c>
      <c r="Q821" s="57">
        <f t="shared" si="594"/>
        <v>0</v>
      </c>
    </row>
    <row r="822" ht="15" customHeight="1">
      <c r="A822" s="24" t="s">
        <v>238</v>
      </c>
      <c r="B822" s="68" t="s">
        <v>239</v>
      </c>
      <c r="C822" s="46" t="s">
        <v>10</v>
      </c>
      <c r="D822" s="32"/>
      <c r="E822" s="48">
        <f t="shared" si="554"/>
        <v>628408.42950000009</v>
      </c>
      <c r="F822" s="48">
        <f>F823+F824+F827+F828+F829+F831</f>
        <v>0</v>
      </c>
      <c r="G822" s="48">
        <f>G823+G824+G827+G828+G829+G831</f>
        <v>0</v>
      </c>
      <c r="H822" s="48">
        <f>H823+H824+H827+H828+H829+H831</f>
        <v>0</v>
      </c>
      <c r="I822" s="48">
        <f>I823+I824+I827+I828+I829+I831</f>
        <v>0</v>
      </c>
      <c r="J822" s="48">
        <f>J823+J824+J827+J828+J829+J831</f>
        <v>0</v>
      </c>
      <c r="K822" s="48">
        <f>K823+K824+K827+K828+K829+K831</f>
        <v>109032.60000000001</v>
      </c>
      <c r="L822" s="48">
        <f>L823+L824+L827+L828+L829+L831</f>
        <v>318096.20000000001</v>
      </c>
      <c r="M822" s="48">
        <f>M823+M824+M827+M828+M829+M831</f>
        <v>115399.5</v>
      </c>
      <c r="N822" s="48">
        <f>N823+N824+N827+N828+N829+N831</f>
        <v>80308.12950000001</v>
      </c>
      <c r="O822" s="57">
        <f>O823+O824+O827+O828+O829+O831</f>
        <v>5572</v>
      </c>
      <c r="P822" s="57">
        <f>P823+P824+P827+P828+P829+P831</f>
        <v>0</v>
      </c>
      <c r="Q822" s="57">
        <f>Q823+Q824+Q827+Q828+Q829+Q831</f>
        <v>0</v>
      </c>
    </row>
    <row r="823" ht="15" customHeight="1">
      <c r="A823" s="76"/>
      <c r="B823" s="71"/>
      <c r="C823" s="46" t="s">
        <v>11</v>
      </c>
      <c r="D823" s="32"/>
      <c r="E823" s="48">
        <f t="shared" si="554"/>
        <v>101300</v>
      </c>
      <c r="F823" s="48">
        <v>0</v>
      </c>
      <c r="G823" s="48">
        <v>0</v>
      </c>
      <c r="H823" s="48">
        <v>0</v>
      </c>
      <c r="I823" s="48">
        <v>0</v>
      </c>
      <c r="J823" s="48">
        <v>0</v>
      </c>
      <c r="K823" s="48">
        <v>12000</v>
      </c>
      <c r="L823" s="48">
        <v>47500</v>
      </c>
      <c r="M823" s="48">
        <v>41800</v>
      </c>
      <c r="N823" s="48">
        <v>0</v>
      </c>
      <c r="O823" s="57">
        <v>0</v>
      </c>
      <c r="P823" s="57">
        <v>0</v>
      </c>
      <c r="Q823" s="57">
        <v>0</v>
      </c>
    </row>
    <row r="824" ht="15" customHeight="1">
      <c r="A824" s="76"/>
      <c r="B824" s="71"/>
      <c r="C824" s="46" t="s">
        <v>22</v>
      </c>
      <c r="D824" s="53" t="s">
        <v>235</v>
      </c>
      <c r="E824" s="48">
        <f t="shared" si="554"/>
        <v>527108.42950000009</v>
      </c>
      <c r="F824" s="48">
        <v>0</v>
      </c>
      <c r="G824" s="48">
        <v>0</v>
      </c>
      <c r="H824" s="48">
        <v>0</v>
      </c>
      <c r="I824" s="48">
        <v>0</v>
      </c>
      <c r="J824" s="48">
        <v>0</v>
      </c>
      <c r="K824" s="48">
        <v>97032.600000000006</v>
      </c>
      <c r="L824" s="48">
        <f>48630+221966.2</f>
        <v>270596.20000000001</v>
      </c>
      <c r="M824" s="48">
        <f>M825+M826</f>
        <v>73599.5</v>
      </c>
      <c r="N824" s="48">
        <f>N825+N826</f>
        <v>80308.12950000001</v>
      </c>
      <c r="O824" s="57">
        <f>O825+O826</f>
        <v>5572</v>
      </c>
      <c r="P824" s="57">
        <f>P825+P826</f>
        <v>0</v>
      </c>
      <c r="Q824" s="87">
        <v>0</v>
      </c>
      <c r="R824" s="99"/>
      <c r="S824" s="100"/>
      <c r="T824" s="100"/>
    </row>
    <row r="825" ht="15" customHeight="1">
      <c r="A825" s="76"/>
      <c r="B825" s="71"/>
      <c r="C825" s="52"/>
      <c r="D825" s="61" t="s">
        <v>23</v>
      </c>
      <c r="E825" s="62">
        <f t="shared" si="554"/>
        <v>464405.20000000007</v>
      </c>
      <c r="F825" s="62">
        <v>0</v>
      </c>
      <c r="G825" s="62">
        <v>0</v>
      </c>
      <c r="H825" s="62">
        <v>0</v>
      </c>
      <c r="I825" s="62">
        <v>0</v>
      </c>
      <c r="J825" s="62">
        <v>0</v>
      </c>
      <c r="K825" s="96">
        <v>97032.600000000006</v>
      </c>
      <c r="L825" s="62">
        <v>270596.20000000001</v>
      </c>
      <c r="M825" s="62">
        <f>51225-1440</f>
        <v>49785</v>
      </c>
      <c r="N825" s="101">
        <v>46991.400000000001</v>
      </c>
      <c r="O825" s="102">
        <v>0</v>
      </c>
      <c r="P825" s="102">
        <v>0</v>
      </c>
      <c r="Q825" s="90">
        <v>0</v>
      </c>
      <c r="R825" s="99"/>
      <c r="S825" s="100"/>
      <c r="T825" s="100"/>
    </row>
    <row r="826" ht="18" customHeight="1">
      <c r="A826" s="76"/>
      <c r="B826" s="71"/>
      <c r="C826" s="66"/>
      <c r="D826" s="61" t="s">
        <v>240</v>
      </c>
      <c r="E826" s="62">
        <f t="shared" si="554"/>
        <v>62703.229500000001</v>
      </c>
      <c r="F826" s="62">
        <v>0</v>
      </c>
      <c r="G826" s="62">
        <v>0</v>
      </c>
      <c r="H826" s="62">
        <v>0</v>
      </c>
      <c r="I826" s="62">
        <v>0</v>
      </c>
      <c r="J826" s="62">
        <v>0</v>
      </c>
      <c r="K826" s="62">
        <v>0</v>
      </c>
      <c r="L826" s="62">
        <v>0</v>
      </c>
      <c r="M826" s="62">
        <v>23814.5</v>
      </c>
      <c r="N826" s="101">
        <v>33316.729500000001</v>
      </c>
      <c r="O826" s="102">
        <v>5572</v>
      </c>
      <c r="P826" s="102">
        <v>0</v>
      </c>
      <c r="Q826" s="90">
        <v>0</v>
      </c>
      <c r="R826" s="99"/>
      <c r="S826" s="100"/>
      <c r="T826" s="100"/>
    </row>
    <row r="827" ht="15" customHeight="1">
      <c r="A827" s="76"/>
      <c r="B827" s="71"/>
      <c r="C827" s="46" t="s">
        <v>13</v>
      </c>
      <c r="D827" s="53"/>
      <c r="E827" s="48">
        <f t="shared" si="554"/>
        <v>0</v>
      </c>
      <c r="F827" s="48">
        <v>0</v>
      </c>
      <c r="G827" s="48">
        <v>0</v>
      </c>
      <c r="H827" s="48">
        <v>0</v>
      </c>
      <c r="I827" s="48">
        <v>0</v>
      </c>
      <c r="J827" s="48">
        <v>0</v>
      </c>
      <c r="K827" s="48">
        <v>0</v>
      </c>
      <c r="L827" s="48">
        <v>0</v>
      </c>
      <c r="M827" s="48">
        <v>0</v>
      </c>
      <c r="N827" s="48">
        <v>0</v>
      </c>
      <c r="O827" s="57">
        <v>0</v>
      </c>
      <c r="P827" s="57">
        <v>0</v>
      </c>
      <c r="Q827" s="87">
        <v>0</v>
      </c>
      <c r="R827" s="1"/>
      <c r="S827" s="103"/>
      <c r="T827" s="103"/>
    </row>
    <row r="828" ht="30" customHeight="1">
      <c r="A828" s="76"/>
      <c r="B828" s="71"/>
      <c r="C828" s="46" t="s">
        <v>14</v>
      </c>
      <c r="D828" s="53"/>
      <c r="E828" s="48">
        <f t="shared" si="554"/>
        <v>0</v>
      </c>
      <c r="F828" s="48">
        <v>0</v>
      </c>
      <c r="G828" s="48">
        <v>0</v>
      </c>
      <c r="H828" s="48">
        <v>0</v>
      </c>
      <c r="I828" s="48">
        <v>0</v>
      </c>
      <c r="J828" s="48">
        <v>0</v>
      </c>
      <c r="K828" s="48">
        <v>0</v>
      </c>
      <c r="L828" s="48">
        <v>0</v>
      </c>
      <c r="M828" s="48">
        <v>0</v>
      </c>
      <c r="N828" s="48">
        <v>0</v>
      </c>
      <c r="O828" s="57">
        <v>0</v>
      </c>
      <c r="P828" s="57">
        <v>0</v>
      </c>
      <c r="Q828" s="57">
        <v>0</v>
      </c>
    </row>
    <row r="829" ht="15" customHeight="1">
      <c r="A829" s="76"/>
      <c r="B829" s="71"/>
      <c r="C829" s="46" t="s">
        <v>17</v>
      </c>
      <c r="D829" s="53"/>
      <c r="E829" s="48">
        <f t="shared" si="554"/>
        <v>0</v>
      </c>
      <c r="F829" s="48">
        <v>0</v>
      </c>
      <c r="G829" s="48">
        <v>0</v>
      </c>
      <c r="H829" s="48">
        <v>0</v>
      </c>
      <c r="I829" s="48">
        <v>0</v>
      </c>
      <c r="J829" s="48">
        <v>0</v>
      </c>
      <c r="K829" s="48">
        <v>0</v>
      </c>
      <c r="L829" s="48">
        <v>0</v>
      </c>
      <c r="M829" s="48">
        <v>0</v>
      </c>
      <c r="N829" s="48">
        <v>0</v>
      </c>
      <c r="O829" s="57">
        <v>0</v>
      </c>
      <c r="P829" s="57">
        <v>0</v>
      </c>
      <c r="Q829" s="57">
        <v>0</v>
      </c>
    </row>
    <row r="830" ht="30" customHeight="1">
      <c r="A830" s="76"/>
      <c r="B830" s="71"/>
      <c r="C830" s="46" t="s">
        <v>18</v>
      </c>
      <c r="D830" s="53"/>
      <c r="E830" s="48">
        <f t="shared" si="554"/>
        <v>0</v>
      </c>
      <c r="F830" s="48">
        <v>0</v>
      </c>
      <c r="G830" s="48">
        <v>0</v>
      </c>
      <c r="H830" s="48">
        <v>0</v>
      </c>
      <c r="I830" s="48">
        <v>0</v>
      </c>
      <c r="J830" s="48">
        <v>0</v>
      </c>
      <c r="K830" s="48">
        <v>0</v>
      </c>
      <c r="L830" s="48">
        <v>0</v>
      </c>
      <c r="M830" s="48">
        <v>0</v>
      </c>
      <c r="N830" s="48">
        <v>0</v>
      </c>
      <c r="O830" s="57">
        <v>0</v>
      </c>
      <c r="P830" s="57">
        <v>0</v>
      </c>
      <c r="Q830" s="57">
        <v>0</v>
      </c>
    </row>
    <row r="831" ht="30" customHeight="1">
      <c r="A831" s="29"/>
      <c r="B831" s="75"/>
      <c r="C831" s="46" t="s">
        <v>24</v>
      </c>
      <c r="D831" s="97"/>
      <c r="E831" s="48">
        <f t="shared" si="554"/>
        <v>0</v>
      </c>
      <c r="F831" s="48">
        <v>0</v>
      </c>
      <c r="G831" s="48">
        <v>0</v>
      </c>
      <c r="H831" s="48">
        <v>0</v>
      </c>
      <c r="I831" s="48">
        <v>0</v>
      </c>
      <c r="J831" s="48">
        <v>0</v>
      </c>
      <c r="K831" s="48">
        <v>0</v>
      </c>
      <c r="L831" s="48">
        <v>0</v>
      </c>
      <c r="M831" s="48">
        <v>0</v>
      </c>
      <c r="N831" s="48">
        <v>0</v>
      </c>
      <c r="O831" s="57">
        <v>0</v>
      </c>
      <c r="P831" s="57">
        <v>0</v>
      </c>
      <c r="Q831" s="57">
        <v>0</v>
      </c>
    </row>
    <row r="832" ht="15" customHeight="1">
      <c r="A832" s="24" t="s">
        <v>241</v>
      </c>
      <c r="B832" s="46" t="s">
        <v>242</v>
      </c>
      <c r="C832" s="46" t="s">
        <v>10</v>
      </c>
      <c r="D832" s="32"/>
      <c r="E832" s="48">
        <f t="shared" si="554"/>
        <v>5000</v>
      </c>
      <c r="F832" s="48">
        <f>F833+F834+F835+F836+F837+F839</f>
        <v>0</v>
      </c>
      <c r="G832" s="48">
        <f>G833+G834+G835+G836+G837+G839</f>
        <v>0</v>
      </c>
      <c r="H832" s="48">
        <f>H833+H834+H835+H836+H837+H839</f>
        <v>0</v>
      </c>
      <c r="I832" s="48">
        <f>I833+I834+I835+I836+I837+I839</f>
        <v>0</v>
      </c>
      <c r="J832" s="48">
        <f>J833+J834+J835+J836+J837+J839</f>
        <v>0</v>
      </c>
      <c r="K832" s="48">
        <f>K833+K834+K835+K836+K837+K839</f>
        <v>5000</v>
      </c>
      <c r="L832" s="48">
        <f>L833+L834+L835+L836+L837+L839</f>
        <v>0</v>
      </c>
      <c r="M832" s="48">
        <f>M833+M834+M835+M836+M837+M839</f>
        <v>0</v>
      </c>
      <c r="N832" s="48">
        <f>N833+N834+N835+N836+N837+N839</f>
        <v>0</v>
      </c>
      <c r="O832" s="57">
        <f>O833+O834+O835+O836+O837+O839</f>
        <v>0</v>
      </c>
      <c r="P832" s="57">
        <f>P833+P834+P835+P836+P837+P839</f>
        <v>0</v>
      </c>
      <c r="Q832" s="57">
        <f>Q833+Q834+Q835+Q836+Q837+Q839</f>
        <v>0</v>
      </c>
    </row>
    <row r="833" ht="15" customHeight="1">
      <c r="A833" s="76"/>
      <c r="B833" s="52"/>
      <c r="C833" s="46" t="s">
        <v>11</v>
      </c>
      <c r="D833" s="32"/>
      <c r="E833" s="48">
        <f t="shared" si="554"/>
        <v>0</v>
      </c>
      <c r="F833" s="48">
        <v>0</v>
      </c>
      <c r="G833" s="48">
        <v>0</v>
      </c>
      <c r="H833" s="48">
        <v>0</v>
      </c>
      <c r="I833" s="48">
        <v>0</v>
      </c>
      <c r="J833" s="48">
        <v>0</v>
      </c>
      <c r="K833" s="48">
        <f>12000-12000</f>
        <v>0</v>
      </c>
      <c r="L833" s="48">
        <f>12000-12000</f>
        <v>0</v>
      </c>
      <c r="M833" s="48">
        <f>12000-12000</f>
        <v>0</v>
      </c>
      <c r="N833" s="48">
        <f t="shared" ref="N833:N834" si="595">M833*1.04</f>
        <v>0</v>
      </c>
      <c r="O833" s="57">
        <f t="shared" ref="O833:O834" si="596">N833</f>
        <v>0</v>
      </c>
      <c r="P833" s="57">
        <f t="shared" ref="P833:P834" si="597">O833</f>
        <v>0</v>
      </c>
      <c r="Q833" s="57">
        <f t="shared" ref="Q833:Q834" si="598">P833</f>
        <v>0</v>
      </c>
    </row>
    <row r="834" ht="15" customHeight="1">
      <c r="A834" s="76"/>
      <c r="B834" s="52"/>
      <c r="C834" s="46" t="s">
        <v>22</v>
      </c>
      <c r="D834" s="98" t="s">
        <v>23</v>
      </c>
      <c r="E834" s="48">
        <f t="shared" si="554"/>
        <v>5000</v>
      </c>
      <c r="F834" s="48">
        <v>0</v>
      </c>
      <c r="G834" s="48">
        <v>0</v>
      </c>
      <c r="H834" s="48">
        <v>0</v>
      </c>
      <c r="I834" s="48">
        <v>0</v>
      </c>
      <c r="J834" s="48">
        <v>0</v>
      </c>
      <c r="K834" s="48">
        <v>5000</v>
      </c>
      <c r="L834" s="48">
        <v>0</v>
      </c>
      <c r="M834" s="48">
        <v>0</v>
      </c>
      <c r="N834" s="48">
        <f t="shared" si="595"/>
        <v>0</v>
      </c>
      <c r="O834" s="57">
        <f t="shared" si="596"/>
        <v>0</v>
      </c>
      <c r="P834" s="57">
        <f t="shared" si="597"/>
        <v>0</v>
      </c>
      <c r="Q834" s="57">
        <f t="shared" si="598"/>
        <v>0</v>
      </c>
    </row>
    <row r="835" ht="15" customHeight="1">
      <c r="A835" s="76"/>
      <c r="B835" s="52"/>
      <c r="C835" s="46" t="s">
        <v>13</v>
      </c>
      <c r="D835" s="53"/>
      <c r="E835" s="48">
        <f t="shared" si="554"/>
        <v>0</v>
      </c>
      <c r="F835" s="48">
        <v>0</v>
      </c>
      <c r="G835" s="48">
        <v>0</v>
      </c>
      <c r="H835" s="48">
        <v>0</v>
      </c>
      <c r="I835" s="48">
        <v>0</v>
      </c>
      <c r="J835" s="48">
        <v>0</v>
      </c>
      <c r="K835" s="48">
        <v>0</v>
      </c>
      <c r="L835" s="48">
        <v>0</v>
      </c>
      <c r="M835" s="48">
        <v>0</v>
      </c>
      <c r="N835" s="48">
        <v>0</v>
      </c>
      <c r="O835" s="57">
        <v>0</v>
      </c>
      <c r="P835" s="57">
        <v>0</v>
      </c>
      <c r="Q835" s="57">
        <v>0</v>
      </c>
    </row>
    <row r="836" ht="30" customHeight="1">
      <c r="A836" s="76"/>
      <c r="B836" s="52"/>
      <c r="C836" s="46" t="s">
        <v>14</v>
      </c>
      <c r="D836" s="53" t="s">
        <v>23</v>
      </c>
      <c r="E836" s="48">
        <f t="shared" si="554"/>
        <v>0</v>
      </c>
      <c r="F836" s="48">
        <v>0</v>
      </c>
      <c r="G836" s="48">
        <v>0</v>
      </c>
      <c r="H836" s="48">
        <v>0</v>
      </c>
      <c r="I836" s="48">
        <v>0</v>
      </c>
      <c r="J836" s="48">
        <v>0</v>
      </c>
      <c r="K836" s="48">
        <v>0</v>
      </c>
      <c r="L836" s="48">
        <v>0</v>
      </c>
      <c r="M836" s="48">
        <v>0</v>
      </c>
      <c r="N836" s="48">
        <v>0</v>
      </c>
      <c r="O836" s="57">
        <v>0</v>
      </c>
      <c r="P836" s="57">
        <v>0</v>
      </c>
      <c r="Q836" s="57">
        <v>0</v>
      </c>
    </row>
    <row r="837" ht="15" customHeight="1">
      <c r="A837" s="76"/>
      <c r="B837" s="52"/>
      <c r="C837" s="46" t="s">
        <v>17</v>
      </c>
      <c r="D837" s="53"/>
      <c r="E837" s="48">
        <f t="shared" si="554"/>
        <v>0</v>
      </c>
      <c r="F837" s="48">
        <v>0</v>
      </c>
      <c r="G837" s="48">
        <v>0</v>
      </c>
      <c r="H837" s="48">
        <v>0</v>
      </c>
      <c r="I837" s="48">
        <v>0</v>
      </c>
      <c r="J837" s="48">
        <v>0</v>
      </c>
      <c r="K837" s="48">
        <v>0</v>
      </c>
      <c r="L837" s="48">
        <v>0</v>
      </c>
      <c r="M837" s="48">
        <v>0</v>
      </c>
      <c r="N837" s="48">
        <v>0</v>
      </c>
      <c r="O837" s="57">
        <v>0</v>
      </c>
      <c r="P837" s="57">
        <v>0</v>
      </c>
      <c r="Q837" s="57">
        <v>0</v>
      </c>
    </row>
    <row r="838" ht="30" customHeight="1">
      <c r="A838" s="76"/>
      <c r="B838" s="52"/>
      <c r="C838" s="46" t="s">
        <v>18</v>
      </c>
      <c r="D838" s="53"/>
      <c r="E838" s="48">
        <f t="shared" si="554"/>
        <v>0</v>
      </c>
      <c r="F838" s="48">
        <v>0</v>
      </c>
      <c r="G838" s="48">
        <v>0</v>
      </c>
      <c r="H838" s="48">
        <v>0</v>
      </c>
      <c r="I838" s="48">
        <v>0</v>
      </c>
      <c r="J838" s="48">
        <v>0</v>
      </c>
      <c r="K838" s="48">
        <v>0</v>
      </c>
      <c r="L838" s="48">
        <v>0</v>
      </c>
      <c r="M838" s="48">
        <v>0</v>
      </c>
      <c r="N838" s="48">
        <v>0</v>
      </c>
      <c r="O838" s="57">
        <v>0</v>
      </c>
      <c r="P838" s="57">
        <v>0</v>
      </c>
      <c r="Q838" s="57">
        <v>0</v>
      </c>
    </row>
    <row r="839" ht="30" customHeight="1">
      <c r="A839" s="29"/>
      <c r="B839" s="66"/>
      <c r="C839" s="46" t="s">
        <v>24</v>
      </c>
      <c r="D839" s="53"/>
      <c r="E839" s="48">
        <f t="shared" si="554"/>
        <v>0</v>
      </c>
      <c r="F839" s="48">
        <v>0</v>
      </c>
      <c r="G839" s="48">
        <v>0</v>
      </c>
      <c r="H839" s="48">
        <v>0</v>
      </c>
      <c r="I839" s="48">
        <v>0</v>
      </c>
      <c r="J839" s="48">
        <v>0</v>
      </c>
      <c r="K839" s="48">
        <v>0</v>
      </c>
      <c r="L839" s="48">
        <v>0</v>
      </c>
      <c r="M839" s="48">
        <v>0</v>
      </c>
      <c r="N839" s="48">
        <v>0</v>
      </c>
      <c r="O839" s="57">
        <v>0</v>
      </c>
      <c r="P839" s="57">
        <v>0</v>
      </c>
      <c r="Q839" s="57">
        <v>0</v>
      </c>
    </row>
    <row r="840" ht="25.5" customHeight="1">
      <c r="A840" s="67" t="s">
        <v>243</v>
      </c>
      <c r="B840" s="46" t="s">
        <v>244</v>
      </c>
      <c r="C840" s="46" t="s">
        <v>10</v>
      </c>
      <c r="D840" s="32"/>
      <c r="E840" s="47">
        <f t="shared" si="554"/>
        <v>10567799.808430001</v>
      </c>
      <c r="F840" s="48">
        <f t="shared" ref="F840:F847" si="599">F848+F880</f>
        <v>471053.76260000002</v>
      </c>
      <c r="G840" s="48">
        <f t="shared" ref="G840:G847" si="600">G848+G880</f>
        <v>616617.54573000001</v>
      </c>
      <c r="H840" s="48">
        <f t="shared" ref="H840:H847" si="601">H848+H880</f>
        <v>708340.41334999993</v>
      </c>
      <c r="I840" s="48">
        <f t="shared" ref="I840:I847" si="602">I848+I880</f>
        <v>751660.65008000005</v>
      </c>
      <c r="J840" s="48">
        <f t="shared" ref="J840:J847" si="603">J848+J880</f>
        <v>810239.75306999998</v>
      </c>
      <c r="K840" s="48">
        <f t="shared" ref="K840:K847" si="604">K848+K880</f>
        <v>853991.69999999995</v>
      </c>
      <c r="L840" s="48">
        <f t="shared" ref="L840:L847" si="605">L848+L880</f>
        <v>1023840.03382</v>
      </c>
      <c r="M840" s="48">
        <f t="shared" ref="M840:M847" si="606">M848+M880</f>
        <v>1061097.3170500002</v>
      </c>
      <c r="N840" s="48">
        <f t="shared" ref="N840:N847" si="607">N848+N880</f>
        <v>1072252.39234</v>
      </c>
      <c r="O840" s="47">
        <f t="shared" ref="O840:O847" si="608">O848+O880</f>
        <v>1062846.4647300001</v>
      </c>
      <c r="P840" s="57">
        <f t="shared" ref="P840:P847" si="609">P848+P880</f>
        <v>1067772.6508500001</v>
      </c>
      <c r="Q840" s="57">
        <f t="shared" ref="Q840:Q847" si="610">Q848+Q880</f>
        <v>1068087.1248100002</v>
      </c>
    </row>
    <row r="841" ht="14.25">
      <c r="A841" s="70"/>
      <c r="B841" s="52"/>
      <c r="C841" s="46" t="s">
        <v>11</v>
      </c>
      <c r="D841" s="32">
        <v>814</v>
      </c>
      <c r="E841" s="48">
        <f t="shared" si="554"/>
        <v>366662.95549999998</v>
      </c>
      <c r="F841" s="48">
        <f t="shared" si="599"/>
        <v>20802.855500000001</v>
      </c>
      <c r="G841" s="48">
        <f t="shared" si="600"/>
        <v>64677.599999999999</v>
      </c>
      <c r="H841" s="48">
        <f t="shared" si="601"/>
        <v>16183.1</v>
      </c>
      <c r="I841" s="48">
        <f t="shared" si="602"/>
        <v>4816.6999999999998</v>
      </c>
      <c r="J841" s="48">
        <f t="shared" si="603"/>
        <v>5418.6999999999998</v>
      </c>
      <c r="K841" s="48">
        <f t="shared" si="604"/>
        <v>5963.8999999999996</v>
      </c>
      <c r="L841" s="48">
        <f t="shared" si="605"/>
        <v>40127.099999999999</v>
      </c>
      <c r="M841" s="48">
        <f t="shared" si="606"/>
        <v>129192.40000000001</v>
      </c>
      <c r="N841" s="48">
        <f t="shared" si="607"/>
        <v>29671.899999999998</v>
      </c>
      <c r="O841" s="57">
        <f t="shared" si="608"/>
        <v>16614.599999999999</v>
      </c>
      <c r="P841" s="57">
        <f t="shared" si="609"/>
        <v>16614.599999999999</v>
      </c>
      <c r="Q841" s="57">
        <f t="shared" si="610"/>
        <v>16579.5</v>
      </c>
    </row>
    <row r="842" ht="14.25">
      <c r="A842" s="70"/>
      <c r="B842" s="52"/>
      <c r="C842" s="46" t="s">
        <v>22</v>
      </c>
      <c r="D842" s="53" t="s">
        <v>23</v>
      </c>
      <c r="E842" s="47">
        <f t="shared" si="554"/>
        <v>10201136.852930002</v>
      </c>
      <c r="F842" s="48">
        <f t="shared" si="599"/>
        <v>450250.90710000001</v>
      </c>
      <c r="G842" s="48">
        <f t="shared" si="600"/>
        <v>551939.94573000004</v>
      </c>
      <c r="H842" s="48">
        <f t="shared" si="601"/>
        <v>692157.31334999995</v>
      </c>
      <c r="I842" s="48">
        <f t="shared" si="602"/>
        <v>746843.9500800001</v>
      </c>
      <c r="J842" s="48">
        <f t="shared" si="603"/>
        <v>804821.05307000002</v>
      </c>
      <c r="K842" s="48">
        <f t="shared" si="604"/>
        <v>848027.79999999993</v>
      </c>
      <c r="L842" s="48">
        <f t="shared" si="605"/>
        <v>983712.93382000003</v>
      </c>
      <c r="M842" s="48">
        <f t="shared" si="606"/>
        <v>931904.91705000005</v>
      </c>
      <c r="N842" s="48">
        <f t="shared" si="607"/>
        <v>1042580.49234</v>
      </c>
      <c r="O842" s="47">
        <f t="shared" si="608"/>
        <v>1046231.86473</v>
      </c>
      <c r="P842" s="57">
        <f t="shared" si="609"/>
        <v>1051158.05085</v>
      </c>
      <c r="Q842" s="57">
        <f t="shared" si="610"/>
        <v>1051507.62481</v>
      </c>
    </row>
    <row r="843" ht="14.25">
      <c r="A843" s="70"/>
      <c r="B843" s="52"/>
      <c r="C843" s="46" t="s">
        <v>13</v>
      </c>
      <c r="D843" s="53"/>
      <c r="E843" s="48">
        <f t="shared" ref="E843:E847" si="611">E851+E883</f>
        <v>0</v>
      </c>
      <c r="F843" s="48">
        <f t="shared" si="599"/>
        <v>0</v>
      </c>
      <c r="G843" s="48">
        <f t="shared" si="600"/>
        <v>0</v>
      </c>
      <c r="H843" s="48">
        <f t="shared" si="601"/>
        <v>0</v>
      </c>
      <c r="I843" s="48">
        <f t="shared" si="602"/>
        <v>0</v>
      </c>
      <c r="J843" s="48">
        <f t="shared" si="603"/>
        <v>0</v>
      </c>
      <c r="K843" s="48">
        <f t="shared" si="604"/>
        <v>0</v>
      </c>
      <c r="L843" s="48">
        <f t="shared" si="605"/>
        <v>0</v>
      </c>
      <c r="M843" s="48">
        <f t="shared" si="606"/>
        <v>0</v>
      </c>
      <c r="N843" s="48">
        <f t="shared" si="607"/>
        <v>0</v>
      </c>
      <c r="O843" s="57">
        <f t="shared" si="608"/>
        <v>0</v>
      </c>
      <c r="P843" s="57">
        <f t="shared" si="609"/>
        <v>0</v>
      </c>
      <c r="Q843" s="57">
        <f t="shared" si="610"/>
        <v>0</v>
      </c>
    </row>
    <row r="844" ht="28.5">
      <c r="A844" s="70"/>
      <c r="B844" s="52"/>
      <c r="C844" s="46" t="s">
        <v>14</v>
      </c>
      <c r="D844" s="53"/>
      <c r="E844" s="48">
        <f t="shared" si="611"/>
        <v>0</v>
      </c>
      <c r="F844" s="48">
        <f t="shared" si="599"/>
        <v>0</v>
      </c>
      <c r="G844" s="48">
        <f t="shared" si="600"/>
        <v>0</v>
      </c>
      <c r="H844" s="48">
        <f t="shared" si="601"/>
        <v>0</v>
      </c>
      <c r="I844" s="48">
        <f t="shared" si="602"/>
        <v>0</v>
      </c>
      <c r="J844" s="48">
        <f t="shared" si="603"/>
        <v>0</v>
      </c>
      <c r="K844" s="48">
        <f t="shared" si="604"/>
        <v>0</v>
      </c>
      <c r="L844" s="48">
        <f t="shared" si="605"/>
        <v>0</v>
      </c>
      <c r="M844" s="48">
        <f t="shared" si="606"/>
        <v>0</v>
      </c>
      <c r="N844" s="48">
        <f t="shared" si="607"/>
        <v>0</v>
      </c>
      <c r="O844" s="57">
        <f t="shared" si="608"/>
        <v>0</v>
      </c>
      <c r="P844" s="57">
        <f t="shared" si="609"/>
        <v>0</v>
      </c>
      <c r="Q844" s="57">
        <f t="shared" si="610"/>
        <v>0</v>
      </c>
    </row>
    <row r="845" ht="14.25">
      <c r="A845" s="70"/>
      <c r="B845" s="52"/>
      <c r="C845" s="46" t="s">
        <v>17</v>
      </c>
      <c r="D845" s="53"/>
      <c r="E845" s="48">
        <f t="shared" si="611"/>
        <v>0</v>
      </c>
      <c r="F845" s="48">
        <f t="shared" si="599"/>
        <v>0</v>
      </c>
      <c r="G845" s="48">
        <f t="shared" si="600"/>
        <v>0</v>
      </c>
      <c r="H845" s="48">
        <f t="shared" si="601"/>
        <v>0</v>
      </c>
      <c r="I845" s="48">
        <f t="shared" si="602"/>
        <v>0</v>
      </c>
      <c r="J845" s="48">
        <f t="shared" si="603"/>
        <v>0</v>
      </c>
      <c r="K845" s="48">
        <f t="shared" si="604"/>
        <v>0</v>
      </c>
      <c r="L845" s="48">
        <f t="shared" si="605"/>
        <v>0</v>
      </c>
      <c r="M845" s="48">
        <f t="shared" si="606"/>
        <v>0</v>
      </c>
      <c r="N845" s="48">
        <f t="shared" si="607"/>
        <v>0</v>
      </c>
      <c r="O845" s="57">
        <f t="shared" si="608"/>
        <v>0</v>
      </c>
      <c r="P845" s="57">
        <f t="shared" si="609"/>
        <v>0</v>
      </c>
      <c r="Q845" s="57">
        <f t="shared" si="610"/>
        <v>0</v>
      </c>
    </row>
    <row r="846" ht="28.5">
      <c r="A846" s="70"/>
      <c r="B846" s="52"/>
      <c r="C846" s="46" t="s">
        <v>18</v>
      </c>
      <c r="D846" s="53"/>
      <c r="E846" s="48">
        <f t="shared" si="611"/>
        <v>0</v>
      </c>
      <c r="F846" s="48">
        <f t="shared" si="599"/>
        <v>0</v>
      </c>
      <c r="G846" s="48">
        <f t="shared" si="600"/>
        <v>0</v>
      </c>
      <c r="H846" s="48">
        <f t="shared" si="601"/>
        <v>0</v>
      </c>
      <c r="I846" s="48">
        <f t="shared" si="602"/>
        <v>0</v>
      </c>
      <c r="J846" s="48">
        <f t="shared" si="603"/>
        <v>0</v>
      </c>
      <c r="K846" s="48">
        <f t="shared" si="604"/>
        <v>0</v>
      </c>
      <c r="L846" s="48">
        <f t="shared" si="605"/>
        <v>0</v>
      </c>
      <c r="M846" s="48">
        <f t="shared" si="606"/>
        <v>0</v>
      </c>
      <c r="N846" s="48">
        <f t="shared" si="607"/>
        <v>0</v>
      </c>
      <c r="O846" s="57">
        <f t="shared" si="608"/>
        <v>0</v>
      </c>
      <c r="P846" s="57">
        <f t="shared" si="609"/>
        <v>0</v>
      </c>
      <c r="Q846" s="57">
        <f t="shared" si="610"/>
        <v>0</v>
      </c>
    </row>
    <row r="847" ht="28.5">
      <c r="A847" s="74"/>
      <c r="B847" s="66"/>
      <c r="C847" s="46" t="s">
        <v>24</v>
      </c>
      <c r="D847" s="53"/>
      <c r="E847" s="48">
        <f t="shared" si="611"/>
        <v>0</v>
      </c>
      <c r="F847" s="48">
        <f t="shared" si="599"/>
        <v>0</v>
      </c>
      <c r="G847" s="48">
        <f t="shared" si="600"/>
        <v>0</v>
      </c>
      <c r="H847" s="48">
        <f t="shared" si="601"/>
        <v>0</v>
      </c>
      <c r="I847" s="48">
        <f t="shared" si="602"/>
        <v>0</v>
      </c>
      <c r="J847" s="48">
        <f t="shared" si="603"/>
        <v>0</v>
      </c>
      <c r="K847" s="48">
        <f t="shared" si="604"/>
        <v>0</v>
      </c>
      <c r="L847" s="48">
        <f t="shared" si="605"/>
        <v>0</v>
      </c>
      <c r="M847" s="48">
        <f t="shared" si="606"/>
        <v>0</v>
      </c>
      <c r="N847" s="48">
        <f t="shared" si="607"/>
        <v>0</v>
      </c>
      <c r="O847" s="57">
        <f t="shared" si="608"/>
        <v>0</v>
      </c>
      <c r="P847" s="57">
        <f t="shared" si="609"/>
        <v>0</v>
      </c>
      <c r="Q847" s="57">
        <f t="shared" si="610"/>
        <v>0</v>
      </c>
    </row>
    <row r="848" ht="21" customHeight="1">
      <c r="A848" s="24" t="s">
        <v>245</v>
      </c>
      <c r="B848" s="46" t="s">
        <v>246</v>
      </c>
      <c r="C848" s="46" t="s">
        <v>10</v>
      </c>
      <c r="D848" s="32"/>
      <c r="E848" s="47">
        <f t="shared" ref="E848:E850" si="612">F848+G848+H848+I848+J848+K848+L848+M848+N848+O848+P848+Q848</f>
        <v>10461000.79143</v>
      </c>
      <c r="F848" s="48">
        <f>F849+F850+F851+F852+F853+F855</f>
        <v>471053.76260000002</v>
      </c>
      <c r="G848" s="48">
        <f>G849+G850+G851+G852+G853+G855</f>
        <v>616617.54573000001</v>
      </c>
      <c r="H848" s="48">
        <f>H849+H850+H851+H852+H853+H855</f>
        <v>708340.41334999993</v>
      </c>
      <c r="I848" s="48">
        <f>I849+I850+I851+I852+I853+I855</f>
        <v>751660.65008000005</v>
      </c>
      <c r="J848" s="48">
        <f>J849+J850+J851+J852+J853+J855</f>
        <v>810239.75306999998</v>
      </c>
      <c r="K848" s="48">
        <f>K849+K850+K851+K852+K853+K855</f>
        <v>853991.69999999995</v>
      </c>
      <c r="L848" s="48">
        <f>L849+L850+L851+L852+L853+L855</f>
        <v>1000880.03382</v>
      </c>
      <c r="M848" s="48">
        <f>M849+M850+M851+M852+M853+M855</f>
        <v>1030093.3170500001</v>
      </c>
      <c r="N848" s="48">
        <f>N849+N850+N851+N852+N853+N855</f>
        <v>1054760.6753400001</v>
      </c>
      <c r="O848" s="47">
        <f>O849+O850+O851+O852+O853+O855</f>
        <v>1051065.36473</v>
      </c>
      <c r="P848" s="57">
        <f>P849+P850+P851+P852+P853+P855</f>
        <v>1055991.55085</v>
      </c>
      <c r="Q848" s="57">
        <f>Q849+Q850+Q851+Q852+Q853+Q855</f>
        <v>1056306.0248100001</v>
      </c>
    </row>
    <row r="849" ht="15" customHeight="1">
      <c r="A849" s="76"/>
      <c r="B849" s="52"/>
      <c r="C849" s="46" t="s">
        <v>11</v>
      </c>
      <c r="D849" s="32">
        <v>814</v>
      </c>
      <c r="E849" s="48">
        <f t="shared" si="612"/>
        <v>263660.75549999997</v>
      </c>
      <c r="F849" s="48">
        <f t="shared" ref="F849:F850" si="613">F857+F865+F873</f>
        <v>20802.855500000001</v>
      </c>
      <c r="G849" s="48">
        <f t="shared" ref="G849:G850" si="614">G857+G865+G873</f>
        <v>64677.599999999999</v>
      </c>
      <c r="H849" s="48">
        <f t="shared" ref="H849:H850" si="615">H857+H865+H873</f>
        <v>16183.1</v>
      </c>
      <c r="I849" s="48">
        <f t="shared" ref="I849:I850" si="616">I857+I865+I873</f>
        <v>4816.6999999999998</v>
      </c>
      <c r="J849" s="48">
        <f t="shared" ref="J849:J850" si="617">J857+J865+J873</f>
        <v>5418.6999999999998</v>
      </c>
      <c r="K849" s="48">
        <f t="shared" ref="K849:K850" si="618">K857+K865+K873</f>
        <v>5963.8999999999996</v>
      </c>
      <c r="L849" s="48">
        <f t="shared" ref="L849:L850" si="619">L857+L865+L873</f>
        <v>18315.099999999999</v>
      </c>
      <c r="M849" s="48">
        <f t="shared" ref="M849:M850" si="620">M857+M865+M873</f>
        <v>100308.60000000001</v>
      </c>
      <c r="N849" s="48">
        <f t="shared" ref="N849:N850" si="621">N857+N865+N873</f>
        <v>12355.099999999999</v>
      </c>
      <c r="O849" s="57">
        <f t="shared" ref="O849:O850" si="622">O857+O865+O873</f>
        <v>4951.3999999999996</v>
      </c>
      <c r="P849" s="57">
        <f t="shared" ref="P849:P850" si="623">P857+P865+P873</f>
        <v>4951.3999999999996</v>
      </c>
      <c r="Q849" s="57">
        <f t="shared" ref="Q849:Q850" si="624">Q857+Q865+Q873</f>
        <v>4916.3000000000002</v>
      </c>
    </row>
    <row r="850" ht="15" customHeight="1">
      <c r="A850" s="76"/>
      <c r="B850" s="52"/>
      <c r="C850" s="46" t="s">
        <v>22</v>
      </c>
      <c r="D850" s="53" t="s">
        <v>23</v>
      </c>
      <c r="E850" s="47">
        <f t="shared" si="612"/>
        <v>10197340.03593</v>
      </c>
      <c r="F850" s="48">
        <f t="shared" si="613"/>
        <v>450250.90710000001</v>
      </c>
      <c r="G850" s="48">
        <f t="shared" si="614"/>
        <v>551939.94573000004</v>
      </c>
      <c r="H850" s="48">
        <f t="shared" si="615"/>
        <v>692157.31334999995</v>
      </c>
      <c r="I850" s="48">
        <f t="shared" si="616"/>
        <v>746843.9500800001</v>
      </c>
      <c r="J850" s="48">
        <f t="shared" si="617"/>
        <v>804821.05307000002</v>
      </c>
      <c r="K850" s="48">
        <f t="shared" si="618"/>
        <v>848027.79999999993</v>
      </c>
      <c r="L850" s="48">
        <f t="shared" si="619"/>
        <v>982564.93382000003</v>
      </c>
      <c r="M850" s="48">
        <f t="shared" si="620"/>
        <v>929784.71705000009</v>
      </c>
      <c r="N850" s="48">
        <f t="shared" si="621"/>
        <v>1042405.57534</v>
      </c>
      <c r="O850" s="47">
        <f t="shared" si="622"/>
        <v>1046113.96473</v>
      </c>
      <c r="P850" s="57">
        <f t="shared" si="623"/>
        <v>1051040.1508500001</v>
      </c>
      <c r="Q850" s="57">
        <f t="shared" si="624"/>
        <v>1051389.72481</v>
      </c>
    </row>
    <row r="851" ht="15" customHeight="1">
      <c r="A851" s="76"/>
      <c r="B851" s="52"/>
      <c r="C851" s="46" t="s">
        <v>13</v>
      </c>
      <c r="D851" s="53"/>
      <c r="E851" s="48">
        <f t="shared" ref="E851:E855" si="625">E859+E867</f>
        <v>0</v>
      </c>
      <c r="F851" s="48">
        <f t="shared" ref="F851:F855" si="626">F859+F867</f>
        <v>0</v>
      </c>
      <c r="G851" s="48">
        <f t="shared" ref="G851:G855" si="627">G859+G867</f>
        <v>0</v>
      </c>
      <c r="H851" s="48">
        <f t="shared" ref="H851:H855" si="628">H859+H867</f>
        <v>0</v>
      </c>
      <c r="I851" s="48">
        <f t="shared" ref="I851:I855" si="629">I859+I867</f>
        <v>0</v>
      </c>
      <c r="J851" s="48">
        <f t="shared" ref="J851:J855" si="630">J859+J867</f>
        <v>0</v>
      </c>
      <c r="K851" s="48">
        <f t="shared" ref="K851:K855" si="631">K859+K867</f>
        <v>0</v>
      </c>
      <c r="L851" s="48">
        <f t="shared" ref="L851:L855" si="632">L859+L867</f>
        <v>0</v>
      </c>
      <c r="M851" s="48">
        <f t="shared" ref="M851:M855" si="633">M859+M867</f>
        <v>0</v>
      </c>
      <c r="N851" s="48">
        <f t="shared" ref="N851:N855" si="634">N859+N867</f>
        <v>0</v>
      </c>
      <c r="O851" s="57">
        <f t="shared" ref="O851:O855" si="635">O859+O867</f>
        <v>0</v>
      </c>
      <c r="P851" s="57">
        <f t="shared" ref="P851:P855" si="636">P859+P867</f>
        <v>0</v>
      </c>
      <c r="Q851" s="57">
        <f t="shared" ref="Q851:Q855" si="637">Q859+Q867</f>
        <v>0</v>
      </c>
    </row>
    <row r="852" ht="30" customHeight="1">
      <c r="A852" s="76"/>
      <c r="B852" s="52"/>
      <c r="C852" s="46" t="s">
        <v>14</v>
      </c>
      <c r="D852" s="53"/>
      <c r="E852" s="48">
        <f t="shared" si="625"/>
        <v>0</v>
      </c>
      <c r="F852" s="48">
        <f t="shared" si="626"/>
        <v>0</v>
      </c>
      <c r="G852" s="48">
        <f t="shared" si="627"/>
        <v>0</v>
      </c>
      <c r="H852" s="48">
        <f t="shared" si="628"/>
        <v>0</v>
      </c>
      <c r="I852" s="48">
        <f t="shared" si="629"/>
        <v>0</v>
      </c>
      <c r="J852" s="48">
        <f t="shared" si="630"/>
        <v>0</v>
      </c>
      <c r="K852" s="48">
        <f t="shared" si="631"/>
        <v>0</v>
      </c>
      <c r="L852" s="48">
        <f t="shared" si="632"/>
        <v>0</v>
      </c>
      <c r="M852" s="48">
        <f t="shared" si="633"/>
        <v>0</v>
      </c>
      <c r="N852" s="48">
        <f t="shared" si="634"/>
        <v>0</v>
      </c>
      <c r="O852" s="57">
        <f t="shared" si="635"/>
        <v>0</v>
      </c>
      <c r="P852" s="57">
        <f t="shared" si="636"/>
        <v>0</v>
      </c>
      <c r="Q852" s="57">
        <f t="shared" si="637"/>
        <v>0</v>
      </c>
    </row>
    <row r="853" ht="15" customHeight="1">
      <c r="A853" s="76"/>
      <c r="B853" s="52"/>
      <c r="C853" s="46" t="s">
        <v>17</v>
      </c>
      <c r="D853" s="53"/>
      <c r="E853" s="48">
        <f t="shared" si="625"/>
        <v>0</v>
      </c>
      <c r="F853" s="48">
        <f t="shared" si="626"/>
        <v>0</v>
      </c>
      <c r="G853" s="48">
        <f t="shared" si="627"/>
        <v>0</v>
      </c>
      <c r="H853" s="48">
        <f t="shared" si="628"/>
        <v>0</v>
      </c>
      <c r="I853" s="48">
        <f t="shared" si="629"/>
        <v>0</v>
      </c>
      <c r="J853" s="48">
        <f t="shared" si="630"/>
        <v>0</v>
      </c>
      <c r="K853" s="48">
        <f t="shared" si="631"/>
        <v>0</v>
      </c>
      <c r="L853" s="48">
        <f t="shared" si="632"/>
        <v>0</v>
      </c>
      <c r="M853" s="48">
        <f t="shared" si="633"/>
        <v>0</v>
      </c>
      <c r="N853" s="48">
        <f t="shared" si="634"/>
        <v>0</v>
      </c>
      <c r="O853" s="57">
        <f t="shared" si="635"/>
        <v>0</v>
      </c>
      <c r="P853" s="57">
        <f t="shared" si="636"/>
        <v>0</v>
      </c>
      <c r="Q853" s="57">
        <f t="shared" si="637"/>
        <v>0</v>
      </c>
    </row>
    <row r="854" ht="30" customHeight="1">
      <c r="A854" s="76"/>
      <c r="B854" s="52"/>
      <c r="C854" s="46" t="s">
        <v>18</v>
      </c>
      <c r="D854" s="53"/>
      <c r="E854" s="48">
        <f t="shared" si="625"/>
        <v>0</v>
      </c>
      <c r="F854" s="48">
        <f t="shared" si="626"/>
        <v>0</v>
      </c>
      <c r="G854" s="48">
        <f t="shared" si="627"/>
        <v>0</v>
      </c>
      <c r="H854" s="48">
        <f t="shared" si="628"/>
        <v>0</v>
      </c>
      <c r="I854" s="48">
        <f t="shared" si="629"/>
        <v>0</v>
      </c>
      <c r="J854" s="48">
        <f t="shared" si="630"/>
        <v>0</v>
      </c>
      <c r="K854" s="48">
        <f t="shared" si="631"/>
        <v>0</v>
      </c>
      <c r="L854" s="48">
        <f t="shared" si="632"/>
        <v>0</v>
      </c>
      <c r="M854" s="48">
        <f t="shared" si="633"/>
        <v>0</v>
      </c>
      <c r="N854" s="48">
        <f t="shared" si="634"/>
        <v>0</v>
      </c>
      <c r="O854" s="57">
        <f t="shared" si="635"/>
        <v>0</v>
      </c>
      <c r="P854" s="57">
        <f t="shared" si="636"/>
        <v>0</v>
      </c>
      <c r="Q854" s="57">
        <f t="shared" si="637"/>
        <v>0</v>
      </c>
    </row>
    <row r="855" ht="30" customHeight="1">
      <c r="A855" s="29"/>
      <c r="B855" s="66"/>
      <c r="C855" s="46" t="s">
        <v>24</v>
      </c>
      <c r="D855" s="53"/>
      <c r="E855" s="48">
        <f t="shared" si="625"/>
        <v>0</v>
      </c>
      <c r="F855" s="48">
        <f t="shared" si="626"/>
        <v>0</v>
      </c>
      <c r="G855" s="48">
        <f t="shared" si="627"/>
        <v>0</v>
      </c>
      <c r="H855" s="48">
        <f t="shared" si="628"/>
        <v>0</v>
      </c>
      <c r="I855" s="48">
        <f t="shared" si="629"/>
        <v>0</v>
      </c>
      <c r="J855" s="48">
        <f t="shared" si="630"/>
        <v>0</v>
      </c>
      <c r="K855" s="48">
        <f t="shared" si="631"/>
        <v>0</v>
      </c>
      <c r="L855" s="48">
        <f t="shared" si="632"/>
        <v>0</v>
      </c>
      <c r="M855" s="48">
        <f t="shared" si="633"/>
        <v>0</v>
      </c>
      <c r="N855" s="48">
        <f t="shared" si="634"/>
        <v>0</v>
      </c>
      <c r="O855" s="57">
        <f t="shared" si="635"/>
        <v>0</v>
      </c>
      <c r="P855" s="57">
        <f t="shared" si="636"/>
        <v>0</v>
      </c>
      <c r="Q855" s="57">
        <f t="shared" si="637"/>
        <v>0</v>
      </c>
    </row>
    <row r="856" ht="15" customHeight="1">
      <c r="A856" s="24" t="s">
        <v>247</v>
      </c>
      <c r="B856" s="68" t="s">
        <v>248</v>
      </c>
      <c r="C856" s="46" t="s">
        <v>10</v>
      </c>
      <c r="D856" s="53"/>
      <c r="E856" s="47">
        <f t="shared" ref="E856:E898" si="638">F856+G856+H856+I856+J856+K856+L856+M856+N856+O856+P856+Q856</f>
        <v>8912251.0975199994</v>
      </c>
      <c r="F856" s="48">
        <f>F857+F858+F859+F860+F861+F863</f>
        <v>419422.10810000001</v>
      </c>
      <c r="G856" s="48">
        <f>G857+G858+G859+G860+G861+G863</f>
        <v>529416.05073000002</v>
      </c>
      <c r="H856" s="48">
        <f>H857+H858+H859+H860+H861+H863</f>
        <v>599626.86028999998</v>
      </c>
      <c r="I856" s="48">
        <f>I857+I858+I859+I860+I861+I863</f>
        <v>657881.46871000004</v>
      </c>
      <c r="J856" s="48">
        <f>J857+J858+J859+J860+J861+J863</f>
        <v>698898.76876000001</v>
      </c>
      <c r="K856" s="48">
        <f>K857+K858+K859+K860+K861+K863</f>
        <v>739068.69999999995</v>
      </c>
      <c r="L856" s="48">
        <f>L857+L858+L859+L860+L861+L863</f>
        <v>833445.74759000004</v>
      </c>
      <c r="M856" s="48">
        <f>M857+M858+M859+M860+M861+M863</f>
        <v>797532.81203000003</v>
      </c>
      <c r="N856" s="48">
        <f>N857+N858+N859+N860+N861+N863</f>
        <v>873697.95438000001</v>
      </c>
      <c r="O856" s="47">
        <f>O857+O858+O859+O860+O861+O863</f>
        <v>918062.00693000003</v>
      </c>
      <c r="P856" s="57">
        <f>P857+P858+P859+P860+P861+P863</f>
        <v>922599.31000000006</v>
      </c>
      <c r="Q856" s="57">
        <f>Q857+Q858+Q859+Q860+Q861+Q863</f>
        <v>922599.31000000006</v>
      </c>
    </row>
    <row r="857" ht="15" customHeight="1">
      <c r="A857" s="76"/>
      <c r="B857" s="71"/>
      <c r="C857" s="46" t="s">
        <v>11</v>
      </c>
      <c r="D857" s="53" t="s">
        <v>23</v>
      </c>
      <c r="E857" s="48">
        <f t="shared" si="638"/>
        <v>44224.599999999999</v>
      </c>
      <c r="F857" s="48">
        <v>0</v>
      </c>
      <c r="G857" s="48">
        <v>44224.599999999999</v>
      </c>
      <c r="H857" s="48">
        <v>0</v>
      </c>
      <c r="I857" s="48">
        <v>0</v>
      </c>
      <c r="J857" s="48">
        <v>0</v>
      </c>
      <c r="K857" s="48">
        <v>0</v>
      </c>
      <c r="L857" s="48">
        <v>0</v>
      </c>
      <c r="M857" s="48">
        <v>0</v>
      </c>
      <c r="N857" s="48">
        <v>0</v>
      </c>
      <c r="O857" s="57">
        <v>0</v>
      </c>
      <c r="P857" s="57">
        <v>0</v>
      </c>
      <c r="Q857" s="57">
        <v>0</v>
      </c>
      <c r="R857" s="39"/>
    </row>
    <row r="858" ht="15" customHeight="1">
      <c r="A858" s="76"/>
      <c r="B858" s="71"/>
      <c r="C858" s="46" t="s">
        <v>22</v>
      </c>
      <c r="D858" s="53" t="s">
        <v>23</v>
      </c>
      <c r="E858" s="47">
        <f t="shared" si="638"/>
        <v>8868026.4975199997</v>
      </c>
      <c r="F858" s="48">
        <v>419422.10810000001</v>
      </c>
      <c r="G858" s="48">
        <v>485191.45072999998</v>
      </c>
      <c r="H858" s="48">
        <v>599626.86028999998</v>
      </c>
      <c r="I858" s="48">
        <v>657881.46871000004</v>
      </c>
      <c r="J858" s="48">
        <v>698898.76876000001</v>
      </c>
      <c r="K858" s="48">
        <v>739068.69999999995</v>
      </c>
      <c r="L858" s="48">
        <v>833445.74759000004</v>
      </c>
      <c r="M858" s="48">
        <v>797532.81203000003</v>
      </c>
      <c r="N858" s="48">
        <v>873697.95438000001</v>
      </c>
      <c r="O858" s="47">
        <v>918062.00693000003</v>
      </c>
      <c r="P858" s="57">
        <v>922599.31000000006</v>
      </c>
      <c r="Q858" s="57">
        <v>922599.31000000006</v>
      </c>
      <c r="S858" s="104"/>
    </row>
    <row r="859" ht="15" customHeight="1">
      <c r="A859" s="76"/>
      <c r="B859" s="71"/>
      <c r="C859" s="46" t="s">
        <v>13</v>
      </c>
      <c r="D859" s="53"/>
      <c r="E859" s="48">
        <f t="shared" si="638"/>
        <v>0</v>
      </c>
      <c r="F859" s="48">
        <v>0</v>
      </c>
      <c r="G859" s="48">
        <v>0</v>
      </c>
      <c r="H859" s="48">
        <v>0</v>
      </c>
      <c r="I859" s="48">
        <v>0</v>
      </c>
      <c r="J859" s="48">
        <v>0</v>
      </c>
      <c r="K859" s="48">
        <v>0</v>
      </c>
      <c r="L859" s="48">
        <v>0</v>
      </c>
      <c r="M859" s="48">
        <v>0</v>
      </c>
      <c r="N859" s="48">
        <v>0</v>
      </c>
      <c r="O859" s="57">
        <v>0</v>
      </c>
      <c r="P859" s="57">
        <v>0</v>
      </c>
      <c r="Q859" s="57">
        <v>0</v>
      </c>
      <c r="R859" s="39"/>
    </row>
    <row r="860" ht="30" customHeight="1">
      <c r="A860" s="76"/>
      <c r="B860" s="71"/>
      <c r="C860" s="46" t="s">
        <v>14</v>
      </c>
      <c r="D860" s="53"/>
      <c r="E860" s="48">
        <f t="shared" si="638"/>
        <v>0</v>
      </c>
      <c r="F860" s="48">
        <v>0</v>
      </c>
      <c r="G860" s="48">
        <v>0</v>
      </c>
      <c r="H860" s="48">
        <v>0</v>
      </c>
      <c r="I860" s="48">
        <v>0</v>
      </c>
      <c r="J860" s="48">
        <v>0</v>
      </c>
      <c r="K860" s="48">
        <v>0</v>
      </c>
      <c r="L860" s="48">
        <v>0</v>
      </c>
      <c r="M860" s="48">
        <v>0</v>
      </c>
      <c r="N860" s="48">
        <v>0</v>
      </c>
      <c r="O860" s="57">
        <v>0</v>
      </c>
      <c r="P860" s="57">
        <v>0</v>
      </c>
      <c r="Q860" s="57">
        <v>0</v>
      </c>
    </row>
    <row r="861" ht="15" customHeight="1">
      <c r="A861" s="76"/>
      <c r="B861" s="71"/>
      <c r="C861" s="46" t="s">
        <v>17</v>
      </c>
      <c r="D861" s="53"/>
      <c r="E861" s="48">
        <f t="shared" si="638"/>
        <v>0</v>
      </c>
      <c r="F861" s="48">
        <v>0</v>
      </c>
      <c r="G861" s="48">
        <v>0</v>
      </c>
      <c r="H861" s="48">
        <v>0</v>
      </c>
      <c r="I861" s="48">
        <v>0</v>
      </c>
      <c r="J861" s="48">
        <v>0</v>
      </c>
      <c r="K861" s="48">
        <v>0</v>
      </c>
      <c r="L861" s="48">
        <v>0</v>
      </c>
      <c r="M861" s="48">
        <v>0</v>
      </c>
      <c r="N861" s="48">
        <v>0</v>
      </c>
      <c r="O861" s="57">
        <v>0</v>
      </c>
      <c r="P861" s="57">
        <v>0</v>
      </c>
      <c r="Q861" s="57">
        <v>0</v>
      </c>
    </row>
    <row r="862" ht="30" customHeight="1">
      <c r="A862" s="76"/>
      <c r="B862" s="71"/>
      <c r="C862" s="46" t="s">
        <v>18</v>
      </c>
      <c r="D862" s="53"/>
      <c r="E862" s="48">
        <f t="shared" si="638"/>
        <v>0</v>
      </c>
      <c r="F862" s="48">
        <v>0</v>
      </c>
      <c r="G862" s="48">
        <v>0</v>
      </c>
      <c r="H862" s="48">
        <v>0</v>
      </c>
      <c r="I862" s="48">
        <v>0</v>
      </c>
      <c r="J862" s="48">
        <v>0</v>
      </c>
      <c r="K862" s="48">
        <v>0</v>
      </c>
      <c r="L862" s="48">
        <v>0</v>
      </c>
      <c r="M862" s="48">
        <v>0</v>
      </c>
      <c r="N862" s="48">
        <v>0</v>
      </c>
      <c r="O862" s="57">
        <v>0</v>
      </c>
      <c r="P862" s="57">
        <v>0</v>
      </c>
      <c r="Q862" s="57">
        <v>0</v>
      </c>
    </row>
    <row r="863" ht="30" customHeight="1">
      <c r="A863" s="29"/>
      <c r="B863" s="75"/>
      <c r="C863" s="46" t="s">
        <v>24</v>
      </c>
      <c r="D863" s="53"/>
      <c r="E863" s="48">
        <f t="shared" si="638"/>
        <v>0</v>
      </c>
      <c r="F863" s="48">
        <v>0</v>
      </c>
      <c r="G863" s="48">
        <v>0</v>
      </c>
      <c r="H863" s="48">
        <v>0</v>
      </c>
      <c r="I863" s="48">
        <v>0</v>
      </c>
      <c r="J863" s="48">
        <v>0</v>
      </c>
      <c r="K863" s="48">
        <v>0</v>
      </c>
      <c r="L863" s="48">
        <v>0</v>
      </c>
      <c r="M863" s="48">
        <v>0</v>
      </c>
      <c r="N863" s="48">
        <v>0</v>
      </c>
      <c r="O863" s="57">
        <v>0</v>
      </c>
      <c r="P863" s="57">
        <v>0</v>
      </c>
      <c r="Q863" s="57">
        <v>0</v>
      </c>
    </row>
    <row r="864" ht="15" customHeight="1">
      <c r="A864" s="24" t="s">
        <v>249</v>
      </c>
      <c r="B864" s="68" t="s">
        <v>250</v>
      </c>
      <c r="C864" s="46" t="s">
        <v>10</v>
      </c>
      <c r="D864" s="53"/>
      <c r="E864" s="48">
        <f t="shared" si="638"/>
        <v>1411227.5782300001</v>
      </c>
      <c r="F864" s="48">
        <f>F865+F866+F867+F868+F869+F871</f>
        <v>51631.654500000004</v>
      </c>
      <c r="G864" s="48">
        <f>G865+G866+G867+G868+G869+G871</f>
        <v>87201.494999999995</v>
      </c>
      <c r="H864" s="48">
        <f>H865+H866+H867+H868+H869+H871</f>
        <v>108713.55306000001</v>
      </c>
      <c r="I864" s="48">
        <f>I865+I866+I867+I868+I869+I871</f>
        <v>93779.181369999991</v>
      </c>
      <c r="J864" s="48">
        <f>J865+J866+J867+J868+J869+J871</f>
        <v>111340.98431</v>
      </c>
      <c r="K864" s="48">
        <f>K865+K866+K867+K868+K869+K871</f>
        <v>114923</v>
      </c>
      <c r="L864" s="48">
        <f>L865+L866+L867+L868+L869+L871</f>
        <v>167434.28623</v>
      </c>
      <c r="M864" s="48">
        <f>M865+M866+M867+M868+M869+M871</f>
        <v>138349.50502000001</v>
      </c>
      <c r="N864" s="48">
        <f>N865+N866+N867+N868+N869+N871</f>
        <v>137751.60527999999</v>
      </c>
      <c r="O864" s="57">
        <f>O865+O866+O867+O868+O869+O871</f>
        <v>133003.3578</v>
      </c>
      <c r="P864" s="57">
        <f>P865+P866+P867+P868+P869+P871</f>
        <v>133392.24085</v>
      </c>
      <c r="Q864" s="57">
        <f>Q865+Q866+Q867+Q868+Q869+Q871</f>
        <v>133706.71481</v>
      </c>
    </row>
    <row r="865" ht="15" customHeight="1">
      <c r="A865" s="76"/>
      <c r="B865" s="71"/>
      <c r="C865" s="46" t="s">
        <v>11</v>
      </c>
      <c r="D865" s="32">
        <v>814</v>
      </c>
      <c r="E865" s="48">
        <f t="shared" si="638"/>
        <v>118290.4555</v>
      </c>
      <c r="F865" s="48">
        <v>20802.855500000001</v>
      </c>
      <c r="G865" s="48">
        <v>20453</v>
      </c>
      <c r="H865" s="48">
        <v>16183.1</v>
      </c>
      <c r="I865" s="48">
        <v>4816.6999999999998</v>
      </c>
      <c r="J865" s="48">
        <v>5418.6999999999998</v>
      </c>
      <c r="K865" s="48">
        <v>5963.8999999999996</v>
      </c>
      <c r="L865" s="48">
        <v>18315.099999999999</v>
      </c>
      <c r="M865" s="48">
        <v>6697.6000000000004</v>
      </c>
      <c r="N865" s="48">
        <v>4820.3999999999996</v>
      </c>
      <c r="O865" s="57">
        <v>4951.3999999999996</v>
      </c>
      <c r="P865" s="57">
        <v>4951.3999999999996</v>
      </c>
      <c r="Q865" s="57">
        <v>4916.3000000000002</v>
      </c>
    </row>
    <row r="866" ht="15" customHeight="1">
      <c r="A866" s="76"/>
      <c r="B866" s="71"/>
      <c r="C866" s="46" t="s">
        <v>22</v>
      </c>
      <c r="D866" s="53" t="s">
        <v>23</v>
      </c>
      <c r="E866" s="48">
        <f t="shared" si="638"/>
        <v>1292937.1227299999</v>
      </c>
      <c r="F866" s="48">
        <v>30828.798999999999</v>
      </c>
      <c r="G866" s="48">
        <v>66748.494999999995</v>
      </c>
      <c r="H866" s="48">
        <v>92530.45306</v>
      </c>
      <c r="I866" s="48">
        <v>88962.481369999994</v>
      </c>
      <c r="J866" s="48">
        <v>105922.28431</v>
      </c>
      <c r="K866" s="48">
        <v>108959.10000000001</v>
      </c>
      <c r="L866" s="48">
        <v>149119.18622999999</v>
      </c>
      <c r="M866" s="48">
        <v>131651.90502000001</v>
      </c>
      <c r="N866" s="48">
        <v>132931.20527999999</v>
      </c>
      <c r="O866" s="57">
        <v>128051.9578</v>
      </c>
      <c r="P866" s="57">
        <v>128440.84084999999</v>
      </c>
      <c r="Q866" s="57">
        <v>128790.41481</v>
      </c>
    </row>
    <row r="867" ht="21" customHeight="1">
      <c r="A867" s="76"/>
      <c r="B867" s="71"/>
      <c r="C867" s="46" t="s">
        <v>13</v>
      </c>
      <c r="D867" s="53"/>
      <c r="E867" s="48">
        <f t="shared" si="638"/>
        <v>0</v>
      </c>
      <c r="F867" s="48">
        <v>0</v>
      </c>
      <c r="G867" s="48">
        <v>0</v>
      </c>
      <c r="H867" s="48">
        <v>0</v>
      </c>
      <c r="I867" s="48">
        <v>0</v>
      </c>
      <c r="J867" s="48">
        <v>0</v>
      </c>
      <c r="K867" s="48">
        <v>0</v>
      </c>
      <c r="L867" s="48">
        <v>0</v>
      </c>
      <c r="M867" s="48">
        <v>0</v>
      </c>
      <c r="N867" s="48">
        <v>0</v>
      </c>
      <c r="O867" s="57">
        <v>0</v>
      </c>
      <c r="P867" s="57">
        <v>0</v>
      </c>
      <c r="Q867" s="57">
        <v>0</v>
      </c>
    </row>
    <row r="868" ht="37" customHeight="1">
      <c r="A868" s="76"/>
      <c r="B868" s="71"/>
      <c r="C868" s="46" t="s">
        <v>14</v>
      </c>
      <c r="D868" s="53"/>
      <c r="E868" s="48">
        <f t="shared" si="638"/>
        <v>0</v>
      </c>
      <c r="F868" s="48">
        <v>0</v>
      </c>
      <c r="G868" s="48">
        <v>0</v>
      </c>
      <c r="H868" s="48">
        <v>0</v>
      </c>
      <c r="I868" s="48">
        <v>0</v>
      </c>
      <c r="J868" s="48">
        <v>0</v>
      </c>
      <c r="K868" s="48">
        <v>0</v>
      </c>
      <c r="L868" s="48">
        <v>0</v>
      </c>
      <c r="M868" s="48">
        <v>0</v>
      </c>
      <c r="N868" s="48">
        <v>0</v>
      </c>
      <c r="O868" s="57">
        <v>0</v>
      </c>
      <c r="P868" s="57">
        <v>0</v>
      </c>
      <c r="Q868" s="57">
        <v>0</v>
      </c>
    </row>
    <row r="869" ht="23.100000000000001" customHeight="1">
      <c r="A869" s="76"/>
      <c r="B869" s="71"/>
      <c r="C869" s="46" t="s">
        <v>17</v>
      </c>
      <c r="D869" s="53"/>
      <c r="E869" s="48">
        <f t="shared" si="638"/>
        <v>0</v>
      </c>
      <c r="F869" s="48">
        <v>0</v>
      </c>
      <c r="G869" s="48">
        <v>0</v>
      </c>
      <c r="H869" s="48">
        <v>0</v>
      </c>
      <c r="I869" s="48">
        <v>0</v>
      </c>
      <c r="J869" s="48">
        <v>0</v>
      </c>
      <c r="K869" s="48">
        <v>0</v>
      </c>
      <c r="L869" s="48">
        <v>0</v>
      </c>
      <c r="M869" s="48">
        <v>0</v>
      </c>
      <c r="N869" s="48">
        <v>0</v>
      </c>
      <c r="O869" s="57">
        <v>0</v>
      </c>
      <c r="P869" s="57">
        <v>0</v>
      </c>
      <c r="Q869" s="57">
        <v>0</v>
      </c>
    </row>
    <row r="870" ht="36" customHeight="1">
      <c r="A870" s="76"/>
      <c r="B870" s="71"/>
      <c r="C870" s="46" t="s">
        <v>18</v>
      </c>
      <c r="D870" s="53"/>
      <c r="E870" s="48">
        <f t="shared" si="638"/>
        <v>0</v>
      </c>
      <c r="F870" s="48">
        <v>0</v>
      </c>
      <c r="G870" s="48">
        <v>0</v>
      </c>
      <c r="H870" s="48">
        <v>0</v>
      </c>
      <c r="I870" s="48">
        <v>0</v>
      </c>
      <c r="J870" s="48">
        <v>0</v>
      </c>
      <c r="K870" s="48">
        <v>0</v>
      </c>
      <c r="L870" s="48">
        <v>0</v>
      </c>
      <c r="M870" s="48">
        <v>0</v>
      </c>
      <c r="N870" s="48">
        <v>0</v>
      </c>
      <c r="O870" s="57">
        <v>0</v>
      </c>
      <c r="P870" s="57">
        <v>0</v>
      </c>
      <c r="Q870" s="57">
        <v>0</v>
      </c>
    </row>
    <row r="871" ht="85.5" customHeight="1">
      <c r="A871" s="29"/>
      <c r="B871" s="75"/>
      <c r="C871" s="46" t="s">
        <v>24</v>
      </c>
      <c r="D871" s="53"/>
      <c r="E871" s="48">
        <f t="shared" si="638"/>
        <v>0</v>
      </c>
      <c r="F871" s="48">
        <v>0</v>
      </c>
      <c r="G871" s="48">
        <v>0</v>
      </c>
      <c r="H871" s="48">
        <v>0</v>
      </c>
      <c r="I871" s="48">
        <v>0</v>
      </c>
      <c r="J871" s="48">
        <v>0</v>
      </c>
      <c r="K871" s="48">
        <v>0</v>
      </c>
      <c r="L871" s="48">
        <v>0</v>
      </c>
      <c r="M871" s="48">
        <v>0</v>
      </c>
      <c r="N871" s="48">
        <v>0</v>
      </c>
      <c r="O871" s="57">
        <v>0</v>
      </c>
      <c r="P871" s="57">
        <v>0</v>
      </c>
      <c r="Q871" s="57">
        <v>0</v>
      </c>
    </row>
    <row r="872" ht="16" customHeight="1">
      <c r="A872" s="24" t="s">
        <v>251</v>
      </c>
      <c r="B872" s="68" t="s">
        <v>252</v>
      </c>
      <c r="C872" s="46" t="s">
        <v>10</v>
      </c>
      <c r="D872" s="53"/>
      <c r="E872" s="48">
        <f t="shared" si="638"/>
        <v>137522.11567999999</v>
      </c>
      <c r="F872" s="48">
        <f>F873+F874+F875+F876+F877+F879</f>
        <v>0</v>
      </c>
      <c r="G872" s="48">
        <f>G873+G874+G875+G876+G877+G879</f>
        <v>0</v>
      </c>
      <c r="H872" s="48">
        <f>H873+H874+H875+H876+H877+H879</f>
        <v>0</v>
      </c>
      <c r="I872" s="48">
        <f>I873+I874+I875+I876+I877+I879</f>
        <v>0</v>
      </c>
      <c r="J872" s="48">
        <f>J873+J874+J875+J876+J877+J879</f>
        <v>0</v>
      </c>
      <c r="K872" s="48">
        <f>K873+K874+K875+K876+K877+K879</f>
        <v>0</v>
      </c>
      <c r="L872" s="48">
        <f>L873+L874+L875+L876+L877+L879</f>
        <v>0</v>
      </c>
      <c r="M872" s="48">
        <f>M873+M874+M875+M876+M877+M879</f>
        <v>94211</v>
      </c>
      <c r="N872" s="48">
        <f>N873+N874+N875+N876+N877+N879</f>
        <v>43311.115679999995</v>
      </c>
      <c r="O872" s="57">
        <f>O873+O874+O875+O876+O877+O879</f>
        <v>0</v>
      </c>
      <c r="P872" s="57">
        <f>P873+P874+P875+P876+P877+P879</f>
        <v>0</v>
      </c>
      <c r="Q872" s="57">
        <f>Q873+Q874+Q875+Q876+Q877+Q879</f>
        <v>0</v>
      </c>
    </row>
    <row r="873" ht="15.6" customHeight="1">
      <c r="A873" s="76"/>
      <c r="B873" s="71"/>
      <c r="C873" s="46" t="s">
        <v>11</v>
      </c>
      <c r="D873" s="32">
        <v>814</v>
      </c>
      <c r="E873" s="48">
        <f t="shared" si="638"/>
        <v>101145.7</v>
      </c>
      <c r="F873" s="48">
        <v>0</v>
      </c>
      <c r="G873" s="48">
        <v>0</v>
      </c>
      <c r="H873" s="48">
        <v>0</v>
      </c>
      <c r="I873" s="48">
        <v>0</v>
      </c>
      <c r="J873" s="48">
        <v>0</v>
      </c>
      <c r="K873" s="48">
        <v>0</v>
      </c>
      <c r="L873" s="48">
        <v>0</v>
      </c>
      <c r="M873" s="48">
        <v>93611</v>
      </c>
      <c r="N873" s="48">
        <v>7534.6999999999998</v>
      </c>
      <c r="O873" s="57">
        <v>0</v>
      </c>
      <c r="P873" s="57">
        <v>0</v>
      </c>
      <c r="Q873" s="57">
        <v>0</v>
      </c>
    </row>
    <row r="874" ht="15" customHeight="1">
      <c r="A874" s="76"/>
      <c r="B874" s="71"/>
      <c r="C874" s="46" t="s">
        <v>22</v>
      </c>
      <c r="D874" s="53" t="s">
        <v>23</v>
      </c>
      <c r="E874" s="48">
        <f t="shared" si="638"/>
        <v>36376.415679999998</v>
      </c>
      <c r="F874" s="48">
        <v>0</v>
      </c>
      <c r="G874" s="48">
        <v>0</v>
      </c>
      <c r="H874" s="48">
        <v>0</v>
      </c>
      <c r="I874" s="48">
        <v>0</v>
      </c>
      <c r="J874" s="48">
        <v>0</v>
      </c>
      <c r="K874" s="48">
        <v>0</v>
      </c>
      <c r="L874" s="48">
        <v>0</v>
      </c>
      <c r="M874" s="48">
        <f>94211-93611</f>
        <v>600</v>
      </c>
      <c r="N874" s="48">
        <v>35776.415679999998</v>
      </c>
      <c r="O874" s="57">
        <v>0</v>
      </c>
      <c r="P874" s="57">
        <v>0</v>
      </c>
      <c r="Q874" s="57">
        <v>0</v>
      </c>
    </row>
    <row r="875" ht="14.5" customHeight="1">
      <c r="A875" s="76"/>
      <c r="B875" s="71"/>
      <c r="C875" s="46" t="s">
        <v>13</v>
      </c>
      <c r="D875" s="53"/>
      <c r="E875" s="48">
        <f t="shared" si="638"/>
        <v>0</v>
      </c>
      <c r="F875" s="48">
        <v>0</v>
      </c>
      <c r="G875" s="48">
        <v>0</v>
      </c>
      <c r="H875" s="48">
        <v>0</v>
      </c>
      <c r="I875" s="48">
        <v>0</v>
      </c>
      <c r="J875" s="48">
        <v>0</v>
      </c>
      <c r="K875" s="48">
        <v>0</v>
      </c>
      <c r="L875" s="48">
        <v>0</v>
      </c>
      <c r="M875" s="48">
        <v>0</v>
      </c>
      <c r="N875" s="48">
        <v>0</v>
      </c>
      <c r="O875" s="57">
        <v>0</v>
      </c>
      <c r="P875" s="57">
        <v>0</v>
      </c>
      <c r="Q875" s="57">
        <v>0</v>
      </c>
    </row>
    <row r="876" ht="16.5" customHeight="1">
      <c r="A876" s="76"/>
      <c r="B876" s="71"/>
      <c r="C876" s="46" t="s">
        <v>14</v>
      </c>
      <c r="D876" s="53"/>
      <c r="E876" s="48">
        <f t="shared" si="638"/>
        <v>0</v>
      </c>
      <c r="F876" s="48">
        <v>0</v>
      </c>
      <c r="G876" s="48">
        <v>0</v>
      </c>
      <c r="H876" s="48">
        <v>0</v>
      </c>
      <c r="I876" s="48">
        <v>0</v>
      </c>
      <c r="J876" s="48">
        <v>0</v>
      </c>
      <c r="K876" s="48">
        <v>0</v>
      </c>
      <c r="L876" s="48">
        <v>0</v>
      </c>
      <c r="M876" s="48">
        <v>0</v>
      </c>
      <c r="N876" s="48">
        <v>0</v>
      </c>
      <c r="O876" s="57">
        <v>0</v>
      </c>
      <c r="P876" s="57">
        <v>0</v>
      </c>
      <c r="Q876" s="57">
        <v>0</v>
      </c>
    </row>
    <row r="877" ht="17.5" customHeight="1">
      <c r="A877" s="76"/>
      <c r="B877" s="71"/>
      <c r="C877" s="46" t="s">
        <v>17</v>
      </c>
      <c r="D877" s="53"/>
      <c r="E877" s="48">
        <f t="shared" si="638"/>
        <v>0</v>
      </c>
      <c r="F877" s="48">
        <v>0</v>
      </c>
      <c r="G877" s="48">
        <v>0</v>
      </c>
      <c r="H877" s="48">
        <v>0</v>
      </c>
      <c r="I877" s="48">
        <v>0</v>
      </c>
      <c r="J877" s="48">
        <v>0</v>
      </c>
      <c r="K877" s="48">
        <v>0</v>
      </c>
      <c r="L877" s="48">
        <v>0</v>
      </c>
      <c r="M877" s="48">
        <v>0</v>
      </c>
      <c r="N877" s="48">
        <v>0</v>
      </c>
      <c r="O877" s="57">
        <v>0</v>
      </c>
      <c r="P877" s="57">
        <v>0</v>
      </c>
      <c r="Q877" s="57">
        <v>0</v>
      </c>
    </row>
    <row r="878" ht="17.5" customHeight="1">
      <c r="A878" s="76"/>
      <c r="B878" s="71"/>
      <c r="C878" s="46" t="s">
        <v>18</v>
      </c>
      <c r="D878" s="53"/>
      <c r="E878" s="48">
        <f t="shared" si="638"/>
        <v>0</v>
      </c>
      <c r="F878" s="48">
        <v>0</v>
      </c>
      <c r="G878" s="48">
        <v>0</v>
      </c>
      <c r="H878" s="48">
        <v>0</v>
      </c>
      <c r="I878" s="48">
        <v>0</v>
      </c>
      <c r="J878" s="48">
        <v>0</v>
      </c>
      <c r="K878" s="48">
        <v>0</v>
      </c>
      <c r="L878" s="48">
        <v>0</v>
      </c>
      <c r="M878" s="48">
        <v>0</v>
      </c>
      <c r="N878" s="48">
        <v>0</v>
      </c>
      <c r="O878" s="57">
        <v>0</v>
      </c>
      <c r="P878" s="57">
        <v>0</v>
      </c>
      <c r="Q878" s="57">
        <v>0</v>
      </c>
    </row>
    <row r="879" ht="39" customHeight="1">
      <c r="A879" s="29"/>
      <c r="B879" s="75"/>
      <c r="C879" s="46" t="s">
        <v>24</v>
      </c>
      <c r="D879" s="53"/>
      <c r="E879" s="48">
        <f t="shared" si="638"/>
        <v>0</v>
      </c>
      <c r="F879" s="48">
        <v>0</v>
      </c>
      <c r="G879" s="48">
        <v>0</v>
      </c>
      <c r="H879" s="48">
        <v>0</v>
      </c>
      <c r="I879" s="48">
        <v>0</v>
      </c>
      <c r="J879" s="48">
        <v>0</v>
      </c>
      <c r="K879" s="48">
        <v>0</v>
      </c>
      <c r="L879" s="48">
        <v>0</v>
      </c>
      <c r="M879" s="48">
        <v>0</v>
      </c>
      <c r="N879" s="48">
        <v>0</v>
      </c>
      <c r="O879" s="57">
        <v>0</v>
      </c>
      <c r="P879" s="57">
        <v>0</v>
      </c>
      <c r="Q879" s="57">
        <v>0</v>
      </c>
    </row>
    <row r="880" ht="16" customHeight="1">
      <c r="A880" s="24" t="s">
        <v>253</v>
      </c>
      <c r="B880" s="46" t="s">
        <v>254</v>
      </c>
      <c r="C880" s="46" t="s">
        <v>10</v>
      </c>
      <c r="D880" s="32"/>
      <c r="E880" s="48">
        <f t="shared" si="638"/>
        <v>106799.01700000002</v>
      </c>
      <c r="F880" s="48">
        <f>F881+F882+F883+F884+F885+F887</f>
        <v>0</v>
      </c>
      <c r="G880" s="48">
        <f>G881+G882+G883+G884+G885+G887</f>
        <v>0</v>
      </c>
      <c r="H880" s="48">
        <f>H881+H882+H883+H884+H885+H887</f>
        <v>0</v>
      </c>
      <c r="I880" s="48">
        <f>I881+I882+I883+I884+I885+I887</f>
        <v>0</v>
      </c>
      <c r="J880" s="48">
        <f>J881+J882+J883+J884+J885+J887</f>
        <v>0</v>
      </c>
      <c r="K880" s="48">
        <f>K881+K882+K883+K884+K885+K887</f>
        <v>0</v>
      </c>
      <c r="L880" s="48">
        <f>L881+L882+L883+L884+L885+L887</f>
        <v>22960</v>
      </c>
      <c r="M880" s="48">
        <f>M881+M882+M883+M884+M885+M887</f>
        <v>31004</v>
      </c>
      <c r="N880" s="48">
        <f>N881+N882+N883+N884+N885+N887</f>
        <v>17491.717000000001</v>
      </c>
      <c r="O880" s="57">
        <f>O881+O882+O883+O884+O885+O887</f>
        <v>11781.1</v>
      </c>
      <c r="P880" s="57">
        <f>P881+P882+P883+P884+P885+P887</f>
        <v>11781.1</v>
      </c>
      <c r="Q880" s="57">
        <f>Q881+Q882+Q883+Q884+Q885+Q887</f>
        <v>11781.1</v>
      </c>
    </row>
    <row r="881" ht="16" customHeight="1">
      <c r="A881" s="76"/>
      <c r="B881" s="52"/>
      <c r="C881" s="46" t="s">
        <v>11</v>
      </c>
      <c r="D881" s="32">
        <v>814</v>
      </c>
      <c r="E881" s="48">
        <f t="shared" si="638"/>
        <v>103002.2</v>
      </c>
      <c r="F881" s="48">
        <f t="shared" ref="F881:F882" si="639">F889</f>
        <v>0</v>
      </c>
      <c r="G881" s="48">
        <f t="shared" ref="G881:G882" si="640">G889</f>
        <v>0</v>
      </c>
      <c r="H881" s="48">
        <f t="shared" ref="H881:H882" si="641">H889</f>
        <v>0</v>
      </c>
      <c r="I881" s="48">
        <f t="shared" ref="I881:I882" si="642">I889</f>
        <v>0</v>
      </c>
      <c r="J881" s="48">
        <f t="shared" ref="J881:J882" si="643">J889</f>
        <v>0</v>
      </c>
      <c r="K881" s="48">
        <f t="shared" ref="K881:K882" si="644">K889</f>
        <v>0</v>
      </c>
      <c r="L881" s="48">
        <f t="shared" ref="L881:L882" si="645">L889</f>
        <v>21812</v>
      </c>
      <c r="M881" s="48">
        <f t="shared" ref="M881:M882" si="646">M889</f>
        <v>28883.799999999999</v>
      </c>
      <c r="N881" s="48">
        <f t="shared" ref="N881:N882" si="647">N889</f>
        <v>17316.799999999999</v>
      </c>
      <c r="O881" s="57">
        <f t="shared" ref="O881:O882" si="648">O889</f>
        <v>11663.200000000001</v>
      </c>
      <c r="P881" s="57">
        <f t="shared" ref="P881:P882" si="649">P889</f>
        <v>11663.200000000001</v>
      </c>
      <c r="Q881" s="57">
        <f t="shared" ref="Q881:Q882" si="650">Q889</f>
        <v>11663.200000000001</v>
      </c>
    </row>
    <row r="882" ht="16" customHeight="1">
      <c r="A882" s="76"/>
      <c r="B882" s="52"/>
      <c r="C882" s="46" t="s">
        <v>22</v>
      </c>
      <c r="D882" s="53" t="s">
        <v>23</v>
      </c>
      <c r="E882" s="48">
        <f t="shared" si="638"/>
        <v>3796.817</v>
      </c>
      <c r="F882" s="48">
        <f t="shared" si="639"/>
        <v>0</v>
      </c>
      <c r="G882" s="48">
        <f t="shared" si="640"/>
        <v>0</v>
      </c>
      <c r="H882" s="48">
        <f t="shared" si="641"/>
        <v>0</v>
      </c>
      <c r="I882" s="48">
        <f t="shared" si="642"/>
        <v>0</v>
      </c>
      <c r="J882" s="48">
        <f t="shared" si="643"/>
        <v>0</v>
      </c>
      <c r="K882" s="48">
        <f t="shared" si="644"/>
        <v>0</v>
      </c>
      <c r="L882" s="48">
        <f t="shared" si="645"/>
        <v>1148</v>
      </c>
      <c r="M882" s="48">
        <f t="shared" si="646"/>
        <v>2120.1999999999998</v>
      </c>
      <c r="N882" s="48">
        <f t="shared" si="647"/>
        <v>174.917</v>
      </c>
      <c r="O882" s="57">
        <f t="shared" si="648"/>
        <v>117.90000000000001</v>
      </c>
      <c r="P882" s="57">
        <f t="shared" si="649"/>
        <v>117.90000000000001</v>
      </c>
      <c r="Q882" s="57">
        <f t="shared" si="650"/>
        <v>117.90000000000001</v>
      </c>
    </row>
    <row r="883" ht="16" customHeight="1">
      <c r="A883" s="76"/>
      <c r="B883" s="52"/>
      <c r="C883" s="46" t="s">
        <v>13</v>
      </c>
      <c r="D883" s="53"/>
      <c r="E883" s="48">
        <f t="shared" si="638"/>
        <v>0</v>
      </c>
      <c r="F883" s="48">
        <f>F891+F899</f>
        <v>0</v>
      </c>
      <c r="G883" s="48">
        <f>G891+G899</f>
        <v>0</v>
      </c>
      <c r="H883" s="48">
        <f t="shared" ref="H883:H887" si="651">H891+H899</f>
        <v>0</v>
      </c>
      <c r="I883" s="48">
        <f t="shared" ref="I883:I887" si="652">I891+I899</f>
        <v>0</v>
      </c>
      <c r="J883" s="48">
        <f t="shared" ref="J883:J887" si="653">J891+J899</f>
        <v>0</v>
      </c>
      <c r="K883" s="48">
        <f t="shared" ref="K883:K887" si="654">K891+K899</f>
        <v>0</v>
      </c>
      <c r="L883" s="48">
        <f t="shared" ref="L883:L887" si="655">L891+L899</f>
        <v>0</v>
      </c>
      <c r="M883" s="48">
        <f t="shared" ref="M883:M887" si="656">M891+M899</f>
        <v>0</v>
      </c>
      <c r="N883" s="48">
        <f t="shared" ref="N883:N887" si="657">N891+N899</f>
        <v>0</v>
      </c>
      <c r="O883" s="57">
        <f t="shared" ref="O883:O887" si="658">O891+O899</f>
        <v>0</v>
      </c>
      <c r="P883" s="57">
        <f t="shared" ref="P883:P887" si="659">P891+P899</f>
        <v>0</v>
      </c>
      <c r="Q883" s="57">
        <f t="shared" ref="Q883:Q887" si="660">Q891+Q899</f>
        <v>0</v>
      </c>
    </row>
    <row r="884" ht="30" customHeight="1">
      <c r="A884" s="76"/>
      <c r="B884" s="52"/>
      <c r="C884" s="46" t="s">
        <v>14</v>
      </c>
      <c r="D884" s="53"/>
      <c r="E884" s="48">
        <f t="shared" si="638"/>
        <v>0</v>
      </c>
      <c r="F884" s="48">
        <v>0</v>
      </c>
      <c r="G884" s="48">
        <v>0</v>
      </c>
      <c r="H884" s="48">
        <f t="shared" si="651"/>
        <v>0</v>
      </c>
      <c r="I884" s="48">
        <f t="shared" si="652"/>
        <v>0</v>
      </c>
      <c r="J884" s="48">
        <f t="shared" si="653"/>
        <v>0</v>
      </c>
      <c r="K884" s="48">
        <f t="shared" si="654"/>
        <v>0</v>
      </c>
      <c r="L884" s="48">
        <f t="shared" si="655"/>
        <v>0</v>
      </c>
      <c r="M884" s="48">
        <f t="shared" si="656"/>
        <v>0</v>
      </c>
      <c r="N884" s="48">
        <f t="shared" si="657"/>
        <v>0</v>
      </c>
      <c r="O884" s="57">
        <f t="shared" si="658"/>
        <v>0</v>
      </c>
      <c r="P884" s="57">
        <f t="shared" si="659"/>
        <v>0</v>
      </c>
      <c r="Q884" s="57">
        <f t="shared" si="660"/>
        <v>0</v>
      </c>
    </row>
    <row r="885" ht="15.6" customHeight="1">
      <c r="A885" s="76"/>
      <c r="B885" s="52"/>
      <c r="C885" s="46" t="s">
        <v>17</v>
      </c>
      <c r="D885" s="53"/>
      <c r="E885" s="48">
        <f t="shared" si="638"/>
        <v>0</v>
      </c>
      <c r="F885" s="48">
        <f t="shared" ref="F885:F887" si="661">F893+F901</f>
        <v>0</v>
      </c>
      <c r="G885" s="48">
        <f t="shared" ref="G885:G887" si="662">G893+G901</f>
        <v>0</v>
      </c>
      <c r="H885" s="48">
        <f t="shared" si="651"/>
        <v>0</v>
      </c>
      <c r="I885" s="48">
        <f t="shared" si="652"/>
        <v>0</v>
      </c>
      <c r="J885" s="48">
        <f t="shared" si="653"/>
        <v>0</v>
      </c>
      <c r="K885" s="48">
        <f t="shared" si="654"/>
        <v>0</v>
      </c>
      <c r="L885" s="48">
        <f t="shared" si="655"/>
        <v>0</v>
      </c>
      <c r="M885" s="48">
        <f t="shared" si="656"/>
        <v>0</v>
      </c>
      <c r="N885" s="48">
        <f t="shared" si="657"/>
        <v>0</v>
      </c>
      <c r="O885" s="57">
        <f t="shared" si="658"/>
        <v>0</v>
      </c>
      <c r="P885" s="57">
        <f t="shared" si="659"/>
        <v>0</v>
      </c>
      <c r="Q885" s="57">
        <f t="shared" si="660"/>
        <v>0</v>
      </c>
    </row>
    <row r="886" ht="28" customHeight="1">
      <c r="A886" s="76"/>
      <c r="B886" s="52"/>
      <c r="C886" s="46" t="s">
        <v>18</v>
      </c>
      <c r="D886" s="53"/>
      <c r="E886" s="48">
        <f t="shared" si="638"/>
        <v>0</v>
      </c>
      <c r="F886" s="48">
        <f t="shared" si="661"/>
        <v>0</v>
      </c>
      <c r="G886" s="48">
        <f t="shared" si="662"/>
        <v>0</v>
      </c>
      <c r="H886" s="48">
        <f t="shared" si="651"/>
        <v>0</v>
      </c>
      <c r="I886" s="48">
        <f t="shared" si="652"/>
        <v>0</v>
      </c>
      <c r="J886" s="48">
        <f t="shared" si="653"/>
        <v>0</v>
      </c>
      <c r="K886" s="48">
        <f t="shared" si="654"/>
        <v>0</v>
      </c>
      <c r="L886" s="48">
        <f t="shared" si="655"/>
        <v>0</v>
      </c>
      <c r="M886" s="48">
        <f t="shared" si="656"/>
        <v>0</v>
      </c>
      <c r="N886" s="48">
        <f t="shared" si="657"/>
        <v>0</v>
      </c>
      <c r="O886" s="57">
        <f t="shared" si="658"/>
        <v>0</v>
      </c>
      <c r="P886" s="57">
        <f t="shared" si="659"/>
        <v>0</v>
      </c>
      <c r="Q886" s="57">
        <f t="shared" si="660"/>
        <v>0</v>
      </c>
    </row>
    <row r="887" ht="30" customHeight="1">
      <c r="A887" s="29"/>
      <c r="B887" s="66"/>
      <c r="C887" s="46" t="s">
        <v>24</v>
      </c>
      <c r="D887" s="53"/>
      <c r="E887" s="48">
        <f t="shared" si="638"/>
        <v>0</v>
      </c>
      <c r="F887" s="48">
        <f t="shared" si="661"/>
        <v>0</v>
      </c>
      <c r="G887" s="48">
        <f t="shared" si="662"/>
        <v>0</v>
      </c>
      <c r="H887" s="48">
        <f t="shared" si="651"/>
        <v>0</v>
      </c>
      <c r="I887" s="48">
        <f t="shared" si="652"/>
        <v>0</v>
      </c>
      <c r="J887" s="48">
        <f t="shared" si="653"/>
        <v>0</v>
      </c>
      <c r="K887" s="48">
        <f t="shared" si="654"/>
        <v>0</v>
      </c>
      <c r="L887" s="48">
        <f t="shared" si="655"/>
        <v>0</v>
      </c>
      <c r="M887" s="48">
        <f t="shared" si="656"/>
        <v>0</v>
      </c>
      <c r="N887" s="48">
        <f t="shared" si="657"/>
        <v>0</v>
      </c>
      <c r="O887" s="57">
        <f t="shared" si="658"/>
        <v>0</v>
      </c>
      <c r="P887" s="57">
        <f t="shared" si="659"/>
        <v>0</v>
      </c>
      <c r="Q887" s="57">
        <f t="shared" si="660"/>
        <v>0</v>
      </c>
    </row>
    <row r="888" ht="15" customHeight="1">
      <c r="A888" s="24" t="s">
        <v>255</v>
      </c>
      <c r="B888" s="68" t="s">
        <v>256</v>
      </c>
      <c r="C888" s="46" t="s">
        <v>10</v>
      </c>
      <c r="D888" s="53"/>
      <c r="E888" s="48">
        <f t="shared" si="638"/>
        <v>106799.01700000002</v>
      </c>
      <c r="F888" s="48">
        <f>F889+F890+F891+F892+F893+F895</f>
        <v>0</v>
      </c>
      <c r="G888" s="48">
        <f>G889+G890+G891+G892+G893+G895</f>
        <v>0</v>
      </c>
      <c r="H888" s="48">
        <f>H889+H890+H891+H892+H893+H895</f>
        <v>0</v>
      </c>
      <c r="I888" s="48">
        <f>I889+I890+I891+I892+I893+I895</f>
        <v>0</v>
      </c>
      <c r="J888" s="48">
        <f>J889+J890+J891+J892+J893+J895</f>
        <v>0</v>
      </c>
      <c r="K888" s="48">
        <f>K889+K890+K891+K892+K893+K895</f>
        <v>0</v>
      </c>
      <c r="L888" s="48">
        <f>L889+L890+L891+L892+L893+L895</f>
        <v>22960</v>
      </c>
      <c r="M888" s="48">
        <f>M889+M890+M891+M892+M893+M895</f>
        <v>31004</v>
      </c>
      <c r="N888" s="48">
        <f>N889+N890+N891+N892+N893+N895</f>
        <v>17491.717000000001</v>
      </c>
      <c r="O888" s="57">
        <f>O889+O890+O891+O892+O893+O895</f>
        <v>11781.1</v>
      </c>
      <c r="P888" s="57">
        <f>P889+P890+P891+P892+P893+P895</f>
        <v>11781.1</v>
      </c>
      <c r="Q888" s="57">
        <f>Q889+Q890+Q891+Q892+Q893+Q895</f>
        <v>11781.1</v>
      </c>
    </row>
    <row r="889" ht="18" customHeight="1">
      <c r="A889" s="76"/>
      <c r="B889" s="71"/>
      <c r="C889" s="46" t="s">
        <v>11</v>
      </c>
      <c r="D889" s="53" t="s">
        <v>23</v>
      </c>
      <c r="E889" s="48">
        <f t="shared" si="638"/>
        <v>103002.2</v>
      </c>
      <c r="F889" s="48">
        <v>0</v>
      </c>
      <c r="G889" s="48">
        <v>0</v>
      </c>
      <c r="H889" s="48">
        <v>0</v>
      </c>
      <c r="I889" s="48">
        <v>0</v>
      </c>
      <c r="J889" s="48">
        <v>0</v>
      </c>
      <c r="K889" s="48">
        <v>0</v>
      </c>
      <c r="L889" s="48">
        <v>21812</v>
      </c>
      <c r="M889" s="48">
        <v>28883.799999999999</v>
      </c>
      <c r="N889" s="48">
        <v>17316.799999999999</v>
      </c>
      <c r="O889" s="57">
        <v>11663.200000000001</v>
      </c>
      <c r="P889" s="57">
        <v>11663.200000000001</v>
      </c>
      <c r="Q889" s="57">
        <v>11663.200000000001</v>
      </c>
    </row>
    <row r="890" ht="18" customHeight="1">
      <c r="A890" s="76"/>
      <c r="B890" s="71"/>
      <c r="C890" s="46" t="s">
        <v>22</v>
      </c>
      <c r="D890" s="53" t="s">
        <v>23</v>
      </c>
      <c r="E890" s="48">
        <f t="shared" si="638"/>
        <v>3796.817</v>
      </c>
      <c r="F890" s="48">
        <v>0</v>
      </c>
      <c r="G890" s="48">
        <v>0</v>
      </c>
      <c r="H890" s="48">
        <v>0</v>
      </c>
      <c r="I890" s="48">
        <v>0</v>
      </c>
      <c r="J890" s="48">
        <v>0</v>
      </c>
      <c r="K890" s="48">
        <v>0</v>
      </c>
      <c r="L890" s="48">
        <v>1148</v>
      </c>
      <c r="M890" s="48">
        <v>2120.1999999999998</v>
      </c>
      <c r="N890" s="48">
        <v>174.917</v>
      </c>
      <c r="O890" s="57">
        <v>117.90000000000001</v>
      </c>
      <c r="P890" s="57">
        <v>117.90000000000001</v>
      </c>
      <c r="Q890" s="57">
        <v>117.90000000000001</v>
      </c>
    </row>
    <row r="891" ht="18" customHeight="1">
      <c r="A891" s="76"/>
      <c r="B891" s="71"/>
      <c r="C891" s="46" t="s">
        <v>13</v>
      </c>
      <c r="D891" s="53"/>
      <c r="E891" s="48">
        <f t="shared" si="638"/>
        <v>0</v>
      </c>
      <c r="F891" s="48">
        <v>0</v>
      </c>
      <c r="G891" s="48">
        <v>0</v>
      </c>
      <c r="H891" s="48">
        <v>0</v>
      </c>
      <c r="I891" s="48">
        <v>0</v>
      </c>
      <c r="J891" s="48">
        <v>0</v>
      </c>
      <c r="K891" s="48">
        <v>0</v>
      </c>
      <c r="L891" s="48">
        <v>0</v>
      </c>
      <c r="M891" s="48">
        <v>0</v>
      </c>
      <c r="N891" s="48">
        <v>0</v>
      </c>
      <c r="O891" s="57">
        <v>0</v>
      </c>
      <c r="P891" s="57">
        <v>0</v>
      </c>
      <c r="Q891" s="57">
        <v>0</v>
      </c>
    </row>
    <row r="892" ht="35.5" customHeight="1">
      <c r="A892" s="76"/>
      <c r="B892" s="71"/>
      <c r="C892" s="46" t="s">
        <v>14</v>
      </c>
      <c r="D892" s="53"/>
      <c r="E892" s="48">
        <f t="shared" si="638"/>
        <v>0</v>
      </c>
      <c r="F892" s="48">
        <v>0</v>
      </c>
      <c r="G892" s="48">
        <v>0</v>
      </c>
      <c r="H892" s="48">
        <v>0</v>
      </c>
      <c r="I892" s="48">
        <v>0</v>
      </c>
      <c r="J892" s="48">
        <v>0</v>
      </c>
      <c r="K892" s="48">
        <v>0</v>
      </c>
      <c r="L892" s="48">
        <v>0</v>
      </c>
      <c r="M892" s="48">
        <v>0</v>
      </c>
      <c r="N892" s="48">
        <v>0</v>
      </c>
      <c r="O892" s="57">
        <v>0</v>
      </c>
      <c r="P892" s="57">
        <v>0</v>
      </c>
      <c r="Q892" s="57">
        <v>0</v>
      </c>
    </row>
    <row r="893" ht="23.100000000000001" customHeight="1">
      <c r="A893" s="76"/>
      <c r="B893" s="71"/>
      <c r="C893" s="46" t="s">
        <v>17</v>
      </c>
      <c r="D893" s="53"/>
      <c r="E893" s="48">
        <f t="shared" si="638"/>
        <v>0</v>
      </c>
      <c r="F893" s="48">
        <v>0</v>
      </c>
      <c r="G893" s="48">
        <v>0</v>
      </c>
      <c r="H893" s="48">
        <v>0</v>
      </c>
      <c r="I893" s="48">
        <v>0</v>
      </c>
      <c r="J893" s="48">
        <v>0</v>
      </c>
      <c r="K893" s="48">
        <v>0</v>
      </c>
      <c r="L893" s="48">
        <v>0</v>
      </c>
      <c r="M893" s="48">
        <v>0</v>
      </c>
      <c r="N893" s="48">
        <v>0</v>
      </c>
      <c r="O893" s="57">
        <v>0</v>
      </c>
      <c r="P893" s="57">
        <v>0</v>
      </c>
      <c r="Q893" s="57">
        <v>0</v>
      </c>
    </row>
    <row r="894" ht="31.5" customHeight="1">
      <c r="A894" s="76"/>
      <c r="B894" s="71"/>
      <c r="C894" s="46" t="s">
        <v>18</v>
      </c>
      <c r="D894" s="53"/>
      <c r="E894" s="48">
        <f t="shared" si="638"/>
        <v>0</v>
      </c>
      <c r="F894" s="48">
        <v>0</v>
      </c>
      <c r="G894" s="48">
        <v>0</v>
      </c>
      <c r="H894" s="48">
        <v>0</v>
      </c>
      <c r="I894" s="48">
        <v>0</v>
      </c>
      <c r="J894" s="48">
        <v>0</v>
      </c>
      <c r="K894" s="48">
        <v>0</v>
      </c>
      <c r="L894" s="48">
        <v>0</v>
      </c>
      <c r="M894" s="48">
        <v>0</v>
      </c>
      <c r="N894" s="48">
        <v>0</v>
      </c>
      <c r="O894" s="57">
        <v>0</v>
      </c>
      <c r="P894" s="57">
        <v>0</v>
      </c>
      <c r="Q894" s="57">
        <v>0</v>
      </c>
    </row>
    <row r="895" ht="34" customHeight="1">
      <c r="A895" s="29"/>
      <c r="B895" s="75"/>
      <c r="C895" s="46" t="s">
        <v>24</v>
      </c>
      <c r="D895" s="53"/>
      <c r="E895" s="48">
        <f t="shared" si="638"/>
        <v>0</v>
      </c>
      <c r="F895" s="48">
        <v>0</v>
      </c>
      <c r="G895" s="48">
        <v>0</v>
      </c>
      <c r="H895" s="48">
        <v>0</v>
      </c>
      <c r="I895" s="48">
        <v>0</v>
      </c>
      <c r="J895" s="48">
        <v>0</v>
      </c>
      <c r="K895" s="48">
        <v>0</v>
      </c>
      <c r="L895" s="48">
        <v>0</v>
      </c>
      <c r="M895" s="48">
        <v>0</v>
      </c>
      <c r="N895" s="48">
        <v>0</v>
      </c>
      <c r="O895" s="57">
        <v>0</v>
      </c>
      <c r="P895" s="57">
        <v>0</v>
      </c>
      <c r="Q895" s="57">
        <v>0</v>
      </c>
    </row>
    <row r="896" ht="23.100000000000001" customHeight="1">
      <c r="A896" s="67" t="s">
        <v>257</v>
      </c>
      <c r="B896" s="46" t="s">
        <v>258</v>
      </c>
      <c r="C896" s="46" t="s">
        <v>10</v>
      </c>
      <c r="D896" s="32"/>
      <c r="E896" s="47">
        <f t="shared" si="638"/>
        <v>21449616.698830001</v>
      </c>
      <c r="F896" s="48">
        <f>F897+F898+F899+F900+F901+F903</f>
        <v>307458.61230000004</v>
      </c>
      <c r="G896" s="48">
        <f>G897+G898+G899+G900+G901+G903</f>
        <v>723756.04753999994</v>
      </c>
      <c r="H896" s="48">
        <f>H897+H898+H899+H900+H901+H903</f>
        <v>381496.18150000001</v>
      </c>
      <c r="I896" s="48">
        <f>I897+I898+I899+I900+I901+I903</f>
        <v>146456.88905</v>
      </c>
      <c r="J896" s="48">
        <f>J897+J898+J899+J900+J901+J903</f>
        <v>408490.46499999997</v>
      </c>
      <c r="K896" s="48">
        <f>K897+K898+K899+K900+K901+K903</f>
        <v>1709673.16087</v>
      </c>
      <c r="L896" s="48">
        <f>L897+L898+L899+L900+L901+L903</f>
        <v>11288.224099999999</v>
      </c>
      <c r="M896" s="48">
        <f>M897+M898+M899+M900+M901+M903</f>
        <v>3442091.1578599997</v>
      </c>
      <c r="N896" s="48">
        <f>N897+N898+N899+N900+N901+N903</f>
        <v>4779771.7960600005</v>
      </c>
      <c r="O896" s="47">
        <f>O897+O898+O899+O900+O901+O903</f>
        <v>6383885.5298199998</v>
      </c>
      <c r="P896" s="47">
        <f>P897+P898+P899+P900+P901+P903</f>
        <v>1648916.5316099999</v>
      </c>
      <c r="Q896" s="47">
        <f>Q897+Q898+Q899+Q900+Q901+Q903</f>
        <v>1506332.1031200001</v>
      </c>
    </row>
    <row r="897" ht="21" customHeight="1">
      <c r="A897" s="70"/>
      <c r="B897" s="52"/>
      <c r="C897" s="46" t="s">
        <v>11</v>
      </c>
      <c r="D897" s="32">
        <v>812</v>
      </c>
      <c r="E897" s="47">
        <f t="shared" si="638"/>
        <v>14959417.385919999</v>
      </c>
      <c r="F897" s="48">
        <f t="shared" ref="F897:F903" si="663">F905+F935</f>
        <v>0</v>
      </c>
      <c r="G897" s="48">
        <f t="shared" ref="G897:G903" si="664">G905+G935</f>
        <v>0</v>
      </c>
      <c r="H897" s="48">
        <f t="shared" ref="H897:H903" si="665">H905+H935</f>
        <v>0</v>
      </c>
      <c r="I897" s="48">
        <f t="shared" ref="I897:I903" si="666">I905+I935</f>
        <v>0</v>
      </c>
      <c r="J897" s="48">
        <f t="shared" ref="J897:J903" si="667">J905+J935</f>
        <v>261862.37</v>
      </c>
      <c r="K897" s="48">
        <f t="shared" ref="K897:K903" si="668">K905+K935</f>
        <v>1470000</v>
      </c>
      <c r="L897" s="48">
        <f t="shared" ref="L897:L903" si="669">L905+L935</f>
        <v>0</v>
      </c>
      <c r="M897" s="48">
        <f t="shared" ref="M897:M903" si="670">M905+M935</f>
        <v>2813249.9427899998</v>
      </c>
      <c r="N897" s="48">
        <f t="shared" ref="N897:N898" si="671">N905+N935+N951</f>
        <v>3246587.0698800003</v>
      </c>
      <c r="O897" s="47">
        <f t="shared" ref="O897:O898" si="672">O905+O935+O951</f>
        <v>5176862.0266899997</v>
      </c>
      <c r="P897" s="47">
        <f t="shared" ref="P897:P898" si="673">P905+P935+P951</f>
        <v>769110.94941</v>
      </c>
      <c r="Q897" s="47">
        <f t="shared" ref="Q897:Q898" si="674">Q905+Q935+Q951</f>
        <v>1221745.02715</v>
      </c>
    </row>
    <row r="898" ht="19" customHeight="1">
      <c r="A898" s="70"/>
      <c r="B898" s="52"/>
      <c r="C898" s="46" t="s">
        <v>22</v>
      </c>
      <c r="D898" s="98" t="s">
        <v>259</v>
      </c>
      <c r="E898" s="47">
        <f t="shared" si="638"/>
        <v>6465779.0529100001</v>
      </c>
      <c r="F898" s="48">
        <f t="shared" si="663"/>
        <v>303162.97230000002</v>
      </c>
      <c r="G898" s="48">
        <f t="shared" si="664"/>
        <v>703631.42753999995</v>
      </c>
      <c r="H898" s="48">
        <f t="shared" si="665"/>
        <v>381496.18150000001</v>
      </c>
      <c r="I898" s="48">
        <f t="shared" si="666"/>
        <v>146456.88905</v>
      </c>
      <c r="J898" s="48">
        <f t="shared" si="667"/>
        <v>146628.095</v>
      </c>
      <c r="K898" s="48">
        <f t="shared" si="668"/>
        <v>239673.16086999999</v>
      </c>
      <c r="L898" s="48">
        <f t="shared" si="669"/>
        <v>11288.224099999999</v>
      </c>
      <c r="M898" s="48">
        <f t="shared" si="670"/>
        <v>628841.21507000003</v>
      </c>
      <c r="N898" s="48">
        <f t="shared" si="671"/>
        <v>1533184.72618</v>
      </c>
      <c r="O898" s="47">
        <f t="shared" si="672"/>
        <v>1207023.5031300001</v>
      </c>
      <c r="P898" s="57">
        <f t="shared" si="673"/>
        <v>879805.58219999995</v>
      </c>
      <c r="Q898" s="57">
        <f t="shared" si="674"/>
        <v>284587.07597000001</v>
      </c>
    </row>
    <row r="899" ht="20.100000000000001" customHeight="1">
      <c r="A899" s="70"/>
      <c r="B899" s="52"/>
      <c r="C899" s="46" t="s">
        <v>13</v>
      </c>
      <c r="D899" s="53"/>
      <c r="E899" s="48">
        <f t="shared" ref="E899:E903" si="675">E907+E937</f>
        <v>0</v>
      </c>
      <c r="F899" s="48">
        <f t="shared" si="663"/>
        <v>0</v>
      </c>
      <c r="G899" s="48">
        <f t="shared" si="664"/>
        <v>0</v>
      </c>
      <c r="H899" s="48">
        <f t="shared" si="665"/>
        <v>0</v>
      </c>
      <c r="I899" s="48">
        <f t="shared" si="666"/>
        <v>0</v>
      </c>
      <c r="J899" s="48">
        <f t="shared" si="667"/>
        <v>0</v>
      </c>
      <c r="K899" s="48">
        <f t="shared" si="668"/>
        <v>0</v>
      </c>
      <c r="L899" s="48">
        <f t="shared" si="669"/>
        <v>0</v>
      </c>
      <c r="M899" s="48">
        <f t="shared" si="670"/>
        <v>0</v>
      </c>
      <c r="N899" s="48">
        <f t="shared" ref="N899:N903" si="676">N907+N937</f>
        <v>0</v>
      </c>
      <c r="O899" s="57">
        <f t="shared" ref="O899:O903" si="677">O907+O937</f>
        <v>0</v>
      </c>
      <c r="P899" s="57">
        <f t="shared" ref="P899:P903" si="678">P907+P937</f>
        <v>0</v>
      </c>
      <c r="Q899" s="57">
        <f t="shared" ref="Q899:Q903" si="679">Q907+Q937</f>
        <v>0</v>
      </c>
    </row>
    <row r="900" ht="25.75" customHeight="1">
      <c r="A900" s="70"/>
      <c r="B900" s="52"/>
      <c r="C900" s="46" t="s">
        <v>14</v>
      </c>
      <c r="D900" s="53"/>
      <c r="E900" s="48">
        <f t="shared" si="675"/>
        <v>24420.259999999998</v>
      </c>
      <c r="F900" s="48">
        <f t="shared" si="663"/>
        <v>4295.6400000000003</v>
      </c>
      <c r="G900" s="48">
        <f t="shared" si="664"/>
        <v>20124.619999999999</v>
      </c>
      <c r="H900" s="48">
        <f t="shared" si="665"/>
        <v>0</v>
      </c>
      <c r="I900" s="48">
        <f t="shared" si="666"/>
        <v>0</v>
      </c>
      <c r="J900" s="48">
        <f t="shared" si="667"/>
        <v>0</v>
      </c>
      <c r="K900" s="48">
        <f t="shared" si="668"/>
        <v>0</v>
      </c>
      <c r="L900" s="48">
        <f t="shared" si="669"/>
        <v>0</v>
      </c>
      <c r="M900" s="48">
        <f t="shared" si="670"/>
        <v>0</v>
      </c>
      <c r="N900" s="48">
        <f t="shared" si="676"/>
        <v>0</v>
      </c>
      <c r="O900" s="57">
        <f t="shared" si="677"/>
        <v>0</v>
      </c>
      <c r="P900" s="57">
        <f t="shared" si="678"/>
        <v>0</v>
      </c>
      <c r="Q900" s="57">
        <f t="shared" si="679"/>
        <v>0</v>
      </c>
    </row>
    <row r="901" ht="24" customHeight="1">
      <c r="A901" s="70"/>
      <c r="B901" s="52"/>
      <c r="C901" s="46" t="s">
        <v>17</v>
      </c>
      <c r="D901" s="53"/>
      <c r="E901" s="48">
        <f t="shared" si="675"/>
        <v>0</v>
      </c>
      <c r="F901" s="48">
        <f t="shared" si="663"/>
        <v>0</v>
      </c>
      <c r="G901" s="48">
        <f t="shared" si="664"/>
        <v>0</v>
      </c>
      <c r="H901" s="48">
        <f t="shared" si="665"/>
        <v>0</v>
      </c>
      <c r="I901" s="48">
        <f t="shared" si="666"/>
        <v>0</v>
      </c>
      <c r="J901" s="48">
        <f t="shared" si="667"/>
        <v>0</v>
      </c>
      <c r="K901" s="48">
        <f t="shared" si="668"/>
        <v>0</v>
      </c>
      <c r="L901" s="48">
        <f t="shared" si="669"/>
        <v>0</v>
      </c>
      <c r="M901" s="48">
        <f t="shared" si="670"/>
        <v>0</v>
      </c>
      <c r="N901" s="48">
        <f t="shared" si="676"/>
        <v>0</v>
      </c>
      <c r="O901" s="57">
        <f t="shared" si="677"/>
        <v>0</v>
      </c>
      <c r="P901" s="57">
        <f t="shared" si="678"/>
        <v>0</v>
      </c>
      <c r="Q901" s="57">
        <f t="shared" si="679"/>
        <v>0</v>
      </c>
    </row>
    <row r="902" ht="27.350000000000001" customHeight="1">
      <c r="A902" s="70"/>
      <c r="B902" s="52"/>
      <c r="C902" s="46" t="s">
        <v>18</v>
      </c>
      <c r="D902" s="53"/>
      <c r="E902" s="48">
        <f t="shared" si="675"/>
        <v>0</v>
      </c>
      <c r="F902" s="48">
        <f t="shared" si="663"/>
        <v>0</v>
      </c>
      <c r="G902" s="48">
        <f t="shared" si="664"/>
        <v>0</v>
      </c>
      <c r="H902" s="48">
        <f t="shared" si="665"/>
        <v>0</v>
      </c>
      <c r="I902" s="48">
        <f t="shared" si="666"/>
        <v>0</v>
      </c>
      <c r="J902" s="48">
        <f t="shared" si="667"/>
        <v>0</v>
      </c>
      <c r="K902" s="48">
        <f t="shared" si="668"/>
        <v>0</v>
      </c>
      <c r="L902" s="48">
        <f t="shared" si="669"/>
        <v>0</v>
      </c>
      <c r="M902" s="48">
        <f t="shared" si="670"/>
        <v>0</v>
      </c>
      <c r="N902" s="48">
        <f t="shared" si="676"/>
        <v>0</v>
      </c>
      <c r="O902" s="57">
        <f t="shared" si="677"/>
        <v>0</v>
      </c>
      <c r="P902" s="57">
        <f t="shared" si="678"/>
        <v>0</v>
      </c>
      <c r="Q902" s="57">
        <f t="shared" si="679"/>
        <v>0</v>
      </c>
    </row>
    <row r="903" ht="33" customHeight="1">
      <c r="A903" s="74"/>
      <c r="B903" s="66"/>
      <c r="C903" s="46" t="s">
        <v>24</v>
      </c>
      <c r="D903" s="53"/>
      <c r="E903" s="48">
        <f t="shared" si="675"/>
        <v>0</v>
      </c>
      <c r="F903" s="48">
        <f t="shared" si="663"/>
        <v>0</v>
      </c>
      <c r="G903" s="48">
        <f t="shared" si="664"/>
        <v>0</v>
      </c>
      <c r="H903" s="48">
        <f t="shared" si="665"/>
        <v>0</v>
      </c>
      <c r="I903" s="48">
        <f t="shared" si="666"/>
        <v>0</v>
      </c>
      <c r="J903" s="48">
        <f t="shared" si="667"/>
        <v>0</v>
      </c>
      <c r="K903" s="48">
        <f t="shared" si="668"/>
        <v>0</v>
      </c>
      <c r="L903" s="48">
        <f t="shared" si="669"/>
        <v>0</v>
      </c>
      <c r="M903" s="48">
        <f t="shared" si="670"/>
        <v>0</v>
      </c>
      <c r="N903" s="48">
        <f t="shared" si="676"/>
        <v>0</v>
      </c>
      <c r="O903" s="57">
        <f t="shared" si="677"/>
        <v>0</v>
      </c>
      <c r="P903" s="57">
        <f t="shared" si="678"/>
        <v>0</v>
      </c>
      <c r="Q903" s="57">
        <f t="shared" si="679"/>
        <v>0</v>
      </c>
    </row>
    <row r="904" ht="23.100000000000001" customHeight="1">
      <c r="A904" s="24" t="s">
        <v>260</v>
      </c>
      <c r="B904" s="68" t="s">
        <v>261</v>
      </c>
      <c r="C904" s="46" t="s">
        <v>10</v>
      </c>
      <c r="D904" s="32"/>
      <c r="E904" s="47">
        <f t="shared" ref="E904:E967" si="680">F904+G904+H904+I904+J904+K904+L904+M904+N904+O904+P904+Q904</f>
        <v>15584783.96772</v>
      </c>
      <c r="F904" s="48">
        <f>F905+F906+F907+F908+F909+F911</f>
        <v>303162.97230000002</v>
      </c>
      <c r="G904" s="48">
        <f>G905+G906+G907+G908+G909+G911</f>
        <v>703631.42753999995</v>
      </c>
      <c r="H904" s="48">
        <f>H905+H906+H907+H908+H909+H911</f>
        <v>381496.18150000001</v>
      </c>
      <c r="I904" s="48">
        <f>I905+I906+I907+I908+I909+I911</f>
        <v>146456.88905</v>
      </c>
      <c r="J904" s="48">
        <f>J905+J906+J907+J908+J909+J911</f>
        <v>408490.46499999997</v>
      </c>
      <c r="K904" s="48">
        <f>K905+K906+K907+K908+K909+K911</f>
        <v>1709673.16087</v>
      </c>
      <c r="L904" s="48">
        <f>L905+L906+L907+L908+L909+L911</f>
        <v>11288.224099999999</v>
      </c>
      <c r="M904" s="48">
        <f>M905+M906+M907+M908+M909+M911</f>
        <v>3442091.1578599997</v>
      </c>
      <c r="N904" s="48">
        <f>N905+N906+N907+N908+N909+N910+N911</f>
        <v>3741774.9062999999</v>
      </c>
      <c r="O904" s="47">
        <f>O905+O906+O907+O908+O909+O910+O911</f>
        <v>4736718.5832000002</v>
      </c>
      <c r="P904" s="57">
        <f>P905+P906+P907+P908+P909+P910+P911</f>
        <v>0</v>
      </c>
      <c r="Q904" s="57">
        <f>Q905+Q906+Q907+Q908+Q909+Q910+Q911</f>
        <v>0</v>
      </c>
    </row>
    <row r="905" ht="23.100000000000001" customHeight="1">
      <c r="A905" s="76"/>
      <c r="B905" s="71"/>
      <c r="C905" s="46" t="s">
        <v>11</v>
      </c>
      <c r="D905" s="32">
        <v>812</v>
      </c>
      <c r="E905" s="48">
        <f t="shared" si="680"/>
        <v>10892082.41279</v>
      </c>
      <c r="F905" s="48">
        <f>F913+F923</f>
        <v>0</v>
      </c>
      <c r="G905" s="48">
        <f>G913+G923</f>
        <v>0</v>
      </c>
      <c r="H905" s="48">
        <f>H913+H923</f>
        <v>0</v>
      </c>
      <c r="I905" s="48">
        <f>I913+I923</f>
        <v>0</v>
      </c>
      <c r="J905" s="48">
        <f>J913+J923</f>
        <v>261862.37</v>
      </c>
      <c r="K905" s="48">
        <f>K913+K923</f>
        <v>1470000</v>
      </c>
      <c r="L905" s="48">
        <f>L913+L923</f>
        <v>0</v>
      </c>
      <c r="M905" s="48">
        <f>M913+M923</f>
        <v>2813249.9427899998</v>
      </c>
      <c r="N905" s="48">
        <f>N913+N923</f>
        <v>2366970.1000000001</v>
      </c>
      <c r="O905" s="57">
        <f>O913+O923</f>
        <v>3980000</v>
      </c>
      <c r="P905" s="57">
        <f>P913+P923</f>
        <v>0</v>
      </c>
      <c r="Q905" s="57">
        <f>Q913+Q923</f>
        <v>0</v>
      </c>
    </row>
    <row r="906" ht="22" customHeight="1">
      <c r="A906" s="76"/>
      <c r="B906" s="71"/>
      <c r="C906" s="46" t="s">
        <v>22</v>
      </c>
      <c r="D906" s="53" t="s">
        <v>259</v>
      </c>
      <c r="E906" s="47">
        <f t="shared" si="680"/>
        <v>4692701.5549300006</v>
      </c>
      <c r="F906" s="48">
        <f>F914+F926</f>
        <v>303162.97230000002</v>
      </c>
      <c r="G906" s="48">
        <f>G914+G926</f>
        <v>703631.42753999995</v>
      </c>
      <c r="H906" s="48">
        <f>H914+H926</f>
        <v>381496.18150000001</v>
      </c>
      <c r="I906" s="48">
        <f>I914+I926</f>
        <v>146456.88905</v>
      </c>
      <c r="J906" s="48">
        <f>J914+J926</f>
        <v>146628.095</v>
      </c>
      <c r="K906" s="48">
        <f>K914+K926</f>
        <v>239673.16086999999</v>
      </c>
      <c r="L906" s="48">
        <f>L914+L926</f>
        <v>11288.224099999999</v>
      </c>
      <c r="M906" s="48">
        <f>M914+M926</f>
        <v>628841.21507000003</v>
      </c>
      <c r="N906" s="48">
        <f>N914+N926</f>
        <v>1374804.8063000001</v>
      </c>
      <c r="O906" s="47">
        <f>O914+O926</f>
        <v>756718.58319999999</v>
      </c>
      <c r="P906" s="57">
        <f>P914+P926</f>
        <v>0</v>
      </c>
      <c r="Q906" s="57">
        <f>Q914+Q926</f>
        <v>0</v>
      </c>
      <c r="S906" s="39"/>
    </row>
    <row r="907" ht="21.300000000000001" customHeight="1">
      <c r="A907" s="76"/>
      <c r="B907" s="71"/>
      <c r="C907" s="46" t="s">
        <v>13</v>
      </c>
      <c r="D907" s="53"/>
      <c r="E907" s="48">
        <f t="shared" si="680"/>
        <v>0</v>
      </c>
      <c r="F907" s="48">
        <f t="shared" ref="F907:F911" si="681">F917+F929</f>
        <v>0</v>
      </c>
      <c r="G907" s="48">
        <f t="shared" ref="G907:G911" si="682">G917+G929</f>
        <v>0</v>
      </c>
      <c r="H907" s="48">
        <f t="shared" ref="H907:H911" si="683">H917+H929</f>
        <v>0</v>
      </c>
      <c r="I907" s="48">
        <f t="shared" ref="I907:I911" si="684">I917+I929</f>
        <v>0</v>
      </c>
      <c r="J907" s="48">
        <f t="shared" ref="J907:J911" si="685">J917+J929</f>
        <v>0</v>
      </c>
      <c r="K907" s="48">
        <f t="shared" ref="K907:K911" si="686">K917+K929</f>
        <v>0</v>
      </c>
      <c r="L907" s="48">
        <f t="shared" ref="L907:L911" si="687">L917+L929</f>
        <v>0</v>
      </c>
      <c r="M907" s="48">
        <f t="shared" ref="M907:M911" si="688">M917+M929</f>
        <v>0</v>
      </c>
      <c r="N907" s="48">
        <f t="shared" ref="N907:N911" si="689">N917+N929</f>
        <v>0</v>
      </c>
      <c r="O907" s="57">
        <f t="shared" ref="O907:O911" si="690">O917+O929</f>
        <v>0</v>
      </c>
      <c r="P907" s="57">
        <f t="shared" ref="P907:P911" si="691">P917+P929</f>
        <v>0</v>
      </c>
      <c r="Q907" s="57">
        <f t="shared" ref="Q907:Q911" si="692">Q917+Q929</f>
        <v>0</v>
      </c>
    </row>
    <row r="908" ht="28" customHeight="1">
      <c r="A908" s="76"/>
      <c r="B908" s="71"/>
      <c r="C908" s="46" t="s">
        <v>14</v>
      </c>
      <c r="D908" s="53"/>
      <c r="E908" s="48">
        <f t="shared" si="680"/>
        <v>0</v>
      </c>
      <c r="F908" s="48">
        <f t="shared" si="681"/>
        <v>0</v>
      </c>
      <c r="G908" s="48">
        <f t="shared" si="682"/>
        <v>0</v>
      </c>
      <c r="H908" s="48">
        <f t="shared" si="683"/>
        <v>0</v>
      </c>
      <c r="I908" s="48">
        <f t="shared" si="684"/>
        <v>0</v>
      </c>
      <c r="J908" s="48">
        <f t="shared" si="685"/>
        <v>0</v>
      </c>
      <c r="K908" s="48">
        <f t="shared" si="686"/>
        <v>0</v>
      </c>
      <c r="L908" s="48">
        <f t="shared" si="687"/>
        <v>0</v>
      </c>
      <c r="M908" s="48">
        <f t="shared" si="688"/>
        <v>0</v>
      </c>
      <c r="N908" s="48">
        <f t="shared" si="689"/>
        <v>0</v>
      </c>
      <c r="O908" s="57">
        <f t="shared" si="690"/>
        <v>0</v>
      </c>
      <c r="P908" s="57">
        <f t="shared" si="691"/>
        <v>0</v>
      </c>
      <c r="Q908" s="57">
        <f t="shared" si="692"/>
        <v>0</v>
      </c>
    </row>
    <row r="909" ht="20.100000000000001" customHeight="1">
      <c r="A909" s="76"/>
      <c r="B909" s="71"/>
      <c r="C909" s="46" t="s">
        <v>17</v>
      </c>
      <c r="D909" s="53"/>
      <c r="E909" s="48">
        <f t="shared" si="680"/>
        <v>0</v>
      </c>
      <c r="F909" s="48">
        <f t="shared" si="681"/>
        <v>0</v>
      </c>
      <c r="G909" s="48">
        <f t="shared" si="682"/>
        <v>0</v>
      </c>
      <c r="H909" s="48">
        <f t="shared" si="683"/>
        <v>0</v>
      </c>
      <c r="I909" s="48">
        <f t="shared" si="684"/>
        <v>0</v>
      </c>
      <c r="J909" s="48">
        <f t="shared" si="685"/>
        <v>0</v>
      </c>
      <c r="K909" s="48">
        <f t="shared" si="686"/>
        <v>0</v>
      </c>
      <c r="L909" s="48">
        <f t="shared" si="687"/>
        <v>0</v>
      </c>
      <c r="M909" s="48">
        <f t="shared" si="688"/>
        <v>0</v>
      </c>
      <c r="N909" s="48">
        <f t="shared" si="689"/>
        <v>0</v>
      </c>
      <c r="O909" s="57">
        <f t="shared" si="690"/>
        <v>0</v>
      </c>
      <c r="P909" s="57">
        <f t="shared" si="691"/>
        <v>0</v>
      </c>
      <c r="Q909" s="57">
        <f t="shared" si="692"/>
        <v>0</v>
      </c>
    </row>
    <row r="910" ht="27.649999999999999" customHeight="1">
      <c r="A910" s="76"/>
      <c r="B910" s="71"/>
      <c r="C910" s="46" t="s">
        <v>18</v>
      </c>
      <c r="D910" s="53"/>
      <c r="E910" s="48">
        <f t="shared" si="680"/>
        <v>0</v>
      </c>
      <c r="F910" s="48">
        <f t="shared" si="681"/>
        <v>0</v>
      </c>
      <c r="G910" s="48">
        <f t="shared" si="682"/>
        <v>0</v>
      </c>
      <c r="H910" s="48">
        <f t="shared" si="683"/>
        <v>0</v>
      </c>
      <c r="I910" s="48">
        <f t="shared" si="684"/>
        <v>0</v>
      </c>
      <c r="J910" s="48">
        <f t="shared" si="685"/>
        <v>0</v>
      </c>
      <c r="K910" s="48">
        <f t="shared" si="686"/>
        <v>0</v>
      </c>
      <c r="L910" s="48">
        <f t="shared" si="687"/>
        <v>0</v>
      </c>
      <c r="M910" s="48">
        <f t="shared" si="688"/>
        <v>0</v>
      </c>
      <c r="N910" s="48">
        <f t="shared" si="689"/>
        <v>0</v>
      </c>
      <c r="O910" s="57">
        <f t="shared" si="690"/>
        <v>0</v>
      </c>
      <c r="P910" s="57">
        <f t="shared" si="691"/>
        <v>0</v>
      </c>
      <c r="Q910" s="57">
        <f t="shared" si="692"/>
        <v>0</v>
      </c>
    </row>
    <row r="911" ht="30" customHeight="1">
      <c r="A911" s="29"/>
      <c r="B911" s="75"/>
      <c r="C911" s="46" t="s">
        <v>24</v>
      </c>
      <c r="D911" s="53"/>
      <c r="E911" s="48">
        <f t="shared" si="680"/>
        <v>0</v>
      </c>
      <c r="F911" s="48">
        <f t="shared" si="681"/>
        <v>0</v>
      </c>
      <c r="G911" s="48">
        <f t="shared" si="682"/>
        <v>0</v>
      </c>
      <c r="H911" s="48">
        <f t="shared" si="683"/>
        <v>0</v>
      </c>
      <c r="I911" s="48">
        <f t="shared" si="684"/>
        <v>0</v>
      </c>
      <c r="J911" s="48">
        <f t="shared" si="685"/>
        <v>0</v>
      </c>
      <c r="K911" s="48">
        <f t="shared" si="686"/>
        <v>0</v>
      </c>
      <c r="L911" s="48">
        <f t="shared" si="687"/>
        <v>0</v>
      </c>
      <c r="M911" s="48">
        <f t="shared" si="688"/>
        <v>0</v>
      </c>
      <c r="N911" s="48">
        <f t="shared" si="689"/>
        <v>0</v>
      </c>
      <c r="O911" s="57">
        <f t="shared" si="690"/>
        <v>0</v>
      </c>
      <c r="P911" s="57">
        <f t="shared" si="691"/>
        <v>0</v>
      </c>
      <c r="Q911" s="57">
        <f t="shared" si="692"/>
        <v>0</v>
      </c>
    </row>
    <row r="912" ht="20.5" customHeight="1">
      <c r="A912" s="78" t="s">
        <v>262</v>
      </c>
      <c r="B912" s="68" t="s">
        <v>263</v>
      </c>
      <c r="C912" s="46" t="s">
        <v>10</v>
      </c>
      <c r="D912" s="32"/>
      <c r="E912" s="47">
        <f t="shared" si="680"/>
        <v>1581551.8631900002</v>
      </c>
      <c r="F912" s="48">
        <f>F913+F914+F917+F918+F919+F921</f>
        <v>276357.97230000002</v>
      </c>
      <c r="G912" s="48">
        <f>G913+G914+G917+G918+G919+G921</f>
        <v>291456.04139999999</v>
      </c>
      <c r="H912" s="48">
        <f>H913+H914+H917+H918+H919+H921</f>
        <v>125905.83501</v>
      </c>
      <c r="I912" s="48">
        <f>I913+I914+I917+I918+I919+I921</f>
        <v>66850.436050000004</v>
      </c>
      <c r="J912" s="48">
        <f>J913+J914+J917+J918+J919+J921</f>
        <v>3736</v>
      </c>
      <c r="K912" s="48">
        <f>K913+K914+K917+K918+K919+K921</f>
        <v>162273.16086999999</v>
      </c>
      <c r="L912" s="48">
        <f>L913+L914+L917+L918+L919+L921</f>
        <v>2653.9600999999998</v>
      </c>
      <c r="M912" s="48">
        <f>M913+M914+M917+M918+M919+M921</f>
        <v>388580.53602</v>
      </c>
      <c r="N912" s="48">
        <f>N913+N914+N917+N918+N919+N921</f>
        <v>118466.82824</v>
      </c>
      <c r="O912" s="47">
        <f>O913+O914</f>
        <v>145271.0932</v>
      </c>
      <c r="P912" s="57">
        <f>P913+P914+P917+P918+P919+P921</f>
        <v>0</v>
      </c>
      <c r="Q912" s="57">
        <f>Q913+Q914+Q917+Q918+Q919+Q921</f>
        <v>0</v>
      </c>
      <c r="S912" s="39"/>
      <c r="T912" s="39"/>
      <c r="U912" s="39"/>
    </row>
    <row r="913" s="105" customFormat="1" ht="24" customHeight="1">
      <c r="A913" s="79"/>
      <c r="B913" s="71"/>
      <c r="C913" s="46" t="s">
        <v>11</v>
      </c>
      <c r="D913" s="32">
        <v>812</v>
      </c>
      <c r="E913" s="48">
        <f t="shared" si="680"/>
        <v>313249.94279</v>
      </c>
      <c r="F913" s="48">
        <v>0</v>
      </c>
      <c r="G913" s="48">
        <v>0</v>
      </c>
      <c r="H913" s="48">
        <v>0</v>
      </c>
      <c r="I913" s="48">
        <v>0</v>
      </c>
      <c r="J913" s="48">
        <v>0</v>
      </c>
      <c r="K913" s="48">
        <v>0</v>
      </c>
      <c r="L913" s="48">
        <v>0</v>
      </c>
      <c r="M913" s="48">
        <f>718754.34279-405504.4</f>
        <v>313249.94279</v>
      </c>
      <c r="N913" s="48">
        <v>0</v>
      </c>
      <c r="O913" s="57">
        <v>0</v>
      </c>
      <c r="P913" s="57">
        <v>0</v>
      </c>
      <c r="Q913" s="57">
        <v>0</v>
      </c>
    </row>
    <row r="914" ht="20.5" customHeight="1">
      <c r="A914" s="79"/>
      <c r="B914" s="71"/>
      <c r="C914" s="106" t="s">
        <v>22</v>
      </c>
      <c r="D914" s="53" t="s">
        <v>259</v>
      </c>
      <c r="E914" s="47">
        <f t="shared" si="680"/>
        <v>1268301.9204000002</v>
      </c>
      <c r="F914" s="48">
        <f>F915+F916</f>
        <v>276357.97230000002</v>
      </c>
      <c r="G914" s="48">
        <f>G915+G916</f>
        <v>291456.04139999999</v>
      </c>
      <c r="H914" s="48">
        <f>H915+H916</f>
        <v>125905.83501</v>
      </c>
      <c r="I914" s="48">
        <f>I915+I916</f>
        <v>66850.436050000004</v>
      </c>
      <c r="J914" s="48">
        <v>3736</v>
      </c>
      <c r="K914" s="48">
        <v>162273.16086999999</v>
      </c>
      <c r="L914" s="48">
        <f>L915+L916</f>
        <v>2653.9600999999998</v>
      </c>
      <c r="M914" s="48">
        <f>M915+M916</f>
        <v>75330.593229999999</v>
      </c>
      <c r="N914" s="48">
        <f>N915+N916</f>
        <v>118466.82824</v>
      </c>
      <c r="O914" s="47">
        <f>O915+O916</f>
        <v>145271.0932</v>
      </c>
      <c r="P914" s="57">
        <f>P915+P916</f>
        <v>0</v>
      </c>
      <c r="Q914" s="57">
        <v>0</v>
      </c>
      <c r="S914" s="39"/>
    </row>
    <row r="915" ht="15" customHeight="1">
      <c r="A915" s="79"/>
      <c r="B915" s="71"/>
      <c r="C915" s="107"/>
      <c r="D915" s="61" t="s">
        <v>215</v>
      </c>
      <c r="E915" s="108">
        <f t="shared" si="680"/>
        <v>535576.08153999993</v>
      </c>
      <c r="F915" s="62">
        <v>85621.089630000002</v>
      </c>
      <c r="G915" s="62">
        <v>0</v>
      </c>
      <c r="H915" s="62">
        <v>0</v>
      </c>
      <c r="I915" s="62">
        <v>0</v>
      </c>
      <c r="J915" s="62">
        <v>0</v>
      </c>
      <c r="K915" s="62">
        <v>119015.98217</v>
      </c>
      <c r="L915" s="62">
        <v>2422.88627</v>
      </c>
      <c r="M915" s="62">
        <v>75330.593229999999</v>
      </c>
      <c r="N915" s="62">
        <v>118466.82824</v>
      </c>
      <c r="O915" s="109">
        <v>134718.70199999999</v>
      </c>
      <c r="P915" s="110">
        <v>0</v>
      </c>
      <c r="Q915" s="110">
        <v>0</v>
      </c>
      <c r="S915" s="39"/>
    </row>
    <row r="916" ht="15" customHeight="1">
      <c r="A916" s="79"/>
      <c r="B916" s="71"/>
      <c r="C916" s="111"/>
      <c r="D916" s="61" t="s">
        <v>23</v>
      </c>
      <c r="E916" s="108">
        <f t="shared" si="680"/>
        <v>732725.83886000002</v>
      </c>
      <c r="F916" s="62">
        <v>190736.88266999999</v>
      </c>
      <c r="G916" s="62">
        <v>291456.04139999999</v>
      </c>
      <c r="H916" s="62">
        <v>125905.83501</v>
      </c>
      <c r="I916" s="62">
        <v>66850.436050000004</v>
      </c>
      <c r="J916" s="62">
        <v>3736</v>
      </c>
      <c r="K916" s="62">
        <v>43257.178699999997</v>
      </c>
      <c r="L916" s="62">
        <v>231.07382999999999</v>
      </c>
      <c r="M916" s="62">
        <v>0</v>
      </c>
      <c r="N916" s="62">
        <v>0</v>
      </c>
      <c r="O916" s="112">
        <v>10552.3912</v>
      </c>
      <c r="P916" s="110">
        <v>0</v>
      </c>
      <c r="Q916" s="110">
        <v>0</v>
      </c>
      <c r="S916" s="39"/>
    </row>
    <row r="917" ht="24" customHeight="1">
      <c r="A917" s="79"/>
      <c r="B917" s="71"/>
      <c r="C917" s="46" t="s">
        <v>13</v>
      </c>
      <c r="D917" s="53"/>
      <c r="E917" s="48">
        <f t="shared" si="680"/>
        <v>0</v>
      </c>
      <c r="F917" s="48">
        <v>0</v>
      </c>
      <c r="G917" s="48">
        <v>0</v>
      </c>
      <c r="H917" s="48">
        <v>0</v>
      </c>
      <c r="I917" s="48">
        <v>0</v>
      </c>
      <c r="J917" s="48">
        <v>0</v>
      </c>
      <c r="K917" s="48">
        <v>0</v>
      </c>
      <c r="L917" s="48">
        <v>0</v>
      </c>
      <c r="M917" s="48">
        <v>0</v>
      </c>
      <c r="N917" s="48">
        <v>0</v>
      </c>
      <c r="O917" s="57">
        <v>0</v>
      </c>
      <c r="P917" s="57">
        <v>0</v>
      </c>
      <c r="Q917" s="57">
        <v>0</v>
      </c>
      <c r="S917" s="39"/>
    </row>
    <row r="918" ht="30" customHeight="1">
      <c r="A918" s="79"/>
      <c r="B918" s="71"/>
      <c r="C918" s="46" t="s">
        <v>14</v>
      </c>
      <c r="D918" s="53"/>
      <c r="E918" s="48">
        <f t="shared" si="680"/>
        <v>0</v>
      </c>
      <c r="F918" s="48">
        <v>0</v>
      </c>
      <c r="G918" s="48">
        <v>0</v>
      </c>
      <c r="H918" s="48">
        <v>0</v>
      </c>
      <c r="I918" s="48">
        <v>0</v>
      </c>
      <c r="J918" s="48">
        <v>0</v>
      </c>
      <c r="K918" s="48">
        <v>0</v>
      </c>
      <c r="L918" s="48">
        <v>0</v>
      </c>
      <c r="M918" s="48">
        <v>0</v>
      </c>
      <c r="N918" s="48">
        <v>0</v>
      </c>
      <c r="O918" s="57">
        <v>0</v>
      </c>
      <c r="P918" s="57">
        <v>0</v>
      </c>
      <c r="Q918" s="57">
        <v>0</v>
      </c>
      <c r="S918" s="39"/>
    </row>
    <row r="919" ht="23.100000000000001" customHeight="1">
      <c r="A919" s="79"/>
      <c r="B919" s="71"/>
      <c r="C919" s="46" t="s">
        <v>17</v>
      </c>
      <c r="D919" s="53"/>
      <c r="E919" s="48">
        <f t="shared" si="680"/>
        <v>0</v>
      </c>
      <c r="F919" s="48">
        <v>0</v>
      </c>
      <c r="G919" s="48">
        <v>0</v>
      </c>
      <c r="H919" s="48">
        <v>0</v>
      </c>
      <c r="I919" s="48">
        <v>0</v>
      </c>
      <c r="J919" s="48">
        <v>0</v>
      </c>
      <c r="K919" s="48">
        <v>0</v>
      </c>
      <c r="L919" s="48">
        <v>0</v>
      </c>
      <c r="M919" s="48">
        <v>0</v>
      </c>
      <c r="N919" s="48">
        <v>0</v>
      </c>
      <c r="O919" s="57">
        <v>0</v>
      </c>
      <c r="P919" s="57">
        <v>0</v>
      </c>
      <c r="Q919" s="57">
        <v>0</v>
      </c>
      <c r="S919" s="39"/>
    </row>
    <row r="920" ht="32.149999999999999" customHeight="1">
      <c r="A920" s="79"/>
      <c r="B920" s="71"/>
      <c r="C920" s="46" t="s">
        <v>18</v>
      </c>
      <c r="D920" s="53"/>
      <c r="E920" s="48">
        <f t="shared" si="680"/>
        <v>0</v>
      </c>
      <c r="F920" s="48">
        <v>0</v>
      </c>
      <c r="G920" s="48">
        <v>0</v>
      </c>
      <c r="H920" s="48">
        <v>0</v>
      </c>
      <c r="I920" s="48">
        <v>0</v>
      </c>
      <c r="J920" s="48">
        <v>0</v>
      </c>
      <c r="K920" s="48">
        <v>0</v>
      </c>
      <c r="L920" s="48">
        <v>0</v>
      </c>
      <c r="M920" s="48">
        <v>0</v>
      </c>
      <c r="N920" s="48">
        <v>0</v>
      </c>
      <c r="O920" s="57">
        <v>0</v>
      </c>
      <c r="P920" s="57">
        <v>0</v>
      </c>
      <c r="Q920" s="57">
        <v>0</v>
      </c>
      <c r="S920" s="39"/>
    </row>
    <row r="921" ht="34" customHeight="1">
      <c r="A921" s="80"/>
      <c r="B921" s="75"/>
      <c r="C921" s="46" t="s">
        <v>24</v>
      </c>
      <c r="D921" s="53"/>
      <c r="E921" s="48">
        <f t="shared" si="680"/>
        <v>0</v>
      </c>
      <c r="F921" s="48">
        <v>0</v>
      </c>
      <c r="G921" s="48">
        <v>0</v>
      </c>
      <c r="H921" s="48">
        <v>0</v>
      </c>
      <c r="I921" s="48">
        <v>0</v>
      </c>
      <c r="J921" s="48">
        <v>0</v>
      </c>
      <c r="K921" s="48">
        <v>0</v>
      </c>
      <c r="L921" s="48">
        <v>0</v>
      </c>
      <c r="M921" s="48">
        <v>0</v>
      </c>
      <c r="N921" s="48">
        <v>0</v>
      </c>
      <c r="O921" s="57">
        <v>0</v>
      </c>
      <c r="P921" s="57">
        <v>0</v>
      </c>
      <c r="Q921" s="57">
        <v>0</v>
      </c>
      <c r="S921" s="39"/>
    </row>
    <row r="922" ht="19" customHeight="1">
      <c r="A922" s="78" t="s">
        <v>264</v>
      </c>
      <c r="B922" s="68" t="s">
        <v>265</v>
      </c>
      <c r="C922" s="46" t="s">
        <v>10</v>
      </c>
      <c r="D922" s="32"/>
      <c r="E922" s="113">
        <f t="shared" si="680"/>
        <v>14003232.104530001</v>
      </c>
      <c r="F922" s="114">
        <f>F923+F926+F929+F930+F931+F933</f>
        <v>26805</v>
      </c>
      <c r="G922" s="114">
        <f>G923+G926+G929+G930+G931+G933</f>
        <v>412175.38613999996</v>
      </c>
      <c r="H922" s="114">
        <f>H923+H926+H929+H930+H931+H933</f>
        <v>255590.34649</v>
      </c>
      <c r="I922" s="114">
        <f>I923+I926+I929+I930+I931+I933</f>
        <v>79606.452999999994</v>
      </c>
      <c r="J922" s="114">
        <f>J923+J926+J929+J930+J931+J933</f>
        <v>404754.46499999997</v>
      </c>
      <c r="K922" s="114">
        <f>K923+K926+K929+K930+K931+K933</f>
        <v>1547400</v>
      </c>
      <c r="L922" s="114">
        <f>L923+L926+L929+L930+L931+L933</f>
        <v>8634.2639999999992</v>
      </c>
      <c r="M922" s="114">
        <f>M923+M926+M929+M930+M931+M933</f>
        <v>3053510.6218400002</v>
      </c>
      <c r="N922" s="114">
        <f>N923+N926+N929+N930+N931+N933</f>
        <v>3623308.0780600002</v>
      </c>
      <c r="O922" s="113">
        <f>O923+O926+O929+O930+O931+O933</f>
        <v>4591447.4900000002</v>
      </c>
      <c r="P922" s="115">
        <f>P923+P926+P929+P930+P931+P933</f>
        <v>0</v>
      </c>
      <c r="Q922" s="115">
        <f>Q923+Q926+Q929+Q930+Q931+Q933</f>
        <v>0</v>
      </c>
      <c r="S922" s="39"/>
      <c r="T922" s="1"/>
      <c r="U922" s="1"/>
    </row>
    <row r="923" s="105" customFormat="1" ht="24" customHeight="1">
      <c r="A923" s="79"/>
      <c r="B923" s="71"/>
      <c r="C923" s="46" t="s">
        <v>11</v>
      </c>
      <c r="D923" s="116">
        <v>812</v>
      </c>
      <c r="E923" s="114">
        <f t="shared" si="680"/>
        <v>10578832.470000001</v>
      </c>
      <c r="F923" s="114">
        <v>0</v>
      </c>
      <c r="G923" s="114">
        <v>0</v>
      </c>
      <c r="H923" s="114">
        <v>0</v>
      </c>
      <c r="I923" s="114">
        <v>0</v>
      </c>
      <c r="J923" s="114">
        <v>261862.37</v>
      </c>
      <c r="K923" s="114">
        <v>1470000</v>
      </c>
      <c r="L923" s="114">
        <v>0</v>
      </c>
      <c r="M923" s="114">
        <f>M924+M925</f>
        <v>2500000</v>
      </c>
      <c r="N923" s="114">
        <f>N924</f>
        <v>2366970.1000000001</v>
      </c>
      <c r="O923" s="115">
        <f>O924</f>
        <v>3980000</v>
      </c>
      <c r="P923" s="115">
        <v>0</v>
      </c>
      <c r="Q923" s="115">
        <v>0</v>
      </c>
      <c r="S923" s="117"/>
      <c r="T923" s="118"/>
      <c r="U923" s="118"/>
    </row>
    <row r="924" s="105" customFormat="1" ht="15" customHeight="1">
      <c r="A924" s="79"/>
      <c r="B924" s="71"/>
      <c r="C924" s="52"/>
      <c r="D924" s="61" t="s">
        <v>215</v>
      </c>
      <c r="E924" s="62">
        <f t="shared" si="680"/>
        <v>8846970.0999999996</v>
      </c>
      <c r="F924" s="62">
        <v>0</v>
      </c>
      <c r="G924" s="62">
        <v>0</v>
      </c>
      <c r="H924" s="62">
        <v>0</v>
      </c>
      <c r="I924" s="62">
        <v>0</v>
      </c>
      <c r="J924" s="62">
        <v>0</v>
      </c>
      <c r="K924" s="62">
        <v>0</v>
      </c>
      <c r="L924" s="62">
        <v>0</v>
      </c>
      <c r="M924" s="62">
        <v>2500000</v>
      </c>
      <c r="N924" s="62">
        <v>2366970.1000000001</v>
      </c>
      <c r="O924" s="63">
        <v>3980000</v>
      </c>
      <c r="P924" s="63">
        <v>0</v>
      </c>
      <c r="Q924" s="63">
        <v>0</v>
      </c>
      <c r="S924" s="117"/>
      <c r="T924" s="118"/>
      <c r="U924" s="118"/>
    </row>
    <row r="925" s="105" customFormat="1" ht="15" customHeight="1">
      <c r="A925" s="79"/>
      <c r="B925" s="71"/>
      <c r="C925" s="66"/>
      <c r="D925" s="61" t="s">
        <v>23</v>
      </c>
      <c r="E925" s="62">
        <f t="shared" si="680"/>
        <v>1731862.3700000001</v>
      </c>
      <c r="F925" s="62">
        <v>0</v>
      </c>
      <c r="G925" s="62">
        <v>0</v>
      </c>
      <c r="H925" s="62">
        <v>0</v>
      </c>
      <c r="I925" s="62">
        <v>0</v>
      </c>
      <c r="J925" s="62">
        <v>261862.37</v>
      </c>
      <c r="K925" s="62">
        <v>1470000</v>
      </c>
      <c r="L925" s="62">
        <v>0</v>
      </c>
      <c r="M925" s="62">
        <v>0</v>
      </c>
      <c r="N925" s="62">
        <v>0</v>
      </c>
      <c r="O925" s="63">
        <v>0</v>
      </c>
      <c r="P925" s="63">
        <v>0</v>
      </c>
      <c r="Q925" s="63">
        <v>0</v>
      </c>
      <c r="S925" s="117"/>
      <c r="T925" s="118"/>
      <c r="U925" s="118"/>
    </row>
    <row r="926" ht="15" customHeight="1">
      <c r="A926" s="79"/>
      <c r="B926" s="71"/>
      <c r="C926" s="119" t="s">
        <v>22</v>
      </c>
      <c r="D926" s="120" t="s">
        <v>266</v>
      </c>
      <c r="E926" s="113">
        <f t="shared" si="680"/>
        <v>3424399.6345300004</v>
      </c>
      <c r="F926" s="114">
        <f>F927+F928</f>
        <v>26805</v>
      </c>
      <c r="G926" s="114">
        <f>G927+G928</f>
        <v>412175.38613999996</v>
      </c>
      <c r="H926" s="114">
        <f>H927+H928</f>
        <v>255590.34649</v>
      </c>
      <c r="I926" s="114">
        <f>I927+I928</f>
        <v>79606.452999999994</v>
      </c>
      <c r="J926" s="114">
        <f>J927+J928</f>
        <v>142892.095</v>
      </c>
      <c r="K926" s="114">
        <f>K927+K928</f>
        <v>77400</v>
      </c>
      <c r="L926" s="114">
        <f>L927+L928</f>
        <v>8634.2639999999992</v>
      </c>
      <c r="M926" s="114">
        <f>M927+M928</f>
        <v>553510.62184000004</v>
      </c>
      <c r="N926" s="114">
        <f>N927+N928</f>
        <v>1256337.9780600001</v>
      </c>
      <c r="O926" s="113">
        <f>O927+O928</f>
        <v>611447.48999999999</v>
      </c>
      <c r="P926" s="115">
        <f>P927+P928</f>
        <v>0</v>
      </c>
      <c r="Q926" s="115">
        <v>0</v>
      </c>
      <c r="S926" s="39"/>
      <c r="T926" s="88"/>
      <c r="U926" s="88"/>
    </row>
    <row r="927" ht="15" customHeight="1">
      <c r="A927" s="79"/>
      <c r="B927" s="71"/>
      <c r="C927" s="121"/>
      <c r="D927" s="61" t="s">
        <v>215</v>
      </c>
      <c r="E927" s="108">
        <f t="shared" si="680"/>
        <v>2676857.5075300001</v>
      </c>
      <c r="F927" s="62">
        <v>1805</v>
      </c>
      <c r="G927" s="62">
        <v>162175.38613999999</v>
      </c>
      <c r="H927" s="62">
        <v>14166.031489999999</v>
      </c>
      <c r="I927" s="62">
        <v>0</v>
      </c>
      <c r="J927" s="62">
        <v>15</v>
      </c>
      <c r="K927" s="62">
        <v>77400</v>
      </c>
      <c r="L927" s="62">
        <v>0</v>
      </c>
      <c r="M927" s="62">
        <v>553510.62184000004</v>
      </c>
      <c r="N927" s="62">
        <v>1256337.9780600001</v>
      </c>
      <c r="O927" s="108">
        <v>611447.48999999999</v>
      </c>
      <c r="P927" s="63">
        <v>0</v>
      </c>
      <c r="Q927" s="63">
        <v>0</v>
      </c>
      <c r="S927" s="39"/>
      <c r="T927" s="88"/>
      <c r="U927" s="88"/>
    </row>
    <row r="928" ht="15" customHeight="1">
      <c r="A928" s="79"/>
      <c r="B928" s="71"/>
      <c r="C928" s="122"/>
      <c r="D928" s="61" t="s">
        <v>23</v>
      </c>
      <c r="E928" s="62">
        <f t="shared" si="680"/>
        <v>747542.12699999998</v>
      </c>
      <c r="F928" s="62">
        <v>25000</v>
      </c>
      <c r="G928" s="62">
        <v>250000</v>
      </c>
      <c r="H928" s="62">
        <v>241424.315</v>
      </c>
      <c r="I928" s="62">
        <v>79606.452999999994</v>
      </c>
      <c r="J928" s="62">
        <v>142877.095</v>
      </c>
      <c r="K928" s="62">
        <v>0</v>
      </c>
      <c r="L928" s="62">
        <v>8634.2639999999992</v>
      </c>
      <c r="M928" s="62">
        <v>0</v>
      </c>
      <c r="N928" s="62">
        <v>0</v>
      </c>
      <c r="O928" s="63">
        <v>0</v>
      </c>
      <c r="P928" s="63">
        <v>0</v>
      </c>
      <c r="Q928" s="63">
        <v>0</v>
      </c>
      <c r="S928" s="39"/>
      <c r="T928" s="88"/>
      <c r="U928" s="88"/>
    </row>
    <row r="929" ht="23.5" customHeight="1">
      <c r="A929" s="79"/>
      <c r="B929" s="71"/>
      <c r="C929" s="46" t="s">
        <v>13</v>
      </c>
      <c r="D929" s="53"/>
      <c r="E929" s="48">
        <f t="shared" si="680"/>
        <v>0</v>
      </c>
      <c r="F929" s="48">
        <v>0</v>
      </c>
      <c r="G929" s="48">
        <v>0</v>
      </c>
      <c r="H929" s="48">
        <v>0</v>
      </c>
      <c r="I929" s="48">
        <v>0</v>
      </c>
      <c r="J929" s="48">
        <v>0</v>
      </c>
      <c r="K929" s="48">
        <v>0</v>
      </c>
      <c r="L929" s="48">
        <v>0</v>
      </c>
      <c r="M929" s="48">
        <v>0</v>
      </c>
      <c r="N929" s="48">
        <v>0</v>
      </c>
      <c r="O929" s="57">
        <v>0</v>
      </c>
      <c r="P929" s="57">
        <v>0</v>
      </c>
      <c r="Q929" s="57">
        <v>0</v>
      </c>
      <c r="S929" s="1"/>
      <c r="T929" s="1"/>
      <c r="U929" s="1"/>
    </row>
    <row r="930" ht="30" customHeight="1">
      <c r="A930" s="79"/>
      <c r="B930" s="71"/>
      <c r="C930" s="46" t="s">
        <v>14</v>
      </c>
      <c r="D930" s="53"/>
      <c r="E930" s="48">
        <f t="shared" si="680"/>
        <v>0</v>
      </c>
      <c r="F930" s="48">
        <v>0</v>
      </c>
      <c r="G930" s="48">
        <v>0</v>
      </c>
      <c r="H930" s="48">
        <v>0</v>
      </c>
      <c r="I930" s="48">
        <v>0</v>
      </c>
      <c r="J930" s="48">
        <v>0</v>
      </c>
      <c r="K930" s="48">
        <v>0</v>
      </c>
      <c r="L930" s="48">
        <v>0</v>
      </c>
      <c r="M930" s="48">
        <v>0</v>
      </c>
      <c r="N930" s="48">
        <v>0</v>
      </c>
      <c r="O930" s="57">
        <v>0</v>
      </c>
      <c r="P930" s="57">
        <v>0</v>
      </c>
      <c r="Q930" s="57">
        <v>0</v>
      </c>
    </row>
    <row r="931" ht="19" customHeight="1">
      <c r="A931" s="79"/>
      <c r="B931" s="71"/>
      <c r="C931" s="46" t="s">
        <v>17</v>
      </c>
      <c r="D931" s="53"/>
      <c r="E931" s="48">
        <f t="shared" si="680"/>
        <v>0</v>
      </c>
      <c r="F931" s="48">
        <v>0</v>
      </c>
      <c r="G931" s="48">
        <v>0</v>
      </c>
      <c r="H931" s="48">
        <v>0</v>
      </c>
      <c r="I931" s="48">
        <v>0</v>
      </c>
      <c r="J931" s="48">
        <v>0</v>
      </c>
      <c r="K931" s="48">
        <v>0</v>
      </c>
      <c r="L931" s="48">
        <v>0</v>
      </c>
      <c r="M931" s="48">
        <v>0</v>
      </c>
      <c r="N931" s="48">
        <v>0</v>
      </c>
      <c r="O931" s="57">
        <v>0</v>
      </c>
      <c r="P931" s="57">
        <v>0</v>
      </c>
      <c r="Q931" s="57">
        <v>0</v>
      </c>
    </row>
    <row r="932" ht="32.149999999999999" customHeight="1">
      <c r="A932" s="79"/>
      <c r="B932" s="71"/>
      <c r="C932" s="46" t="s">
        <v>18</v>
      </c>
      <c r="D932" s="53"/>
      <c r="E932" s="48">
        <f t="shared" si="680"/>
        <v>0</v>
      </c>
      <c r="F932" s="48">
        <v>0</v>
      </c>
      <c r="G932" s="48">
        <v>0</v>
      </c>
      <c r="H932" s="48">
        <v>0</v>
      </c>
      <c r="I932" s="48">
        <v>0</v>
      </c>
      <c r="J932" s="48">
        <v>0</v>
      </c>
      <c r="K932" s="48">
        <v>0</v>
      </c>
      <c r="L932" s="48">
        <v>0</v>
      </c>
      <c r="M932" s="48">
        <v>0</v>
      </c>
      <c r="N932" s="48">
        <v>0</v>
      </c>
      <c r="O932" s="57">
        <v>0</v>
      </c>
      <c r="P932" s="57">
        <v>0</v>
      </c>
      <c r="Q932" s="57">
        <v>0</v>
      </c>
    </row>
    <row r="933" ht="34" customHeight="1">
      <c r="A933" s="80"/>
      <c r="B933" s="75"/>
      <c r="C933" s="46" t="s">
        <v>24</v>
      </c>
      <c r="D933" s="53"/>
      <c r="E933" s="48">
        <f t="shared" si="680"/>
        <v>0</v>
      </c>
      <c r="F933" s="48">
        <v>0</v>
      </c>
      <c r="G933" s="48">
        <v>0</v>
      </c>
      <c r="H933" s="48">
        <v>0</v>
      </c>
      <c r="I933" s="48">
        <v>0</v>
      </c>
      <c r="J933" s="48">
        <v>0</v>
      </c>
      <c r="K933" s="48">
        <v>0</v>
      </c>
      <c r="L933" s="48">
        <v>0</v>
      </c>
      <c r="M933" s="48">
        <v>0</v>
      </c>
      <c r="N933" s="48">
        <v>0</v>
      </c>
      <c r="O933" s="57">
        <v>0</v>
      </c>
      <c r="P933" s="57">
        <v>0</v>
      </c>
      <c r="Q933" s="57">
        <v>0</v>
      </c>
    </row>
    <row r="934" ht="20.100000000000001" customHeight="1">
      <c r="A934" s="24" t="s">
        <v>267</v>
      </c>
      <c r="B934" s="46" t="s">
        <v>268</v>
      </c>
      <c r="C934" s="46" t="s">
        <v>10</v>
      </c>
      <c r="D934" s="32"/>
      <c r="E934" s="48">
        <f t="shared" si="680"/>
        <v>24420.259999999998</v>
      </c>
      <c r="F934" s="48">
        <f>F935+F936+F937+F938+F939+F941</f>
        <v>4295.6400000000003</v>
      </c>
      <c r="G934" s="48">
        <f>G935+G936+G937+G938+G939+G941</f>
        <v>20124.619999999999</v>
      </c>
      <c r="H934" s="48">
        <f>H935+H936+H937+H938+H939+H941</f>
        <v>0</v>
      </c>
      <c r="I934" s="48">
        <f>I935+I936+I937+I938+I939+I941</f>
        <v>0</v>
      </c>
      <c r="J934" s="48">
        <f>J935+J936+J937+J938+J939+J941</f>
        <v>0</v>
      </c>
      <c r="K934" s="48">
        <f>K935+K936+K937+K938+K939+K941</f>
        <v>0</v>
      </c>
      <c r="L934" s="48">
        <f>L935+L936+L937+L938+L939+L941</f>
        <v>0</v>
      </c>
      <c r="M934" s="48">
        <f>M935+M936+M937+M938+M939+M941</f>
        <v>0</v>
      </c>
      <c r="N934" s="48">
        <f>N935+N936+N937+N938+N939+N941</f>
        <v>0</v>
      </c>
      <c r="O934" s="57">
        <f>O935+O936+O937+O938+O939+O941</f>
        <v>0</v>
      </c>
      <c r="P934" s="57">
        <f>P935+P936+P937+P938+P939+P941</f>
        <v>0</v>
      </c>
      <c r="Q934" s="57">
        <f>Q935+Q936+Q937+Q938+Q939+Q941</f>
        <v>0</v>
      </c>
    </row>
    <row r="935" ht="24" customHeight="1">
      <c r="A935" s="76"/>
      <c r="B935" s="52"/>
      <c r="C935" s="46" t="s">
        <v>11</v>
      </c>
      <c r="D935" s="32"/>
      <c r="E935" s="48">
        <f t="shared" si="680"/>
        <v>0</v>
      </c>
      <c r="F935" s="48">
        <f t="shared" ref="F935:F941" si="693">F943</f>
        <v>0</v>
      </c>
      <c r="G935" s="48">
        <f t="shared" ref="G935:G941" si="694">G943</f>
        <v>0</v>
      </c>
      <c r="H935" s="48">
        <f t="shared" ref="H935:H941" si="695">H943</f>
        <v>0</v>
      </c>
      <c r="I935" s="48">
        <f t="shared" ref="I935:I941" si="696">I943</f>
        <v>0</v>
      </c>
      <c r="J935" s="48">
        <f t="shared" ref="J935:J941" si="697">J943</f>
        <v>0</v>
      </c>
      <c r="K935" s="48">
        <f t="shared" ref="K935:K941" si="698">K943</f>
        <v>0</v>
      </c>
      <c r="L935" s="48">
        <f t="shared" ref="L935:L941" si="699">L943</f>
        <v>0</v>
      </c>
      <c r="M935" s="48">
        <f t="shared" ref="M935:M941" si="700">M943</f>
        <v>0</v>
      </c>
      <c r="N935" s="48">
        <f t="shared" ref="N935:N941" si="701">N943</f>
        <v>0</v>
      </c>
      <c r="O935" s="57">
        <f t="shared" ref="O935:O941" si="702">O943</f>
        <v>0</v>
      </c>
      <c r="P935" s="57">
        <f t="shared" ref="P935:P941" si="703">P943</f>
        <v>0</v>
      </c>
      <c r="Q935" s="57">
        <f t="shared" ref="Q935:Q941" si="704">Q943</f>
        <v>0</v>
      </c>
    </row>
    <row r="936" ht="21" customHeight="1">
      <c r="A936" s="76"/>
      <c r="B936" s="52"/>
      <c r="C936" s="46" t="s">
        <v>22</v>
      </c>
      <c r="D936" s="53"/>
      <c r="E936" s="48">
        <f t="shared" si="680"/>
        <v>0</v>
      </c>
      <c r="F936" s="48">
        <f t="shared" si="693"/>
        <v>0</v>
      </c>
      <c r="G936" s="48">
        <f t="shared" si="694"/>
        <v>0</v>
      </c>
      <c r="H936" s="48">
        <f t="shared" si="695"/>
        <v>0</v>
      </c>
      <c r="I936" s="48">
        <f t="shared" si="696"/>
        <v>0</v>
      </c>
      <c r="J936" s="48">
        <f t="shared" si="697"/>
        <v>0</v>
      </c>
      <c r="K936" s="48">
        <f t="shared" si="698"/>
        <v>0</v>
      </c>
      <c r="L936" s="48">
        <f t="shared" si="699"/>
        <v>0</v>
      </c>
      <c r="M936" s="48">
        <f t="shared" si="700"/>
        <v>0</v>
      </c>
      <c r="N936" s="48">
        <f t="shared" si="701"/>
        <v>0</v>
      </c>
      <c r="O936" s="57">
        <f t="shared" si="702"/>
        <v>0</v>
      </c>
      <c r="P936" s="57">
        <f t="shared" si="703"/>
        <v>0</v>
      </c>
      <c r="Q936" s="57">
        <f t="shared" si="704"/>
        <v>0</v>
      </c>
    </row>
    <row r="937" ht="23.100000000000001" customHeight="1">
      <c r="A937" s="76"/>
      <c r="B937" s="52"/>
      <c r="C937" s="46" t="s">
        <v>13</v>
      </c>
      <c r="D937" s="53"/>
      <c r="E937" s="48">
        <f t="shared" si="680"/>
        <v>0</v>
      </c>
      <c r="F937" s="48">
        <f t="shared" si="693"/>
        <v>0</v>
      </c>
      <c r="G937" s="48">
        <f t="shared" si="694"/>
        <v>0</v>
      </c>
      <c r="H937" s="48">
        <f t="shared" si="695"/>
        <v>0</v>
      </c>
      <c r="I937" s="48">
        <f t="shared" si="696"/>
        <v>0</v>
      </c>
      <c r="J937" s="48">
        <f t="shared" si="697"/>
        <v>0</v>
      </c>
      <c r="K937" s="48">
        <f t="shared" si="698"/>
        <v>0</v>
      </c>
      <c r="L937" s="48">
        <f t="shared" si="699"/>
        <v>0</v>
      </c>
      <c r="M937" s="48">
        <f t="shared" si="700"/>
        <v>0</v>
      </c>
      <c r="N937" s="48">
        <f t="shared" si="701"/>
        <v>0</v>
      </c>
      <c r="O937" s="57">
        <f t="shared" si="702"/>
        <v>0</v>
      </c>
      <c r="P937" s="57">
        <f t="shared" si="703"/>
        <v>0</v>
      </c>
      <c r="Q937" s="57">
        <f t="shared" si="704"/>
        <v>0</v>
      </c>
    </row>
    <row r="938" ht="30" customHeight="1">
      <c r="A938" s="76"/>
      <c r="B938" s="52"/>
      <c r="C938" s="46" t="s">
        <v>14</v>
      </c>
      <c r="D938" s="53"/>
      <c r="E938" s="48">
        <f t="shared" si="680"/>
        <v>24420.259999999998</v>
      </c>
      <c r="F938" s="48">
        <f t="shared" si="693"/>
        <v>4295.6400000000003</v>
      </c>
      <c r="G938" s="48">
        <f t="shared" si="694"/>
        <v>20124.619999999999</v>
      </c>
      <c r="H938" s="48">
        <f t="shared" si="695"/>
        <v>0</v>
      </c>
      <c r="I938" s="48">
        <f t="shared" si="696"/>
        <v>0</v>
      </c>
      <c r="J938" s="48">
        <f t="shared" si="697"/>
        <v>0</v>
      </c>
      <c r="K938" s="48">
        <f t="shared" si="698"/>
        <v>0</v>
      </c>
      <c r="L938" s="48">
        <f t="shared" si="699"/>
        <v>0</v>
      </c>
      <c r="M938" s="48">
        <f t="shared" si="700"/>
        <v>0</v>
      </c>
      <c r="N938" s="48">
        <f t="shared" si="701"/>
        <v>0</v>
      </c>
      <c r="O938" s="57">
        <f t="shared" si="702"/>
        <v>0</v>
      </c>
      <c r="P938" s="57">
        <f t="shared" si="703"/>
        <v>0</v>
      </c>
      <c r="Q938" s="57">
        <f t="shared" si="704"/>
        <v>0</v>
      </c>
    </row>
    <row r="939" ht="19" customHeight="1">
      <c r="A939" s="76"/>
      <c r="B939" s="52"/>
      <c r="C939" s="46" t="s">
        <v>17</v>
      </c>
      <c r="D939" s="53"/>
      <c r="E939" s="48">
        <f t="shared" si="680"/>
        <v>0</v>
      </c>
      <c r="F939" s="48">
        <f t="shared" si="693"/>
        <v>0</v>
      </c>
      <c r="G939" s="48">
        <f t="shared" si="694"/>
        <v>0</v>
      </c>
      <c r="H939" s="48">
        <f t="shared" si="695"/>
        <v>0</v>
      </c>
      <c r="I939" s="48">
        <f t="shared" si="696"/>
        <v>0</v>
      </c>
      <c r="J939" s="48">
        <f t="shared" si="697"/>
        <v>0</v>
      </c>
      <c r="K939" s="48">
        <f t="shared" si="698"/>
        <v>0</v>
      </c>
      <c r="L939" s="48">
        <f t="shared" si="699"/>
        <v>0</v>
      </c>
      <c r="M939" s="48">
        <f t="shared" si="700"/>
        <v>0</v>
      </c>
      <c r="N939" s="48">
        <f t="shared" si="701"/>
        <v>0</v>
      </c>
      <c r="O939" s="57">
        <f t="shared" si="702"/>
        <v>0</v>
      </c>
      <c r="P939" s="57">
        <f t="shared" si="703"/>
        <v>0</v>
      </c>
      <c r="Q939" s="57">
        <f t="shared" si="704"/>
        <v>0</v>
      </c>
    </row>
    <row r="940" ht="30" customHeight="1">
      <c r="A940" s="76"/>
      <c r="B940" s="52"/>
      <c r="C940" s="46" t="s">
        <v>18</v>
      </c>
      <c r="D940" s="53"/>
      <c r="E940" s="48">
        <f t="shared" si="680"/>
        <v>0</v>
      </c>
      <c r="F940" s="48">
        <f t="shared" si="693"/>
        <v>0</v>
      </c>
      <c r="G940" s="48">
        <f t="shared" si="694"/>
        <v>0</v>
      </c>
      <c r="H940" s="48">
        <f t="shared" si="695"/>
        <v>0</v>
      </c>
      <c r="I940" s="48">
        <f t="shared" si="696"/>
        <v>0</v>
      </c>
      <c r="J940" s="48">
        <f t="shared" si="697"/>
        <v>0</v>
      </c>
      <c r="K940" s="48">
        <f t="shared" si="698"/>
        <v>0</v>
      </c>
      <c r="L940" s="48">
        <f t="shared" si="699"/>
        <v>0</v>
      </c>
      <c r="M940" s="48">
        <f t="shared" si="700"/>
        <v>0</v>
      </c>
      <c r="N940" s="48">
        <f t="shared" si="701"/>
        <v>0</v>
      </c>
      <c r="O940" s="57">
        <f t="shared" si="702"/>
        <v>0</v>
      </c>
      <c r="P940" s="57">
        <f t="shared" si="703"/>
        <v>0</v>
      </c>
      <c r="Q940" s="57">
        <f t="shared" si="704"/>
        <v>0</v>
      </c>
    </row>
    <row r="941" ht="36" customHeight="1">
      <c r="A941" s="29"/>
      <c r="B941" s="66"/>
      <c r="C941" s="46" t="s">
        <v>24</v>
      </c>
      <c r="D941" s="53"/>
      <c r="E941" s="48">
        <f t="shared" si="680"/>
        <v>0</v>
      </c>
      <c r="F941" s="48">
        <f t="shared" si="693"/>
        <v>0</v>
      </c>
      <c r="G941" s="48">
        <f t="shared" si="694"/>
        <v>0</v>
      </c>
      <c r="H941" s="48">
        <f t="shared" si="695"/>
        <v>0</v>
      </c>
      <c r="I941" s="48">
        <f t="shared" si="696"/>
        <v>0</v>
      </c>
      <c r="J941" s="48">
        <f t="shared" si="697"/>
        <v>0</v>
      </c>
      <c r="K941" s="48">
        <f t="shared" si="698"/>
        <v>0</v>
      </c>
      <c r="L941" s="48">
        <f t="shared" si="699"/>
        <v>0</v>
      </c>
      <c r="M941" s="48">
        <f t="shared" si="700"/>
        <v>0</v>
      </c>
      <c r="N941" s="48">
        <f t="shared" si="701"/>
        <v>0</v>
      </c>
      <c r="O941" s="57">
        <f t="shared" si="702"/>
        <v>0</v>
      </c>
      <c r="P941" s="57">
        <f t="shared" si="703"/>
        <v>0</v>
      </c>
      <c r="Q941" s="57">
        <f t="shared" si="704"/>
        <v>0</v>
      </c>
    </row>
    <row r="942" ht="20.100000000000001" customHeight="1">
      <c r="A942" s="24" t="s">
        <v>269</v>
      </c>
      <c r="B942" s="68" t="s">
        <v>270</v>
      </c>
      <c r="C942" s="46" t="s">
        <v>10</v>
      </c>
      <c r="D942" s="32"/>
      <c r="E942" s="48">
        <f t="shared" si="680"/>
        <v>24420.259999999998</v>
      </c>
      <c r="F942" s="48">
        <f>F943+F944+F945+F946+F947+F949</f>
        <v>4295.6400000000003</v>
      </c>
      <c r="G942" s="48">
        <f>G943+G944+G945+G946+G947+G949</f>
        <v>20124.619999999999</v>
      </c>
      <c r="H942" s="48">
        <f>H943+H944+H945+H946+H947+H949</f>
        <v>0</v>
      </c>
      <c r="I942" s="48">
        <f>I943+I944+I945+I946+I947+I949</f>
        <v>0</v>
      </c>
      <c r="J942" s="48">
        <f>J943+J944+J945+J946+J947+J949</f>
        <v>0</v>
      </c>
      <c r="K942" s="48">
        <f>K943+K944+K945+K946+K947+K949</f>
        <v>0</v>
      </c>
      <c r="L942" s="48">
        <f>L943+L944+L945+L946+L947+L949</f>
        <v>0</v>
      </c>
      <c r="M942" s="48">
        <f>M943+M944+M945+M946+M947+M949</f>
        <v>0</v>
      </c>
      <c r="N942" s="48">
        <f>N943+N944+N945+N946+N947+N949</f>
        <v>0</v>
      </c>
      <c r="O942" s="57">
        <f>O943+O944+O945+O946+O947+O949</f>
        <v>0</v>
      </c>
      <c r="P942" s="57">
        <f>P943+P944+P945+P946+P947+P949</f>
        <v>0</v>
      </c>
      <c r="Q942" s="57">
        <f>Q943+Q944+Q945+Q946+Q947+Q949</f>
        <v>0</v>
      </c>
    </row>
    <row r="943" ht="21" customHeight="1">
      <c r="A943" s="76"/>
      <c r="B943" s="71"/>
      <c r="C943" s="46" t="s">
        <v>11</v>
      </c>
      <c r="D943" s="32"/>
      <c r="E943" s="48">
        <f t="shared" si="680"/>
        <v>0</v>
      </c>
      <c r="F943" s="48">
        <v>0</v>
      </c>
      <c r="G943" s="48">
        <v>0</v>
      </c>
      <c r="H943" s="48">
        <v>0</v>
      </c>
      <c r="I943" s="48">
        <v>0</v>
      </c>
      <c r="J943" s="48">
        <v>0</v>
      </c>
      <c r="K943" s="48">
        <v>0</v>
      </c>
      <c r="L943" s="48">
        <v>0</v>
      </c>
      <c r="M943" s="48">
        <v>0</v>
      </c>
      <c r="N943" s="48">
        <v>0</v>
      </c>
      <c r="O943" s="57">
        <v>0</v>
      </c>
      <c r="P943" s="57">
        <v>0</v>
      </c>
      <c r="Q943" s="57">
        <v>0</v>
      </c>
    </row>
    <row r="944" ht="20.100000000000001" customHeight="1">
      <c r="A944" s="76"/>
      <c r="B944" s="71"/>
      <c r="C944" s="46" t="s">
        <v>22</v>
      </c>
      <c r="D944" s="53"/>
      <c r="E944" s="48">
        <f t="shared" si="680"/>
        <v>0</v>
      </c>
      <c r="F944" s="48">
        <v>0</v>
      </c>
      <c r="G944" s="48">
        <v>0</v>
      </c>
      <c r="H944" s="48">
        <v>0</v>
      </c>
      <c r="I944" s="48">
        <v>0</v>
      </c>
      <c r="J944" s="48">
        <v>0</v>
      </c>
      <c r="K944" s="48">
        <v>0</v>
      </c>
      <c r="L944" s="48">
        <v>0</v>
      </c>
      <c r="M944" s="48">
        <v>0</v>
      </c>
      <c r="N944" s="48">
        <v>0</v>
      </c>
      <c r="O944" s="57">
        <v>0</v>
      </c>
      <c r="P944" s="57">
        <v>0</v>
      </c>
      <c r="Q944" s="57">
        <v>0</v>
      </c>
    </row>
    <row r="945" ht="20.100000000000001" customHeight="1">
      <c r="A945" s="76"/>
      <c r="B945" s="71"/>
      <c r="C945" s="46" t="s">
        <v>13</v>
      </c>
      <c r="D945" s="53"/>
      <c r="E945" s="48">
        <f t="shared" si="680"/>
        <v>0</v>
      </c>
      <c r="F945" s="48">
        <v>0</v>
      </c>
      <c r="G945" s="48">
        <v>0</v>
      </c>
      <c r="H945" s="48">
        <v>0</v>
      </c>
      <c r="I945" s="48">
        <v>0</v>
      </c>
      <c r="J945" s="48">
        <v>0</v>
      </c>
      <c r="K945" s="48">
        <v>0</v>
      </c>
      <c r="L945" s="48">
        <v>0</v>
      </c>
      <c r="M945" s="48">
        <v>0</v>
      </c>
      <c r="N945" s="48">
        <v>0</v>
      </c>
      <c r="O945" s="57">
        <v>0</v>
      </c>
      <c r="P945" s="57">
        <v>0</v>
      </c>
      <c r="Q945" s="57">
        <v>0</v>
      </c>
    </row>
    <row r="946" ht="30" customHeight="1">
      <c r="A946" s="76"/>
      <c r="B946" s="71"/>
      <c r="C946" s="46" t="s">
        <v>14</v>
      </c>
      <c r="D946" s="53"/>
      <c r="E946" s="48">
        <f t="shared" si="680"/>
        <v>24420.259999999998</v>
      </c>
      <c r="F946" s="48">
        <v>4295.6400000000003</v>
      </c>
      <c r="G946" s="48">
        <v>20124.619999999999</v>
      </c>
      <c r="H946" s="48">
        <v>0</v>
      </c>
      <c r="I946" s="48">
        <v>0</v>
      </c>
      <c r="J946" s="48">
        <v>0</v>
      </c>
      <c r="K946" s="48">
        <v>0</v>
      </c>
      <c r="L946" s="48">
        <v>0</v>
      </c>
      <c r="M946" s="48">
        <v>0</v>
      </c>
      <c r="N946" s="48">
        <v>0</v>
      </c>
      <c r="O946" s="57">
        <v>0</v>
      </c>
      <c r="P946" s="57">
        <v>0</v>
      </c>
      <c r="Q946" s="57">
        <v>0</v>
      </c>
    </row>
    <row r="947" ht="22" customHeight="1">
      <c r="A947" s="76"/>
      <c r="B947" s="71"/>
      <c r="C947" s="46" t="s">
        <v>17</v>
      </c>
      <c r="D947" s="53"/>
      <c r="E947" s="48">
        <f t="shared" si="680"/>
        <v>0</v>
      </c>
      <c r="F947" s="48">
        <v>0</v>
      </c>
      <c r="G947" s="48">
        <v>0</v>
      </c>
      <c r="H947" s="48">
        <v>0</v>
      </c>
      <c r="I947" s="48">
        <v>0</v>
      </c>
      <c r="J947" s="48">
        <v>0</v>
      </c>
      <c r="K947" s="48">
        <v>0</v>
      </c>
      <c r="L947" s="48">
        <v>0</v>
      </c>
      <c r="M947" s="48">
        <v>0</v>
      </c>
      <c r="N947" s="48">
        <v>0</v>
      </c>
      <c r="O947" s="57">
        <v>0</v>
      </c>
      <c r="P947" s="57">
        <v>0</v>
      </c>
      <c r="Q947" s="57">
        <v>0</v>
      </c>
    </row>
    <row r="948" ht="33.649999999999999" customHeight="1">
      <c r="A948" s="76"/>
      <c r="B948" s="71"/>
      <c r="C948" s="46" t="s">
        <v>18</v>
      </c>
      <c r="D948" s="53"/>
      <c r="E948" s="48">
        <f t="shared" si="680"/>
        <v>0</v>
      </c>
      <c r="F948" s="48">
        <v>0</v>
      </c>
      <c r="G948" s="48">
        <v>0</v>
      </c>
      <c r="H948" s="48">
        <v>0</v>
      </c>
      <c r="I948" s="48">
        <v>0</v>
      </c>
      <c r="J948" s="48">
        <v>0</v>
      </c>
      <c r="K948" s="48">
        <v>0</v>
      </c>
      <c r="L948" s="48">
        <v>0</v>
      </c>
      <c r="M948" s="48">
        <v>0</v>
      </c>
      <c r="N948" s="48">
        <v>0</v>
      </c>
      <c r="O948" s="57">
        <v>0</v>
      </c>
      <c r="P948" s="57">
        <v>0</v>
      </c>
      <c r="Q948" s="57">
        <v>0</v>
      </c>
    </row>
    <row r="949" ht="36" customHeight="1">
      <c r="A949" s="29"/>
      <c r="B949" s="75"/>
      <c r="C949" s="46" t="s">
        <v>24</v>
      </c>
      <c r="D949" s="53"/>
      <c r="E949" s="48">
        <f t="shared" si="680"/>
        <v>0</v>
      </c>
      <c r="F949" s="48">
        <v>0</v>
      </c>
      <c r="G949" s="48">
        <v>0</v>
      </c>
      <c r="H949" s="48">
        <v>0</v>
      </c>
      <c r="I949" s="48">
        <v>0</v>
      </c>
      <c r="J949" s="48">
        <v>0</v>
      </c>
      <c r="K949" s="48">
        <v>0</v>
      </c>
      <c r="L949" s="48">
        <v>0</v>
      </c>
      <c r="M949" s="48">
        <v>0</v>
      </c>
      <c r="N949" s="48">
        <v>0</v>
      </c>
      <c r="O949" s="57">
        <v>0</v>
      </c>
      <c r="P949" s="57">
        <v>0</v>
      </c>
      <c r="Q949" s="57">
        <v>0</v>
      </c>
    </row>
    <row r="950" ht="22" customHeight="1">
      <c r="A950" s="24" t="s">
        <v>271</v>
      </c>
      <c r="B950" s="68" t="s">
        <v>272</v>
      </c>
      <c r="C950" s="46" t="s">
        <v>10</v>
      </c>
      <c r="D950" s="53"/>
      <c r="E950" s="47">
        <f t="shared" si="680"/>
        <v>5840412.4711100003</v>
      </c>
      <c r="F950" s="48">
        <v>0</v>
      </c>
      <c r="G950" s="48">
        <v>0</v>
      </c>
      <c r="H950" s="48">
        <v>0</v>
      </c>
      <c r="I950" s="48">
        <v>0</v>
      </c>
      <c r="J950" s="48">
        <v>0</v>
      </c>
      <c r="K950" s="48">
        <v>0</v>
      </c>
      <c r="L950" s="48">
        <v>0</v>
      </c>
      <c r="M950" s="48">
        <v>0</v>
      </c>
      <c r="N950" s="48">
        <f>N951+N952+N953+N954+N955+N957</f>
        <v>1037996.8897599999</v>
      </c>
      <c r="O950" s="47">
        <f>O951+O952+O953+O954+O955+O957</f>
        <v>1647166.9466200001</v>
      </c>
      <c r="P950" s="47">
        <f>P951+P952+P953+P954+P955+P957</f>
        <v>1648916.5316099999</v>
      </c>
      <c r="Q950" s="47">
        <f>Q951+Q952+Q953+Q954+Q955+Q957</f>
        <v>1506332.1031200001</v>
      </c>
    </row>
    <row r="951" ht="20.100000000000001" customHeight="1">
      <c r="A951" s="76"/>
      <c r="B951" s="71"/>
      <c r="C951" s="46" t="s">
        <v>11</v>
      </c>
      <c r="D951" s="53" t="s">
        <v>259</v>
      </c>
      <c r="E951" s="47">
        <f t="shared" si="680"/>
        <v>4067334.9731299998</v>
      </c>
      <c r="F951" s="48">
        <v>0</v>
      </c>
      <c r="G951" s="48">
        <v>0</v>
      </c>
      <c r="H951" s="48">
        <v>0</v>
      </c>
      <c r="I951" s="48">
        <v>0</v>
      </c>
      <c r="J951" s="48">
        <v>0</v>
      </c>
      <c r="K951" s="48">
        <v>0</v>
      </c>
      <c r="L951" s="48">
        <v>0</v>
      </c>
      <c r="M951" s="48">
        <v>0</v>
      </c>
      <c r="N951" s="48">
        <f t="shared" ref="N951:N954" si="705">N959</f>
        <v>879616.96987999999</v>
      </c>
      <c r="O951" s="47">
        <f t="shared" ref="O951:O952" si="706">O959+O967</f>
        <v>1196862.02669</v>
      </c>
      <c r="P951" s="47">
        <f t="shared" ref="P951:P952" si="707">P959+P967</f>
        <v>769110.94941</v>
      </c>
      <c r="Q951" s="47">
        <f t="shared" ref="Q951:Q952" si="708">Q959+Q967</f>
        <v>1221745.02715</v>
      </c>
    </row>
    <row r="952" ht="19" customHeight="1">
      <c r="A952" s="76"/>
      <c r="B952" s="71"/>
      <c r="C952" s="46" t="s">
        <v>22</v>
      </c>
      <c r="D952" s="53" t="s">
        <v>259</v>
      </c>
      <c r="E952" s="47">
        <f t="shared" si="680"/>
        <v>1773077.49798</v>
      </c>
      <c r="F952" s="48">
        <v>0</v>
      </c>
      <c r="G952" s="48">
        <v>0</v>
      </c>
      <c r="H952" s="48">
        <v>0</v>
      </c>
      <c r="I952" s="48">
        <v>0</v>
      </c>
      <c r="J952" s="48">
        <v>0</v>
      </c>
      <c r="K952" s="48">
        <v>0</v>
      </c>
      <c r="L952" s="48">
        <v>0</v>
      </c>
      <c r="M952" s="48">
        <v>0</v>
      </c>
      <c r="N952" s="48">
        <f t="shared" si="705"/>
        <v>158379.91988</v>
      </c>
      <c r="O952" s="47">
        <f t="shared" si="706"/>
        <v>450304.91993000003</v>
      </c>
      <c r="P952" s="57">
        <f t="shared" si="707"/>
        <v>879805.58219999995</v>
      </c>
      <c r="Q952" s="57">
        <f t="shared" si="708"/>
        <v>284587.07597000001</v>
      </c>
    </row>
    <row r="953" ht="19" customHeight="1">
      <c r="A953" s="76"/>
      <c r="B953" s="71"/>
      <c r="C953" s="46" t="s">
        <v>13</v>
      </c>
      <c r="D953" s="53"/>
      <c r="E953" s="48">
        <f t="shared" si="680"/>
        <v>0</v>
      </c>
      <c r="F953" s="48">
        <v>0</v>
      </c>
      <c r="G953" s="48">
        <v>0</v>
      </c>
      <c r="H953" s="48">
        <v>0</v>
      </c>
      <c r="I953" s="48">
        <v>0</v>
      </c>
      <c r="J953" s="48">
        <v>0</v>
      </c>
      <c r="K953" s="48">
        <v>0</v>
      </c>
      <c r="L953" s="48">
        <v>0</v>
      </c>
      <c r="M953" s="48">
        <v>0</v>
      </c>
      <c r="N953" s="48">
        <f t="shared" si="705"/>
        <v>0</v>
      </c>
      <c r="O953" s="57">
        <v>0</v>
      </c>
      <c r="P953" s="57">
        <f t="shared" ref="P953:P954" si="709">P961</f>
        <v>0</v>
      </c>
      <c r="Q953" s="57">
        <f t="shared" ref="Q953:Q954" si="710">Q961</f>
        <v>0</v>
      </c>
    </row>
    <row r="954" ht="30" customHeight="1">
      <c r="A954" s="76"/>
      <c r="B954" s="71"/>
      <c r="C954" s="46" t="s">
        <v>14</v>
      </c>
      <c r="D954" s="53"/>
      <c r="E954" s="48">
        <f t="shared" si="680"/>
        <v>0</v>
      </c>
      <c r="F954" s="48">
        <v>0</v>
      </c>
      <c r="G954" s="48">
        <v>0</v>
      </c>
      <c r="H954" s="48">
        <v>0</v>
      </c>
      <c r="I954" s="48">
        <v>0</v>
      </c>
      <c r="J954" s="48">
        <v>0</v>
      </c>
      <c r="K954" s="48">
        <v>0</v>
      </c>
      <c r="L954" s="48">
        <v>0</v>
      </c>
      <c r="M954" s="48">
        <v>0</v>
      </c>
      <c r="N954" s="48">
        <f t="shared" si="705"/>
        <v>0</v>
      </c>
      <c r="O954" s="57">
        <f>O962</f>
        <v>0</v>
      </c>
      <c r="P954" s="57">
        <f t="shared" si="709"/>
        <v>0</v>
      </c>
      <c r="Q954" s="57">
        <f t="shared" si="710"/>
        <v>0</v>
      </c>
    </row>
    <row r="955" ht="19" customHeight="1">
      <c r="A955" s="76"/>
      <c r="B955" s="71"/>
      <c r="C955" s="46" t="s">
        <v>17</v>
      </c>
      <c r="D955" s="53"/>
      <c r="E955" s="48">
        <f t="shared" si="680"/>
        <v>0</v>
      </c>
      <c r="F955" s="48">
        <v>0</v>
      </c>
      <c r="G955" s="48">
        <v>0</v>
      </c>
      <c r="H955" s="48">
        <v>0</v>
      </c>
      <c r="I955" s="48">
        <v>0</v>
      </c>
      <c r="J955" s="48">
        <v>0</v>
      </c>
      <c r="K955" s="48">
        <v>0</v>
      </c>
      <c r="L955" s="48">
        <v>0</v>
      </c>
      <c r="M955" s="48">
        <v>0</v>
      </c>
      <c r="N955" s="48">
        <v>0</v>
      </c>
      <c r="O955" s="57">
        <v>0</v>
      </c>
      <c r="P955" s="57">
        <v>0</v>
      </c>
      <c r="Q955" s="57">
        <v>0</v>
      </c>
    </row>
    <row r="956" ht="28" customHeight="1">
      <c r="A956" s="76"/>
      <c r="B956" s="71"/>
      <c r="C956" s="46" t="s">
        <v>18</v>
      </c>
      <c r="D956" s="53"/>
      <c r="E956" s="48">
        <f t="shared" si="680"/>
        <v>0</v>
      </c>
      <c r="F956" s="48">
        <v>0</v>
      </c>
      <c r="G956" s="48">
        <v>0</v>
      </c>
      <c r="H956" s="48">
        <v>0</v>
      </c>
      <c r="I956" s="48">
        <v>0</v>
      </c>
      <c r="J956" s="48">
        <v>0</v>
      </c>
      <c r="K956" s="48">
        <v>0</v>
      </c>
      <c r="L956" s="48">
        <v>0</v>
      </c>
      <c r="M956" s="48">
        <v>0</v>
      </c>
      <c r="N956" s="48">
        <v>0</v>
      </c>
      <c r="O956" s="57">
        <v>0</v>
      </c>
      <c r="P956" s="57">
        <v>0</v>
      </c>
      <c r="Q956" s="57">
        <v>0</v>
      </c>
    </row>
    <row r="957" ht="30" customHeight="1">
      <c r="A957" s="29"/>
      <c r="B957" s="75"/>
      <c r="C957" s="46" t="s">
        <v>24</v>
      </c>
      <c r="D957" s="53"/>
      <c r="E957" s="48">
        <f t="shared" si="680"/>
        <v>0</v>
      </c>
      <c r="F957" s="48">
        <v>0</v>
      </c>
      <c r="G957" s="48">
        <v>0</v>
      </c>
      <c r="H957" s="48">
        <v>0</v>
      </c>
      <c r="I957" s="48">
        <v>0</v>
      </c>
      <c r="J957" s="48">
        <v>0</v>
      </c>
      <c r="K957" s="48">
        <v>0</v>
      </c>
      <c r="L957" s="48">
        <v>0</v>
      </c>
      <c r="M957" s="48">
        <v>0</v>
      </c>
      <c r="N957" s="48">
        <v>0</v>
      </c>
      <c r="O957" s="57">
        <v>0</v>
      </c>
      <c r="P957" s="57">
        <v>0</v>
      </c>
      <c r="Q957" s="57">
        <v>0</v>
      </c>
    </row>
    <row r="958" ht="20.100000000000001" customHeight="1">
      <c r="A958" s="78" t="s">
        <v>273</v>
      </c>
      <c r="B958" s="68" t="s">
        <v>274</v>
      </c>
      <c r="C958" s="46" t="s">
        <v>10</v>
      </c>
      <c r="D958" s="53"/>
      <c r="E958" s="47">
        <f t="shared" si="680"/>
        <v>5771815.4711100003</v>
      </c>
      <c r="F958" s="48">
        <v>0</v>
      </c>
      <c r="G958" s="48">
        <v>0</v>
      </c>
      <c r="H958" s="48">
        <v>0</v>
      </c>
      <c r="I958" s="48">
        <v>0</v>
      </c>
      <c r="J958" s="48">
        <v>0</v>
      </c>
      <c r="K958" s="48">
        <v>0</v>
      </c>
      <c r="L958" s="48">
        <v>0</v>
      </c>
      <c r="M958" s="48">
        <v>0</v>
      </c>
      <c r="N958" s="48">
        <f>N959+N960+N961+N962+N963+N964+N965</f>
        <v>1037996.8897599999</v>
      </c>
      <c r="O958" s="47">
        <f>O959+O960+O961+O962+O963+O964+O965</f>
        <v>1578569.9466200001</v>
      </c>
      <c r="P958" s="47">
        <f>P959+P960+P961+P962+P963+P964+P965</f>
        <v>1648916.5316099999</v>
      </c>
      <c r="Q958" s="47">
        <f>Q959+Q960+Q961+Q962+Q963+Q964+Q965</f>
        <v>1506332.1031200001</v>
      </c>
    </row>
    <row r="959" ht="20.100000000000001" customHeight="1">
      <c r="A959" s="79"/>
      <c r="B959" s="71"/>
      <c r="C959" s="46" t="s">
        <v>11</v>
      </c>
      <c r="D959" s="53" t="s">
        <v>215</v>
      </c>
      <c r="E959" s="47">
        <f t="shared" si="680"/>
        <v>4000280.2738600001</v>
      </c>
      <c r="F959" s="48">
        <v>0</v>
      </c>
      <c r="G959" s="48">
        <v>0</v>
      </c>
      <c r="H959" s="48">
        <v>0</v>
      </c>
      <c r="I959" s="48">
        <v>0</v>
      </c>
      <c r="J959" s="48">
        <v>0</v>
      </c>
      <c r="K959" s="48">
        <v>0</v>
      </c>
      <c r="L959" s="48">
        <v>0</v>
      </c>
      <c r="M959" s="48">
        <v>0</v>
      </c>
      <c r="N959" s="48">
        <v>879616.96987999999</v>
      </c>
      <c r="O959" s="47">
        <v>1129807.32742</v>
      </c>
      <c r="P959" s="47">
        <v>769110.94941</v>
      </c>
      <c r="Q959" s="123">
        <v>1221745.02715</v>
      </c>
    </row>
    <row r="960" ht="20.100000000000001" customHeight="1">
      <c r="A960" s="79"/>
      <c r="B960" s="71"/>
      <c r="C960" s="46" t="s">
        <v>22</v>
      </c>
      <c r="D960" s="53" t="s">
        <v>215</v>
      </c>
      <c r="E960" s="47">
        <f t="shared" si="680"/>
        <v>1771532.1972500002</v>
      </c>
      <c r="F960" s="48">
        <v>0</v>
      </c>
      <c r="G960" s="48">
        <v>0</v>
      </c>
      <c r="H960" s="48">
        <v>0</v>
      </c>
      <c r="I960" s="48">
        <v>0</v>
      </c>
      <c r="J960" s="48">
        <v>0</v>
      </c>
      <c r="K960" s="48">
        <v>0</v>
      </c>
      <c r="L960" s="48">
        <v>0</v>
      </c>
      <c r="M960" s="48">
        <v>0</v>
      </c>
      <c r="N960" s="48">
        <v>158379.91988</v>
      </c>
      <c r="O960" s="47">
        <v>448759.61920000002</v>
      </c>
      <c r="P960" s="57">
        <v>879805.58219999995</v>
      </c>
      <c r="Q960" s="57">
        <v>284587.07597000001</v>
      </c>
    </row>
    <row r="961" ht="20.100000000000001" customHeight="1">
      <c r="A961" s="79"/>
      <c r="B961" s="71"/>
      <c r="C961" s="46" t="s">
        <v>13</v>
      </c>
      <c r="D961" s="53"/>
      <c r="E961" s="48">
        <f t="shared" si="680"/>
        <v>3</v>
      </c>
      <c r="F961" s="48">
        <v>0</v>
      </c>
      <c r="G961" s="48">
        <v>0</v>
      </c>
      <c r="H961" s="48">
        <v>0</v>
      </c>
      <c r="I961" s="48">
        <v>0</v>
      </c>
      <c r="J961" s="48">
        <v>0</v>
      </c>
      <c r="K961" s="48">
        <v>0</v>
      </c>
      <c r="L961" s="48">
        <v>0</v>
      </c>
      <c r="M961" s="48">
        <v>0</v>
      </c>
      <c r="N961" s="48">
        <v>0</v>
      </c>
      <c r="O961" s="57">
        <v>3</v>
      </c>
      <c r="P961" s="57">
        <v>0</v>
      </c>
      <c r="Q961" s="57">
        <v>0</v>
      </c>
    </row>
    <row r="962" ht="30">
      <c r="A962" s="79"/>
      <c r="B962" s="71"/>
      <c r="C962" s="46" t="s">
        <v>14</v>
      </c>
      <c r="D962" s="53"/>
      <c r="E962" s="48">
        <f t="shared" si="680"/>
        <v>0</v>
      </c>
      <c r="F962" s="48">
        <v>0</v>
      </c>
      <c r="G962" s="48">
        <v>0</v>
      </c>
      <c r="H962" s="48">
        <v>0</v>
      </c>
      <c r="I962" s="48">
        <v>0</v>
      </c>
      <c r="J962" s="48">
        <v>0</v>
      </c>
      <c r="K962" s="48">
        <v>0</v>
      </c>
      <c r="L962" s="48">
        <v>0</v>
      </c>
      <c r="M962" s="48">
        <v>0</v>
      </c>
      <c r="N962" s="48">
        <v>0</v>
      </c>
      <c r="O962" s="57">
        <v>0</v>
      </c>
      <c r="P962" s="57">
        <v>0</v>
      </c>
      <c r="Q962" s="57">
        <v>0</v>
      </c>
    </row>
    <row r="963" ht="20.100000000000001" customHeight="1">
      <c r="A963" s="79"/>
      <c r="B963" s="71"/>
      <c r="C963" s="46" t="s">
        <v>17</v>
      </c>
      <c r="D963" s="53"/>
      <c r="E963" s="48">
        <f t="shared" si="680"/>
        <v>0</v>
      </c>
      <c r="F963" s="48">
        <v>0</v>
      </c>
      <c r="G963" s="48">
        <v>0</v>
      </c>
      <c r="H963" s="48">
        <v>0</v>
      </c>
      <c r="I963" s="48">
        <v>0</v>
      </c>
      <c r="J963" s="48">
        <v>0</v>
      </c>
      <c r="K963" s="48">
        <v>0</v>
      </c>
      <c r="L963" s="48">
        <v>0</v>
      </c>
      <c r="M963" s="48">
        <v>0</v>
      </c>
      <c r="N963" s="48">
        <v>0</v>
      </c>
      <c r="O963" s="57">
        <v>0</v>
      </c>
      <c r="P963" s="57">
        <v>0</v>
      </c>
      <c r="Q963" s="57">
        <v>0</v>
      </c>
    </row>
    <row r="964" ht="24.25" customHeight="1">
      <c r="A964" s="79"/>
      <c r="B964" s="71"/>
      <c r="C964" s="46" t="s">
        <v>18</v>
      </c>
      <c r="D964" s="53"/>
      <c r="E964" s="48">
        <f t="shared" si="680"/>
        <v>0</v>
      </c>
      <c r="F964" s="48">
        <v>0</v>
      </c>
      <c r="G964" s="48">
        <v>0</v>
      </c>
      <c r="H964" s="48">
        <v>0</v>
      </c>
      <c r="I964" s="48">
        <v>0</v>
      </c>
      <c r="J964" s="48">
        <v>0</v>
      </c>
      <c r="K964" s="48">
        <v>0</v>
      </c>
      <c r="L964" s="48">
        <v>0</v>
      </c>
      <c r="M964" s="48">
        <v>0</v>
      </c>
      <c r="N964" s="48">
        <v>0</v>
      </c>
      <c r="O964" s="57">
        <v>0</v>
      </c>
      <c r="P964" s="57">
        <v>0</v>
      </c>
      <c r="Q964" s="57">
        <v>0</v>
      </c>
    </row>
    <row r="965" ht="30" customHeight="1">
      <c r="A965" s="80"/>
      <c r="B965" s="75"/>
      <c r="C965" s="46" t="s">
        <v>24</v>
      </c>
      <c r="D965" s="53"/>
      <c r="E965" s="48">
        <f t="shared" si="680"/>
        <v>0</v>
      </c>
      <c r="F965" s="48">
        <v>0</v>
      </c>
      <c r="G965" s="48">
        <v>0</v>
      </c>
      <c r="H965" s="48">
        <v>0</v>
      </c>
      <c r="I965" s="48">
        <v>0</v>
      </c>
      <c r="J965" s="48">
        <v>0</v>
      </c>
      <c r="K965" s="48">
        <v>0</v>
      </c>
      <c r="L965" s="48">
        <v>0</v>
      </c>
      <c r="M965" s="48">
        <v>0</v>
      </c>
      <c r="N965" s="48">
        <v>0</v>
      </c>
      <c r="O965" s="57">
        <v>0</v>
      </c>
      <c r="P965" s="57">
        <v>0</v>
      </c>
      <c r="Q965" s="57">
        <v>0</v>
      </c>
      <c r="S965" s="1"/>
    </row>
    <row r="966" ht="21.5" customHeight="1">
      <c r="A966" s="93" t="s">
        <v>275</v>
      </c>
      <c r="B966" s="68" t="s">
        <v>276</v>
      </c>
      <c r="C966" s="46" t="s">
        <v>79</v>
      </c>
      <c r="D966" s="53"/>
      <c r="E966" s="48">
        <f t="shared" si="680"/>
        <v>68600</v>
      </c>
      <c r="F966" s="57">
        <f>F967+F968+F969+F970+F971+F972+F973</f>
        <v>0</v>
      </c>
      <c r="G966" s="57">
        <f>G967+G968+G969+G970+G971+G972+G973</f>
        <v>0</v>
      </c>
      <c r="H966" s="57">
        <f>H967+H968+H969+H970+H971+H972+H973</f>
        <v>0</v>
      </c>
      <c r="I966" s="57">
        <f>I967+I968+I969+I970+I971+I972+I973</f>
        <v>0</v>
      </c>
      <c r="J966" s="57">
        <f>J967+J968+J969+J970+J971+J972+J973</f>
        <v>0</v>
      </c>
      <c r="K966" s="57">
        <f>K967+K968+K969+K970+K971+K972+K973</f>
        <v>0</v>
      </c>
      <c r="L966" s="57">
        <f>L967+L968+L969+L970+L971+L972+L973</f>
        <v>0</v>
      </c>
      <c r="M966" s="57">
        <f>M967+M968+M969+M970+M971+M972+M973</f>
        <v>0</v>
      </c>
      <c r="N966" s="57">
        <f>N967+N968+N969+N970+N971+N972+N973</f>
        <v>0</v>
      </c>
      <c r="O966" s="57">
        <f>O967+O968+O969+O970+O971+O972+O973</f>
        <v>68600</v>
      </c>
      <c r="P966" s="57">
        <f>P967+P968+P969+P970+P971+P972+P973</f>
        <v>0</v>
      </c>
      <c r="Q966" s="57">
        <f>Q967+Q968+Q969+Q970+Q971+Q972+Q973</f>
        <v>0</v>
      </c>
    </row>
    <row r="967" ht="20" customHeight="1">
      <c r="A967" s="94"/>
      <c r="B967" s="71"/>
      <c r="C967" s="46" t="s">
        <v>80</v>
      </c>
      <c r="D967" s="53" t="s">
        <v>23</v>
      </c>
      <c r="E967" s="48">
        <f t="shared" si="680"/>
        <v>67054.699269999997</v>
      </c>
      <c r="F967" s="48">
        <v>0</v>
      </c>
      <c r="G967" s="48">
        <v>0</v>
      </c>
      <c r="H967" s="48">
        <v>0</v>
      </c>
      <c r="I967" s="48">
        <v>0</v>
      </c>
      <c r="J967" s="48">
        <v>0</v>
      </c>
      <c r="K967" s="48">
        <v>0</v>
      </c>
      <c r="L967" s="48">
        <v>0</v>
      </c>
      <c r="M967" s="48">
        <v>0</v>
      </c>
      <c r="N967" s="48">
        <v>0</v>
      </c>
      <c r="O967" s="57">
        <v>67054.699269999997</v>
      </c>
      <c r="P967" s="57">
        <v>0</v>
      </c>
      <c r="Q967" s="57">
        <v>0</v>
      </c>
    </row>
    <row r="968" ht="21.5" customHeight="1">
      <c r="A968" s="94"/>
      <c r="B968" s="71"/>
      <c r="C968" s="46" t="s">
        <v>82</v>
      </c>
      <c r="D968" s="53" t="s">
        <v>23</v>
      </c>
      <c r="E968" s="48">
        <f t="shared" ref="E968:E987" si="711">F968+G968+H968+I968+J968+K968+L968+M968+N968+O968+P968+Q968</f>
        <v>1545.3007299999999</v>
      </c>
      <c r="F968" s="48">
        <v>0</v>
      </c>
      <c r="G968" s="48">
        <v>0</v>
      </c>
      <c r="H968" s="48">
        <v>0</v>
      </c>
      <c r="I968" s="48">
        <v>0</v>
      </c>
      <c r="J968" s="48">
        <v>0</v>
      </c>
      <c r="K968" s="48">
        <v>0</v>
      </c>
      <c r="L968" s="48">
        <v>0</v>
      </c>
      <c r="M968" s="48">
        <v>0</v>
      </c>
      <c r="N968" s="48">
        <v>0</v>
      </c>
      <c r="O968" s="57">
        <v>1545.3007299999999</v>
      </c>
      <c r="P968" s="57">
        <v>0</v>
      </c>
      <c r="Q968" s="57">
        <v>0</v>
      </c>
    </row>
    <row r="969" ht="20" customHeight="1">
      <c r="A969" s="94"/>
      <c r="B969" s="71"/>
      <c r="C969" s="46" t="s">
        <v>83</v>
      </c>
      <c r="D969" s="53"/>
      <c r="E969" s="48">
        <f t="shared" si="711"/>
        <v>0</v>
      </c>
      <c r="F969" s="48">
        <v>0</v>
      </c>
      <c r="G969" s="48">
        <v>0</v>
      </c>
      <c r="H969" s="48">
        <v>0</v>
      </c>
      <c r="I969" s="48">
        <v>0</v>
      </c>
      <c r="J969" s="48">
        <v>0</v>
      </c>
      <c r="K969" s="48">
        <v>0</v>
      </c>
      <c r="L969" s="48">
        <v>0</v>
      </c>
      <c r="M969" s="48">
        <v>0</v>
      </c>
      <c r="N969" s="48">
        <v>0</v>
      </c>
      <c r="O969" s="57">
        <v>0</v>
      </c>
      <c r="P969" s="57">
        <v>0</v>
      </c>
      <c r="Q969" s="57">
        <v>0</v>
      </c>
    </row>
    <row r="970" ht="27" customHeight="1">
      <c r="A970" s="94"/>
      <c r="B970" s="71"/>
      <c r="C970" s="46" t="s">
        <v>84</v>
      </c>
      <c r="D970" s="53"/>
      <c r="E970" s="48">
        <f t="shared" si="711"/>
        <v>0</v>
      </c>
      <c r="F970" s="57">
        <v>0</v>
      </c>
      <c r="G970" s="57">
        <v>0</v>
      </c>
      <c r="H970" s="57">
        <v>0</v>
      </c>
      <c r="I970" s="57">
        <v>0</v>
      </c>
      <c r="J970" s="57">
        <v>0</v>
      </c>
      <c r="K970" s="57">
        <v>0</v>
      </c>
      <c r="L970" s="57">
        <v>0</v>
      </c>
      <c r="M970" s="57">
        <v>0</v>
      </c>
      <c r="N970" s="57">
        <v>0</v>
      </c>
      <c r="O970" s="57">
        <v>0</v>
      </c>
      <c r="P970" s="57">
        <v>0</v>
      </c>
      <c r="Q970" s="57">
        <v>0</v>
      </c>
    </row>
    <row r="971" ht="17.100000000000001" customHeight="1">
      <c r="A971" s="94"/>
      <c r="B971" s="71"/>
      <c r="C971" s="46" t="s">
        <v>85</v>
      </c>
      <c r="D971" s="53"/>
      <c r="E971" s="48">
        <f t="shared" si="711"/>
        <v>0</v>
      </c>
      <c r="F971" s="57">
        <v>0</v>
      </c>
      <c r="G971" s="57">
        <v>0</v>
      </c>
      <c r="H971" s="57">
        <v>0</v>
      </c>
      <c r="I971" s="57">
        <v>0</v>
      </c>
      <c r="J971" s="57">
        <v>0</v>
      </c>
      <c r="K971" s="57">
        <v>0</v>
      </c>
      <c r="L971" s="57">
        <v>0</v>
      </c>
      <c r="M971" s="57">
        <v>0</v>
      </c>
      <c r="N971" s="57">
        <v>0</v>
      </c>
      <c r="O971" s="57">
        <v>0</v>
      </c>
      <c r="P971" s="57">
        <v>0</v>
      </c>
      <c r="Q971" s="57">
        <v>0</v>
      </c>
    </row>
    <row r="972" ht="28.5" customHeight="1">
      <c r="A972" s="94"/>
      <c r="B972" s="71"/>
      <c r="C972" s="46" t="s">
        <v>86</v>
      </c>
      <c r="D972" s="53"/>
      <c r="E972" s="48">
        <f t="shared" si="711"/>
        <v>0</v>
      </c>
      <c r="F972" s="57">
        <v>0</v>
      </c>
      <c r="G972" s="57">
        <v>0</v>
      </c>
      <c r="H972" s="57">
        <v>0</v>
      </c>
      <c r="I972" s="57">
        <v>0</v>
      </c>
      <c r="J972" s="57">
        <v>0</v>
      </c>
      <c r="K972" s="57">
        <v>0</v>
      </c>
      <c r="L972" s="57">
        <v>0</v>
      </c>
      <c r="M972" s="57">
        <v>0</v>
      </c>
      <c r="N972" s="57">
        <v>0</v>
      </c>
      <c r="O972" s="57">
        <v>0</v>
      </c>
      <c r="P972" s="57">
        <v>0</v>
      </c>
      <c r="Q972" s="57">
        <v>0</v>
      </c>
    </row>
    <row r="973" ht="30.5" customHeight="1">
      <c r="A973" s="95"/>
      <c r="B973" s="75"/>
      <c r="C973" s="46" t="s">
        <v>87</v>
      </c>
      <c r="D973" s="53"/>
      <c r="E973" s="48">
        <f t="shared" si="711"/>
        <v>0</v>
      </c>
      <c r="F973" s="57">
        <v>0</v>
      </c>
      <c r="G973" s="57">
        <v>0</v>
      </c>
      <c r="H973" s="57">
        <v>0</v>
      </c>
      <c r="I973" s="57">
        <v>0</v>
      </c>
      <c r="J973" s="57">
        <v>0</v>
      </c>
      <c r="K973" s="57">
        <v>0</v>
      </c>
      <c r="L973" s="57">
        <v>0</v>
      </c>
      <c r="M973" s="57">
        <v>0</v>
      </c>
      <c r="N973" s="57">
        <v>0</v>
      </c>
      <c r="O973" s="57">
        <v>0</v>
      </c>
      <c r="P973" s="57">
        <v>0</v>
      </c>
      <c r="Q973" s="57">
        <v>0</v>
      </c>
    </row>
    <row r="974" ht="21" customHeight="1">
      <c r="A974" s="67" t="s">
        <v>277</v>
      </c>
      <c r="B974" s="68" t="s">
        <v>278</v>
      </c>
      <c r="C974" s="46" t="s">
        <v>10</v>
      </c>
      <c r="D974" s="32"/>
      <c r="E974" s="48">
        <f t="shared" si="711"/>
        <v>128765164.77812999</v>
      </c>
      <c r="F974" s="48">
        <f>F975+F976+F977+F978+F981+F983</f>
        <v>0</v>
      </c>
      <c r="G974" s="48">
        <f>G975+G976+G977+G978+G981+G983</f>
        <v>0</v>
      </c>
      <c r="H974" s="48">
        <f>H975+H976+H977+H978+H981+H983</f>
        <v>7538658.6200000001</v>
      </c>
      <c r="I974" s="48">
        <f>I975+I976+I977+I978+I981+I983</f>
        <v>7534868.6199999992</v>
      </c>
      <c r="J974" s="48">
        <f>J975+J976+J977+J978+J981+J983</f>
        <v>8757477.2400000002</v>
      </c>
      <c r="K974" s="48">
        <f>K975+K976+K977+K978+K981+K983</f>
        <v>10783354.77771</v>
      </c>
      <c r="L974" s="48">
        <f>L975+L976+L977+L978+L981+L983</f>
        <v>11837728.35801</v>
      </c>
      <c r="M974" s="48">
        <f>M975+M976+M977+M978+M981+M983</f>
        <v>13128475.61365</v>
      </c>
      <c r="N974" s="48">
        <f>N978</f>
        <v>14614732.409899998</v>
      </c>
      <c r="O974" s="57">
        <f>O978</f>
        <v>17342875.438859999</v>
      </c>
      <c r="P974" s="57">
        <f>P978</f>
        <v>18112470.5</v>
      </c>
      <c r="Q974" s="57">
        <f>Q978</f>
        <v>19114523.199999999</v>
      </c>
    </row>
    <row r="975" ht="21" customHeight="1">
      <c r="A975" s="70"/>
      <c r="B975" s="71"/>
      <c r="C975" s="46" t="s">
        <v>11</v>
      </c>
      <c r="D975" s="32"/>
      <c r="E975" s="48">
        <f t="shared" si="711"/>
        <v>0</v>
      </c>
      <c r="F975" s="48">
        <f t="shared" ref="F975:F983" si="712">F985</f>
        <v>0</v>
      </c>
      <c r="G975" s="48">
        <f t="shared" ref="G975:G983" si="713">G985</f>
        <v>0</v>
      </c>
      <c r="H975" s="48">
        <f t="shared" ref="H975:H983" si="714">H985</f>
        <v>0</v>
      </c>
      <c r="I975" s="48">
        <f t="shared" ref="I975:I983" si="715">I985</f>
        <v>0</v>
      </c>
      <c r="J975" s="48">
        <f t="shared" ref="J975:J983" si="716">J985</f>
        <v>0</v>
      </c>
      <c r="K975" s="48">
        <f t="shared" ref="K975:K983" si="717">K985</f>
        <v>0</v>
      </c>
      <c r="L975" s="48">
        <f t="shared" ref="L975:L983" si="718">L985</f>
        <v>0</v>
      </c>
      <c r="M975" s="48">
        <f t="shared" ref="M975:M983" si="719">M985</f>
        <v>0</v>
      </c>
      <c r="N975" s="48">
        <v>0</v>
      </c>
      <c r="O975" s="57">
        <v>0</v>
      </c>
      <c r="P975" s="57">
        <v>0</v>
      </c>
      <c r="Q975" s="57">
        <v>0</v>
      </c>
    </row>
    <row r="976" ht="22" customHeight="1">
      <c r="A976" s="70"/>
      <c r="B976" s="71"/>
      <c r="C976" s="46" t="s">
        <v>22</v>
      </c>
      <c r="D976" s="98"/>
      <c r="E976" s="48">
        <f t="shared" si="711"/>
        <v>0</v>
      </c>
      <c r="F976" s="48">
        <f t="shared" si="712"/>
        <v>0</v>
      </c>
      <c r="G976" s="48">
        <f t="shared" si="713"/>
        <v>0</v>
      </c>
      <c r="H976" s="48">
        <f t="shared" si="714"/>
        <v>0</v>
      </c>
      <c r="I976" s="48">
        <f t="shared" si="715"/>
        <v>0</v>
      </c>
      <c r="J976" s="48">
        <f t="shared" si="716"/>
        <v>0</v>
      </c>
      <c r="K976" s="48">
        <f t="shared" si="717"/>
        <v>0</v>
      </c>
      <c r="L976" s="48">
        <f t="shared" si="718"/>
        <v>0</v>
      </c>
      <c r="M976" s="48">
        <f t="shared" si="719"/>
        <v>0</v>
      </c>
      <c r="N976" s="48">
        <v>0</v>
      </c>
      <c r="O976" s="57">
        <v>0</v>
      </c>
      <c r="P976" s="57">
        <v>0</v>
      </c>
      <c r="Q976" s="57">
        <v>0</v>
      </c>
    </row>
    <row r="977" ht="22.5" customHeight="1">
      <c r="A977" s="70"/>
      <c r="B977" s="71"/>
      <c r="C977" s="46" t="s">
        <v>13</v>
      </c>
      <c r="D977" s="53"/>
      <c r="E977" s="48">
        <f t="shared" si="711"/>
        <v>0</v>
      </c>
      <c r="F977" s="48">
        <f t="shared" si="712"/>
        <v>0</v>
      </c>
      <c r="G977" s="48">
        <f t="shared" si="713"/>
        <v>0</v>
      </c>
      <c r="H977" s="48">
        <f t="shared" si="714"/>
        <v>0</v>
      </c>
      <c r="I977" s="48">
        <f t="shared" si="715"/>
        <v>0</v>
      </c>
      <c r="J977" s="48">
        <f t="shared" si="716"/>
        <v>0</v>
      </c>
      <c r="K977" s="48">
        <f t="shared" si="717"/>
        <v>0</v>
      </c>
      <c r="L977" s="48">
        <f t="shared" si="718"/>
        <v>0</v>
      </c>
      <c r="M977" s="48">
        <f t="shared" si="719"/>
        <v>0</v>
      </c>
      <c r="N977" s="48">
        <v>0</v>
      </c>
      <c r="O977" s="57">
        <v>0</v>
      </c>
      <c r="P977" s="57">
        <v>0</v>
      </c>
      <c r="Q977" s="57">
        <v>0</v>
      </c>
    </row>
    <row r="978" ht="29.5" customHeight="1">
      <c r="A978" s="70"/>
      <c r="B978" s="71"/>
      <c r="C978" s="46" t="s">
        <v>279</v>
      </c>
      <c r="D978" s="53" t="s">
        <v>140</v>
      </c>
      <c r="E978" s="48">
        <f t="shared" si="711"/>
        <v>128765164.77812999</v>
      </c>
      <c r="F978" s="48">
        <f t="shared" si="712"/>
        <v>0</v>
      </c>
      <c r="G978" s="48">
        <f t="shared" si="713"/>
        <v>0</v>
      </c>
      <c r="H978" s="48">
        <f t="shared" si="714"/>
        <v>7538658.6200000001</v>
      </c>
      <c r="I978" s="48">
        <f t="shared" si="715"/>
        <v>7534868.6199999992</v>
      </c>
      <c r="J978" s="48">
        <f t="shared" si="716"/>
        <v>8757477.2400000002</v>
      </c>
      <c r="K978" s="48">
        <f t="shared" si="717"/>
        <v>10783354.77771</v>
      </c>
      <c r="L978" s="48">
        <f t="shared" si="718"/>
        <v>11837728.35801</v>
      </c>
      <c r="M978" s="48">
        <f t="shared" si="719"/>
        <v>13128475.61365</v>
      </c>
      <c r="N978" s="48">
        <f t="shared" ref="N978:N983" si="720">N988</f>
        <v>14614732.409899998</v>
      </c>
      <c r="O978" s="57">
        <f t="shared" ref="O978:O983" si="721">O988</f>
        <v>17342875.438859999</v>
      </c>
      <c r="P978" s="57">
        <f t="shared" ref="P978:P983" si="722">P988</f>
        <v>18112470.5</v>
      </c>
      <c r="Q978" s="57">
        <f t="shared" ref="Q978:Q983" si="723">Q988</f>
        <v>19114523.199999999</v>
      </c>
      <c r="R978" s="4"/>
    </row>
    <row r="979" ht="39.5" customHeight="1">
      <c r="A979" s="70"/>
      <c r="B979" s="71"/>
      <c r="C979" s="60" t="s">
        <v>280</v>
      </c>
      <c r="D979" s="61"/>
      <c r="E979" s="62">
        <f t="shared" si="711"/>
        <v>29319341.559999999</v>
      </c>
      <c r="F979" s="62">
        <f t="shared" si="712"/>
        <v>0</v>
      </c>
      <c r="G979" s="62">
        <f t="shared" si="713"/>
        <v>0</v>
      </c>
      <c r="H979" s="62">
        <f t="shared" si="714"/>
        <v>2945768.7999999998</v>
      </c>
      <c r="I979" s="62">
        <f t="shared" si="715"/>
        <v>2755517</v>
      </c>
      <c r="J979" s="62">
        <f t="shared" si="716"/>
        <v>2819732.7000000002</v>
      </c>
      <c r="K979" s="62">
        <f t="shared" si="717"/>
        <v>2535049.7999999998</v>
      </c>
      <c r="L979" s="62">
        <f t="shared" si="718"/>
        <v>2629028.7000000002</v>
      </c>
      <c r="M979" s="62">
        <f t="shared" si="719"/>
        <v>2738598.46</v>
      </c>
      <c r="N979" s="62">
        <f t="shared" si="720"/>
        <v>2929493.7999999998</v>
      </c>
      <c r="O979" s="63">
        <f t="shared" si="721"/>
        <v>3097560.2000000002</v>
      </c>
      <c r="P979" s="63">
        <f t="shared" si="722"/>
        <v>3324314.2000000002</v>
      </c>
      <c r="Q979" s="63">
        <f t="shared" si="723"/>
        <v>3544277.8999999999</v>
      </c>
      <c r="R979" s="4"/>
    </row>
    <row r="980" ht="19" customHeight="1">
      <c r="A980" s="70"/>
      <c r="B980" s="71"/>
      <c r="C980" s="60" t="s">
        <v>16</v>
      </c>
      <c r="D980" s="61"/>
      <c r="E980" s="62">
        <f t="shared" si="711"/>
        <v>1074463.8999999999</v>
      </c>
      <c r="F980" s="62">
        <f t="shared" si="712"/>
        <v>0</v>
      </c>
      <c r="G980" s="62">
        <f t="shared" si="713"/>
        <v>0</v>
      </c>
      <c r="H980" s="62">
        <f t="shared" si="714"/>
        <v>0</v>
      </c>
      <c r="I980" s="62">
        <f t="shared" si="715"/>
        <v>227900</v>
      </c>
      <c r="J980" s="62">
        <f t="shared" si="716"/>
        <v>0</v>
      </c>
      <c r="K980" s="62">
        <f t="shared" si="717"/>
        <v>0</v>
      </c>
      <c r="L980" s="62">
        <f t="shared" si="718"/>
        <v>0</v>
      </c>
      <c r="M980" s="62">
        <f t="shared" si="719"/>
        <v>804499.69999999995</v>
      </c>
      <c r="N980" s="62">
        <f t="shared" si="720"/>
        <v>42064.199999999997</v>
      </c>
      <c r="O980" s="63">
        <f t="shared" si="721"/>
        <v>0</v>
      </c>
      <c r="P980" s="63">
        <f t="shared" si="722"/>
        <v>0</v>
      </c>
      <c r="Q980" s="63">
        <f t="shared" si="723"/>
        <v>0</v>
      </c>
      <c r="R980" s="4"/>
    </row>
    <row r="981" ht="21" customHeight="1">
      <c r="A981" s="70"/>
      <c r="B981" s="71"/>
      <c r="C981" s="46" t="s">
        <v>17</v>
      </c>
      <c r="D981" s="53"/>
      <c r="E981" s="48">
        <f t="shared" si="711"/>
        <v>0</v>
      </c>
      <c r="F981" s="48">
        <f t="shared" si="712"/>
        <v>0</v>
      </c>
      <c r="G981" s="48">
        <f t="shared" si="713"/>
        <v>0</v>
      </c>
      <c r="H981" s="48">
        <f t="shared" si="714"/>
        <v>0</v>
      </c>
      <c r="I981" s="48">
        <f t="shared" si="715"/>
        <v>0</v>
      </c>
      <c r="J981" s="48">
        <f t="shared" si="716"/>
        <v>0</v>
      </c>
      <c r="K981" s="48">
        <f t="shared" si="717"/>
        <v>0</v>
      </c>
      <c r="L981" s="48">
        <f t="shared" si="718"/>
        <v>0</v>
      </c>
      <c r="M981" s="48">
        <f t="shared" si="719"/>
        <v>0</v>
      </c>
      <c r="N981" s="48">
        <v>0</v>
      </c>
      <c r="O981" s="57">
        <v>0</v>
      </c>
      <c r="P981" s="57">
        <v>0</v>
      </c>
      <c r="Q981" s="57">
        <v>0</v>
      </c>
      <c r="R981" s="4"/>
    </row>
    <row r="982" ht="26.5" customHeight="1">
      <c r="A982" s="70"/>
      <c r="B982" s="71"/>
      <c r="C982" s="46" t="s">
        <v>18</v>
      </c>
      <c r="D982" s="53"/>
      <c r="E982" s="48">
        <f t="shared" si="711"/>
        <v>0</v>
      </c>
      <c r="F982" s="48">
        <v>0</v>
      </c>
      <c r="G982" s="48">
        <v>0</v>
      </c>
      <c r="H982" s="48">
        <v>0</v>
      </c>
      <c r="I982" s="48">
        <v>0</v>
      </c>
      <c r="J982" s="48">
        <v>0</v>
      </c>
      <c r="K982" s="48">
        <v>0</v>
      </c>
      <c r="L982" s="48">
        <v>0</v>
      </c>
      <c r="M982" s="48">
        <v>0</v>
      </c>
      <c r="N982" s="48">
        <v>0</v>
      </c>
      <c r="O982" s="57">
        <v>0</v>
      </c>
      <c r="P982" s="57">
        <v>0</v>
      </c>
      <c r="Q982" s="57">
        <v>0</v>
      </c>
      <c r="R982" s="4"/>
    </row>
    <row r="983" ht="30" customHeight="1">
      <c r="A983" s="74"/>
      <c r="B983" s="75"/>
      <c r="C983" s="46" t="s">
        <v>24</v>
      </c>
      <c r="D983" s="53"/>
      <c r="E983" s="48">
        <f t="shared" si="711"/>
        <v>0</v>
      </c>
      <c r="F983" s="48">
        <f t="shared" si="712"/>
        <v>0</v>
      </c>
      <c r="G983" s="48">
        <f t="shared" si="713"/>
        <v>0</v>
      </c>
      <c r="H983" s="48">
        <f t="shared" si="714"/>
        <v>0</v>
      </c>
      <c r="I983" s="48">
        <f t="shared" si="715"/>
        <v>0</v>
      </c>
      <c r="J983" s="48">
        <f t="shared" si="716"/>
        <v>0</v>
      </c>
      <c r="K983" s="48">
        <f t="shared" si="717"/>
        <v>0</v>
      </c>
      <c r="L983" s="48">
        <f t="shared" si="718"/>
        <v>0</v>
      </c>
      <c r="M983" s="48">
        <f t="shared" si="719"/>
        <v>0</v>
      </c>
      <c r="N983" s="48">
        <f t="shared" si="720"/>
        <v>0</v>
      </c>
      <c r="O983" s="57">
        <f t="shared" si="721"/>
        <v>0</v>
      </c>
      <c r="P983" s="57">
        <f t="shared" si="722"/>
        <v>0</v>
      </c>
      <c r="Q983" s="57">
        <f t="shared" si="723"/>
        <v>0</v>
      </c>
      <c r="R983" s="4"/>
    </row>
    <row r="984" ht="19" customHeight="1">
      <c r="A984" s="24" t="s">
        <v>281</v>
      </c>
      <c r="B984" s="68" t="s">
        <v>282</v>
      </c>
      <c r="C984" s="46" t="s">
        <v>10</v>
      </c>
      <c r="D984" s="32"/>
      <c r="E984" s="48">
        <f t="shared" si="711"/>
        <v>128765164.77812999</v>
      </c>
      <c r="F984" s="48">
        <f>F985+F986+F987+F988+F991+F993+F992</f>
        <v>0</v>
      </c>
      <c r="G984" s="48">
        <f>G985+G986+G987+G988+G991+G993+G992</f>
        <v>0</v>
      </c>
      <c r="H984" s="48">
        <f>H985+H986+H987+H988+H991+H993+H992</f>
        <v>7538658.6200000001</v>
      </c>
      <c r="I984" s="48">
        <f>I985+I986+I987+I988+I991+I993+I992</f>
        <v>7534868.6199999992</v>
      </c>
      <c r="J984" s="48">
        <f>J985+J986+J987+J988+J991+J993+J992</f>
        <v>8757477.2400000002</v>
      </c>
      <c r="K984" s="48">
        <f>K985+K986+K987+K988+K991+K993+K992</f>
        <v>10783354.77771</v>
      </c>
      <c r="L984" s="48">
        <f>L985+L986+L987+L988+L991+L993+L992</f>
        <v>11837728.35801</v>
      </c>
      <c r="M984" s="48">
        <f>M985+M986+M987+M988+M991+M993+M992</f>
        <v>13128475.61365</v>
      </c>
      <c r="N984" s="48">
        <f>N988</f>
        <v>14614732.409899998</v>
      </c>
      <c r="O984" s="57">
        <f>O988</f>
        <v>17342875.438859999</v>
      </c>
      <c r="P984" s="57">
        <f>P988</f>
        <v>18112470.5</v>
      </c>
      <c r="Q984" s="57">
        <f>Q988</f>
        <v>19114523.199999999</v>
      </c>
      <c r="R984" s="4"/>
    </row>
    <row r="985" ht="21" customHeight="1">
      <c r="A985" s="76"/>
      <c r="B985" s="71"/>
      <c r="C985" s="46" t="s">
        <v>11</v>
      </c>
      <c r="D985" s="32"/>
      <c r="E985" s="48">
        <f t="shared" si="711"/>
        <v>0</v>
      </c>
      <c r="F985" s="48">
        <f t="shared" ref="F985:F988" si="724">F995+F1005+F1021</f>
        <v>0</v>
      </c>
      <c r="G985" s="48">
        <f t="shared" ref="G985:G988" si="725">G995+G1005+G1021</f>
        <v>0</v>
      </c>
      <c r="H985" s="48">
        <f t="shared" ref="H985:H987" si="726">H995+H1005+H1021</f>
        <v>0</v>
      </c>
      <c r="I985" s="48">
        <f t="shared" ref="I985:I987" si="727">I995+I1005+I1021</f>
        <v>0</v>
      </c>
      <c r="J985" s="48">
        <f t="shared" ref="J985:J987" si="728">J995+J1005+J1021</f>
        <v>0</v>
      </c>
      <c r="K985" s="48">
        <f t="shared" ref="K985:K987" si="729">K995+K1005+K1021</f>
        <v>0</v>
      </c>
      <c r="L985" s="48">
        <f t="shared" ref="L985:L987" si="730">L995+L1005+L1021</f>
        <v>0</v>
      </c>
      <c r="M985" s="48">
        <f t="shared" ref="M985:M987" si="731">M995+M1005+M1021</f>
        <v>0</v>
      </c>
      <c r="N985" s="48">
        <v>0</v>
      </c>
      <c r="O985" s="57">
        <v>0</v>
      </c>
      <c r="P985" s="57">
        <v>0</v>
      </c>
      <c r="Q985" s="57">
        <v>0</v>
      </c>
      <c r="R985" s="4"/>
    </row>
    <row r="986" ht="21" customHeight="1">
      <c r="A986" s="76"/>
      <c r="B986" s="71"/>
      <c r="C986" s="46" t="s">
        <v>22</v>
      </c>
      <c r="D986" s="53"/>
      <c r="E986" s="48">
        <f t="shared" si="711"/>
        <v>0</v>
      </c>
      <c r="F986" s="48">
        <f t="shared" si="724"/>
        <v>0</v>
      </c>
      <c r="G986" s="48">
        <f t="shared" si="725"/>
        <v>0</v>
      </c>
      <c r="H986" s="48">
        <f t="shared" si="726"/>
        <v>0</v>
      </c>
      <c r="I986" s="48">
        <f t="shared" si="727"/>
        <v>0</v>
      </c>
      <c r="J986" s="48">
        <f t="shared" si="728"/>
        <v>0</v>
      </c>
      <c r="K986" s="48">
        <f t="shared" si="729"/>
        <v>0</v>
      </c>
      <c r="L986" s="48">
        <f t="shared" si="730"/>
        <v>0</v>
      </c>
      <c r="M986" s="48">
        <f t="shared" si="731"/>
        <v>0</v>
      </c>
      <c r="N986" s="48">
        <v>0</v>
      </c>
      <c r="O986" s="57">
        <v>0</v>
      </c>
      <c r="P986" s="57">
        <v>0</v>
      </c>
      <c r="Q986" s="57">
        <v>0</v>
      </c>
      <c r="R986" s="4"/>
    </row>
    <row r="987" ht="18" customHeight="1">
      <c r="A987" s="76"/>
      <c r="B987" s="71"/>
      <c r="C987" s="46" t="s">
        <v>13</v>
      </c>
      <c r="D987" s="53"/>
      <c r="E987" s="48">
        <f t="shared" si="711"/>
        <v>0</v>
      </c>
      <c r="F987" s="48">
        <f t="shared" si="724"/>
        <v>0</v>
      </c>
      <c r="G987" s="48">
        <f t="shared" si="725"/>
        <v>0</v>
      </c>
      <c r="H987" s="48">
        <f t="shared" si="726"/>
        <v>0</v>
      </c>
      <c r="I987" s="48">
        <f t="shared" si="727"/>
        <v>0</v>
      </c>
      <c r="J987" s="48">
        <f t="shared" si="728"/>
        <v>0</v>
      </c>
      <c r="K987" s="48">
        <f t="shared" si="729"/>
        <v>0</v>
      </c>
      <c r="L987" s="48">
        <f t="shared" si="730"/>
        <v>0</v>
      </c>
      <c r="M987" s="48">
        <f t="shared" si="731"/>
        <v>0</v>
      </c>
      <c r="N987" s="48">
        <v>0</v>
      </c>
      <c r="O987" s="57">
        <v>0</v>
      </c>
      <c r="P987" s="57">
        <v>0</v>
      </c>
      <c r="Q987" s="57">
        <v>0</v>
      </c>
      <c r="R987" s="4"/>
    </row>
    <row r="988" ht="32.149999999999999" customHeight="1">
      <c r="A988" s="76"/>
      <c r="B988" s="71"/>
      <c r="C988" s="46" t="s">
        <v>279</v>
      </c>
      <c r="D988" s="53" t="s">
        <v>140</v>
      </c>
      <c r="E988" s="48">
        <f>E998+E1008+E1024+E1016+E1032+E1040+E1050+E1060</f>
        <v>128672977.87813002</v>
      </c>
      <c r="F988" s="48">
        <f t="shared" si="724"/>
        <v>0</v>
      </c>
      <c r="G988" s="48">
        <f t="shared" si="725"/>
        <v>0</v>
      </c>
      <c r="H988" s="48">
        <f>H998+H1008+H1024+H1016+H1032+H1040+H1050</f>
        <v>7538658.6200000001</v>
      </c>
      <c r="I988" s="48">
        <f>I998+I1008+I1024+I1016+I1032+I1040+I1050</f>
        <v>7534868.6199999992</v>
      </c>
      <c r="J988" s="48">
        <f>J998+J1008+J1024+J1016+J1032+J1040+J1050</f>
        <v>8757477.2400000002</v>
      </c>
      <c r="K988" s="48">
        <f>K998+K1008+K1024+K1016+K1032+K1040+K1050</f>
        <v>10783354.77771</v>
      </c>
      <c r="L988" s="48">
        <f>L998+L1008+L1024+L1016+L1032+L1040+L1050</f>
        <v>11837728.35801</v>
      </c>
      <c r="M988" s="48">
        <f>M998+M1008+M1024+M1016+M1032+M1040+M1050</f>
        <v>13128475.61365</v>
      </c>
      <c r="N988" s="48">
        <f>N998+N1008+N1024+N1016+N1032+N1040+N1050+N1060+N1070</f>
        <v>14614732.409899998</v>
      </c>
      <c r="O988" s="57">
        <f>O998+O1008+O1024+O1016+O1032+O1040+O1050+O1060</f>
        <v>17342875.438859999</v>
      </c>
      <c r="P988" s="57">
        <f>P998+P1008+P1024+P1016+P1032+P1040+P1050+P1060</f>
        <v>18112470.5</v>
      </c>
      <c r="Q988" s="57">
        <f>Q998+Q1008+Q1024+Q1016+Q1032+Q1040+Q1050+Q1060</f>
        <v>19114523.199999999</v>
      </c>
      <c r="R988" s="4"/>
    </row>
    <row r="989" ht="50.149999999999999" customHeight="1">
      <c r="A989" s="76"/>
      <c r="B989" s="71"/>
      <c r="C989" s="60" t="s">
        <v>280</v>
      </c>
      <c r="D989" s="61"/>
      <c r="E989" s="62">
        <f t="shared" ref="E989:E990" si="732">F989+G989+H989+I989+J989+K989+L989+M989+N989+O989+P989+Q989</f>
        <v>29319341.559999999</v>
      </c>
      <c r="F989" s="62">
        <f>F999</f>
        <v>0</v>
      </c>
      <c r="G989" s="62">
        <f>G999</f>
        <v>0</v>
      </c>
      <c r="H989" s="62">
        <f>H999</f>
        <v>2945768.7999999998</v>
      </c>
      <c r="I989" s="62">
        <f>I999</f>
        <v>2755517</v>
      </c>
      <c r="J989" s="62">
        <f>J999</f>
        <v>2819732.7000000002</v>
      </c>
      <c r="K989" s="62">
        <f>K999</f>
        <v>2535049.7999999998</v>
      </c>
      <c r="L989" s="62">
        <f>L999</f>
        <v>2629028.7000000002</v>
      </c>
      <c r="M989" s="62">
        <f>M999</f>
        <v>2738598.46</v>
      </c>
      <c r="N989" s="62">
        <f>N999</f>
        <v>2929493.7999999998</v>
      </c>
      <c r="O989" s="63">
        <f>O999</f>
        <v>3097560.2000000002</v>
      </c>
      <c r="P989" s="63">
        <f>P999</f>
        <v>3324314.2000000002</v>
      </c>
      <c r="Q989" s="63">
        <f>Q999</f>
        <v>3544277.8999999999</v>
      </c>
      <c r="R989" s="4"/>
    </row>
    <row r="990" ht="30" customHeight="1">
      <c r="A990" s="76"/>
      <c r="B990" s="71"/>
      <c r="C990" s="60" t="s">
        <v>16</v>
      </c>
      <c r="D990" s="61"/>
      <c r="E990" s="62">
        <f t="shared" si="732"/>
        <v>1074463.8999999999</v>
      </c>
      <c r="F990" s="62">
        <v>0</v>
      </c>
      <c r="G990" s="62">
        <v>0</v>
      </c>
      <c r="H990" s="62">
        <v>0</v>
      </c>
      <c r="I990" s="62">
        <f>I1000</f>
        <v>227900</v>
      </c>
      <c r="J990" s="62">
        <f>J1000</f>
        <v>0</v>
      </c>
      <c r="K990" s="62">
        <f>K1000</f>
        <v>0</v>
      </c>
      <c r="L990" s="62">
        <f>L1000</f>
        <v>0</v>
      </c>
      <c r="M990" s="62">
        <f>M1052+M1042</f>
        <v>804499.69999999995</v>
      </c>
      <c r="N990" s="62">
        <f>N1062</f>
        <v>42064.199999999997</v>
      </c>
      <c r="O990" s="63">
        <f>O1000</f>
        <v>0</v>
      </c>
      <c r="P990" s="63">
        <f>P1000</f>
        <v>0</v>
      </c>
      <c r="Q990" s="63">
        <f>Q1000</f>
        <v>0</v>
      </c>
      <c r="R990" s="4"/>
    </row>
    <row r="991" ht="19" customHeight="1">
      <c r="A991" s="76"/>
      <c r="B991" s="71"/>
      <c r="C991" s="46" t="s">
        <v>17</v>
      </c>
      <c r="D991" s="53"/>
      <c r="E991" s="48">
        <f t="shared" ref="E991:E993" si="733">E1001+E1009+E1025</f>
        <v>0</v>
      </c>
      <c r="F991" s="48">
        <f t="shared" ref="F991:F993" si="734">F1001+F1009+F1025</f>
        <v>0</v>
      </c>
      <c r="G991" s="48">
        <f t="shared" ref="G991:G993" si="735">G1001+G1009+G1025</f>
        <v>0</v>
      </c>
      <c r="H991" s="48">
        <f t="shared" ref="H991:H993" si="736">H1001+H1009+H1025</f>
        <v>0</v>
      </c>
      <c r="I991" s="48">
        <f t="shared" ref="I991:I993" si="737">I1001+I1009+I1025</f>
        <v>0</v>
      </c>
      <c r="J991" s="48">
        <f t="shared" ref="J991:J993" si="738">J1001+J1009+J1025</f>
        <v>0</v>
      </c>
      <c r="K991" s="48">
        <f t="shared" ref="K991:K993" si="739">K1001+K1009+K1025</f>
        <v>0</v>
      </c>
      <c r="L991" s="48">
        <f t="shared" ref="L991:L993" si="740">L1001+L1009+L1025</f>
        <v>0</v>
      </c>
      <c r="M991" s="48">
        <f t="shared" ref="M991:M993" si="741">M1001+M1009+M1025</f>
        <v>0</v>
      </c>
      <c r="N991" s="48">
        <v>0</v>
      </c>
      <c r="O991" s="57">
        <v>0</v>
      </c>
      <c r="P991" s="57">
        <v>0</v>
      </c>
      <c r="Q991" s="57">
        <v>0</v>
      </c>
    </row>
    <row r="992" ht="30" customHeight="1">
      <c r="A992" s="76"/>
      <c r="B992" s="71"/>
      <c r="C992" s="46" t="s">
        <v>18</v>
      </c>
      <c r="D992" s="53"/>
      <c r="E992" s="48">
        <f t="shared" si="733"/>
        <v>0</v>
      </c>
      <c r="F992" s="48">
        <f t="shared" si="734"/>
        <v>0</v>
      </c>
      <c r="G992" s="48">
        <f t="shared" si="735"/>
        <v>0</v>
      </c>
      <c r="H992" s="48">
        <f t="shared" si="736"/>
        <v>0</v>
      </c>
      <c r="I992" s="48">
        <f t="shared" si="737"/>
        <v>0</v>
      </c>
      <c r="J992" s="48">
        <f t="shared" si="738"/>
        <v>0</v>
      </c>
      <c r="K992" s="48">
        <f t="shared" si="739"/>
        <v>0</v>
      </c>
      <c r="L992" s="48">
        <f t="shared" si="740"/>
        <v>0</v>
      </c>
      <c r="M992" s="48">
        <f t="shared" si="741"/>
        <v>0</v>
      </c>
      <c r="N992" s="48">
        <v>0</v>
      </c>
      <c r="O992" s="57">
        <v>0</v>
      </c>
      <c r="P992" s="57">
        <v>0</v>
      </c>
      <c r="Q992" s="57">
        <v>0</v>
      </c>
    </row>
    <row r="993" ht="30" customHeight="1">
      <c r="A993" s="29"/>
      <c r="B993" s="75"/>
      <c r="C993" s="46" t="s">
        <v>24</v>
      </c>
      <c r="D993" s="53"/>
      <c r="E993" s="48">
        <f t="shared" si="733"/>
        <v>0</v>
      </c>
      <c r="F993" s="48">
        <f t="shared" si="734"/>
        <v>0</v>
      </c>
      <c r="G993" s="48">
        <f t="shared" si="735"/>
        <v>0</v>
      </c>
      <c r="H993" s="48">
        <f t="shared" si="736"/>
        <v>0</v>
      </c>
      <c r="I993" s="48">
        <f t="shared" si="737"/>
        <v>0</v>
      </c>
      <c r="J993" s="48">
        <f t="shared" si="738"/>
        <v>0</v>
      </c>
      <c r="K993" s="48">
        <f t="shared" si="739"/>
        <v>0</v>
      </c>
      <c r="L993" s="48">
        <f t="shared" si="740"/>
        <v>0</v>
      </c>
      <c r="M993" s="48">
        <f t="shared" si="741"/>
        <v>0</v>
      </c>
      <c r="N993" s="48">
        <f>N1003+N1011+N1027</f>
        <v>0</v>
      </c>
      <c r="O993" s="57">
        <f>O1003+O1011+O1027</f>
        <v>0</v>
      </c>
      <c r="P993" s="57">
        <f>P1003+P1011+P1027</f>
        <v>0</v>
      </c>
      <c r="Q993" s="57">
        <f>Q1003+Q1011+Q1027</f>
        <v>0</v>
      </c>
    </row>
    <row r="994" ht="20.100000000000001" customHeight="1">
      <c r="A994" s="78" t="s">
        <v>283</v>
      </c>
      <c r="B994" s="68" t="s">
        <v>284</v>
      </c>
      <c r="C994" s="46" t="s">
        <v>10</v>
      </c>
      <c r="D994" s="32"/>
      <c r="E994" s="48">
        <f t="shared" ref="E994:E999" si="742">F994+G994+H994+I994+J994+K994+L994+M994+N994+O994+P994+Q994</f>
        <v>126825687.42551</v>
      </c>
      <c r="F994" s="48">
        <f>F995+F996+F997+F998+F1001+F1003+F1002</f>
        <v>0</v>
      </c>
      <c r="G994" s="48">
        <f>G995+G996+G997+G998+G1001+G1003+G1002</f>
        <v>0</v>
      </c>
      <c r="H994" s="48">
        <f>H995+H996+H997+H998+H1001+H1003+H1002</f>
        <v>7124804.4000000004</v>
      </c>
      <c r="I994" s="48">
        <f>I995+I996+I997+I998+I1001+I1003+I1002</f>
        <v>7290080.21</v>
      </c>
      <c r="J994" s="48">
        <f>J995+J996+J997+J998+J1001+J1003+J1002</f>
        <v>8755777.2400000002</v>
      </c>
      <c r="K994" s="48">
        <f>K995+K996+K997+K998+K1001+K1003+K1002</f>
        <v>10778141.57635</v>
      </c>
      <c r="L994" s="48">
        <f>L995+L996+L997+L998+L1001+L1003+L1002</f>
        <v>11618492.35801</v>
      </c>
      <c r="M994" s="48">
        <f>M995+M996+M997+M998+M1001+M1003+M1002</f>
        <v>12213786.20417</v>
      </c>
      <c r="N994" s="48">
        <f>N995+N996+N997+N998+N1001+N1003</f>
        <v>14474736.298119999</v>
      </c>
      <c r="O994" s="57">
        <f>O995+O996+O997+O998+O1001+O1003</f>
        <v>17342875.438859999</v>
      </c>
      <c r="P994" s="57">
        <f>P995+P996+P997+P998+P1001+P1003</f>
        <v>18112470.5</v>
      </c>
      <c r="Q994" s="57">
        <f>Q995+Q996+Q997+Q998+Q1001+Q1003</f>
        <v>19114523.199999999</v>
      </c>
    </row>
    <row r="995" ht="21" customHeight="1">
      <c r="A995" s="79"/>
      <c r="B995" s="71"/>
      <c r="C995" s="46" t="s">
        <v>11</v>
      </c>
      <c r="D995" s="32"/>
      <c r="E995" s="48">
        <f t="shared" si="742"/>
        <v>0</v>
      </c>
      <c r="F995" s="48">
        <v>0</v>
      </c>
      <c r="G995" s="48">
        <v>0</v>
      </c>
      <c r="H995" s="48">
        <v>0</v>
      </c>
      <c r="I995" s="48">
        <v>0</v>
      </c>
      <c r="J995" s="48">
        <v>0</v>
      </c>
      <c r="K995" s="48">
        <v>0</v>
      </c>
      <c r="L995" s="48">
        <v>0</v>
      </c>
      <c r="M995" s="48">
        <v>0</v>
      </c>
      <c r="N995" s="48">
        <v>0</v>
      </c>
      <c r="O995" s="57">
        <v>0</v>
      </c>
      <c r="P995" s="57">
        <v>0</v>
      </c>
      <c r="Q995" s="57">
        <v>0</v>
      </c>
    </row>
    <row r="996" ht="24" customHeight="1">
      <c r="A996" s="79"/>
      <c r="B996" s="71"/>
      <c r="C996" s="46" t="s">
        <v>22</v>
      </c>
      <c r="D996" s="53"/>
      <c r="E996" s="48">
        <f t="shared" si="742"/>
        <v>0</v>
      </c>
      <c r="F996" s="48">
        <v>0</v>
      </c>
      <c r="G996" s="48">
        <v>0</v>
      </c>
      <c r="H996" s="48">
        <v>0</v>
      </c>
      <c r="I996" s="48">
        <v>0</v>
      </c>
      <c r="J996" s="48">
        <v>0</v>
      </c>
      <c r="K996" s="48">
        <v>0</v>
      </c>
      <c r="L996" s="48">
        <v>0</v>
      </c>
      <c r="M996" s="48">
        <v>0</v>
      </c>
      <c r="N996" s="48">
        <v>0</v>
      </c>
      <c r="O996" s="57">
        <v>0</v>
      </c>
      <c r="P996" s="57">
        <v>0</v>
      </c>
      <c r="Q996" s="57">
        <v>0</v>
      </c>
    </row>
    <row r="997" ht="22" customHeight="1">
      <c r="A997" s="79"/>
      <c r="B997" s="71"/>
      <c r="C997" s="46" t="s">
        <v>13</v>
      </c>
      <c r="D997" s="53"/>
      <c r="E997" s="48">
        <f t="shared" si="742"/>
        <v>0</v>
      </c>
      <c r="F997" s="48">
        <v>0</v>
      </c>
      <c r="G997" s="48">
        <v>0</v>
      </c>
      <c r="H997" s="48">
        <v>0</v>
      </c>
      <c r="I997" s="48">
        <v>0</v>
      </c>
      <c r="J997" s="48">
        <v>0</v>
      </c>
      <c r="K997" s="48">
        <v>0</v>
      </c>
      <c r="L997" s="48">
        <v>0</v>
      </c>
      <c r="M997" s="48">
        <v>0</v>
      </c>
      <c r="N997" s="48">
        <v>0</v>
      </c>
      <c r="O997" s="57">
        <v>0</v>
      </c>
      <c r="P997" s="57">
        <v>0</v>
      </c>
      <c r="Q997" s="57">
        <v>0</v>
      </c>
    </row>
    <row r="998" ht="30" customHeight="1">
      <c r="A998" s="79"/>
      <c r="B998" s="71"/>
      <c r="C998" s="46" t="s">
        <v>14</v>
      </c>
      <c r="D998" s="53" t="s">
        <v>140</v>
      </c>
      <c r="E998" s="48">
        <f t="shared" si="742"/>
        <v>126825687.42551</v>
      </c>
      <c r="F998" s="48">
        <v>0</v>
      </c>
      <c r="G998" s="48">
        <v>0</v>
      </c>
      <c r="H998" s="48">
        <v>7124804.4000000004</v>
      </c>
      <c r="I998" s="48">
        <v>7290080.21</v>
      </c>
      <c r="J998" s="48">
        <v>8755777.2400000002</v>
      </c>
      <c r="K998" s="48">
        <v>10778141.57635</v>
      </c>
      <c r="L998" s="48">
        <v>11618492.35801</v>
      </c>
      <c r="M998" s="48">
        <v>12213786.20417</v>
      </c>
      <c r="N998" s="48">
        <v>14474736.298119999</v>
      </c>
      <c r="O998" s="77">
        <v>17342875.438859999</v>
      </c>
      <c r="P998" s="57">
        <v>18112470.5</v>
      </c>
      <c r="Q998" s="77">
        <v>19114523.199999999</v>
      </c>
    </row>
    <row r="999" ht="42" customHeight="1">
      <c r="A999" s="79"/>
      <c r="B999" s="71"/>
      <c r="C999" s="60" t="s">
        <v>280</v>
      </c>
      <c r="D999" s="61" t="s">
        <v>140</v>
      </c>
      <c r="E999" s="62">
        <f t="shared" si="742"/>
        <v>29319341.559999999</v>
      </c>
      <c r="F999" s="62">
        <v>0</v>
      </c>
      <c r="G999" s="62">
        <v>0</v>
      </c>
      <c r="H999" s="62">
        <v>2945768.7999999998</v>
      </c>
      <c r="I999" s="62">
        <v>2755517</v>
      </c>
      <c r="J999" s="62">
        <v>2819732.7000000002</v>
      </c>
      <c r="K999" s="62">
        <v>2535049.7999999998</v>
      </c>
      <c r="L999" s="62">
        <v>2629028.7000000002</v>
      </c>
      <c r="M999" s="62">
        <v>2738598.46</v>
      </c>
      <c r="N999" s="62">
        <v>2929493.7999999998</v>
      </c>
      <c r="O999" s="63">
        <v>3097560.2000000002</v>
      </c>
      <c r="P999" s="63">
        <v>3324314.2000000002</v>
      </c>
      <c r="Q999" s="63">
        <v>3544277.8999999999</v>
      </c>
    </row>
    <row r="1000" ht="26.100000000000001" customHeight="1">
      <c r="A1000" s="79"/>
      <c r="B1000" s="71"/>
      <c r="C1000" s="60" t="s">
        <v>16</v>
      </c>
      <c r="D1000" s="61"/>
      <c r="E1000" s="62">
        <f t="shared" ref="E1000:E1003" si="743">F1000+G1000+H1000+I1000+J1000+K1000+L1000+M1000+N1000+O1000+P1000+Q1000</f>
        <v>227900</v>
      </c>
      <c r="F1000" s="62">
        <v>0</v>
      </c>
      <c r="G1000" s="62">
        <v>0</v>
      </c>
      <c r="H1000" s="62">
        <v>0</v>
      </c>
      <c r="I1000" s="62">
        <v>227900</v>
      </c>
      <c r="J1000" s="62">
        <v>0</v>
      </c>
      <c r="K1000" s="62">
        <v>0</v>
      </c>
      <c r="L1000" s="62">
        <v>0</v>
      </c>
      <c r="M1000" s="62">
        <v>0</v>
      </c>
      <c r="N1000" s="62">
        <v>0</v>
      </c>
      <c r="O1000" s="63">
        <v>0</v>
      </c>
      <c r="P1000" s="63">
        <v>0</v>
      </c>
      <c r="Q1000" s="63">
        <v>0</v>
      </c>
    </row>
    <row r="1001" ht="23.100000000000001" customHeight="1">
      <c r="A1001" s="79"/>
      <c r="B1001" s="71"/>
      <c r="C1001" s="46" t="s">
        <v>17</v>
      </c>
      <c r="D1001" s="53"/>
      <c r="E1001" s="48">
        <f t="shared" si="743"/>
        <v>0</v>
      </c>
      <c r="F1001" s="48">
        <v>0</v>
      </c>
      <c r="G1001" s="48">
        <v>0</v>
      </c>
      <c r="H1001" s="48">
        <v>0</v>
      </c>
      <c r="I1001" s="48">
        <v>0</v>
      </c>
      <c r="J1001" s="48">
        <v>0</v>
      </c>
      <c r="K1001" s="48">
        <v>0</v>
      </c>
      <c r="L1001" s="48">
        <v>0</v>
      </c>
      <c r="M1001" s="48">
        <v>0</v>
      </c>
      <c r="N1001" s="48">
        <v>0</v>
      </c>
      <c r="O1001" s="57">
        <v>0</v>
      </c>
      <c r="P1001" s="57">
        <v>0</v>
      </c>
      <c r="Q1001" s="57">
        <v>0</v>
      </c>
    </row>
    <row r="1002" ht="29.100000000000001" customHeight="1">
      <c r="A1002" s="79"/>
      <c r="B1002" s="71"/>
      <c r="C1002" s="46" t="s">
        <v>18</v>
      </c>
      <c r="D1002" s="53"/>
      <c r="E1002" s="48">
        <f t="shared" si="743"/>
        <v>0</v>
      </c>
      <c r="F1002" s="48">
        <v>0</v>
      </c>
      <c r="G1002" s="48">
        <v>0</v>
      </c>
      <c r="H1002" s="48">
        <v>0</v>
      </c>
      <c r="I1002" s="48">
        <v>0</v>
      </c>
      <c r="J1002" s="48">
        <v>0</v>
      </c>
      <c r="K1002" s="48">
        <v>0</v>
      </c>
      <c r="L1002" s="48">
        <v>0</v>
      </c>
      <c r="M1002" s="48">
        <v>0</v>
      </c>
      <c r="N1002" s="48">
        <v>0</v>
      </c>
      <c r="O1002" s="57">
        <v>0</v>
      </c>
      <c r="P1002" s="57">
        <v>0</v>
      </c>
      <c r="Q1002" s="57">
        <v>0</v>
      </c>
    </row>
    <row r="1003" ht="32.149999999999999" customHeight="1">
      <c r="A1003" s="80"/>
      <c r="B1003" s="75"/>
      <c r="C1003" s="46" t="s">
        <v>24</v>
      </c>
      <c r="D1003" s="53"/>
      <c r="E1003" s="48">
        <f t="shared" si="743"/>
        <v>0</v>
      </c>
      <c r="F1003" s="48">
        <v>0</v>
      </c>
      <c r="G1003" s="48">
        <v>0</v>
      </c>
      <c r="H1003" s="48">
        <v>0</v>
      </c>
      <c r="I1003" s="48">
        <v>0</v>
      </c>
      <c r="J1003" s="48">
        <v>0</v>
      </c>
      <c r="K1003" s="48">
        <v>0</v>
      </c>
      <c r="L1003" s="48">
        <v>0</v>
      </c>
      <c r="M1003" s="48">
        <v>0</v>
      </c>
      <c r="N1003" s="48">
        <v>0</v>
      </c>
      <c r="O1003" s="57">
        <v>0</v>
      </c>
      <c r="P1003" s="57">
        <v>0</v>
      </c>
      <c r="Q1003" s="57">
        <v>0</v>
      </c>
    </row>
    <row r="1004" ht="17.100000000000001" customHeight="1">
      <c r="A1004" s="24" t="s">
        <v>285</v>
      </c>
      <c r="B1004" s="68" t="s">
        <v>286</v>
      </c>
      <c r="C1004" s="46" t="s">
        <v>10</v>
      </c>
      <c r="D1004" s="32"/>
      <c r="E1004" s="48">
        <f>E1005+E1006+E1007+E1008+E1009+E1011+E1010</f>
        <v>631336.95261999988</v>
      </c>
      <c r="F1004" s="48">
        <f>F1005+F1006+F1007+F1008+F1009+F1011+F1010</f>
        <v>0</v>
      </c>
      <c r="G1004" s="48">
        <f>G1005+G1006+G1007+G1008+G1009+G1011+G1010</f>
        <v>0</v>
      </c>
      <c r="H1004" s="48">
        <f>H1005+H1006+H1007+H1008+H1009+H1011+H1010</f>
        <v>377534.12</v>
      </c>
      <c r="I1004" s="48">
        <f>I1005+I1006+I1007+I1008+I1009+I1011+I1010</f>
        <v>234715.31</v>
      </c>
      <c r="J1004" s="48">
        <f>J1005+J1006+J1007+J1008+J1009+J1011+J1010</f>
        <v>1700</v>
      </c>
      <c r="K1004" s="48">
        <f>K1005+K1006+K1007+K1008+K1009+K1011+K1010</f>
        <v>5213.20136</v>
      </c>
      <c r="L1004" s="48">
        <f>L1005+L1006+L1007+L1008+L1009+L1011+L1010</f>
        <v>1000</v>
      </c>
      <c r="M1004" s="48">
        <f>M1005+M1006+M1007+M1008+M1009+M1011+M1010</f>
        <v>5429.3094799999999</v>
      </c>
      <c r="N1004" s="48">
        <f>N1005+N1006+N1007+N1008+N1009+N1011</f>
        <v>5745.0117799999998</v>
      </c>
      <c r="O1004" s="57">
        <f>O1005+O1006+O1007+O1008+O1009+O1011</f>
        <v>0</v>
      </c>
      <c r="P1004" s="57">
        <f>P1005+P1006+P1007+P1008+P1009+P1011</f>
        <v>0</v>
      </c>
      <c r="Q1004" s="57">
        <f>Q1005+Q1006+Q1007+Q1008+Q1009+Q1011</f>
        <v>0</v>
      </c>
    </row>
    <row r="1005" ht="21" customHeight="1">
      <c r="A1005" s="76"/>
      <c r="B1005" s="71"/>
      <c r="C1005" s="46" t="s">
        <v>11</v>
      </c>
      <c r="D1005" s="32"/>
      <c r="E1005" s="48">
        <f t="shared" ref="E1005:E1011" si="744">F1005+G1005+H1005+I1005+J1005+K1005+L1005+M1005+N1005+O1005+P1005+Q1005</f>
        <v>0</v>
      </c>
      <c r="F1005" s="48">
        <v>0</v>
      </c>
      <c r="G1005" s="48">
        <v>0</v>
      </c>
      <c r="H1005" s="48">
        <v>0</v>
      </c>
      <c r="I1005" s="48">
        <v>0</v>
      </c>
      <c r="J1005" s="48">
        <v>0</v>
      </c>
      <c r="K1005" s="48">
        <v>0</v>
      </c>
      <c r="L1005" s="48">
        <v>0</v>
      </c>
      <c r="M1005" s="48">
        <v>0</v>
      </c>
      <c r="N1005" s="48">
        <v>0</v>
      </c>
      <c r="O1005" s="57">
        <v>0</v>
      </c>
      <c r="P1005" s="57">
        <v>0</v>
      </c>
      <c r="Q1005" s="57">
        <v>0</v>
      </c>
    </row>
    <row r="1006" ht="23.100000000000001" customHeight="1">
      <c r="A1006" s="76"/>
      <c r="B1006" s="71"/>
      <c r="C1006" s="46" t="s">
        <v>22</v>
      </c>
      <c r="D1006" s="53"/>
      <c r="E1006" s="48">
        <f t="shared" si="744"/>
        <v>0</v>
      </c>
      <c r="F1006" s="48">
        <v>0</v>
      </c>
      <c r="G1006" s="48">
        <v>0</v>
      </c>
      <c r="H1006" s="48">
        <v>0</v>
      </c>
      <c r="I1006" s="48">
        <v>0</v>
      </c>
      <c r="J1006" s="48">
        <v>0</v>
      </c>
      <c r="K1006" s="48">
        <v>0</v>
      </c>
      <c r="L1006" s="48">
        <v>0</v>
      </c>
      <c r="M1006" s="48">
        <v>0</v>
      </c>
      <c r="N1006" s="48">
        <v>0</v>
      </c>
      <c r="O1006" s="57">
        <v>0</v>
      </c>
      <c r="P1006" s="57">
        <v>0</v>
      </c>
      <c r="Q1006" s="57">
        <v>0</v>
      </c>
    </row>
    <row r="1007" ht="23.100000000000001" customHeight="1">
      <c r="A1007" s="76"/>
      <c r="B1007" s="71"/>
      <c r="C1007" s="46" t="s">
        <v>13</v>
      </c>
      <c r="D1007" s="53"/>
      <c r="E1007" s="48">
        <f t="shared" si="744"/>
        <v>0</v>
      </c>
      <c r="F1007" s="48">
        <v>0</v>
      </c>
      <c r="G1007" s="48">
        <v>0</v>
      </c>
      <c r="H1007" s="48">
        <v>0</v>
      </c>
      <c r="I1007" s="48">
        <v>0</v>
      </c>
      <c r="J1007" s="48">
        <v>0</v>
      </c>
      <c r="K1007" s="48">
        <v>0</v>
      </c>
      <c r="L1007" s="48">
        <v>0</v>
      </c>
      <c r="M1007" s="48">
        <v>0</v>
      </c>
      <c r="N1007" s="48">
        <v>0</v>
      </c>
      <c r="O1007" s="57">
        <v>0</v>
      </c>
      <c r="P1007" s="57">
        <v>0</v>
      </c>
      <c r="Q1007" s="57">
        <v>0</v>
      </c>
    </row>
    <row r="1008" ht="38.149999999999999" customHeight="1">
      <c r="A1008" s="76"/>
      <c r="B1008" s="71"/>
      <c r="C1008" s="46" t="s">
        <v>14</v>
      </c>
      <c r="D1008" s="53" t="s">
        <v>140</v>
      </c>
      <c r="E1008" s="48">
        <f t="shared" si="744"/>
        <v>631336.95261999988</v>
      </c>
      <c r="F1008" s="48">
        <v>0</v>
      </c>
      <c r="G1008" s="48">
        <v>0</v>
      </c>
      <c r="H1008" s="48">
        <v>377534.12</v>
      </c>
      <c r="I1008" s="48">
        <v>234715.31</v>
      </c>
      <c r="J1008" s="48">
        <v>1700</v>
      </c>
      <c r="K1008" s="48">
        <v>5213.20136</v>
      </c>
      <c r="L1008" s="48">
        <v>1000</v>
      </c>
      <c r="M1008" s="48">
        <v>5429.3094799999999</v>
      </c>
      <c r="N1008" s="48">
        <v>5745.0117799999998</v>
      </c>
      <c r="O1008" s="57">
        <v>0</v>
      </c>
      <c r="P1008" s="57">
        <v>0</v>
      </c>
      <c r="Q1008" s="57">
        <v>0</v>
      </c>
      <c r="R1008" s="124"/>
    </row>
    <row r="1009" ht="21" customHeight="1">
      <c r="A1009" s="76"/>
      <c r="B1009" s="71"/>
      <c r="C1009" s="46" t="s">
        <v>17</v>
      </c>
      <c r="D1009" s="53"/>
      <c r="E1009" s="48">
        <f t="shared" si="744"/>
        <v>0</v>
      </c>
      <c r="F1009" s="48">
        <v>0</v>
      </c>
      <c r="G1009" s="48">
        <v>0</v>
      </c>
      <c r="H1009" s="48">
        <v>0</v>
      </c>
      <c r="I1009" s="48">
        <v>0</v>
      </c>
      <c r="J1009" s="48">
        <v>0</v>
      </c>
      <c r="K1009" s="48">
        <v>0</v>
      </c>
      <c r="L1009" s="48">
        <v>0</v>
      </c>
      <c r="M1009" s="48">
        <v>0</v>
      </c>
      <c r="N1009" s="48">
        <v>0</v>
      </c>
      <c r="O1009" s="57">
        <v>0</v>
      </c>
      <c r="P1009" s="57">
        <v>0</v>
      </c>
      <c r="Q1009" s="57">
        <v>0</v>
      </c>
    </row>
    <row r="1010" ht="30" customHeight="1">
      <c r="A1010" s="76"/>
      <c r="B1010" s="71"/>
      <c r="C1010" s="46" t="s">
        <v>18</v>
      </c>
      <c r="D1010" s="53"/>
      <c r="E1010" s="48">
        <f t="shared" si="744"/>
        <v>0</v>
      </c>
      <c r="F1010" s="48">
        <v>0</v>
      </c>
      <c r="G1010" s="48">
        <v>0</v>
      </c>
      <c r="H1010" s="48">
        <v>0</v>
      </c>
      <c r="I1010" s="48">
        <v>0</v>
      </c>
      <c r="J1010" s="48">
        <v>0</v>
      </c>
      <c r="K1010" s="48">
        <v>0</v>
      </c>
      <c r="L1010" s="48">
        <v>0</v>
      </c>
      <c r="M1010" s="48">
        <v>0</v>
      </c>
      <c r="N1010" s="48">
        <v>0</v>
      </c>
      <c r="O1010" s="57">
        <v>0</v>
      </c>
      <c r="P1010" s="57">
        <v>0</v>
      </c>
      <c r="Q1010" s="57">
        <v>0</v>
      </c>
    </row>
    <row r="1011" ht="29.100000000000001" customHeight="1">
      <c r="A1011" s="29"/>
      <c r="B1011" s="75"/>
      <c r="C1011" s="46" t="s">
        <v>24</v>
      </c>
      <c r="D1011" s="53"/>
      <c r="E1011" s="48">
        <f t="shared" si="744"/>
        <v>0</v>
      </c>
      <c r="F1011" s="48">
        <v>0</v>
      </c>
      <c r="G1011" s="48">
        <v>0</v>
      </c>
      <c r="H1011" s="48">
        <v>0</v>
      </c>
      <c r="I1011" s="48">
        <v>0</v>
      </c>
      <c r="J1011" s="48">
        <v>0</v>
      </c>
      <c r="K1011" s="48">
        <v>0</v>
      </c>
      <c r="L1011" s="48">
        <v>0</v>
      </c>
      <c r="M1011" s="48">
        <v>0</v>
      </c>
      <c r="N1011" s="48">
        <v>0</v>
      </c>
      <c r="O1011" s="57">
        <v>0</v>
      </c>
      <c r="P1011" s="57">
        <v>0</v>
      </c>
      <c r="Q1011" s="57">
        <v>0</v>
      </c>
    </row>
    <row r="1012" ht="22" customHeight="1">
      <c r="A1012" s="24">
        <v>120</v>
      </c>
      <c r="B1012" s="68" t="s">
        <v>287</v>
      </c>
      <c r="C1012" s="46" t="s">
        <v>10</v>
      </c>
      <c r="D1012" s="32"/>
      <c r="E1012" s="48">
        <f>E1013+E1014+E1015+E1016+E1017+E1019+E1018</f>
        <v>0</v>
      </c>
      <c r="F1012" s="48">
        <f>F1013+F1014+F1015+F1016+F1017+F1019+F1018</f>
        <v>0</v>
      </c>
      <c r="G1012" s="48">
        <f>G1013+G1014+G1015+G1016+G1017+G1019+G1018</f>
        <v>0</v>
      </c>
      <c r="H1012" s="48">
        <f>H1013+H1014+H1015+H1016+H1017+H1019+H1018</f>
        <v>0</v>
      </c>
      <c r="I1012" s="48">
        <f>I1013+I1014+I1015+I1016+I1017+I1019+I1018</f>
        <v>0</v>
      </c>
      <c r="J1012" s="48">
        <f>J1013+J1014+J1015+J1016+J1017+J1019+J1018</f>
        <v>0</v>
      </c>
      <c r="K1012" s="48">
        <f>K1013+K1014+K1015+K1016+K1017+K1019+K1018</f>
        <v>0</v>
      </c>
      <c r="L1012" s="48">
        <f>L1013+L1014+L1015+L1016+L1017+L1019+L1018</f>
        <v>0</v>
      </c>
      <c r="M1012" s="48">
        <f>M1013+M1014+M1015+M1016+M1017+M1019+M1018</f>
        <v>0</v>
      </c>
      <c r="N1012" s="48">
        <f>N1013+N1014+N1015+N1016+N1017+N1019</f>
        <v>0</v>
      </c>
      <c r="O1012" s="57">
        <f>O1013+O1014+O1015+O1016+O1017+O1019</f>
        <v>0</v>
      </c>
      <c r="P1012" s="57">
        <f>P1013+P1014+P1015+P1016+P1017+P1019</f>
        <v>0</v>
      </c>
      <c r="Q1012" s="57">
        <f>Q1013+Q1014+Q1015+Q1016+Q1017+Q1019</f>
        <v>0</v>
      </c>
    </row>
    <row r="1013" ht="21" customHeight="1">
      <c r="A1013" s="76"/>
      <c r="B1013" s="71"/>
      <c r="C1013" s="46" t="s">
        <v>11</v>
      </c>
      <c r="D1013" s="32"/>
      <c r="E1013" s="48">
        <f t="shared" ref="E1013:E1019" si="745">F1013+G1013+H1013+I1013+J1013+K1013+L1013+M1013+N1013+O1013+P1013+Q1013</f>
        <v>0</v>
      </c>
      <c r="F1013" s="48">
        <v>0</v>
      </c>
      <c r="G1013" s="48">
        <v>0</v>
      </c>
      <c r="H1013" s="48">
        <v>0</v>
      </c>
      <c r="I1013" s="48">
        <v>0</v>
      </c>
      <c r="J1013" s="48">
        <v>0</v>
      </c>
      <c r="K1013" s="48">
        <v>0</v>
      </c>
      <c r="L1013" s="48">
        <v>0</v>
      </c>
      <c r="M1013" s="48">
        <v>0</v>
      </c>
      <c r="N1013" s="48">
        <v>0</v>
      </c>
      <c r="O1013" s="57">
        <v>0</v>
      </c>
      <c r="P1013" s="57">
        <v>0</v>
      </c>
      <c r="Q1013" s="57">
        <v>0</v>
      </c>
    </row>
    <row r="1014" ht="22" customHeight="1">
      <c r="A1014" s="76"/>
      <c r="B1014" s="71"/>
      <c r="C1014" s="46" t="s">
        <v>22</v>
      </c>
      <c r="D1014" s="53"/>
      <c r="E1014" s="48">
        <f t="shared" si="745"/>
        <v>0</v>
      </c>
      <c r="F1014" s="48">
        <v>0</v>
      </c>
      <c r="G1014" s="48">
        <v>0</v>
      </c>
      <c r="H1014" s="48">
        <v>0</v>
      </c>
      <c r="I1014" s="48">
        <v>0</v>
      </c>
      <c r="J1014" s="48">
        <v>0</v>
      </c>
      <c r="K1014" s="48">
        <v>0</v>
      </c>
      <c r="L1014" s="48">
        <v>0</v>
      </c>
      <c r="M1014" s="48">
        <v>0</v>
      </c>
      <c r="N1014" s="48">
        <v>0</v>
      </c>
      <c r="O1014" s="57">
        <v>0</v>
      </c>
      <c r="P1014" s="57">
        <v>0</v>
      </c>
      <c r="Q1014" s="57">
        <v>0</v>
      </c>
    </row>
    <row r="1015" ht="21" customHeight="1">
      <c r="A1015" s="76"/>
      <c r="B1015" s="71"/>
      <c r="C1015" s="46" t="s">
        <v>13</v>
      </c>
      <c r="D1015" s="53"/>
      <c r="E1015" s="48">
        <f t="shared" si="745"/>
        <v>0</v>
      </c>
      <c r="F1015" s="48">
        <v>0</v>
      </c>
      <c r="G1015" s="48">
        <v>0</v>
      </c>
      <c r="H1015" s="48">
        <v>0</v>
      </c>
      <c r="I1015" s="48">
        <v>0</v>
      </c>
      <c r="J1015" s="48">
        <v>0</v>
      </c>
      <c r="K1015" s="48">
        <v>0</v>
      </c>
      <c r="L1015" s="48">
        <v>0</v>
      </c>
      <c r="M1015" s="48">
        <v>0</v>
      </c>
      <c r="N1015" s="48">
        <v>0</v>
      </c>
      <c r="O1015" s="57">
        <v>0</v>
      </c>
      <c r="P1015" s="57">
        <v>0</v>
      </c>
      <c r="Q1015" s="57">
        <v>0</v>
      </c>
    </row>
    <row r="1016" ht="33" customHeight="1">
      <c r="A1016" s="76"/>
      <c r="B1016" s="71"/>
      <c r="C1016" s="46" t="s">
        <v>14</v>
      </c>
      <c r="D1016" s="53" t="s">
        <v>140</v>
      </c>
      <c r="E1016" s="48">
        <f t="shared" si="745"/>
        <v>0</v>
      </c>
      <c r="F1016" s="48">
        <v>0</v>
      </c>
      <c r="G1016" s="48">
        <v>0</v>
      </c>
      <c r="H1016" s="48">
        <v>0</v>
      </c>
      <c r="I1016" s="48">
        <v>0</v>
      </c>
      <c r="J1016" s="48">
        <v>0</v>
      </c>
      <c r="K1016" s="48">
        <v>0</v>
      </c>
      <c r="L1016" s="48">
        <v>0</v>
      </c>
      <c r="M1016" s="48">
        <v>0</v>
      </c>
      <c r="N1016" s="48">
        <v>0</v>
      </c>
      <c r="O1016" s="57">
        <v>0</v>
      </c>
      <c r="P1016" s="57">
        <v>0</v>
      </c>
      <c r="Q1016" s="57">
        <v>0</v>
      </c>
    </row>
    <row r="1017" ht="22" customHeight="1">
      <c r="A1017" s="76"/>
      <c r="B1017" s="71"/>
      <c r="C1017" s="46" t="s">
        <v>17</v>
      </c>
      <c r="D1017" s="53"/>
      <c r="E1017" s="48">
        <f t="shared" si="745"/>
        <v>0</v>
      </c>
      <c r="F1017" s="48">
        <v>0</v>
      </c>
      <c r="G1017" s="48">
        <v>0</v>
      </c>
      <c r="H1017" s="48">
        <v>0</v>
      </c>
      <c r="I1017" s="48">
        <v>0</v>
      </c>
      <c r="J1017" s="48">
        <v>0</v>
      </c>
      <c r="K1017" s="48">
        <v>0</v>
      </c>
      <c r="L1017" s="48">
        <v>0</v>
      </c>
      <c r="M1017" s="48">
        <v>0</v>
      </c>
      <c r="N1017" s="48">
        <v>0</v>
      </c>
      <c r="O1017" s="57">
        <v>0</v>
      </c>
      <c r="P1017" s="57">
        <v>0</v>
      </c>
      <c r="Q1017" s="57">
        <v>0</v>
      </c>
    </row>
    <row r="1018" ht="30" customHeight="1">
      <c r="A1018" s="76"/>
      <c r="B1018" s="71"/>
      <c r="C1018" s="46" t="s">
        <v>18</v>
      </c>
      <c r="D1018" s="53"/>
      <c r="E1018" s="48">
        <f t="shared" si="745"/>
        <v>0</v>
      </c>
      <c r="F1018" s="48">
        <v>0</v>
      </c>
      <c r="G1018" s="48">
        <v>0</v>
      </c>
      <c r="H1018" s="48">
        <v>0</v>
      </c>
      <c r="I1018" s="48">
        <v>0</v>
      </c>
      <c r="J1018" s="48">
        <v>0</v>
      </c>
      <c r="K1018" s="48">
        <v>0</v>
      </c>
      <c r="L1018" s="48">
        <v>0</v>
      </c>
      <c r="M1018" s="48">
        <v>0</v>
      </c>
      <c r="N1018" s="48">
        <v>0</v>
      </c>
      <c r="O1018" s="57">
        <v>0</v>
      </c>
      <c r="P1018" s="57">
        <v>0</v>
      </c>
      <c r="Q1018" s="57">
        <v>0</v>
      </c>
    </row>
    <row r="1019" ht="31.5" customHeight="1">
      <c r="A1019" s="29"/>
      <c r="B1019" s="75"/>
      <c r="C1019" s="46" t="s">
        <v>24</v>
      </c>
      <c r="D1019" s="53"/>
      <c r="E1019" s="48">
        <f t="shared" si="745"/>
        <v>0</v>
      </c>
      <c r="F1019" s="48">
        <v>0</v>
      </c>
      <c r="G1019" s="48">
        <v>0</v>
      </c>
      <c r="H1019" s="48">
        <v>0</v>
      </c>
      <c r="I1019" s="48">
        <v>0</v>
      </c>
      <c r="J1019" s="48">
        <v>0</v>
      </c>
      <c r="K1019" s="48">
        <v>0</v>
      </c>
      <c r="L1019" s="48">
        <v>0</v>
      </c>
      <c r="M1019" s="48">
        <v>0</v>
      </c>
      <c r="N1019" s="48">
        <v>0</v>
      </c>
      <c r="O1019" s="57">
        <v>0</v>
      </c>
      <c r="P1019" s="57">
        <v>0</v>
      </c>
      <c r="Q1019" s="57">
        <v>0</v>
      </c>
    </row>
    <row r="1020" ht="19" customHeight="1">
      <c r="A1020" s="24" t="s">
        <v>288</v>
      </c>
      <c r="B1020" s="68" t="s">
        <v>289</v>
      </c>
      <c r="C1020" s="46" t="s">
        <v>10</v>
      </c>
      <c r="D1020" s="32"/>
      <c r="E1020" s="48">
        <f>E1021+E1022+E1023+E1024+E1025+E1027+E1026</f>
        <v>264629.20000000001</v>
      </c>
      <c r="F1020" s="48">
        <f>F1021+F1022+F1023+F1024+F1025+F1027+F1026</f>
        <v>0</v>
      </c>
      <c r="G1020" s="48">
        <f>G1021+G1022+G1023+G1024+G1025+G1027+G1026</f>
        <v>0</v>
      </c>
      <c r="H1020" s="48">
        <f>H1021+H1022+H1023+H1024+H1025+H1027+H1026</f>
        <v>36320.099999999999</v>
      </c>
      <c r="I1020" s="48">
        <f>I1021+I1022+I1023+I1024+I1025+I1027+I1026</f>
        <v>10073.1</v>
      </c>
      <c r="J1020" s="48">
        <f>J1021+J1022+J1023+J1024+J1025+J1027+J1026</f>
        <v>0</v>
      </c>
      <c r="K1020" s="48">
        <f>K1021+K1022+K1023+K1024+K1025+K1027+K1026</f>
        <v>0</v>
      </c>
      <c r="L1020" s="48">
        <f>L1021+L1022+L1023+L1024+L1025+L1027+L1026</f>
        <v>218236</v>
      </c>
      <c r="M1020" s="48">
        <f>M1021+M1022+M1023+M1024+M1025+M1027+M1026</f>
        <v>0</v>
      </c>
      <c r="N1020" s="48">
        <f>N1021+N1022+N1023+N1024+N1025+N1027</f>
        <v>0</v>
      </c>
      <c r="O1020" s="57">
        <f>O1021+O1022+O1023+O1024+O1025+O1027</f>
        <v>0</v>
      </c>
      <c r="P1020" s="57">
        <f>P1021+P1022+P1023+P1024+P1025+P1027</f>
        <v>0</v>
      </c>
      <c r="Q1020" s="57">
        <f>Q1021+Q1022+Q1023+Q1024+Q1025+Q1027</f>
        <v>0</v>
      </c>
    </row>
    <row r="1021" ht="23.100000000000001" customHeight="1">
      <c r="A1021" s="76"/>
      <c r="B1021" s="71"/>
      <c r="C1021" s="46" t="s">
        <v>11</v>
      </c>
      <c r="D1021" s="32"/>
      <c r="E1021" s="48">
        <f t="shared" ref="E1021:E1045" si="746">F1021+G1021+H1021+I1021+J1021+K1021+L1021+M1021+N1021+O1021+P1021+Q1021</f>
        <v>0</v>
      </c>
      <c r="F1021" s="48">
        <v>0</v>
      </c>
      <c r="G1021" s="48">
        <v>0</v>
      </c>
      <c r="H1021" s="48">
        <v>0</v>
      </c>
      <c r="I1021" s="48">
        <v>0</v>
      </c>
      <c r="J1021" s="48">
        <v>0</v>
      </c>
      <c r="K1021" s="48">
        <v>0</v>
      </c>
      <c r="L1021" s="48">
        <v>0</v>
      </c>
      <c r="M1021" s="48">
        <v>0</v>
      </c>
      <c r="N1021" s="48">
        <v>0</v>
      </c>
      <c r="O1021" s="57">
        <v>0</v>
      </c>
      <c r="P1021" s="57">
        <v>0</v>
      </c>
      <c r="Q1021" s="57">
        <v>0</v>
      </c>
    </row>
    <row r="1022" ht="20.100000000000001" customHeight="1">
      <c r="A1022" s="76"/>
      <c r="B1022" s="71"/>
      <c r="C1022" s="46" t="s">
        <v>22</v>
      </c>
      <c r="D1022" s="53"/>
      <c r="E1022" s="48">
        <f t="shared" si="746"/>
        <v>0</v>
      </c>
      <c r="F1022" s="48">
        <v>0</v>
      </c>
      <c r="G1022" s="48">
        <v>0</v>
      </c>
      <c r="H1022" s="48">
        <v>0</v>
      </c>
      <c r="I1022" s="48">
        <v>0</v>
      </c>
      <c r="J1022" s="48">
        <v>0</v>
      </c>
      <c r="K1022" s="48">
        <v>0</v>
      </c>
      <c r="L1022" s="48">
        <v>0</v>
      </c>
      <c r="M1022" s="48">
        <v>0</v>
      </c>
      <c r="N1022" s="48">
        <v>0</v>
      </c>
      <c r="O1022" s="57">
        <v>0</v>
      </c>
      <c r="P1022" s="57">
        <v>0</v>
      </c>
      <c r="Q1022" s="57">
        <v>0</v>
      </c>
    </row>
    <row r="1023" ht="23.100000000000001" customHeight="1">
      <c r="A1023" s="76"/>
      <c r="B1023" s="71"/>
      <c r="C1023" s="46" t="s">
        <v>13</v>
      </c>
      <c r="D1023" s="53"/>
      <c r="E1023" s="48">
        <f t="shared" si="746"/>
        <v>0</v>
      </c>
      <c r="F1023" s="48">
        <v>0</v>
      </c>
      <c r="G1023" s="48">
        <v>0</v>
      </c>
      <c r="H1023" s="48">
        <v>0</v>
      </c>
      <c r="I1023" s="48">
        <v>0</v>
      </c>
      <c r="J1023" s="48">
        <v>0</v>
      </c>
      <c r="K1023" s="48">
        <v>0</v>
      </c>
      <c r="L1023" s="48">
        <v>0</v>
      </c>
      <c r="M1023" s="48">
        <v>0</v>
      </c>
      <c r="N1023" s="48">
        <v>0</v>
      </c>
      <c r="O1023" s="57">
        <v>0</v>
      </c>
      <c r="P1023" s="57">
        <v>0</v>
      </c>
      <c r="Q1023" s="57">
        <v>0</v>
      </c>
    </row>
    <row r="1024" ht="35.149999999999999" customHeight="1">
      <c r="A1024" s="76"/>
      <c r="B1024" s="71"/>
      <c r="C1024" s="46" t="s">
        <v>14</v>
      </c>
      <c r="D1024" s="53" t="s">
        <v>140</v>
      </c>
      <c r="E1024" s="48">
        <f t="shared" si="746"/>
        <v>264629.20000000001</v>
      </c>
      <c r="F1024" s="48">
        <v>0</v>
      </c>
      <c r="G1024" s="48">
        <v>0</v>
      </c>
      <c r="H1024" s="48">
        <v>36320.099999999999</v>
      </c>
      <c r="I1024" s="48">
        <v>10073.1</v>
      </c>
      <c r="J1024" s="48">
        <v>0</v>
      </c>
      <c r="K1024" s="48">
        <v>0</v>
      </c>
      <c r="L1024" s="48">
        <v>218236</v>
      </c>
      <c r="M1024" s="48">
        <v>0</v>
      </c>
      <c r="N1024" s="48">
        <v>0</v>
      </c>
      <c r="O1024" s="57">
        <v>0</v>
      </c>
      <c r="P1024" s="57">
        <v>0</v>
      </c>
      <c r="Q1024" s="57">
        <v>0</v>
      </c>
    </row>
    <row r="1025" ht="21" customHeight="1">
      <c r="A1025" s="76"/>
      <c r="B1025" s="71"/>
      <c r="C1025" s="46" t="s">
        <v>17</v>
      </c>
      <c r="D1025" s="53"/>
      <c r="E1025" s="48">
        <f t="shared" si="746"/>
        <v>0</v>
      </c>
      <c r="F1025" s="48">
        <v>0</v>
      </c>
      <c r="G1025" s="48">
        <v>0</v>
      </c>
      <c r="H1025" s="48">
        <v>0</v>
      </c>
      <c r="I1025" s="48">
        <v>0</v>
      </c>
      <c r="J1025" s="48">
        <v>0</v>
      </c>
      <c r="K1025" s="48">
        <v>0</v>
      </c>
      <c r="L1025" s="48">
        <v>0</v>
      </c>
      <c r="M1025" s="48">
        <v>0</v>
      </c>
      <c r="N1025" s="48">
        <v>0</v>
      </c>
      <c r="O1025" s="57">
        <v>0</v>
      </c>
      <c r="P1025" s="57">
        <v>0</v>
      </c>
      <c r="Q1025" s="57">
        <v>0</v>
      </c>
    </row>
    <row r="1026" ht="31" customHeight="1">
      <c r="A1026" s="76"/>
      <c r="B1026" s="71"/>
      <c r="C1026" s="46" t="s">
        <v>18</v>
      </c>
      <c r="D1026" s="53"/>
      <c r="E1026" s="48">
        <f t="shared" si="746"/>
        <v>0</v>
      </c>
      <c r="F1026" s="48">
        <v>0</v>
      </c>
      <c r="G1026" s="48">
        <v>0</v>
      </c>
      <c r="H1026" s="48">
        <v>0</v>
      </c>
      <c r="I1026" s="48">
        <v>0</v>
      </c>
      <c r="J1026" s="48">
        <v>0</v>
      </c>
      <c r="K1026" s="48">
        <v>0</v>
      </c>
      <c r="L1026" s="48">
        <v>0</v>
      </c>
      <c r="M1026" s="48">
        <v>0</v>
      </c>
      <c r="N1026" s="48">
        <v>0</v>
      </c>
      <c r="O1026" s="57">
        <v>0</v>
      </c>
      <c r="P1026" s="57">
        <v>0</v>
      </c>
      <c r="Q1026" s="57">
        <v>0</v>
      </c>
    </row>
    <row r="1027" ht="33.649999999999999" customHeight="1">
      <c r="A1027" s="29"/>
      <c r="B1027" s="75"/>
      <c r="C1027" s="46" t="s">
        <v>24</v>
      </c>
      <c r="D1027" s="53"/>
      <c r="E1027" s="48">
        <f t="shared" si="746"/>
        <v>0</v>
      </c>
      <c r="F1027" s="48">
        <v>0</v>
      </c>
      <c r="G1027" s="48">
        <v>0</v>
      </c>
      <c r="H1027" s="48">
        <v>0</v>
      </c>
      <c r="I1027" s="48">
        <v>0</v>
      </c>
      <c r="J1027" s="48">
        <v>0</v>
      </c>
      <c r="K1027" s="48">
        <v>0</v>
      </c>
      <c r="L1027" s="48">
        <v>0</v>
      </c>
      <c r="M1027" s="48">
        <v>0</v>
      </c>
      <c r="N1027" s="48">
        <v>0</v>
      </c>
      <c r="O1027" s="57">
        <v>0</v>
      </c>
      <c r="P1027" s="57">
        <v>0</v>
      </c>
      <c r="Q1027" s="57">
        <v>0</v>
      </c>
    </row>
    <row r="1028" ht="24" customHeight="1">
      <c r="A1028" s="24" t="s">
        <v>290</v>
      </c>
      <c r="B1028" s="68" t="s">
        <v>291</v>
      </c>
      <c r="C1028" s="46" t="s">
        <v>10</v>
      </c>
      <c r="D1028" s="32"/>
      <c r="E1028" s="48">
        <f t="shared" si="746"/>
        <v>104760.39999999999</v>
      </c>
      <c r="F1028" s="48">
        <f>F1029+F1030+F1031+F1032+F1033+F1035+F1034</f>
        <v>0</v>
      </c>
      <c r="G1028" s="48">
        <f>G1029+G1030+G1031+G1032+G1033+G1035+G1034</f>
        <v>0</v>
      </c>
      <c r="H1028" s="48">
        <v>0</v>
      </c>
      <c r="I1028" s="48">
        <v>0</v>
      </c>
      <c r="J1028" s="48">
        <f>J1029+J1030+J1031+J1032+J1033+J1035+J1034</f>
        <v>0</v>
      </c>
      <c r="K1028" s="48">
        <f>K1029+K1030+K1031+K1032+K1033+K1035+K1034</f>
        <v>0</v>
      </c>
      <c r="L1028" s="48">
        <v>0</v>
      </c>
      <c r="M1028" s="48">
        <f>M1029+M1030+M1031+M1032+M1033+M1035+M1034</f>
        <v>104760.39999999999</v>
      </c>
      <c r="N1028" s="48">
        <f>N1029+N1030+N1031+N1032+N1033+N1035</f>
        <v>0</v>
      </c>
      <c r="O1028" s="57">
        <f>O1029+O1030+O1031+O1032+O1033+O1035</f>
        <v>0</v>
      </c>
      <c r="P1028" s="57">
        <f>P1029+P1030+P1031+P1032+P1033+P1035</f>
        <v>0</v>
      </c>
      <c r="Q1028" s="57">
        <f>Q1029+Q1030+Q1031+Q1032+Q1033+Q1035</f>
        <v>0</v>
      </c>
    </row>
    <row r="1029" ht="24" customHeight="1">
      <c r="A1029" s="76"/>
      <c r="B1029" s="71"/>
      <c r="C1029" s="46" t="s">
        <v>11</v>
      </c>
      <c r="D1029" s="32"/>
      <c r="E1029" s="48">
        <f t="shared" si="746"/>
        <v>0</v>
      </c>
      <c r="F1029" s="48">
        <v>0</v>
      </c>
      <c r="G1029" s="48">
        <v>0</v>
      </c>
      <c r="H1029" s="48">
        <v>0</v>
      </c>
      <c r="I1029" s="48">
        <v>0</v>
      </c>
      <c r="J1029" s="48">
        <v>0</v>
      </c>
      <c r="K1029" s="48">
        <v>0</v>
      </c>
      <c r="L1029" s="48">
        <v>0</v>
      </c>
      <c r="M1029" s="48">
        <v>0</v>
      </c>
      <c r="N1029" s="48">
        <v>0</v>
      </c>
      <c r="O1029" s="57">
        <v>0</v>
      </c>
      <c r="P1029" s="57">
        <v>0</v>
      </c>
      <c r="Q1029" s="57">
        <v>0</v>
      </c>
    </row>
    <row r="1030" ht="21" customHeight="1">
      <c r="A1030" s="76"/>
      <c r="B1030" s="71"/>
      <c r="C1030" s="46" t="s">
        <v>22</v>
      </c>
      <c r="D1030" s="53"/>
      <c r="E1030" s="48">
        <f t="shared" si="746"/>
        <v>0</v>
      </c>
      <c r="F1030" s="48">
        <v>0</v>
      </c>
      <c r="G1030" s="48">
        <v>0</v>
      </c>
      <c r="H1030" s="48">
        <v>0</v>
      </c>
      <c r="I1030" s="48">
        <v>0</v>
      </c>
      <c r="J1030" s="48">
        <v>0</v>
      </c>
      <c r="K1030" s="48">
        <v>0</v>
      </c>
      <c r="L1030" s="48">
        <v>0</v>
      </c>
      <c r="M1030" s="48">
        <v>0</v>
      </c>
      <c r="N1030" s="48">
        <v>0</v>
      </c>
      <c r="O1030" s="57">
        <v>0</v>
      </c>
      <c r="P1030" s="57">
        <v>0</v>
      </c>
      <c r="Q1030" s="57">
        <v>0</v>
      </c>
    </row>
    <row r="1031" ht="21" customHeight="1">
      <c r="A1031" s="76"/>
      <c r="B1031" s="71"/>
      <c r="C1031" s="46" t="s">
        <v>13</v>
      </c>
      <c r="D1031" s="53"/>
      <c r="E1031" s="48">
        <f t="shared" si="746"/>
        <v>0</v>
      </c>
      <c r="F1031" s="48">
        <v>0</v>
      </c>
      <c r="G1031" s="48">
        <v>0</v>
      </c>
      <c r="H1031" s="48">
        <v>0</v>
      </c>
      <c r="I1031" s="48">
        <v>0</v>
      </c>
      <c r="J1031" s="48">
        <v>0</v>
      </c>
      <c r="K1031" s="48">
        <v>0</v>
      </c>
      <c r="L1031" s="48">
        <v>0</v>
      </c>
      <c r="M1031" s="48">
        <v>0</v>
      </c>
      <c r="N1031" s="48">
        <v>0</v>
      </c>
      <c r="O1031" s="57">
        <v>0</v>
      </c>
      <c r="P1031" s="57">
        <v>0</v>
      </c>
      <c r="Q1031" s="57">
        <v>0</v>
      </c>
    </row>
    <row r="1032" ht="34" customHeight="1">
      <c r="A1032" s="76"/>
      <c r="B1032" s="71"/>
      <c r="C1032" s="46" t="s">
        <v>14</v>
      </c>
      <c r="D1032" s="53" t="s">
        <v>140</v>
      </c>
      <c r="E1032" s="48">
        <f t="shared" si="746"/>
        <v>104760.39999999999</v>
      </c>
      <c r="F1032" s="48">
        <v>0</v>
      </c>
      <c r="G1032" s="48">
        <v>0</v>
      </c>
      <c r="H1032" s="48">
        <v>0</v>
      </c>
      <c r="I1032" s="48">
        <v>0</v>
      </c>
      <c r="J1032" s="48">
        <v>0</v>
      </c>
      <c r="K1032" s="48">
        <v>0</v>
      </c>
      <c r="L1032" s="48">
        <v>0</v>
      </c>
      <c r="M1032" s="48">
        <v>104760.39999999999</v>
      </c>
      <c r="N1032" s="48">
        <v>0</v>
      </c>
      <c r="O1032" s="57">
        <v>0</v>
      </c>
      <c r="P1032" s="57">
        <v>0</v>
      </c>
      <c r="Q1032" s="57">
        <v>0</v>
      </c>
    </row>
    <row r="1033" ht="23.100000000000001" customHeight="1">
      <c r="A1033" s="76"/>
      <c r="B1033" s="71"/>
      <c r="C1033" s="46" t="s">
        <v>17</v>
      </c>
      <c r="D1033" s="53"/>
      <c r="E1033" s="48">
        <f t="shared" si="746"/>
        <v>0</v>
      </c>
      <c r="F1033" s="48">
        <v>0</v>
      </c>
      <c r="G1033" s="48">
        <v>0</v>
      </c>
      <c r="H1033" s="48">
        <v>0</v>
      </c>
      <c r="I1033" s="48">
        <v>0</v>
      </c>
      <c r="J1033" s="48">
        <v>0</v>
      </c>
      <c r="K1033" s="48">
        <v>0</v>
      </c>
      <c r="L1033" s="48">
        <v>0</v>
      </c>
      <c r="M1033" s="48">
        <v>0</v>
      </c>
      <c r="N1033" s="48">
        <v>0</v>
      </c>
      <c r="O1033" s="57">
        <v>0</v>
      </c>
      <c r="P1033" s="57">
        <v>0</v>
      </c>
      <c r="Q1033" s="57">
        <v>0</v>
      </c>
    </row>
    <row r="1034" ht="32.149999999999999" customHeight="1">
      <c r="A1034" s="76"/>
      <c r="B1034" s="71"/>
      <c r="C1034" s="46" t="s">
        <v>18</v>
      </c>
      <c r="D1034" s="53"/>
      <c r="E1034" s="48">
        <f t="shared" si="746"/>
        <v>0</v>
      </c>
      <c r="F1034" s="48">
        <v>0</v>
      </c>
      <c r="G1034" s="48">
        <v>0</v>
      </c>
      <c r="H1034" s="48">
        <v>0</v>
      </c>
      <c r="I1034" s="48">
        <v>0</v>
      </c>
      <c r="J1034" s="48">
        <v>0</v>
      </c>
      <c r="K1034" s="48">
        <v>0</v>
      </c>
      <c r="L1034" s="48">
        <v>0</v>
      </c>
      <c r="M1034" s="48">
        <v>0</v>
      </c>
      <c r="N1034" s="48">
        <v>0</v>
      </c>
      <c r="O1034" s="57">
        <v>0</v>
      </c>
      <c r="P1034" s="57">
        <v>0</v>
      </c>
      <c r="Q1034" s="57">
        <v>0</v>
      </c>
    </row>
    <row r="1035" ht="34" customHeight="1">
      <c r="A1035" s="29"/>
      <c r="B1035" s="75"/>
      <c r="C1035" s="46" t="s">
        <v>24</v>
      </c>
      <c r="D1035" s="53"/>
      <c r="E1035" s="48">
        <f t="shared" si="746"/>
        <v>0</v>
      </c>
      <c r="F1035" s="48">
        <v>0</v>
      </c>
      <c r="G1035" s="48">
        <v>0</v>
      </c>
      <c r="H1035" s="48">
        <v>0</v>
      </c>
      <c r="I1035" s="48">
        <v>0</v>
      </c>
      <c r="J1035" s="48">
        <v>0</v>
      </c>
      <c r="K1035" s="48">
        <v>0</v>
      </c>
      <c r="L1035" s="48">
        <v>0</v>
      </c>
      <c r="M1035" s="48">
        <v>0</v>
      </c>
      <c r="N1035" s="48">
        <v>0</v>
      </c>
      <c r="O1035" s="57">
        <v>0</v>
      </c>
      <c r="P1035" s="57">
        <v>0</v>
      </c>
      <c r="Q1035" s="57">
        <v>0</v>
      </c>
    </row>
    <row r="1036" ht="20.100000000000001" customHeight="1">
      <c r="A1036" s="24" t="s">
        <v>292</v>
      </c>
      <c r="B1036" s="68" t="s">
        <v>293</v>
      </c>
      <c r="C1036" s="46" t="s">
        <v>10</v>
      </c>
      <c r="D1036" s="32"/>
      <c r="E1036" s="48">
        <f t="shared" si="746"/>
        <v>33620</v>
      </c>
      <c r="F1036" s="48">
        <f>F1037+F1038+F1039+F1040+F1043+F1045+F1044</f>
        <v>0</v>
      </c>
      <c r="G1036" s="48">
        <f>G1037+G1038+G1039+G1040+G1043+G1045+G1044</f>
        <v>0</v>
      </c>
      <c r="H1036" s="48">
        <f>H1037+H1038+H1039+H1040+H1043+H1045+H1044</f>
        <v>0</v>
      </c>
      <c r="I1036" s="48">
        <f>I1037+I1038+I1039+I1040+I1043+I1045+I1044</f>
        <v>0</v>
      </c>
      <c r="J1036" s="48">
        <f>J1037+J1038+J1039+J1040+J1043+J1045+J1044</f>
        <v>0</v>
      </c>
      <c r="K1036" s="48">
        <f>K1037+K1038+K1039+K1040+K1043+K1045+K1044</f>
        <v>0</v>
      </c>
      <c r="L1036" s="48">
        <f>L1037+L1038+L1039+L1040+L1043+L1045+L1044</f>
        <v>0</v>
      </c>
      <c r="M1036" s="48">
        <f>M1037+M1038+M1039+M1040+M1043+M1045+M1044</f>
        <v>33620</v>
      </c>
      <c r="N1036" s="48">
        <f>N1037+N1038+N1039+N1040+N1043+N1045</f>
        <v>0</v>
      </c>
      <c r="O1036" s="57">
        <f>O1037+O1038+O1039+O1040+O1043+O1045</f>
        <v>0</v>
      </c>
      <c r="P1036" s="57">
        <f>P1037+P1038+P1039+P1040+P1043+P1045</f>
        <v>0</v>
      </c>
      <c r="Q1036" s="57">
        <f>Q1037+Q1038+Q1039+Q1040+Q1043+Q1045</f>
        <v>0</v>
      </c>
    </row>
    <row r="1037" ht="21" customHeight="1">
      <c r="A1037" s="76"/>
      <c r="B1037" s="71"/>
      <c r="C1037" s="46" t="s">
        <v>11</v>
      </c>
      <c r="D1037" s="32"/>
      <c r="E1037" s="48">
        <f t="shared" si="746"/>
        <v>0</v>
      </c>
      <c r="F1037" s="48">
        <v>0</v>
      </c>
      <c r="G1037" s="48">
        <v>0</v>
      </c>
      <c r="H1037" s="48">
        <v>0</v>
      </c>
      <c r="I1037" s="48">
        <v>0</v>
      </c>
      <c r="J1037" s="48">
        <v>0</v>
      </c>
      <c r="K1037" s="48">
        <v>0</v>
      </c>
      <c r="L1037" s="48">
        <v>0</v>
      </c>
      <c r="M1037" s="48">
        <v>0</v>
      </c>
      <c r="N1037" s="48">
        <v>0</v>
      </c>
      <c r="O1037" s="57">
        <v>0</v>
      </c>
      <c r="P1037" s="57">
        <v>0</v>
      </c>
      <c r="Q1037" s="57">
        <v>0</v>
      </c>
    </row>
    <row r="1038" ht="23.100000000000001" customHeight="1">
      <c r="A1038" s="76"/>
      <c r="B1038" s="71"/>
      <c r="C1038" s="46" t="s">
        <v>22</v>
      </c>
      <c r="D1038" s="53"/>
      <c r="E1038" s="48">
        <f t="shared" si="746"/>
        <v>0</v>
      </c>
      <c r="F1038" s="48">
        <v>0</v>
      </c>
      <c r="G1038" s="48">
        <v>0</v>
      </c>
      <c r="H1038" s="48">
        <v>0</v>
      </c>
      <c r="I1038" s="48">
        <v>0</v>
      </c>
      <c r="J1038" s="48">
        <v>0</v>
      </c>
      <c r="K1038" s="48">
        <v>0</v>
      </c>
      <c r="L1038" s="48">
        <v>0</v>
      </c>
      <c r="M1038" s="48">
        <v>0</v>
      </c>
      <c r="N1038" s="48">
        <v>0</v>
      </c>
      <c r="O1038" s="57">
        <v>0</v>
      </c>
      <c r="P1038" s="57">
        <v>0</v>
      </c>
      <c r="Q1038" s="57">
        <v>0</v>
      </c>
    </row>
    <row r="1039" ht="19" customHeight="1">
      <c r="A1039" s="76"/>
      <c r="B1039" s="71"/>
      <c r="C1039" s="46" t="s">
        <v>13</v>
      </c>
      <c r="D1039" s="53"/>
      <c r="E1039" s="48">
        <f t="shared" si="746"/>
        <v>0</v>
      </c>
      <c r="F1039" s="48">
        <v>0</v>
      </c>
      <c r="G1039" s="48">
        <v>0</v>
      </c>
      <c r="H1039" s="48">
        <v>0</v>
      </c>
      <c r="I1039" s="48">
        <v>0</v>
      </c>
      <c r="J1039" s="48">
        <v>0</v>
      </c>
      <c r="K1039" s="48">
        <v>0</v>
      </c>
      <c r="L1039" s="48">
        <v>0</v>
      </c>
      <c r="M1039" s="48">
        <v>0</v>
      </c>
      <c r="N1039" s="48">
        <v>0</v>
      </c>
      <c r="O1039" s="57">
        <v>0</v>
      </c>
      <c r="P1039" s="57">
        <v>0</v>
      </c>
      <c r="Q1039" s="57">
        <v>0</v>
      </c>
    </row>
    <row r="1040" ht="30.600000000000001" customHeight="1">
      <c r="A1040" s="76"/>
      <c r="B1040" s="71"/>
      <c r="C1040" s="46" t="s">
        <v>14</v>
      </c>
      <c r="D1040" s="53" t="s">
        <v>140</v>
      </c>
      <c r="E1040" s="48">
        <f t="shared" si="746"/>
        <v>33620</v>
      </c>
      <c r="F1040" s="48">
        <v>0</v>
      </c>
      <c r="G1040" s="48">
        <v>0</v>
      </c>
      <c r="H1040" s="48">
        <v>0</v>
      </c>
      <c r="I1040" s="48">
        <v>0</v>
      </c>
      <c r="J1040" s="48">
        <v>0</v>
      </c>
      <c r="K1040" s="48">
        <v>0</v>
      </c>
      <c r="L1040" s="48">
        <v>0</v>
      </c>
      <c r="M1040" s="48">
        <f>M1042</f>
        <v>33620</v>
      </c>
      <c r="N1040" s="48">
        <v>0</v>
      </c>
      <c r="O1040" s="57">
        <v>0</v>
      </c>
      <c r="P1040" s="57">
        <v>0</v>
      </c>
      <c r="Q1040" s="57">
        <v>0</v>
      </c>
    </row>
    <row r="1041" ht="39" customHeight="1">
      <c r="A1041" s="76"/>
      <c r="B1041" s="71"/>
      <c r="C1041" s="125" t="s">
        <v>280</v>
      </c>
      <c r="D1041" s="53"/>
      <c r="E1041" s="101">
        <f t="shared" si="746"/>
        <v>0</v>
      </c>
      <c r="F1041" s="101">
        <v>0</v>
      </c>
      <c r="G1041" s="101">
        <v>0</v>
      </c>
      <c r="H1041" s="101">
        <v>0</v>
      </c>
      <c r="I1041" s="101">
        <v>0</v>
      </c>
      <c r="J1041" s="101">
        <v>0</v>
      </c>
      <c r="K1041" s="101">
        <v>0</v>
      </c>
      <c r="L1041" s="101">
        <v>0</v>
      </c>
      <c r="M1041" s="101">
        <v>0</v>
      </c>
      <c r="N1041" s="101">
        <v>0</v>
      </c>
      <c r="O1041" s="102">
        <v>0</v>
      </c>
      <c r="P1041" s="102">
        <v>0</v>
      </c>
      <c r="Q1041" s="102">
        <v>0</v>
      </c>
    </row>
    <row r="1042" ht="19.5" customHeight="1">
      <c r="A1042" s="76"/>
      <c r="B1042" s="71"/>
      <c r="C1042" s="125" t="s">
        <v>16</v>
      </c>
      <c r="D1042" s="53"/>
      <c r="E1042" s="101">
        <f t="shared" si="746"/>
        <v>33620</v>
      </c>
      <c r="F1042" s="101">
        <v>0</v>
      </c>
      <c r="G1042" s="101">
        <v>0</v>
      </c>
      <c r="H1042" s="101">
        <v>0</v>
      </c>
      <c r="I1042" s="101">
        <v>0</v>
      </c>
      <c r="J1042" s="101">
        <v>0</v>
      </c>
      <c r="K1042" s="101">
        <v>0</v>
      </c>
      <c r="L1042" s="101">
        <v>0</v>
      </c>
      <c r="M1042" s="101">
        <v>33620</v>
      </c>
      <c r="N1042" s="101">
        <v>0</v>
      </c>
      <c r="O1042" s="102">
        <v>0</v>
      </c>
      <c r="P1042" s="102">
        <v>0</v>
      </c>
      <c r="Q1042" s="102">
        <v>0</v>
      </c>
    </row>
    <row r="1043" ht="18" customHeight="1">
      <c r="A1043" s="76"/>
      <c r="B1043" s="71"/>
      <c r="C1043" s="46" t="s">
        <v>17</v>
      </c>
      <c r="D1043" s="53"/>
      <c r="E1043" s="48">
        <f t="shared" si="746"/>
        <v>0</v>
      </c>
      <c r="F1043" s="48">
        <v>0</v>
      </c>
      <c r="G1043" s="48">
        <v>0</v>
      </c>
      <c r="H1043" s="48">
        <v>0</v>
      </c>
      <c r="I1043" s="48">
        <v>0</v>
      </c>
      <c r="J1043" s="48">
        <v>0</v>
      </c>
      <c r="K1043" s="48">
        <v>0</v>
      </c>
      <c r="L1043" s="48">
        <v>0</v>
      </c>
      <c r="M1043" s="48">
        <v>0</v>
      </c>
      <c r="N1043" s="48">
        <v>0</v>
      </c>
      <c r="O1043" s="57">
        <v>0</v>
      </c>
      <c r="P1043" s="57">
        <v>0</v>
      </c>
      <c r="Q1043" s="57">
        <v>0</v>
      </c>
    </row>
    <row r="1044" ht="28" customHeight="1">
      <c r="A1044" s="76"/>
      <c r="B1044" s="71"/>
      <c r="C1044" s="46" t="s">
        <v>18</v>
      </c>
      <c r="D1044" s="53"/>
      <c r="E1044" s="48">
        <f t="shared" si="746"/>
        <v>0</v>
      </c>
      <c r="F1044" s="48">
        <v>0</v>
      </c>
      <c r="G1044" s="48">
        <v>0</v>
      </c>
      <c r="H1044" s="48">
        <v>0</v>
      </c>
      <c r="I1044" s="48">
        <v>0</v>
      </c>
      <c r="J1044" s="48">
        <v>0</v>
      </c>
      <c r="K1044" s="48">
        <v>0</v>
      </c>
      <c r="L1044" s="48">
        <v>0</v>
      </c>
      <c r="M1044" s="48">
        <v>0</v>
      </c>
      <c r="N1044" s="48">
        <v>0</v>
      </c>
      <c r="O1044" s="57">
        <v>0</v>
      </c>
      <c r="P1044" s="57">
        <v>0</v>
      </c>
      <c r="Q1044" s="57">
        <v>0</v>
      </c>
    </row>
    <row r="1045" ht="33" customHeight="1">
      <c r="A1045" s="29"/>
      <c r="B1045" s="75"/>
      <c r="C1045" s="46" t="s">
        <v>24</v>
      </c>
      <c r="D1045" s="53"/>
      <c r="E1045" s="48">
        <f t="shared" si="746"/>
        <v>0</v>
      </c>
      <c r="F1045" s="48">
        <v>0</v>
      </c>
      <c r="G1045" s="48">
        <v>0</v>
      </c>
      <c r="H1045" s="48">
        <v>0</v>
      </c>
      <c r="I1045" s="48">
        <v>0</v>
      </c>
      <c r="J1045" s="48">
        <v>0</v>
      </c>
      <c r="K1045" s="48">
        <v>0</v>
      </c>
      <c r="L1045" s="48">
        <v>0</v>
      </c>
      <c r="M1045" s="48">
        <v>0</v>
      </c>
      <c r="N1045" s="48">
        <v>0</v>
      </c>
      <c r="O1045" s="57">
        <v>0</v>
      </c>
      <c r="P1045" s="57">
        <v>0</v>
      </c>
      <c r="Q1045" s="57">
        <v>0</v>
      </c>
    </row>
    <row r="1046" ht="24" customHeight="1">
      <c r="A1046" s="24" t="s">
        <v>294</v>
      </c>
      <c r="B1046" s="68" t="s">
        <v>295</v>
      </c>
      <c r="C1046" s="46" t="s">
        <v>10</v>
      </c>
      <c r="D1046" s="32"/>
      <c r="E1046" s="48">
        <f>E1047+E1048+E1049+E1050+E1053+E1055+E1054</f>
        <v>770879.69999999995</v>
      </c>
      <c r="F1046" s="48">
        <f>F1047+F1048+F1049+F1050+F1053+F1055+F1054</f>
        <v>0</v>
      </c>
      <c r="G1046" s="48">
        <f>G1047+G1048+G1049+G1050+G1053+G1055+G1054</f>
        <v>0</v>
      </c>
      <c r="H1046" s="48">
        <f>H1047+H1048+H1049+H1050+H1053+H1055+H1054</f>
        <v>0</v>
      </c>
      <c r="I1046" s="48">
        <f>I1047+I1048+I1049+I1050+I1053+I1055+I1054</f>
        <v>0</v>
      </c>
      <c r="J1046" s="48">
        <f>J1047+J1048+J1049+J1050+J1053+J1055+J1054</f>
        <v>0</v>
      </c>
      <c r="K1046" s="48">
        <f>K1047+K1048+K1049+K1050+K1053+K1055+K1054</f>
        <v>0</v>
      </c>
      <c r="L1046" s="48">
        <f>L1047+L1048+L1049+L1050+L1053+L1055+L1054</f>
        <v>0</v>
      </c>
      <c r="M1046" s="48">
        <f>M1047+M1048+M1049+M1050+M1053+M1055+M1054</f>
        <v>770879.69999999995</v>
      </c>
      <c r="N1046" s="48">
        <f>N1047+N1048+N1049+N1050+N1053+N1055</f>
        <v>0</v>
      </c>
      <c r="O1046" s="57">
        <f>O1047+O1048+O1049+O1050+O1053+O1055</f>
        <v>0</v>
      </c>
      <c r="P1046" s="57">
        <f>P1047+P1048+P1049+P1050+P1053+P1055</f>
        <v>0</v>
      </c>
      <c r="Q1046" s="57">
        <f>Q1047+Q1048+Q1049+Q1050+Q1053+Q1055</f>
        <v>0</v>
      </c>
    </row>
    <row r="1047" ht="22" customHeight="1">
      <c r="A1047" s="76"/>
      <c r="B1047" s="71"/>
      <c r="C1047" s="46" t="s">
        <v>11</v>
      </c>
      <c r="D1047" s="32"/>
      <c r="E1047" s="48">
        <f t="shared" ref="E1047:E1086" si="747">F1047+G1047+H1047+I1047+J1047+K1047+L1047+M1047+N1047+O1047+P1047+Q1047</f>
        <v>0</v>
      </c>
      <c r="F1047" s="48">
        <v>0</v>
      </c>
      <c r="G1047" s="48">
        <v>0</v>
      </c>
      <c r="H1047" s="48">
        <v>0</v>
      </c>
      <c r="I1047" s="48">
        <v>0</v>
      </c>
      <c r="J1047" s="48">
        <v>0</v>
      </c>
      <c r="K1047" s="48">
        <v>0</v>
      </c>
      <c r="L1047" s="48">
        <v>0</v>
      </c>
      <c r="M1047" s="48">
        <v>0</v>
      </c>
      <c r="N1047" s="48">
        <v>0</v>
      </c>
      <c r="O1047" s="57">
        <v>0</v>
      </c>
      <c r="P1047" s="57">
        <v>0</v>
      </c>
      <c r="Q1047" s="57">
        <v>0</v>
      </c>
    </row>
    <row r="1048" ht="21" customHeight="1">
      <c r="A1048" s="76"/>
      <c r="B1048" s="71"/>
      <c r="C1048" s="46" t="s">
        <v>22</v>
      </c>
      <c r="D1048" s="53"/>
      <c r="E1048" s="48">
        <f t="shared" si="747"/>
        <v>0</v>
      </c>
      <c r="F1048" s="48">
        <v>0</v>
      </c>
      <c r="G1048" s="48">
        <v>0</v>
      </c>
      <c r="H1048" s="48">
        <v>0</v>
      </c>
      <c r="I1048" s="48">
        <v>0</v>
      </c>
      <c r="J1048" s="48">
        <v>0</v>
      </c>
      <c r="K1048" s="48">
        <v>0</v>
      </c>
      <c r="L1048" s="48">
        <v>0</v>
      </c>
      <c r="M1048" s="48">
        <v>0</v>
      </c>
      <c r="N1048" s="48">
        <v>0</v>
      </c>
      <c r="O1048" s="57">
        <v>0</v>
      </c>
      <c r="P1048" s="57">
        <v>0</v>
      </c>
      <c r="Q1048" s="57">
        <v>0</v>
      </c>
    </row>
    <row r="1049" ht="23.5" customHeight="1">
      <c r="A1049" s="76"/>
      <c r="B1049" s="71"/>
      <c r="C1049" s="46" t="s">
        <v>13</v>
      </c>
      <c r="D1049" s="53"/>
      <c r="E1049" s="48">
        <f t="shared" si="747"/>
        <v>0</v>
      </c>
      <c r="F1049" s="48">
        <v>0</v>
      </c>
      <c r="G1049" s="48">
        <v>0</v>
      </c>
      <c r="H1049" s="48">
        <v>0</v>
      </c>
      <c r="I1049" s="48">
        <v>0</v>
      </c>
      <c r="J1049" s="48">
        <v>0</v>
      </c>
      <c r="K1049" s="48">
        <v>0</v>
      </c>
      <c r="L1049" s="48">
        <v>0</v>
      </c>
      <c r="M1049" s="48">
        <v>0</v>
      </c>
      <c r="N1049" s="48">
        <v>0</v>
      </c>
      <c r="O1049" s="57">
        <v>0</v>
      </c>
      <c r="P1049" s="57">
        <v>0</v>
      </c>
      <c r="Q1049" s="57">
        <v>0</v>
      </c>
    </row>
    <row r="1050" ht="31.5" customHeight="1">
      <c r="A1050" s="76"/>
      <c r="B1050" s="71"/>
      <c r="C1050" s="46" t="s">
        <v>14</v>
      </c>
      <c r="D1050" s="53" t="s">
        <v>140</v>
      </c>
      <c r="E1050" s="48">
        <f t="shared" si="747"/>
        <v>770879.69999999995</v>
      </c>
      <c r="F1050" s="48">
        <v>0</v>
      </c>
      <c r="G1050" s="48">
        <v>0</v>
      </c>
      <c r="H1050" s="48">
        <v>0</v>
      </c>
      <c r="I1050" s="48">
        <v>0</v>
      </c>
      <c r="J1050" s="48">
        <v>0</v>
      </c>
      <c r="K1050" s="48">
        <v>0</v>
      </c>
      <c r="L1050" s="48">
        <v>0</v>
      </c>
      <c r="M1050" s="48">
        <f>M1052</f>
        <v>770879.69999999995</v>
      </c>
      <c r="N1050" s="48">
        <v>0</v>
      </c>
      <c r="O1050" s="57">
        <v>0</v>
      </c>
      <c r="P1050" s="57">
        <v>0</v>
      </c>
      <c r="Q1050" s="57">
        <v>0</v>
      </c>
    </row>
    <row r="1051" ht="41.5" customHeight="1">
      <c r="A1051" s="76"/>
      <c r="B1051" s="71"/>
      <c r="C1051" s="125" t="s">
        <v>280</v>
      </c>
      <c r="D1051" s="53"/>
      <c r="E1051" s="101">
        <f t="shared" si="747"/>
        <v>0</v>
      </c>
      <c r="F1051" s="101">
        <v>0</v>
      </c>
      <c r="G1051" s="101">
        <v>0</v>
      </c>
      <c r="H1051" s="101">
        <v>0</v>
      </c>
      <c r="I1051" s="101">
        <v>0</v>
      </c>
      <c r="J1051" s="101">
        <v>0</v>
      </c>
      <c r="K1051" s="101">
        <v>0</v>
      </c>
      <c r="L1051" s="101">
        <v>0</v>
      </c>
      <c r="M1051" s="101">
        <v>0</v>
      </c>
      <c r="N1051" s="101">
        <v>0</v>
      </c>
      <c r="O1051" s="102">
        <v>0</v>
      </c>
      <c r="P1051" s="102">
        <v>0</v>
      </c>
      <c r="Q1051" s="102">
        <v>0</v>
      </c>
    </row>
    <row r="1052" ht="19" customHeight="1">
      <c r="A1052" s="76"/>
      <c r="B1052" s="71"/>
      <c r="C1052" s="125" t="s">
        <v>16</v>
      </c>
      <c r="D1052" s="53"/>
      <c r="E1052" s="101">
        <f t="shared" si="747"/>
        <v>770879.69999999995</v>
      </c>
      <c r="F1052" s="101">
        <v>0</v>
      </c>
      <c r="G1052" s="101">
        <v>0</v>
      </c>
      <c r="H1052" s="101">
        <v>0</v>
      </c>
      <c r="I1052" s="101">
        <v>0</v>
      </c>
      <c r="J1052" s="101">
        <v>0</v>
      </c>
      <c r="K1052" s="101">
        <v>0</v>
      </c>
      <c r="L1052" s="101">
        <v>0</v>
      </c>
      <c r="M1052" s="101">
        <v>770879.69999999995</v>
      </c>
      <c r="N1052" s="101">
        <v>0</v>
      </c>
      <c r="O1052" s="102">
        <v>0</v>
      </c>
      <c r="P1052" s="102">
        <v>0</v>
      </c>
      <c r="Q1052" s="102">
        <v>0</v>
      </c>
    </row>
    <row r="1053" ht="19.5" customHeight="1">
      <c r="A1053" s="76"/>
      <c r="B1053" s="71"/>
      <c r="C1053" s="46" t="s">
        <v>17</v>
      </c>
      <c r="D1053" s="53"/>
      <c r="E1053" s="48">
        <f t="shared" si="747"/>
        <v>0</v>
      </c>
      <c r="F1053" s="48">
        <v>0</v>
      </c>
      <c r="G1053" s="48">
        <v>0</v>
      </c>
      <c r="H1053" s="48">
        <v>0</v>
      </c>
      <c r="I1053" s="48">
        <v>0</v>
      </c>
      <c r="J1053" s="48">
        <v>0</v>
      </c>
      <c r="K1053" s="48">
        <v>0</v>
      </c>
      <c r="L1053" s="48">
        <v>0</v>
      </c>
      <c r="M1053" s="48">
        <v>0</v>
      </c>
      <c r="N1053" s="48">
        <v>0</v>
      </c>
      <c r="O1053" s="57">
        <v>0</v>
      </c>
      <c r="P1053" s="57">
        <v>0</v>
      </c>
      <c r="Q1053" s="57">
        <v>0</v>
      </c>
    </row>
    <row r="1054" ht="28" customHeight="1">
      <c r="A1054" s="76"/>
      <c r="B1054" s="71"/>
      <c r="C1054" s="46" t="s">
        <v>18</v>
      </c>
      <c r="D1054" s="53"/>
      <c r="E1054" s="48">
        <f t="shared" si="747"/>
        <v>0</v>
      </c>
      <c r="F1054" s="48">
        <v>0</v>
      </c>
      <c r="G1054" s="48">
        <v>0</v>
      </c>
      <c r="H1054" s="48">
        <v>0</v>
      </c>
      <c r="I1054" s="48">
        <v>0</v>
      </c>
      <c r="J1054" s="48">
        <v>0</v>
      </c>
      <c r="K1054" s="48">
        <v>0</v>
      </c>
      <c r="L1054" s="48">
        <v>0</v>
      </c>
      <c r="M1054" s="48">
        <v>0</v>
      </c>
      <c r="N1054" s="48">
        <v>0</v>
      </c>
      <c r="O1054" s="57">
        <v>0</v>
      </c>
      <c r="P1054" s="57">
        <v>0</v>
      </c>
      <c r="Q1054" s="57">
        <v>0</v>
      </c>
    </row>
    <row r="1055" ht="31" customHeight="1">
      <c r="A1055" s="29"/>
      <c r="B1055" s="75"/>
      <c r="C1055" s="46" t="s">
        <v>24</v>
      </c>
      <c r="D1055" s="53"/>
      <c r="E1055" s="48">
        <f t="shared" si="747"/>
        <v>0</v>
      </c>
      <c r="F1055" s="48">
        <v>0</v>
      </c>
      <c r="G1055" s="48">
        <v>0</v>
      </c>
      <c r="H1055" s="48">
        <v>0</v>
      </c>
      <c r="I1055" s="48">
        <v>0</v>
      </c>
      <c r="J1055" s="48">
        <v>0</v>
      </c>
      <c r="K1055" s="48">
        <v>0</v>
      </c>
      <c r="L1055" s="48">
        <v>0</v>
      </c>
      <c r="M1055" s="48">
        <v>0</v>
      </c>
      <c r="N1055" s="48">
        <v>0</v>
      </c>
      <c r="O1055" s="57">
        <v>0</v>
      </c>
      <c r="P1055" s="57">
        <v>0</v>
      </c>
      <c r="Q1055" s="57">
        <v>0</v>
      </c>
    </row>
    <row r="1056" ht="20.100000000000001" customHeight="1">
      <c r="A1056" s="24" t="s">
        <v>296</v>
      </c>
      <c r="B1056" s="68" t="s">
        <v>297</v>
      </c>
      <c r="C1056" s="46" t="s">
        <v>10</v>
      </c>
      <c r="D1056" s="53"/>
      <c r="E1056" s="48">
        <f t="shared" si="747"/>
        <v>42064.199999999997</v>
      </c>
      <c r="F1056" s="48">
        <v>0</v>
      </c>
      <c r="G1056" s="48">
        <v>0</v>
      </c>
      <c r="H1056" s="48">
        <v>0</v>
      </c>
      <c r="I1056" s="48">
        <v>0</v>
      </c>
      <c r="J1056" s="48">
        <v>0</v>
      </c>
      <c r="K1056" s="48">
        <v>0</v>
      </c>
      <c r="L1056" s="48">
        <v>0</v>
      </c>
      <c r="M1056" s="48">
        <v>0</v>
      </c>
      <c r="N1056" s="48">
        <f>N1057+N1058+N1059+N1060</f>
        <v>42064.199999999997</v>
      </c>
      <c r="O1056" s="57">
        <f>O1057+O1058+O1059+O1060</f>
        <v>0</v>
      </c>
      <c r="P1056" s="57">
        <f>P1057+P1058+P1059+P1060</f>
        <v>0</v>
      </c>
      <c r="Q1056" s="57">
        <f>Q1057+Q1058+Q1059+Q1060</f>
        <v>0</v>
      </c>
    </row>
    <row r="1057" ht="20.100000000000001" customHeight="1">
      <c r="A1057" s="76"/>
      <c r="B1057" s="71"/>
      <c r="C1057" s="46" t="s">
        <v>11</v>
      </c>
      <c r="D1057" s="53"/>
      <c r="E1057" s="48">
        <f t="shared" si="747"/>
        <v>0</v>
      </c>
      <c r="F1057" s="48">
        <v>0</v>
      </c>
      <c r="G1057" s="48">
        <v>0</v>
      </c>
      <c r="H1057" s="48">
        <v>0</v>
      </c>
      <c r="I1057" s="48">
        <v>0</v>
      </c>
      <c r="J1057" s="48">
        <v>0</v>
      </c>
      <c r="K1057" s="48">
        <v>0</v>
      </c>
      <c r="L1057" s="48">
        <v>0</v>
      </c>
      <c r="M1057" s="48">
        <v>0</v>
      </c>
      <c r="N1057" s="48">
        <v>0</v>
      </c>
      <c r="O1057" s="57">
        <v>0</v>
      </c>
      <c r="P1057" s="57">
        <v>0</v>
      </c>
      <c r="Q1057" s="57">
        <v>0</v>
      </c>
    </row>
    <row r="1058" ht="20.100000000000001" customHeight="1">
      <c r="A1058" s="76"/>
      <c r="B1058" s="71"/>
      <c r="C1058" s="46" t="s">
        <v>22</v>
      </c>
      <c r="D1058" s="53"/>
      <c r="E1058" s="48">
        <f t="shared" si="747"/>
        <v>0</v>
      </c>
      <c r="F1058" s="48">
        <v>0</v>
      </c>
      <c r="G1058" s="48">
        <v>0</v>
      </c>
      <c r="H1058" s="48">
        <v>0</v>
      </c>
      <c r="I1058" s="48">
        <v>0</v>
      </c>
      <c r="J1058" s="48">
        <v>0</v>
      </c>
      <c r="K1058" s="48">
        <v>0</v>
      </c>
      <c r="L1058" s="48">
        <v>0</v>
      </c>
      <c r="M1058" s="48">
        <v>0</v>
      </c>
      <c r="N1058" s="48">
        <v>0</v>
      </c>
      <c r="O1058" s="57">
        <v>0</v>
      </c>
      <c r="P1058" s="57">
        <v>0</v>
      </c>
      <c r="Q1058" s="57">
        <v>0</v>
      </c>
    </row>
    <row r="1059" ht="22" customHeight="1">
      <c r="A1059" s="76"/>
      <c r="B1059" s="71"/>
      <c r="C1059" s="46" t="s">
        <v>13</v>
      </c>
      <c r="D1059" s="53"/>
      <c r="E1059" s="48">
        <f t="shared" si="747"/>
        <v>0</v>
      </c>
      <c r="F1059" s="48">
        <v>0</v>
      </c>
      <c r="G1059" s="48">
        <v>0</v>
      </c>
      <c r="H1059" s="48">
        <v>0</v>
      </c>
      <c r="I1059" s="48">
        <v>0</v>
      </c>
      <c r="J1059" s="48">
        <v>0</v>
      </c>
      <c r="K1059" s="48">
        <v>0</v>
      </c>
      <c r="L1059" s="48">
        <v>0</v>
      </c>
      <c r="M1059" s="48">
        <v>0</v>
      </c>
      <c r="N1059" s="48">
        <v>0</v>
      </c>
      <c r="O1059" s="57">
        <v>0</v>
      </c>
      <c r="P1059" s="57">
        <v>0</v>
      </c>
      <c r="Q1059" s="57">
        <v>0</v>
      </c>
    </row>
    <row r="1060" ht="30" customHeight="1">
      <c r="A1060" s="76"/>
      <c r="B1060" s="71"/>
      <c r="C1060" s="46" t="s">
        <v>14</v>
      </c>
      <c r="D1060" s="53" t="s">
        <v>140</v>
      </c>
      <c r="E1060" s="48">
        <f t="shared" si="747"/>
        <v>42064.199999999997</v>
      </c>
      <c r="F1060" s="48">
        <v>0</v>
      </c>
      <c r="G1060" s="48">
        <v>0</v>
      </c>
      <c r="H1060" s="48">
        <v>0</v>
      </c>
      <c r="I1060" s="48">
        <v>0</v>
      </c>
      <c r="J1060" s="48">
        <v>0</v>
      </c>
      <c r="K1060" s="48">
        <v>0</v>
      </c>
      <c r="L1060" s="48">
        <v>0</v>
      </c>
      <c r="M1060" s="48">
        <v>0</v>
      </c>
      <c r="N1060" s="48">
        <f>N1062</f>
        <v>42064.199999999997</v>
      </c>
      <c r="O1060" s="57">
        <v>0</v>
      </c>
      <c r="P1060" s="57">
        <v>0</v>
      </c>
      <c r="Q1060" s="57">
        <v>0</v>
      </c>
    </row>
    <row r="1061" ht="31" customHeight="1">
      <c r="A1061" s="76"/>
      <c r="B1061" s="71"/>
      <c r="C1061" s="126" t="s">
        <v>280</v>
      </c>
      <c r="D1061" s="53"/>
      <c r="E1061" s="62">
        <f t="shared" si="747"/>
        <v>0</v>
      </c>
      <c r="F1061" s="62">
        <v>0</v>
      </c>
      <c r="G1061" s="62">
        <v>0</v>
      </c>
      <c r="H1061" s="62">
        <v>0</v>
      </c>
      <c r="I1061" s="62">
        <v>0</v>
      </c>
      <c r="J1061" s="62">
        <v>0</v>
      </c>
      <c r="K1061" s="62">
        <v>0</v>
      </c>
      <c r="L1061" s="62">
        <v>0</v>
      </c>
      <c r="M1061" s="62">
        <v>0</v>
      </c>
      <c r="N1061" s="62">
        <v>0</v>
      </c>
      <c r="O1061" s="63">
        <v>0</v>
      </c>
      <c r="P1061" s="63">
        <v>0</v>
      </c>
      <c r="Q1061" s="63">
        <v>0</v>
      </c>
    </row>
    <row r="1062" ht="21" customHeight="1">
      <c r="A1062" s="76"/>
      <c r="B1062" s="71"/>
      <c r="C1062" s="126" t="s">
        <v>16</v>
      </c>
      <c r="D1062" s="53" t="s">
        <v>140</v>
      </c>
      <c r="E1062" s="62">
        <f t="shared" si="747"/>
        <v>42064.199999999997</v>
      </c>
      <c r="F1062" s="62">
        <v>0</v>
      </c>
      <c r="G1062" s="62">
        <v>0</v>
      </c>
      <c r="H1062" s="62">
        <v>0</v>
      </c>
      <c r="I1062" s="62">
        <v>0</v>
      </c>
      <c r="J1062" s="62">
        <v>0</v>
      </c>
      <c r="K1062" s="62">
        <v>0</v>
      </c>
      <c r="L1062" s="62">
        <v>0</v>
      </c>
      <c r="M1062" s="62">
        <v>0</v>
      </c>
      <c r="N1062" s="62">
        <v>42064.199999999997</v>
      </c>
      <c r="O1062" s="63">
        <v>0</v>
      </c>
      <c r="P1062" s="63">
        <v>0</v>
      </c>
      <c r="Q1062" s="63">
        <v>0</v>
      </c>
    </row>
    <row r="1063" ht="19" customHeight="1">
      <c r="A1063" s="76"/>
      <c r="B1063" s="71"/>
      <c r="C1063" s="46" t="s">
        <v>17</v>
      </c>
      <c r="D1063" s="53"/>
      <c r="E1063" s="48">
        <f t="shared" si="747"/>
        <v>0</v>
      </c>
      <c r="F1063" s="48">
        <v>0</v>
      </c>
      <c r="G1063" s="48">
        <v>0</v>
      </c>
      <c r="H1063" s="48">
        <v>0</v>
      </c>
      <c r="I1063" s="48">
        <v>0</v>
      </c>
      <c r="J1063" s="48">
        <v>0</v>
      </c>
      <c r="K1063" s="48">
        <v>0</v>
      </c>
      <c r="L1063" s="48">
        <v>0</v>
      </c>
      <c r="M1063" s="48">
        <v>0</v>
      </c>
      <c r="N1063" s="48">
        <v>0</v>
      </c>
      <c r="O1063" s="57">
        <v>0</v>
      </c>
      <c r="P1063" s="57">
        <v>0</v>
      </c>
      <c r="Q1063" s="57">
        <v>0</v>
      </c>
    </row>
    <row r="1064" ht="28" customHeight="1">
      <c r="A1064" s="76"/>
      <c r="B1064" s="71"/>
      <c r="C1064" s="46" t="s">
        <v>18</v>
      </c>
      <c r="D1064" s="53"/>
      <c r="E1064" s="48">
        <f t="shared" si="747"/>
        <v>0</v>
      </c>
      <c r="F1064" s="48">
        <v>0</v>
      </c>
      <c r="G1064" s="48">
        <v>0</v>
      </c>
      <c r="H1064" s="48">
        <v>0</v>
      </c>
      <c r="I1064" s="48">
        <v>0</v>
      </c>
      <c r="J1064" s="48">
        <v>0</v>
      </c>
      <c r="K1064" s="48">
        <v>0</v>
      </c>
      <c r="L1064" s="48">
        <v>0</v>
      </c>
      <c r="M1064" s="48">
        <v>0</v>
      </c>
      <c r="N1064" s="48">
        <v>0</v>
      </c>
      <c r="O1064" s="57">
        <v>0</v>
      </c>
      <c r="P1064" s="57">
        <v>0</v>
      </c>
      <c r="Q1064" s="57">
        <v>0</v>
      </c>
    </row>
    <row r="1065" ht="31.5" customHeight="1">
      <c r="A1065" s="29"/>
      <c r="B1065" s="75"/>
      <c r="C1065" s="46" t="s">
        <v>24</v>
      </c>
      <c r="D1065" s="53"/>
      <c r="E1065" s="48">
        <f t="shared" si="747"/>
        <v>0</v>
      </c>
      <c r="F1065" s="48">
        <v>0</v>
      </c>
      <c r="G1065" s="48">
        <v>0</v>
      </c>
      <c r="H1065" s="48">
        <v>0</v>
      </c>
      <c r="I1065" s="48">
        <v>0</v>
      </c>
      <c r="J1065" s="48">
        <v>0</v>
      </c>
      <c r="K1065" s="48">
        <v>0</v>
      </c>
      <c r="L1065" s="48">
        <v>0</v>
      </c>
      <c r="M1065" s="48">
        <v>0</v>
      </c>
      <c r="N1065" s="48">
        <v>0</v>
      </c>
      <c r="O1065" s="57">
        <v>0</v>
      </c>
      <c r="P1065" s="57">
        <v>0</v>
      </c>
      <c r="Q1065" s="57">
        <v>0</v>
      </c>
    </row>
    <row r="1066" ht="21" customHeight="1">
      <c r="A1066" s="127" t="s">
        <v>298</v>
      </c>
      <c r="B1066" s="128" t="s">
        <v>299</v>
      </c>
      <c r="C1066" s="129" t="s">
        <v>10</v>
      </c>
      <c r="D1066" s="130"/>
      <c r="E1066" s="131">
        <f t="shared" si="747"/>
        <v>92186.899999999994</v>
      </c>
      <c r="F1066" s="131">
        <v>0</v>
      </c>
      <c r="G1066" s="131">
        <v>0</v>
      </c>
      <c r="H1066" s="131">
        <v>0</v>
      </c>
      <c r="I1066" s="131">
        <v>0</v>
      </c>
      <c r="J1066" s="131">
        <v>0</v>
      </c>
      <c r="K1066" s="131">
        <v>0</v>
      </c>
      <c r="L1066" s="131">
        <v>0</v>
      </c>
      <c r="M1066" s="131">
        <v>0</v>
      </c>
      <c r="N1066" s="131">
        <f>N1067+N1068+N1069+N1070</f>
        <v>92186.899999999994</v>
      </c>
      <c r="O1066" s="57">
        <f>O1067+O1068+O1069+O1070</f>
        <v>0</v>
      </c>
      <c r="P1066" s="57">
        <f>P1067+P1068+P1069+P1070</f>
        <v>0</v>
      </c>
      <c r="Q1066" s="57">
        <f>Q1067+Q1068+Q1069+Q1070</f>
        <v>0</v>
      </c>
    </row>
    <row r="1067" ht="18.5" customHeight="1">
      <c r="A1067" s="132"/>
      <c r="B1067" s="133"/>
      <c r="C1067" s="129" t="s">
        <v>11</v>
      </c>
      <c r="D1067" s="130"/>
      <c r="E1067" s="131">
        <f t="shared" si="747"/>
        <v>0</v>
      </c>
      <c r="F1067" s="131">
        <v>0</v>
      </c>
      <c r="G1067" s="131">
        <v>0</v>
      </c>
      <c r="H1067" s="131">
        <v>0</v>
      </c>
      <c r="I1067" s="131">
        <v>0</v>
      </c>
      <c r="J1067" s="131">
        <v>0</v>
      </c>
      <c r="K1067" s="131">
        <v>0</v>
      </c>
      <c r="L1067" s="131">
        <v>0</v>
      </c>
      <c r="M1067" s="131">
        <v>0</v>
      </c>
      <c r="N1067" s="131">
        <v>0</v>
      </c>
      <c r="O1067" s="57">
        <v>0</v>
      </c>
      <c r="P1067" s="57">
        <v>0</v>
      </c>
      <c r="Q1067" s="57">
        <v>0</v>
      </c>
    </row>
    <row r="1068" ht="19.5" customHeight="1">
      <c r="A1068" s="132"/>
      <c r="B1068" s="133"/>
      <c r="C1068" s="129" t="s">
        <v>22</v>
      </c>
      <c r="D1068" s="130"/>
      <c r="E1068" s="131">
        <f t="shared" si="747"/>
        <v>0</v>
      </c>
      <c r="F1068" s="131">
        <v>0</v>
      </c>
      <c r="G1068" s="131">
        <v>0</v>
      </c>
      <c r="H1068" s="131">
        <v>0</v>
      </c>
      <c r="I1068" s="131">
        <v>0</v>
      </c>
      <c r="J1068" s="131">
        <v>0</v>
      </c>
      <c r="K1068" s="131">
        <v>0</v>
      </c>
      <c r="L1068" s="131">
        <v>0</v>
      </c>
      <c r="M1068" s="131">
        <v>0</v>
      </c>
      <c r="N1068" s="131">
        <v>0</v>
      </c>
      <c r="O1068" s="57">
        <v>0</v>
      </c>
      <c r="P1068" s="57">
        <v>0</v>
      </c>
      <c r="Q1068" s="57">
        <v>0</v>
      </c>
    </row>
    <row r="1069" ht="20" customHeight="1">
      <c r="A1069" s="132"/>
      <c r="B1069" s="133"/>
      <c r="C1069" s="129" t="s">
        <v>13</v>
      </c>
      <c r="D1069" s="130"/>
      <c r="E1069" s="131">
        <f t="shared" si="747"/>
        <v>0</v>
      </c>
      <c r="F1069" s="131">
        <v>0</v>
      </c>
      <c r="G1069" s="131">
        <v>0</v>
      </c>
      <c r="H1069" s="131">
        <v>0</v>
      </c>
      <c r="I1069" s="131">
        <v>0</v>
      </c>
      <c r="J1069" s="131">
        <v>0</v>
      </c>
      <c r="K1069" s="131">
        <v>0</v>
      </c>
      <c r="L1069" s="131">
        <v>0</v>
      </c>
      <c r="M1069" s="131">
        <v>0</v>
      </c>
      <c r="N1069" s="131">
        <v>0</v>
      </c>
      <c r="O1069" s="57">
        <v>0</v>
      </c>
      <c r="P1069" s="57">
        <v>0</v>
      </c>
      <c r="Q1069" s="57">
        <v>0</v>
      </c>
    </row>
    <row r="1070" ht="29.5" customHeight="1">
      <c r="A1070" s="132"/>
      <c r="B1070" s="133"/>
      <c r="C1070" s="129" t="s">
        <v>14</v>
      </c>
      <c r="D1070" s="130" t="s">
        <v>140</v>
      </c>
      <c r="E1070" s="131">
        <f t="shared" si="747"/>
        <v>92186.899999999994</v>
      </c>
      <c r="F1070" s="131">
        <v>0</v>
      </c>
      <c r="G1070" s="131">
        <v>0</v>
      </c>
      <c r="H1070" s="131">
        <v>0</v>
      </c>
      <c r="I1070" s="131">
        <v>0</v>
      </c>
      <c r="J1070" s="131">
        <v>0</v>
      </c>
      <c r="K1070" s="131">
        <v>0</v>
      </c>
      <c r="L1070" s="131">
        <v>0</v>
      </c>
      <c r="M1070" s="131">
        <v>0</v>
      </c>
      <c r="N1070" s="131">
        <v>92186.899999999994</v>
      </c>
      <c r="O1070" s="57">
        <v>0</v>
      </c>
      <c r="P1070" s="57">
        <v>0</v>
      </c>
      <c r="Q1070" s="57">
        <v>0</v>
      </c>
    </row>
    <row r="1071" ht="31.5" customHeight="1">
      <c r="A1071" s="132"/>
      <c r="B1071" s="133"/>
      <c r="C1071" s="134" t="s">
        <v>280</v>
      </c>
      <c r="D1071" s="130"/>
      <c r="E1071" s="135">
        <f t="shared" si="747"/>
        <v>0</v>
      </c>
      <c r="F1071" s="135">
        <v>0</v>
      </c>
      <c r="G1071" s="135">
        <v>0</v>
      </c>
      <c r="H1071" s="135">
        <v>0</v>
      </c>
      <c r="I1071" s="135">
        <v>0</v>
      </c>
      <c r="J1071" s="135">
        <v>0</v>
      </c>
      <c r="K1071" s="135">
        <v>0</v>
      </c>
      <c r="L1071" s="135">
        <v>0</v>
      </c>
      <c r="M1071" s="135">
        <v>0</v>
      </c>
      <c r="N1071" s="135">
        <v>0</v>
      </c>
      <c r="O1071" s="57">
        <v>0</v>
      </c>
      <c r="P1071" s="57">
        <v>0</v>
      </c>
      <c r="Q1071" s="57">
        <v>0</v>
      </c>
    </row>
    <row r="1072" ht="25" customHeight="1">
      <c r="A1072" s="132"/>
      <c r="B1072" s="133"/>
      <c r="C1072" s="134" t="s">
        <v>16</v>
      </c>
      <c r="D1072" s="130"/>
      <c r="E1072" s="135">
        <f t="shared" si="747"/>
        <v>0</v>
      </c>
      <c r="F1072" s="135">
        <v>0</v>
      </c>
      <c r="G1072" s="135">
        <v>0</v>
      </c>
      <c r="H1072" s="135">
        <v>0</v>
      </c>
      <c r="I1072" s="135">
        <v>0</v>
      </c>
      <c r="J1072" s="135">
        <v>0</v>
      </c>
      <c r="K1072" s="135">
        <v>0</v>
      </c>
      <c r="L1072" s="135">
        <v>0</v>
      </c>
      <c r="M1072" s="135">
        <v>0</v>
      </c>
      <c r="N1072" s="135">
        <v>0</v>
      </c>
      <c r="O1072" s="57">
        <v>0</v>
      </c>
      <c r="P1072" s="57">
        <v>0</v>
      </c>
      <c r="Q1072" s="57">
        <v>0</v>
      </c>
    </row>
    <row r="1073" ht="24" customHeight="1">
      <c r="A1073" s="132"/>
      <c r="B1073" s="133"/>
      <c r="C1073" s="129" t="s">
        <v>17</v>
      </c>
      <c r="D1073" s="130"/>
      <c r="E1073" s="131">
        <f t="shared" si="747"/>
        <v>0</v>
      </c>
      <c r="F1073" s="131">
        <v>0</v>
      </c>
      <c r="G1073" s="131">
        <v>0</v>
      </c>
      <c r="H1073" s="131">
        <v>0</v>
      </c>
      <c r="I1073" s="131">
        <v>0</v>
      </c>
      <c r="J1073" s="131">
        <v>0</v>
      </c>
      <c r="K1073" s="131">
        <v>0</v>
      </c>
      <c r="L1073" s="131">
        <v>0</v>
      </c>
      <c r="M1073" s="131">
        <v>0</v>
      </c>
      <c r="N1073" s="131">
        <v>0</v>
      </c>
      <c r="O1073" s="57">
        <v>0</v>
      </c>
      <c r="P1073" s="57">
        <v>0</v>
      </c>
      <c r="Q1073" s="57">
        <v>0</v>
      </c>
    </row>
    <row r="1074" ht="29.5" customHeight="1">
      <c r="A1074" s="132"/>
      <c r="B1074" s="133"/>
      <c r="C1074" s="129" t="s">
        <v>18</v>
      </c>
      <c r="D1074" s="130"/>
      <c r="E1074" s="131">
        <f t="shared" si="747"/>
        <v>0</v>
      </c>
      <c r="F1074" s="131">
        <v>0</v>
      </c>
      <c r="G1074" s="131">
        <v>0</v>
      </c>
      <c r="H1074" s="131">
        <v>0</v>
      </c>
      <c r="I1074" s="131">
        <v>0</v>
      </c>
      <c r="J1074" s="131">
        <v>0</v>
      </c>
      <c r="K1074" s="131">
        <v>0</v>
      </c>
      <c r="L1074" s="131">
        <v>0</v>
      </c>
      <c r="M1074" s="131">
        <v>0</v>
      </c>
      <c r="N1074" s="131">
        <v>0</v>
      </c>
      <c r="O1074" s="57">
        <v>0</v>
      </c>
      <c r="P1074" s="57">
        <v>0</v>
      </c>
      <c r="Q1074" s="57">
        <v>0</v>
      </c>
    </row>
    <row r="1075" ht="31.5" customHeight="1">
      <c r="A1075" s="136"/>
      <c r="B1075" s="137"/>
      <c r="C1075" s="129" t="s">
        <v>24</v>
      </c>
      <c r="D1075" s="130"/>
      <c r="E1075" s="131">
        <f t="shared" si="747"/>
        <v>0</v>
      </c>
      <c r="F1075" s="131">
        <v>0</v>
      </c>
      <c r="G1075" s="131">
        <v>0</v>
      </c>
      <c r="H1075" s="131">
        <v>0</v>
      </c>
      <c r="I1075" s="131">
        <v>0</v>
      </c>
      <c r="J1075" s="131">
        <v>0</v>
      </c>
      <c r="K1075" s="131">
        <v>0</v>
      </c>
      <c r="L1075" s="131">
        <v>0</v>
      </c>
      <c r="M1075" s="131">
        <v>0</v>
      </c>
      <c r="N1075" s="131">
        <v>0</v>
      </c>
      <c r="O1075" s="57">
        <v>0</v>
      </c>
      <c r="P1075" s="57">
        <v>0</v>
      </c>
      <c r="Q1075" s="57">
        <v>0</v>
      </c>
    </row>
    <row r="1076" ht="18" customHeight="1">
      <c r="A1076" s="67" t="s">
        <v>300</v>
      </c>
      <c r="B1076" s="46" t="s">
        <v>301</v>
      </c>
      <c r="C1076" s="46" t="s">
        <v>10</v>
      </c>
      <c r="D1076" s="32"/>
      <c r="E1076" s="48">
        <f t="shared" si="747"/>
        <v>1231488.5769800001</v>
      </c>
      <c r="F1076" s="48">
        <f>F1077+F1078+F1079+F1080+F1081+F1083</f>
        <v>0</v>
      </c>
      <c r="G1076" s="48">
        <f>G1077+G1078+G1079+G1080+G1081+G1083</f>
        <v>0</v>
      </c>
      <c r="H1076" s="48">
        <f>H1077+H1078+H1079+H1080+H1081+H1083</f>
        <v>0</v>
      </c>
      <c r="I1076" s="48">
        <f>I1077+I1078+I1079+I1080+I1081+I1083</f>
        <v>304099.38445000001</v>
      </c>
      <c r="J1076" s="48">
        <f>J1077+J1078+J1079+J1080+J1081+J1083</f>
        <v>418952.63769999996</v>
      </c>
      <c r="K1076" s="48">
        <f>K1077+K1078+K1079+K1080+K1081+K1083</f>
        <v>67634.399999999994</v>
      </c>
      <c r="L1076" s="48">
        <f>L1077+L1078+L1079+L1080+L1081+L1083</f>
        <v>77990.441749999998</v>
      </c>
      <c r="M1076" s="48">
        <f>M1077+M1078+M1079+M1080+M1081+M1083</f>
        <v>73066.948350000006</v>
      </c>
      <c r="N1076" s="48">
        <f>N1077+N1078+N1079+N1080+N1081+N1083</f>
        <v>64965.237730000001</v>
      </c>
      <c r="O1076" s="57">
        <f>O1077+O1078+O1079+O1080+O1081+O1083</f>
        <v>74926.509000000005</v>
      </c>
      <c r="P1076" s="57">
        <f>P1077+P1078+P1079+P1080+P1081+P1083</f>
        <v>74926.509000000005</v>
      </c>
      <c r="Q1076" s="57">
        <f>Q1077+Q1078+Q1079+Q1080+Q1081+Q1083</f>
        <v>74926.509000000005</v>
      </c>
    </row>
    <row r="1077" ht="20.100000000000001" customHeight="1">
      <c r="A1077" s="70"/>
      <c r="B1077" s="52"/>
      <c r="C1077" s="46" t="s">
        <v>11</v>
      </c>
      <c r="D1077" s="32">
        <v>814</v>
      </c>
      <c r="E1077" s="48">
        <f t="shared" si="747"/>
        <v>287678.21648</v>
      </c>
      <c r="F1077" s="48">
        <f t="shared" ref="F1077:F1083" si="748">F1085+F1101+F1117</f>
        <v>0</v>
      </c>
      <c r="G1077" s="48">
        <f t="shared" ref="G1077:G1083" si="749">G1085+G1101+G1117</f>
        <v>0</v>
      </c>
      <c r="H1077" s="48">
        <f t="shared" ref="H1077:H1083" si="750">H1085+H1101+H1117</f>
        <v>0</v>
      </c>
      <c r="I1077" s="48">
        <f t="shared" ref="I1077:I1083" si="751">I1085+I1101+I1117</f>
        <v>146320.40100000001</v>
      </c>
      <c r="J1077" s="48">
        <f t="shared" ref="J1077:J1083" si="752">J1085+J1101+J1117</f>
        <v>130985.10000000001</v>
      </c>
      <c r="K1077" s="48">
        <f t="shared" ref="K1077:K1083" si="753">K1085+K1101+K1117</f>
        <v>0</v>
      </c>
      <c r="L1077" s="48">
        <f t="shared" ref="L1077:L1083" si="754">L1085+L1101+L1117</f>
        <v>9323.1680199999992</v>
      </c>
      <c r="M1077" s="48">
        <f t="shared" ref="M1077:M1083" si="755">M1085+M1101+M1117</f>
        <v>1049.54746</v>
      </c>
      <c r="N1077" s="48">
        <f t="shared" ref="N1077:N1083" si="756">N1085+N1101+N1117</f>
        <v>0</v>
      </c>
      <c r="O1077" s="57">
        <f t="shared" ref="O1077:O1083" si="757">O1085+O1101+O1117</f>
        <v>0</v>
      </c>
      <c r="P1077" s="57">
        <f t="shared" ref="P1077:P1083" si="758">P1085+P1101+P1117</f>
        <v>0</v>
      </c>
      <c r="Q1077" s="57">
        <f t="shared" ref="Q1077:Q1083" si="759">Q1085+Q1101+Q1117</f>
        <v>0</v>
      </c>
    </row>
    <row r="1078" ht="19" customHeight="1">
      <c r="A1078" s="70"/>
      <c r="B1078" s="52"/>
      <c r="C1078" s="46" t="s">
        <v>302</v>
      </c>
      <c r="D1078" s="53" t="s">
        <v>23</v>
      </c>
      <c r="E1078" s="48">
        <f t="shared" si="747"/>
        <v>943810.36049999995</v>
      </c>
      <c r="F1078" s="48">
        <f t="shared" si="748"/>
        <v>0</v>
      </c>
      <c r="G1078" s="48">
        <f t="shared" si="749"/>
        <v>0</v>
      </c>
      <c r="H1078" s="48">
        <f t="shared" si="750"/>
        <v>0</v>
      </c>
      <c r="I1078" s="48">
        <f t="shared" si="751"/>
        <v>157778.98345</v>
      </c>
      <c r="J1078" s="48">
        <f t="shared" si="752"/>
        <v>287967.53769999999</v>
      </c>
      <c r="K1078" s="48">
        <f t="shared" si="753"/>
        <v>67634.399999999994</v>
      </c>
      <c r="L1078" s="48">
        <f t="shared" si="754"/>
        <v>68667.273730000001</v>
      </c>
      <c r="M1078" s="48">
        <f t="shared" si="755"/>
        <v>72017.400890000004</v>
      </c>
      <c r="N1078" s="48">
        <f t="shared" si="756"/>
        <v>64965.237730000001</v>
      </c>
      <c r="O1078" s="57">
        <f t="shared" si="757"/>
        <v>74926.509000000005</v>
      </c>
      <c r="P1078" s="57">
        <f t="shared" si="758"/>
        <v>74926.509000000005</v>
      </c>
      <c r="Q1078" s="57">
        <f t="shared" si="759"/>
        <v>74926.509000000005</v>
      </c>
    </row>
    <row r="1079" ht="22" customHeight="1">
      <c r="A1079" s="70"/>
      <c r="B1079" s="52"/>
      <c r="C1079" s="46" t="s">
        <v>13</v>
      </c>
      <c r="D1079" s="53"/>
      <c r="E1079" s="48">
        <f t="shared" si="747"/>
        <v>0</v>
      </c>
      <c r="F1079" s="48">
        <f t="shared" si="748"/>
        <v>0</v>
      </c>
      <c r="G1079" s="48">
        <f t="shared" si="749"/>
        <v>0</v>
      </c>
      <c r="H1079" s="48">
        <f t="shared" si="750"/>
        <v>0</v>
      </c>
      <c r="I1079" s="48">
        <f t="shared" si="751"/>
        <v>0</v>
      </c>
      <c r="J1079" s="48">
        <f t="shared" si="752"/>
        <v>0</v>
      </c>
      <c r="K1079" s="48">
        <f t="shared" si="753"/>
        <v>0</v>
      </c>
      <c r="L1079" s="48">
        <f t="shared" si="754"/>
        <v>0</v>
      </c>
      <c r="M1079" s="48">
        <f t="shared" si="755"/>
        <v>0</v>
      </c>
      <c r="N1079" s="48">
        <f t="shared" si="756"/>
        <v>0</v>
      </c>
      <c r="O1079" s="57">
        <f t="shared" si="757"/>
        <v>0</v>
      </c>
      <c r="P1079" s="57">
        <f t="shared" si="758"/>
        <v>0</v>
      </c>
      <c r="Q1079" s="57">
        <f t="shared" si="759"/>
        <v>0</v>
      </c>
    </row>
    <row r="1080" ht="32.149999999999999" customHeight="1">
      <c r="A1080" s="70"/>
      <c r="B1080" s="52"/>
      <c r="C1080" s="46" t="s">
        <v>14</v>
      </c>
      <c r="D1080" s="53"/>
      <c r="E1080" s="48">
        <f t="shared" si="747"/>
        <v>0</v>
      </c>
      <c r="F1080" s="48">
        <f t="shared" si="748"/>
        <v>0</v>
      </c>
      <c r="G1080" s="48">
        <f t="shared" si="749"/>
        <v>0</v>
      </c>
      <c r="H1080" s="48">
        <f t="shared" si="750"/>
        <v>0</v>
      </c>
      <c r="I1080" s="48">
        <f t="shared" si="751"/>
        <v>0</v>
      </c>
      <c r="J1080" s="48">
        <f t="shared" si="752"/>
        <v>0</v>
      </c>
      <c r="K1080" s="48">
        <f t="shared" si="753"/>
        <v>0</v>
      </c>
      <c r="L1080" s="48">
        <f t="shared" si="754"/>
        <v>0</v>
      </c>
      <c r="M1080" s="48">
        <f t="shared" si="755"/>
        <v>0</v>
      </c>
      <c r="N1080" s="48">
        <f t="shared" si="756"/>
        <v>0</v>
      </c>
      <c r="O1080" s="57">
        <f t="shared" si="757"/>
        <v>0</v>
      </c>
      <c r="P1080" s="57">
        <f t="shared" si="758"/>
        <v>0</v>
      </c>
      <c r="Q1080" s="57">
        <f t="shared" si="759"/>
        <v>0</v>
      </c>
    </row>
    <row r="1081" ht="21" customHeight="1">
      <c r="A1081" s="70"/>
      <c r="B1081" s="52"/>
      <c r="C1081" s="46" t="s">
        <v>17</v>
      </c>
      <c r="D1081" s="53"/>
      <c r="E1081" s="48">
        <f t="shared" si="747"/>
        <v>0</v>
      </c>
      <c r="F1081" s="48">
        <f t="shared" si="748"/>
        <v>0</v>
      </c>
      <c r="G1081" s="48">
        <f t="shared" si="749"/>
        <v>0</v>
      </c>
      <c r="H1081" s="48">
        <f t="shared" si="750"/>
        <v>0</v>
      </c>
      <c r="I1081" s="48">
        <f t="shared" si="751"/>
        <v>0</v>
      </c>
      <c r="J1081" s="48">
        <f t="shared" si="752"/>
        <v>0</v>
      </c>
      <c r="K1081" s="48">
        <f t="shared" si="753"/>
        <v>0</v>
      </c>
      <c r="L1081" s="48">
        <f t="shared" si="754"/>
        <v>0</v>
      </c>
      <c r="M1081" s="48">
        <f t="shared" si="755"/>
        <v>0</v>
      </c>
      <c r="N1081" s="48">
        <f t="shared" si="756"/>
        <v>0</v>
      </c>
      <c r="O1081" s="57">
        <f t="shared" si="757"/>
        <v>0</v>
      </c>
      <c r="P1081" s="57">
        <f t="shared" si="758"/>
        <v>0</v>
      </c>
      <c r="Q1081" s="57">
        <f t="shared" si="759"/>
        <v>0</v>
      </c>
    </row>
    <row r="1082" ht="29" customHeight="1">
      <c r="A1082" s="70"/>
      <c r="B1082" s="52"/>
      <c r="C1082" s="46" t="s">
        <v>18</v>
      </c>
      <c r="D1082" s="53"/>
      <c r="E1082" s="48">
        <f t="shared" si="747"/>
        <v>0</v>
      </c>
      <c r="F1082" s="48">
        <f t="shared" si="748"/>
        <v>0</v>
      </c>
      <c r="G1082" s="48">
        <f t="shared" si="749"/>
        <v>0</v>
      </c>
      <c r="H1082" s="48">
        <f t="shared" si="750"/>
        <v>0</v>
      </c>
      <c r="I1082" s="48">
        <f t="shared" si="751"/>
        <v>0</v>
      </c>
      <c r="J1082" s="48">
        <f t="shared" si="752"/>
        <v>0</v>
      </c>
      <c r="K1082" s="48">
        <f t="shared" si="753"/>
        <v>0</v>
      </c>
      <c r="L1082" s="48">
        <f t="shared" si="754"/>
        <v>0</v>
      </c>
      <c r="M1082" s="48">
        <f t="shared" si="755"/>
        <v>0</v>
      </c>
      <c r="N1082" s="48">
        <f t="shared" si="756"/>
        <v>0</v>
      </c>
      <c r="O1082" s="57">
        <f t="shared" si="757"/>
        <v>0</v>
      </c>
      <c r="P1082" s="57">
        <f t="shared" si="758"/>
        <v>0</v>
      </c>
      <c r="Q1082" s="57">
        <f t="shared" si="759"/>
        <v>0</v>
      </c>
    </row>
    <row r="1083" ht="31.5" customHeight="1">
      <c r="A1083" s="74"/>
      <c r="B1083" s="66"/>
      <c r="C1083" s="46" t="s">
        <v>24</v>
      </c>
      <c r="D1083" s="53"/>
      <c r="E1083" s="48">
        <f t="shared" si="747"/>
        <v>0</v>
      </c>
      <c r="F1083" s="48">
        <f t="shared" si="748"/>
        <v>0</v>
      </c>
      <c r="G1083" s="48">
        <f t="shared" si="749"/>
        <v>0</v>
      </c>
      <c r="H1083" s="48">
        <f t="shared" si="750"/>
        <v>0</v>
      </c>
      <c r="I1083" s="48">
        <f t="shared" si="751"/>
        <v>0</v>
      </c>
      <c r="J1083" s="48">
        <f t="shared" si="752"/>
        <v>0</v>
      </c>
      <c r="K1083" s="48">
        <f t="shared" si="753"/>
        <v>0</v>
      </c>
      <c r="L1083" s="48">
        <f t="shared" si="754"/>
        <v>0</v>
      </c>
      <c r="M1083" s="48">
        <f t="shared" si="755"/>
        <v>0</v>
      </c>
      <c r="N1083" s="48">
        <f t="shared" si="756"/>
        <v>0</v>
      </c>
      <c r="O1083" s="57">
        <f t="shared" si="757"/>
        <v>0</v>
      </c>
      <c r="P1083" s="57">
        <f t="shared" si="758"/>
        <v>0</v>
      </c>
      <c r="Q1083" s="57">
        <f t="shared" si="759"/>
        <v>0</v>
      </c>
    </row>
    <row r="1084" ht="18" customHeight="1">
      <c r="A1084" s="24" t="s">
        <v>303</v>
      </c>
      <c r="B1084" s="68" t="s">
        <v>304</v>
      </c>
      <c r="C1084" s="46" t="s">
        <v>10</v>
      </c>
      <c r="D1084" s="32"/>
      <c r="E1084" s="48">
        <f t="shared" si="747"/>
        <v>635895.44837</v>
      </c>
      <c r="F1084" s="48">
        <f>F1085+F1086</f>
        <v>0</v>
      </c>
      <c r="G1084" s="48">
        <f>G1085+G1086</f>
        <v>0</v>
      </c>
      <c r="H1084" s="48">
        <f>H1085+H1086</f>
        <v>0</v>
      </c>
      <c r="I1084" s="48">
        <f>I1085+I1086+I1087+I1088+I1089+I1091</f>
        <v>64393.413540000001</v>
      </c>
      <c r="J1084" s="48">
        <f>J1085+J1086+J1087+J1088+J1089+J1091</f>
        <v>63065.480000000003</v>
      </c>
      <c r="K1084" s="48">
        <f>K1085+K1086+K1087+K1088+K1089+K1091</f>
        <v>67634.399999999994</v>
      </c>
      <c r="L1084" s="48">
        <f>L1085+L1086+L1087+L1088+L1089+L1091</f>
        <v>77990.441749999998</v>
      </c>
      <c r="M1084" s="48">
        <f>M1085+M1086+M1087+M1088+M1089+M1091</f>
        <v>73066.948350000006</v>
      </c>
      <c r="N1084" s="48">
        <f>N1085+N1086+N1087+N1088+N1089+N1091</f>
        <v>64965.237730000001</v>
      </c>
      <c r="O1084" s="57">
        <f>O1085+O1086+O1087+O1088+O1089+O1091</f>
        <v>74926.509000000005</v>
      </c>
      <c r="P1084" s="57">
        <f>P1085+P1086+P1087+P1088+P1089+P1091</f>
        <v>74926.509000000005</v>
      </c>
      <c r="Q1084" s="57">
        <f>Q1085+Q1086+Q1087+Q1088+Q1089+Q1091</f>
        <v>74926.509000000005</v>
      </c>
    </row>
    <row r="1085" ht="21" customHeight="1">
      <c r="A1085" s="76"/>
      <c r="B1085" s="71"/>
      <c r="C1085" s="46" t="s">
        <v>11</v>
      </c>
      <c r="D1085" s="32"/>
      <c r="E1085" s="48">
        <f t="shared" si="747"/>
        <v>10372.715479999999</v>
      </c>
      <c r="F1085" s="48">
        <f t="shared" ref="F1085:F1091" si="760">F1093</f>
        <v>0</v>
      </c>
      <c r="G1085" s="48">
        <f t="shared" ref="G1085:G1091" si="761">G1093</f>
        <v>0</v>
      </c>
      <c r="H1085" s="48">
        <f t="shared" ref="H1085:H1091" si="762">H1093</f>
        <v>0</v>
      </c>
      <c r="I1085" s="48">
        <f t="shared" ref="I1085:I1091" si="763">I1093</f>
        <v>0</v>
      </c>
      <c r="J1085" s="48">
        <f t="shared" ref="J1085:J1091" si="764">J1093</f>
        <v>0</v>
      </c>
      <c r="K1085" s="48">
        <f t="shared" ref="K1085:K1091" si="765">K1093</f>
        <v>0</v>
      </c>
      <c r="L1085" s="48">
        <f t="shared" ref="L1085:L1091" si="766">L1093</f>
        <v>9323.1680199999992</v>
      </c>
      <c r="M1085" s="48">
        <f t="shared" ref="M1085:M1091" si="767">M1093</f>
        <v>1049.54746</v>
      </c>
      <c r="N1085" s="48">
        <f t="shared" ref="N1085:N1091" si="768">N1093</f>
        <v>0</v>
      </c>
      <c r="O1085" s="57">
        <f t="shared" ref="O1085:O1091" si="769">O1093</f>
        <v>0</v>
      </c>
      <c r="P1085" s="57">
        <f t="shared" ref="P1085:P1091" si="770">P1093</f>
        <v>0</v>
      </c>
      <c r="Q1085" s="57">
        <f t="shared" ref="Q1085:Q1091" si="771">Q1093</f>
        <v>0</v>
      </c>
    </row>
    <row r="1086" ht="21" customHeight="1">
      <c r="A1086" s="76"/>
      <c r="B1086" s="71"/>
      <c r="C1086" s="46" t="s">
        <v>22</v>
      </c>
      <c r="D1086" s="53" t="s">
        <v>23</v>
      </c>
      <c r="E1086" s="48">
        <f t="shared" si="747"/>
        <v>625522.73288999998</v>
      </c>
      <c r="F1086" s="48">
        <f t="shared" si="760"/>
        <v>0</v>
      </c>
      <c r="G1086" s="48">
        <f t="shared" si="761"/>
        <v>0</v>
      </c>
      <c r="H1086" s="48">
        <f t="shared" si="762"/>
        <v>0</v>
      </c>
      <c r="I1086" s="48">
        <f t="shared" si="763"/>
        <v>64393.413540000001</v>
      </c>
      <c r="J1086" s="48">
        <f t="shared" si="764"/>
        <v>63065.480000000003</v>
      </c>
      <c r="K1086" s="48">
        <f t="shared" si="765"/>
        <v>67634.399999999994</v>
      </c>
      <c r="L1086" s="48">
        <f t="shared" si="766"/>
        <v>68667.273730000001</v>
      </c>
      <c r="M1086" s="48">
        <f t="shared" si="767"/>
        <v>72017.400890000004</v>
      </c>
      <c r="N1086" s="48">
        <f t="shared" si="768"/>
        <v>64965.237730000001</v>
      </c>
      <c r="O1086" s="57">
        <f t="shared" si="769"/>
        <v>74926.509000000005</v>
      </c>
      <c r="P1086" s="57">
        <f t="shared" si="770"/>
        <v>74926.509000000005</v>
      </c>
      <c r="Q1086" s="57">
        <f t="shared" si="771"/>
        <v>74926.509000000005</v>
      </c>
    </row>
    <row r="1087" ht="20.100000000000001" customHeight="1">
      <c r="A1087" s="76"/>
      <c r="B1087" s="71"/>
      <c r="C1087" s="46" t="s">
        <v>13</v>
      </c>
      <c r="D1087" s="53"/>
      <c r="E1087" s="48">
        <f t="shared" ref="E1087:E1091" si="772">E1095</f>
        <v>0</v>
      </c>
      <c r="F1087" s="48">
        <f t="shared" si="760"/>
        <v>0</v>
      </c>
      <c r="G1087" s="48">
        <f t="shared" si="761"/>
        <v>0</v>
      </c>
      <c r="H1087" s="48">
        <f t="shared" si="762"/>
        <v>0</v>
      </c>
      <c r="I1087" s="48">
        <f t="shared" si="763"/>
        <v>0</v>
      </c>
      <c r="J1087" s="48">
        <f t="shared" si="764"/>
        <v>0</v>
      </c>
      <c r="K1087" s="48">
        <f t="shared" si="765"/>
        <v>0</v>
      </c>
      <c r="L1087" s="48">
        <f t="shared" si="766"/>
        <v>0</v>
      </c>
      <c r="M1087" s="48">
        <f t="shared" si="767"/>
        <v>0</v>
      </c>
      <c r="N1087" s="48">
        <f t="shared" si="768"/>
        <v>0</v>
      </c>
      <c r="O1087" s="57">
        <f t="shared" si="769"/>
        <v>0</v>
      </c>
      <c r="P1087" s="57">
        <f t="shared" si="770"/>
        <v>0</v>
      </c>
      <c r="Q1087" s="57">
        <f t="shared" si="771"/>
        <v>0</v>
      </c>
    </row>
    <row r="1088" ht="30" customHeight="1">
      <c r="A1088" s="76"/>
      <c r="B1088" s="71"/>
      <c r="C1088" s="46" t="s">
        <v>14</v>
      </c>
      <c r="D1088" s="53"/>
      <c r="E1088" s="48">
        <f t="shared" si="772"/>
        <v>0</v>
      </c>
      <c r="F1088" s="48">
        <f t="shared" si="760"/>
        <v>0</v>
      </c>
      <c r="G1088" s="48">
        <f t="shared" si="761"/>
        <v>0</v>
      </c>
      <c r="H1088" s="48">
        <f t="shared" si="762"/>
        <v>0</v>
      </c>
      <c r="I1088" s="48">
        <f t="shared" si="763"/>
        <v>0</v>
      </c>
      <c r="J1088" s="48">
        <f t="shared" si="764"/>
        <v>0</v>
      </c>
      <c r="K1088" s="48">
        <f t="shared" si="765"/>
        <v>0</v>
      </c>
      <c r="L1088" s="48">
        <f t="shared" si="766"/>
        <v>0</v>
      </c>
      <c r="M1088" s="48">
        <f t="shared" si="767"/>
        <v>0</v>
      </c>
      <c r="N1088" s="48">
        <f t="shared" si="768"/>
        <v>0</v>
      </c>
      <c r="O1088" s="57">
        <f t="shared" si="769"/>
        <v>0</v>
      </c>
      <c r="P1088" s="57">
        <f t="shared" si="770"/>
        <v>0</v>
      </c>
      <c r="Q1088" s="57">
        <f t="shared" si="771"/>
        <v>0</v>
      </c>
    </row>
    <row r="1089" ht="19" customHeight="1">
      <c r="A1089" s="76"/>
      <c r="B1089" s="71"/>
      <c r="C1089" s="46" t="s">
        <v>17</v>
      </c>
      <c r="D1089" s="53"/>
      <c r="E1089" s="48">
        <f t="shared" si="772"/>
        <v>0</v>
      </c>
      <c r="F1089" s="48">
        <f t="shared" si="760"/>
        <v>0</v>
      </c>
      <c r="G1089" s="48">
        <f t="shared" si="761"/>
        <v>0</v>
      </c>
      <c r="H1089" s="48">
        <f t="shared" si="762"/>
        <v>0</v>
      </c>
      <c r="I1089" s="48">
        <f t="shared" si="763"/>
        <v>0</v>
      </c>
      <c r="J1089" s="48">
        <f t="shared" si="764"/>
        <v>0</v>
      </c>
      <c r="K1089" s="48">
        <f t="shared" si="765"/>
        <v>0</v>
      </c>
      <c r="L1089" s="48">
        <f t="shared" si="766"/>
        <v>0</v>
      </c>
      <c r="M1089" s="48">
        <f t="shared" si="767"/>
        <v>0</v>
      </c>
      <c r="N1089" s="48">
        <f t="shared" si="768"/>
        <v>0</v>
      </c>
      <c r="O1089" s="57">
        <f t="shared" si="769"/>
        <v>0</v>
      </c>
      <c r="P1089" s="57">
        <f t="shared" si="770"/>
        <v>0</v>
      </c>
      <c r="Q1089" s="57">
        <f t="shared" si="771"/>
        <v>0</v>
      </c>
    </row>
    <row r="1090" ht="30" customHeight="1">
      <c r="A1090" s="76"/>
      <c r="B1090" s="71"/>
      <c r="C1090" s="46" t="s">
        <v>18</v>
      </c>
      <c r="D1090" s="53"/>
      <c r="E1090" s="48">
        <f t="shared" si="772"/>
        <v>0</v>
      </c>
      <c r="F1090" s="48">
        <f t="shared" si="760"/>
        <v>0</v>
      </c>
      <c r="G1090" s="48">
        <f t="shared" si="761"/>
        <v>0</v>
      </c>
      <c r="H1090" s="48">
        <f t="shared" si="762"/>
        <v>0</v>
      </c>
      <c r="I1090" s="48">
        <f t="shared" si="763"/>
        <v>0</v>
      </c>
      <c r="J1090" s="48">
        <f t="shared" si="764"/>
        <v>0</v>
      </c>
      <c r="K1090" s="48">
        <f t="shared" si="765"/>
        <v>0</v>
      </c>
      <c r="L1090" s="48">
        <f t="shared" si="766"/>
        <v>0</v>
      </c>
      <c r="M1090" s="48">
        <f t="shared" si="767"/>
        <v>0</v>
      </c>
      <c r="N1090" s="48">
        <f t="shared" si="768"/>
        <v>0</v>
      </c>
      <c r="O1090" s="57">
        <f t="shared" si="769"/>
        <v>0</v>
      </c>
      <c r="P1090" s="57">
        <f t="shared" si="770"/>
        <v>0</v>
      </c>
      <c r="Q1090" s="57">
        <f t="shared" si="771"/>
        <v>0</v>
      </c>
    </row>
    <row r="1091" ht="30.5" customHeight="1">
      <c r="A1091" s="29"/>
      <c r="B1091" s="75"/>
      <c r="C1091" s="46" t="s">
        <v>305</v>
      </c>
      <c r="D1091" s="53"/>
      <c r="E1091" s="48">
        <f t="shared" si="772"/>
        <v>0</v>
      </c>
      <c r="F1091" s="48">
        <f t="shared" si="760"/>
        <v>0</v>
      </c>
      <c r="G1091" s="48">
        <f t="shared" si="761"/>
        <v>0</v>
      </c>
      <c r="H1091" s="48">
        <f t="shared" si="762"/>
        <v>0</v>
      </c>
      <c r="I1091" s="48">
        <f t="shared" si="763"/>
        <v>0</v>
      </c>
      <c r="J1091" s="48">
        <f t="shared" si="764"/>
        <v>0</v>
      </c>
      <c r="K1091" s="48">
        <f t="shared" si="765"/>
        <v>0</v>
      </c>
      <c r="L1091" s="48">
        <f t="shared" si="766"/>
        <v>0</v>
      </c>
      <c r="M1091" s="48">
        <f t="shared" si="767"/>
        <v>0</v>
      </c>
      <c r="N1091" s="48">
        <f t="shared" si="768"/>
        <v>0</v>
      </c>
      <c r="O1091" s="57">
        <f t="shared" si="769"/>
        <v>0</v>
      </c>
      <c r="P1091" s="57">
        <f t="shared" si="770"/>
        <v>0</v>
      </c>
      <c r="Q1091" s="57">
        <f t="shared" si="771"/>
        <v>0</v>
      </c>
    </row>
    <row r="1092" ht="21" customHeight="1">
      <c r="A1092" s="24" t="s">
        <v>306</v>
      </c>
      <c r="B1092" s="46" t="s">
        <v>307</v>
      </c>
      <c r="C1092" s="46" t="s">
        <v>10</v>
      </c>
      <c r="D1092" s="32"/>
      <c r="E1092" s="48">
        <f t="shared" ref="E1092:E1102" si="773">F1092+G1092+H1092+I1092+J1092+K1092+L1092+M1092+N1092+O1092+P1092+Q1092</f>
        <v>635895.44837</v>
      </c>
      <c r="F1092" s="48">
        <f>F1093+F1094+F1095+F1096+F1097+F1099</f>
        <v>0</v>
      </c>
      <c r="G1092" s="48">
        <f>G1093+G1094+G1095+G1096+G1097+G1099</f>
        <v>0</v>
      </c>
      <c r="H1092" s="48">
        <f>H1093+H1094+H1095+H1096+H1097+H1099</f>
        <v>0</v>
      </c>
      <c r="I1092" s="48">
        <f>I1093+I1094+I1095+I1096+I1097+I1099</f>
        <v>64393.413540000001</v>
      </c>
      <c r="J1092" s="48">
        <f>J1093+J1094+J1095+J1096+J1097+J1099</f>
        <v>63065.480000000003</v>
      </c>
      <c r="K1092" s="48">
        <f>K1093+K1094+K1095+K1096+K1097+K1099</f>
        <v>67634.399999999994</v>
      </c>
      <c r="L1092" s="48">
        <f>L1093+L1094+L1095+L1096+L1097+L1099</f>
        <v>77990.441749999998</v>
      </c>
      <c r="M1092" s="48">
        <f>M1093+M1094+M1095+M1096+M1097+M1099</f>
        <v>73066.948350000006</v>
      </c>
      <c r="N1092" s="48">
        <f>N1093+N1094+N1095+N1096+N1097+N1099</f>
        <v>64965.237730000001</v>
      </c>
      <c r="O1092" s="57">
        <f>O1093+O1094+O1095+O1096+O1097+O1099</f>
        <v>74926.509000000005</v>
      </c>
      <c r="P1092" s="57">
        <f>P1093+P1094+P1095+P1096+P1097+P1099</f>
        <v>74926.509000000005</v>
      </c>
      <c r="Q1092" s="57">
        <f>Q1093+Q1094+Q1095+Q1096+Q1097+Q1099</f>
        <v>74926.509000000005</v>
      </c>
    </row>
    <row r="1093" ht="19" customHeight="1">
      <c r="A1093" s="76"/>
      <c r="B1093" s="52"/>
      <c r="C1093" s="46" t="s">
        <v>11</v>
      </c>
      <c r="D1093" s="32"/>
      <c r="E1093" s="48">
        <f t="shared" si="773"/>
        <v>10372.715479999999</v>
      </c>
      <c r="F1093" s="48">
        <v>0</v>
      </c>
      <c r="G1093" s="48">
        <v>0</v>
      </c>
      <c r="H1093" s="48">
        <v>0</v>
      </c>
      <c r="I1093" s="48">
        <v>0</v>
      </c>
      <c r="J1093" s="48">
        <v>0</v>
      </c>
      <c r="K1093" s="48">
        <v>0</v>
      </c>
      <c r="L1093" s="48">
        <v>9323.1680199999992</v>
      </c>
      <c r="M1093" s="48">
        <v>1049.54746</v>
      </c>
      <c r="N1093" s="48">
        <v>0</v>
      </c>
      <c r="O1093" s="57">
        <v>0</v>
      </c>
      <c r="P1093" s="57">
        <v>0</v>
      </c>
      <c r="Q1093" s="57">
        <v>0</v>
      </c>
    </row>
    <row r="1094" ht="21" customHeight="1">
      <c r="A1094" s="76"/>
      <c r="B1094" s="52"/>
      <c r="C1094" s="46" t="s">
        <v>22</v>
      </c>
      <c r="D1094" s="53" t="s">
        <v>23</v>
      </c>
      <c r="E1094" s="48">
        <f t="shared" si="773"/>
        <v>625522.73288999998</v>
      </c>
      <c r="F1094" s="48">
        <v>0</v>
      </c>
      <c r="G1094" s="48">
        <v>0</v>
      </c>
      <c r="H1094" s="48">
        <v>0</v>
      </c>
      <c r="I1094" s="48">
        <v>64393.413540000001</v>
      </c>
      <c r="J1094" s="48">
        <v>63065.480000000003</v>
      </c>
      <c r="K1094" s="48">
        <v>67634.399999999994</v>
      </c>
      <c r="L1094" s="48">
        <v>68667.273730000001</v>
      </c>
      <c r="M1094" s="48">
        <f>73066.94835-1049.54746</f>
        <v>72017.400890000004</v>
      </c>
      <c r="N1094" s="48">
        <v>64965.237730000001</v>
      </c>
      <c r="O1094" s="57">
        <v>74926.509000000005</v>
      </c>
      <c r="P1094" s="57">
        <v>74926.509000000005</v>
      </c>
      <c r="Q1094" s="57">
        <v>74926.509000000005</v>
      </c>
    </row>
    <row r="1095" ht="18" customHeight="1">
      <c r="A1095" s="76"/>
      <c r="B1095" s="52"/>
      <c r="C1095" s="46" t="s">
        <v>13</v>
      </c>
      <c r="D1095" s="53"/>
      <c r="E1095" s="48">
        <f t="shared" si="773"/>
        <v>0</v>
      </c>
      <c r="F1095" s="48">
        <v>0</v>
      </c>
      <c r="G1095" s="48">
        <v>0</v>
      </c>
      <c r="H1095" s="48">
        <v>0</v>
      </c>
      <c r="I1095" s="48">
        <v>0</v>
      </c>
      <c r="J1095" s="48">
        <v>0</v>
      </c>
      <c r="K1095" s="48">
        <v>0</v>
      </c>
      <c r="L1095" s="48">
        <v>0</v>
      </c>
      <c r="M1095" s="48">
        <v>0</v>
      </c>
      <c r="N1095" s="48">
        <v>0</v>
      </c>
      <c r="O1095" s="57">
        <v>0</v>
      </c>
      <c r="P1095" s="57">
        <v>0</v>
      </c>
      <c r="Q1095" s="57">
        <v>0</v>
      </c>
    </row>
    <row r="1096" ht="30" customHeight="1">
      <c r="A1096" s="76"/>
      <c r="B1096" s="52"/>
      <c r="C1096" s="46" t="s">
        <v>14</v>
      </c>
      <c r="D1096" s="53"/>
      <c r="E1096" s="48">
        <f t="shared" si="773"/>
        <v>0</v>
      </c>
      <c r="F1096" s="48">
        <v>0</v>
      </c>
      <c r="G1096" s="48">
        <v>0</v>
      </c>
      <c r="H1096" s="48">
        <v>0</v>
      </c>
      <c r="I1096" s="48">
        <v>0</v>
      </c>
      <c r="J1096" s="48">
        <v>0</v>
      </c>
      <c r="K1096" s="48">
        <v>0</v>
      </c>
      <c r="L1096" s="48">
        <v>0</v>
      </c>
      <c r="M1096" s="48">
        <v>0</v>
      </c>
      <c r="N1096" s="48">
        <v>0</v>
      </c>
      <c r="O1096" s="57">
        <v>0</v>
      </c>
      <c r="P1096" s="57">
        <v>0</v>
      </c>
      <c r="Q1096" s="57">
        <v>0</v>
      </c>
    </row>
    <row r="1097" ht="19" customHeight="1">
      <c r="A1097" s="76"/>
      <c r="B1097" s="52"/>
      <c r="C1097" s="46" t="s">
        <v>17</v>
      </c>
      <c r="D1097" s="53"/>
      <c r="E1097" s="48">
        <f t="shared" si="773"/>
        <v>0</v>
      </c>
      <c r="F1097" s="48">
        <v>0</v>
      </c>
      <c r="G1097" s="48">
        <v>0</v>
      </c>
      <c r="H1097" s="48">
        <v>0</v>
      </c>
      <c r="I1097" s="48">
        <v>0</v>
      </c>
      <c r="J1097" s="48">
        <v>0</v>
      </c>
      <c r="K1097" s="48">
        <v>0</v>
      </c>
      <c r="L1097" s="48">
        <v>0</v>
      </c>
      <c r="M1097" s="48">
        <v>0</v>
      </c>
      <c r="N1097" s="48">
        <v>0</v>
      </c>
      <c r="O1097" s="57">
        <v>0</v>
      </c>
      <c r="P1097" s="57">
        <v>0</v>
      </c>
      <c r="Q1097" s="57">
        <v>0</v>
      </c>
    </row>
    <row r="1098" ht="34" customHeight="1">
      <c r="A1098" s="76"/>
      <c r="B1098" s="52"/>
      <c r="C1098" s="46" t="s">
        <v>18</v>
      </c>
      <c r="D1098" s="53"/>
      <c r="E1098" s="48">
        <f t="shared" si="773"/>
        <v>0</v>
      </c>
      <c r="F1098" s="48">
        <v>0</v>
      </c>
      <c r="G1098" s="48">
        <v>0</v>
      </c>
      <c r="H1098" s="48">
        <v>0</v>
      </c>
      <c r="I1098" s="48">
        <v>0</v>
      </c>
      <c r="J1098" s="48">
        <v>0</v>
      </c>
      <c r="K1098" s="48">
        <v>0</v>
      </c>
      <c r="L1098" s="48">
        <v>0</v>
      </c>
      <c r="M1098" s="48">
        <v>0</v>
      </c>
      <c r="N1098" s="48">
        <v>0</v>
      </c>
      <c r="O1098" s="57">
        <v>0</v>
      </c>
      <c r="P1098" s="57">
        <v>0</v>
      </c>
      <c r="Q1098" s="57">
        <v>0</v>
      </c>
    </row>
    <row r="1099" ht="33.649999999999999" customHeight="1">
      <c r="A1099" s="29"/>
      <c r="B1099" s="66"/>
      <c r="C1099" s="46" t="s">
        <v>24</v>
      </c>
      <c r="D1099" s="53"/>
      <c r="E1099" s="48">
        <f t="shared" si="773"/>
        <v>0</v>
      </c>
      <c r="F1099" s="48">
        <v>0</v>
      </c>
      <c r="G1099" s="48">
        <v>0</v>
      </c>
      <c r="H1099" s="48">
        <v>0</v>
      </c>
      <c r="I1099" s="48">
        <v>0</v>
      </c>
      <c r="J1099" s="48">
        <v>0</v>
      </c>
      <c r="K1099" s="48">
        <v>0</v>
      </c>
      <c r="L1099" s="48">
        <v>0</v>
      </c>
      <c r="M1099" s="48">
        <v>0</v>
      </c>
      <c r="N1099" s="48">
        <v>0</v>
      </c>
      <c r="O1099" s="57">
        <v>0</v>
      </c>
      <c r="P1099" s="57">
        <v>0</v>
      </c>
      <c r="Q1099" s="57">
        <v>0</v>
      </c>
    </row>
    <row r="1100" ht="16" customHeight="1">
      <c r="A1100" s="24" t="s">
        <v>308</v>
      </c>
      <c r="B1100" s="68" t="s">
        <v>309</v>
      </c>
      <c r="C1100" s="46" t="s">
        <v>10</v>
      </c>
      <c r="D1100" s="32"/>
      <c r="E1100" s="48">
        <f t="shared" si="773"/>
        <v>595593.12861000001</v>
      </c>
      <c r="F1100" s="48">
        <f>F1101+F1102+F1103+F1104+F1105+F1107</f>
        <v>0</v>
      </c>
      <c r="G1100" s="48">
        <f>G1101+G1102+G1103+G1104+G1105+G1107</f>
        <v>0</v>
      </c>
      <c r="H1100" s="48">
        <f>H1101+H1102+H1103+H1104+H1105+H1107</f>
        <v>0</v>
      </c>
      <c r="I1100" s="48">
        <f>I1101+I1102+I1103+I1104+I1105+I1107</f>
        <v>239705.97091000003</v>
      </c>
      <c r="J1100" s="48">
        <f>J1101+J1102+J1103+J1104+J1105+J1107</f>
        <v>355887.15769999998</v>
      </c>
      <c r="K1100" s="48">
        <f>K1101+K1102+K1103+K1104+K1105+K1107</f>
        <v>0</v>
      </c>
      <c r="L1100" s="48">
        <f>L1101+L1102+L1103+L1104+L1105+L1107</f>
        <v>0</v>
      </c>
      <c r="M1100" s="48">
        <f>M1101+M1102+M1103+M1104+M1105+M1107</f>
        <v>0</v>
      </c>
      <c r="N1100" s="48">
        <f>N1101+N1102+N1103+N1104+N1105+N1107</f>
        <v>0</v>
      </c>
      <c r="O1100" s="57">
        <f>O1101+O1102+O1103+O1104+O1105+O1107</f>
        <v>0</v>
      </c>
      <c r="P1100" s="57">
        <f>P1101+P1102+P1103+P1104+P1105+P1107</f>
        <v>0</v>
      </c>
      <c r="Q1100" s="57">
        <f>Q1101+Q1102+Q1103+Q1104+Q1105+Q1107</f>
        <v>0</v>
      </c>
    </row>
    <row r="1101" ht="18" customHeight="1">
      <c r="A1101" s="76"/>
      <c r="B1101" s="71"/>
      <c r="C1101" s="46" t="s">
        <v>11</v>
      </c>
      <c r="D1101" s="32">
        <v>814</v>
      </c>
      <c r="E1101" s="48">
        <f t="shared" si="773"/>
        <v>277305.50100000005</v>
      </c>
      <c r="F1101" s="48">
        <f t="shared" ref="F1101:F1107" si="774">F1109</f>
        <v>0</v>
      </c>
      <c r="G1101" s="48">
        <f t="shared" ref="G1101:G1107" si="775">G1109</f>
        <v>0</v>
      </c>
      <c r="H1101" s="48">
        <f t="shared" ref="H1101:H1107" si="776">H1109</f>
        <v>0</v>
      </c>
      <c r="I1101" s="48">
        <f t="shared" ref="I1101:I1107" si="777">I1109</f>
        <v>146320.40100000001</v>
      </c>
      <c r="J1101" s="48">
        <f t="shared" ref="J1101:J1107" si="778">J1109</f>
        <v>130985.10000000001</v>
      </c>
      <c r="K1101" s="48">
        <f t="shared" ref="K1101:K1107" si="779">K1109</f>
        <v>0</v>
      </c>
      <c r="L1101" s="48">
        <f t="shared" ref="L1101:L1107" si="780">L1109</f>
        <v>0</v>
      </c>
      <c r="M1101" s="48">
        <f t="shared" ref="M1101:M1107" si="781">M1109</f>
        <v>0</v>
      </c>
      <c r="N1101" s="48">
        <f t="shared" ref="N1101:N1107" si="782">N1109</f>
        <v>0</v>
      </c>
      <c r="O1101" s="57">
        <f t="shared" ref="O1101:O1107" si="783">O1109</f>
        <v>0</v>
      </c>
      <c r="P1101" s="57">
        <f t="shared" ref="P1101:P1107" si="784">P1109</f>
        <v>0</v>
      </c>
      <c r="Q1101" s="57">
        <f t="shared" ref="Q1101:Q1107" si="785">Q1109</f>
        <v>0</v>
      </c>
    </row>
    <row r="1102" ht="20.100000000000001" customHeight="1">
      <c r="A1102" s="76"/>
      <c r="B1102" s="71"/>
      <c r="C1102" s="46" t="s">
        <v>22</v>
      </c>
      <c r="D1102" s="53" t="s">
        <v>23</v>
      </c>
      <c r="E1102" s="48">
        <f t="shared" si="773"/>
        <v>318287.62761000003</v>
      </c>
      <c r="F1102" s="48">
        <f t="shared" si="774"/>
        <v>0</v>
      </c>
      <c r="G1102" s="48">
        <f t="shared" si="775"/>
        <v>0</v>
      </c>
      <c r="H1102" s="48">
        <f t="shared" si="776"/>
        <v>0</v>
      </c>
      <c r="I1102" s="48">
        <f t="shared" si="777"/>
        <v>93385.569910000006</v>
      </c>
      <c r="J1102" s="48">
        <f t="shared" si="778"/>
        <v>224902.0577</v>
      </c>
      <c r="K1102" s="48">
        <f t="shared" si="779"/>
        <v>0</v>
      </c>
      <c r="L1102" s="48">
        <f t="shared" si="780"/>
        <v>0</v>
      </c>
      <c r="M1102" s="48">
        <f t="shared" si="781"/>
        <v>0</v>
      </c>
      <c r="N1102" s="48">
        <f t="shared" si="782"/>
        <v>0</v>
      </c>
      <c r="O1102" s="57">
        <f t="shared" si="783"/>
        <v>0</v>
      </c>
      <c r="P1102" s="57">
        <f t="shared" si="784"/>
        <v>0</v>
      </c>
      <c r="Q1102" s="57">
        <f t="shared" si="785"/>
        <v>0</v>
      </c>
    </row>
    <row r="1103" ht="18" customHeight="1">
      <c r="A1103" s="76"/>
      <c r="B1103" s="71"/>
      <c r="C1103" s="46" t="s">
        <v>13</v>
      </c>
      <c r="D1103" s="53"/>
      <c r="E1103" s="48">
        <f t="shared" ref="E1103:E1107" si="786">E1111</f>
        <v>0</v>
      </c>
      <c r="F1103" s="48">
        <f t="shared" si="774"/>
        <v>0</v>
      </c>
      <c r="G1103" s="48">
        <f t="shared" si="775"/>
        <v>0</v>
      </c>
      <c r="H1103" s="48">
        <f t="shared" si="776"/>
        <v>0</v>
      </c>
      <c r="I1103" s="48">
        <f t="shared" si="777"/>
        <v>0</v>
      </c>
      <c r="J1103" s="48">
        <f t="shared" si="778"/>
        <v>0</v>
      </c>
      <c r="K1103" s="48">
        <f t="shared" si="779"/>
        <v>0</v>
      </c>
      <c r="L1103" s="48">
        <f t="shared" si="780"/>
        <v>0</v>
      </c>
      <c r="M1103" s="48">
        <f t="shared" si="781"/>
        <v>0</v>
      </c>
      <c r="N1103" s="48">
        <f t="shared" si="782"/>
        <v>0</v>
      </c>
      <c r="O1103" s="57">
        <f t="shared" si="783"/>
        <v>0</v>
      </c>
      <c r="P1103" s="57">
        <f t="shared" si="784"/>
        <v>0</v>
      </c>
      <c r="Q1103" s="57">
        <f t="shared" si="785"/>
        <v>0</v>
      </c>
    </row>
    <row r="1104" ht="30">
      <c r="A1104" s="76"/>
      <c r="B1104" s="71"/>
      <c r="C1104" s="46" t="s">
        <v>14</v>
      </c>
      <c r="D1104" s="53"/>
      <c r="E1104" s="48">
        <f t="shared" si="786"/>
        <v>0</v>
      </c>
      <c r="F1104" s="48">
        <f t="shared" si="774"/>
        <v>0</v>
      </c>
      <c r="G1104" s="48">
        <f t="shared" si="775"/>
        <v>0</v>
      </c>
      <c r="H1104" s="48">
        <f t="shared" si="776"/>
        <v>0</v>
      </c>
      <c r="I1104" s="48">
        <f t="shared" si="777"/>
        <v>0</v>
      </c>
      <c r="J1104" s="48">
        <f t="shared" si="778"/>
        <v>0</v>
      </c>
      <c r="K1104" s="48">
        <f t="shared" si="779"/>
        <v>0</v>
      </c>
      <c r="L1104" s="48">
        <f t="shared" si="780"/>
        <v>0</v>
      </c>
      <c r="M1104" s="48">
        <f t="shared" si="781"/>
        <v>0</v>
      </c>
      <c r="N1104" s="48">
        <f t="shared" si="782"/>
        <v>0</v>
      </c>
      <c r="O1104" s="57">
        <f t="shared" si="783"/>
        <v>0</v>
      </c>
      <c r="P1104" s="57">
        <f t="shared" si="784"/>
        <v>0</v>
      </c>
      <c r="Q1104" s="57">
        <f t="shared" si="785"/>
        <v>0</v>
      </c>
    </row>
    <row r="1105" ht="19" customHeight="1">
      <c r="A1105" s="76"/>
      <c r="B1105" s="71"/>
      <c r="C1105" s="46" t="s">
        <v>17</v>
      </c>
      <c r="D1105" s="53"/>
      <c r="E1105" s="48">
        <f t="shared" si="786"/>
        <v>0</v>
      </c>
      <c r="F1105" s="48">
        <f t="shared" si="774"/>
        <v>0</v>
      </c>
      <c r="G1105" s="48">
        <f t="shared" si="775"/>
        <v>0</v>
      </c>
      <c r="H1105" s="48">
        <f t="shared" si="776"/>
        <v>0</v>
      </c>
      <c r="I1105" s="48">
        <f t="shared" si="777"/>
        <v>0</v>
      </c>
      <c r="J1105" s="48">
        <f t="shared" si="778"/>
        <v>0</v>
      </c>
      <c r="K1105" s="48">
        <f t="shared" si="779"/>
        <v>0</v>
      </c>
      <c r="L1105" s="48">
        <f t="shared" si="780"/>
        <v>0</v>
      </c>
      <c r="M1105" s="48">
        <f t="shared" si="781"/>
        <v>0</v>
      </c>
      <c r="N1105" s="48">
        <f t="shared" si="782"/>
        <v>0</v>
      </c>
      <c r="O1105" s="57">
        <f t="shared" si="783"/>
        <v>0</v>
      </c>
      <c r="P1105" s="57">
        <f t="shared" si="784"/>
        <v>0</v>
      </c>
      <c r="Q1105" s="57">
        <f t="shared" si="785"/>
        <v>0</v>
      </c>
    </row>
    <row r="1106" ht="32.5" customHeight="1">
      <c r="A1106" s="76"/>
      <c r="B1106" s="71"/>
      <c r="C1106" s="46" t="s">
        <v>18</v>
      </c>
      <c r="D1106" s="53"/>
      <c r="E1106" s="48">
        <f t="shared" si="786"/>
        <v>0</v>
      </c>
      <c r="F1106" s="48">
        <f t="shared" si="774"/>
        <v>0</v>
      </c>
      <c r="G1106" s="48">
        <f t="shared" si="775"/>
        <v>0</v>
      </c>
      <c r="H1106" s="48">
        <f t="shared" si="776"/>
        <v>0</v>
      </c>
      <c r="I1106" s="48">
        <f t="shared" si="777"/>
        <v>0</v>
      </c>
      <c r="J1106" s="48">
        <f t="shared" si="778"/>
        <v>0</v>
      </c>
      <c r="K1106" s="48">
        <f t="shared" si="779"/>
        <v>0</v>
      </c>
      <c r="L1106" s="48">
        <f t="shared" si="780"/>
        <v>0</v>
      </c>
      <c r="M1106" s="48">
        <f t="shared" si="781"/>
        <v>0</v>
      </c>
      <c r="N1106" s="48">
        <f t="shared" si="782"/>
        <v>0</v>
      </c>
      <c r="O1106" s="57">
        <f t="shared" si="783"/>
        <v>0</v>
      </c>
      <c r="P1106" s="57">
        <f t="shared" si="784"/>
        <v>0</v>
      </c>
      <c r="Q1106" s="57">
        <f t="shared" si="785"/>
        <v>0</v>
      </c>
    </row>
    <row r="1107" ht="33" customHeight="1">
      <c r="A1107" s="29"/>
      <c r="B1107" s="75"/>
      <c r="C1107" s="46" t="s">
        <v>24</v>
      </c>
      <c r="D1107" s="53"/>
      <c r="E1107" s="48">
        <f t="shared" si="786"/>
        <v>0</v>
      </c>
      <c r="F1107" s="48">
        <f t="shared" si="774"/>
        <v>0</v>
      </c>
      <c r="G1107" s="48">
        <f t="shared" si="775"/>
        <v>0</v>
      </c>
      <c r="H1107" s="48">
        <f t="shared" si="776"/>
        <v>0</v>
      </c>
      <c r="I1107" s="48">
        <f t="shared" si="777"/>
        <v>0</v>
      </c>
      <c r="J1107" s="48">
        <f t="shared" si="778"/>
        <v>0</v>
      </c>
      <c r="K1107" s="48">
        <f t="shared" si="779"/>
        <v>0</v>
      </c>
      <c r="L1107" s="48">
        <f t="shared" si="780"/>
        <v>0</v>
      </c>
      <c r="M1107" s="48">
        <f t="shared" si="781"/>
        <v>0</v>
      </c>
      <c r="N1107" s="48">
        <f t="shared" si="782"/>
        <v>0</v>
      </c>
      <c r="O1107" s="57">
        <f t="shared" si="783"/>
        <v>0</v>
      </c>
      <c r="P1107" s="57">
        <f t="shared" si="784"/>
        <v>0</v>
      </c>
      <c r="Q1107" s="57">
        <f t="shared" si="785"/>
        <v>0</v>
      </c>
    </row>
    <row r="1108" ht="16" customHeight="1">
      <c r="A1108" s="24" t="s">
        <v>310</v>
      </c>
      <c r="B1108" s="68" t="s">
        <v>311</v>
      </c>
      <c r="C1108" s="46" t="s">
        <v>10</v>
      </c>
      <c r="D1108" s="32"/>
      <c r="E1108" s="48">
        <f>E1109+E1110+E1111+E1112+E1113+E1115</f>
        <v>595593.12861000001</v>
      </c>
      <c r="F1108" s="48">
        <f>F1109+F1110+F1111+F1112+F1113+F1115</f>
        <v>0</v>
      </c>
      <c r="G1108" s="48">
        <f>G1109+G1110+G1111+G1112+G1113+G1115</f>
        <v>0</v>
      </c>
      <c r="H1108" s="48">
        <f>H1109+H1110+H1111+H1112+H1113+H1115</f>
        <v>0</v>
      </c>
      <c r="I1108" s="48">
        <f>I1109+I1110+I1111+I1112+I1113+I1115</f>
        <v>239705.97091000003</v>
      </c>
      <c r="J1108" s="48">
        <f>J1109+J1110+J1111+J1112+J1113+J1115</f>
        <v>355887.15769999998</v>
      </c>
      <c r="K1108" s="48">
        <f>K1109+K1110+K1111+K1112+K1113+K1115</f>
        <v>0</v>
      </c>
      <c r="L1108" s="48">
        <f>L1109+L1110+L1111+L1112+L1113+L1115</f>
        <v>0</v>
      </c>
      <c r="M1108" s="48">
        <f>M1109+M1110+M1111+M1112+M1113+M1115</f>
        <v>0</v>
      </c>
      <c r="N1108" s="48">
        <f>N1109+N1110+N1111+N1112+N1113+N1115</f>
        <v>0</v>
      </c>
      <c r="O1108" s="57">
        <f>O1109+O1110+O1111+O1112+O1113+O1115</f>
        <v>0</v>
      </c>
      <c r="P1108" s="57">
        <f>P1109+P1110+P1111+P1112+P1113+P1115</f>
        <v>0</v>
      </c>
      <c r="Q1108" s="57">
        <f>Q1109+Q1110+Q1111+Q1112+Q1113+Q1115</f>
        <v>0</v>
      </c>
    </row>
    <row r="1109" ht="19" customHeight="1">
      <c r="A1109" s="76"/>
      <c r="B1109" s="71"/>
      <c r="C1109" s="46" t="s">
        <v>11</v>
      </c>
      <c r="D1109" s="32">
        <v>814</v>
      </c>
      <c r="E1109" s="48">
        <f t="shared" ref="E1109:E1115" si="787">F1109+G1109+H1109+I1109+J1109+K1109+L1109+M1109+N1109+O1109+P1109+Q1109</f>
        <v>277305.50100000005</v>
      </c>
      <c r="F1109" s="48">
        <v>0</v>
      </c>
      <c r="G1109" s="48">
        <v>0</v>
      </c>
      <c r="H1109" s="48">
        <v>0</v>
      </c>
      <c r="I1109" s="48">
        <v>146320.40100000001</v>
      </c>
      <c r="J1109" s="48">
        <v>130985.10000000001</v>
      </c>
      <c r="K1109" s="48">
        <v>0</v>
      </c>
      <c r="L1109" s="48">
        <v>0</v>
      </c>
      <c r="M1109" s="48">
        <v>0</v>
      </c>
      <c r="N1109" s="48">
        <v>0</v>
      </c>
      <c r="O1109" s="57">
        <v>0</v>
      </c>
      <c r="P1109" s="57">
        <v>0</v>
      </c>
      <c r="Q1109" s="57">
        <v>0</v>
      </c>
    </row>
    <row r="1110" ht="20.100000000000001" customHeight="1">
      <c r="A1110" s="76"/>
      <c r="B1110" s="71"/>
      <c r="C1110" s="46" t="s">
        <v>22</v>
      </c>
      <c r="D1110" s="53" t="s">
        <v>23</v>
      </c>
      <c r="E1110" s="48">
        <f t="shared" si="787"/>
        <v>318287.62761000003</v>
      </c>
      <c r="F1110" s="48">
        <v>0</v>
      </c>
      <c r="G1110" s="48">
        <v>0</v>
      </c>
      <c r="H1110" s="48">
        <v>0</v>
      </c>
      <c r="I1110" s="48">
        <v>93385.569910000006</v>
      </c>
      <c r="J1110" s="48">
        <v>224902.0577</v>
      </c>
      <c r="K1110" s="48">
        <f>210702.1-210702.1</f>
        <v>0</v>
      </c>
      <c r="L1110" s="48">
        <f>210702.1-210702.1</f>
        <v>0</v>
      </c>
      <c r="M1110" s="48">
        <f>210702.1-210702.1</f>
        <v>0</v>
      </c>
      <c r="N1110" s="48">
        <f>M1110*1.04</f>
        <v>0</v>
      </c>
      <c r="O1110" s="57">
        <f>M1110*1.04</f>
        <v>0</v>
      </c>
      <c r="P1110" s="57">
        <f>M1110*1.04</f>
        <v>0</v>
      </c>
      <c r="Q1110" s="57">
        <f>M1110*1.04</f>
        <v>0</v>
      </c>
    </row>
    <row r="1111" ht="19" customHeight="1">
      <c r="A1111" s="76"/>
      <c r="B1111" s="71"/>
      <c r="C1111" s="46" t="s">
        <v>13</v>
      </c>
      <c r="D1111" s="53"/>
      <c r="E1111" s="48">
        <f t="shared" si="787"/>
        <v>0</v>
      </c>
      <c r="F1111" s="48">
        <v>0</v>
      </c>
      <c r="G1111" s="48">
        <v>0</v>
      </c>
      <c r="H1111" s="48">
        <v>0</v>
      </c>
      <c r="I1111" s="48">
        <v>0</v>
      </c>
      <c r="J1111" s="48">
        <v>0</v>
      </c>
      <c r="K1111" s="48">
        <v>0</v>
      </c>
      <c r="L1111" s="48">
        <v>0</v>
      </c>
      <c r="M1111" s="48">
        <v>0</v>
      </c>
      <c r="N1111" s="48">
        <v>0</v>
      </c>
      <c r="O1111" s="57">
        <v>0</v>
      </c>
      <c r="P1111" s="57">
        <v>0</v>
      </c>
      <c r="Q1111" s="57">
        <v>0</v>
      </c>
    </row>
    <row r="1112" ht="30">
      <c r="A1112" s="76"/>
      <c r="B1112" s="71"/>
      <c r="C1112" s="46" t="s">
        <v>14</v>
      </c>
      <c r="D1112" s="53"/>
      <c r="E1112" s="48">
        <f t="shared" si="787"/>
        <v>0</v>
      </c>
      <c r="F1112" s="48">
        <v>0</v>
      </c>
      <c r="G1112" s="48">
        <v>0</v>
      </c>
      <c r="H1112" s="48">
        <v>0</v>
      </c>
      <c r="I1112" s="48">
        <v>0</v>
      </c>
      <c r="J1112" s="48">
        <v>0</v>
      </c>
      <c r="K1112" s="48">
        <v>0</v>
      </c>
      <c r="L1112" s="48">
        <v>0</v>
      </c>
      <c r="M1112" s="48">
        <v>0</v>
      </c>
      <c r="N1112" s="48">
        <v>0</v>
      </c>
      <c r="O1112" s="57">
        <v>0</v>
      </c>
      <c r="P1112" s="57">
        <v>0</v>
      </c>
      <c r="Q1112" s="57">
        <v>0</v>
      </c>
    </row>
    <row r="1113" ht="20.100000000000001" customHeight="1">
      <c r="A1113" s="76"/>
      <c r="B1113" s="71"/>
      <c r="C1113" s="46" t="s">
        <v>17</v>
      </c>
      <c r="D1113" s="53"/>
      <c r="E1113" s="48">
        <f t="shared" si="787"/>
        <v>0</v>
      </c>
      <c r="F1113" s="48">
        <v>0</v>
      </c>
      <c r="G1113" s="48">
        <v>0</v>
      </c>
      <c r="H1113" s="48">
        <v>0</v>
      </c>
      <c r="I1113" s="48">
        <v>0</v>
      </c>
      <c r="J1113" s="48">
        <v>0</v>
      </c>
      <c r="K1113" s="48">
        <v>0</v>
      </c>
      <c r="L1113" s="48">
        <v>0</v>
      </c>
      <c r="M1113" s="48">
        <v>0</v>
      </c>
      <c r="N1113" s="48">
        <v>0</v>
      </c>
      <c r="O1113" s="57">
        <v>0</v>
      </c>
      <c r="P1113" s="57">
        <v>0</v>
      </c>
      <c r="Q1113" s="57">
        <v>0</v>
      </c>
    </row>
    <row r="1114" ht="31" customHeight="1">
      <c r="A1114" s="76"/>
      <c r="B1114" s="71"/>
      <c r="C1114" s="46" t="s">
        <v>18</v>
      </c>
      <c r="D1114" s="53"/>
      <c r="E1114" s="48">
        <f t="shared" si="787"/>
        <v>0</v>
      </c>
      <c r="F1114" s="48">
        <v>0</v>
      </c>
      <c r="G1114" s="48">
        <v>0</v>
      </c>
      <c r="H1114" s="48">
        <v>0</v>
      </c>
      <c r="I1114" s="48">
        <v>0</v>
      </c>
      <c r="J1114" s="48">
        <v>0</v>
      </c>
      <c r="K1114" s="48">
        <v>0</v>
      </c>
      <c r="L1114" s="48">
        <v>0</v>
      </c>
      <c r="M1114" s="48">
        <v>0</v>
      </c>
      <c r="N1114" s="48">
        <v>0</v>
      </c>
      <c r="O1114" s="57">
        <v>0</v>
      </c>
      <c r="P1114" s="57">
        <v>0</v>
      </c>
      <c r="Q1114" s="57">
        <v>0</v>
      </c>
    </row>
    <row r="1115" ht="31" customHeight="1">
      <c r="A1115" s="29"/>
      <c r="B1115" s="75"/>
      <c r="C1115" s="46" t="s">
        <v>24</v>
      </c>
      <c r="D1115" s="53"/>
      <c r="E1115" s="48">
        <f t="shared" si="787"/>
        <v>0</v>
      </c>
      <c r="F1115" s="48">
        <v>0</v>
      </c>
      <c r="G1115" s="48">
        <v>0</v>
      </c>
      <c r="H1115" s="48">
        <v>0</v>
      </c>
      <c r="I1115" s="48">
        <v>0</v>
      </c>
      <c r="J1115" s="48">
        <v>0</v>
      </c>
      <c r="K1115" s="48">
        <v>0</v>
      </c>
      <c r="L1115" s="48">
        <v>0</v>
      </c>
      <c r="M1115" s="48">
        <v>0</v>
      </c>
      <c r="N1115" s="48">
        <v>0</v>
      </c>
      <c r="O1115" s="57">
        <v>0</v>
      </c>
      <c r="P1115" s="57">
        <v>0</v>
      </c>
      <c r="Q1115" s="57">
        <v>0</v>
      </c>
    </row>
    <row r="1116" ht="20.100000000000001" hidden="1" customHeight="1">
      <c r="A1116" s="24" t="s">
        <v>312</v>
      </c>
      <c r="B1116" s="68" t="s">
        <v>313</v>
      </c>
      <c r="C1116" s="46" t="s">
        <v>10</v>
      </c>
      <c r="D1116" s="32"/>
      <c r="E1116" s="48">
        <f>E1117+E1118+E1119+E1120+E1121+E1123</f>
        <v>0</v>
      </c>
      <c r="F1116" s="48">
        <f>F1117+F1118+F1119+F1120+F1121+F1123</f>
        <v>0</v>
      </c>
      <c r="G1116" s="48">
        <f>G1117+G1118+G1119+G1120+G1121+G1123</f>
        <v>0</v>
      </c>
      <c r="H1116" s="48">
        <f>H1117+H1118+H1119+H1120+H1121+H1123</f>
        <v>0</v>
      </c>
      <c r="I1116" s="48">
        <f>I1117+I1118+I1119+I1120+I1121+I1123</f>
        <v>0</v>
      </c>
      <c r="J1116" s="48">
        <f>J1117+J1118+J1119+J1120+J1121+J1123</f>
        <v>0</v>
      </c>
      <c r="K1116" s="48">
        <f>K1117+K1118+K1119+K1120+K1121+K1123</f>
        <v>0</v>
      </c>
      <c r="L1116" s="48">
        <f>L1117+L1118+L1119+L1120+L1121+L1123</f>
        <v>0</v>
      </c>
      <c r="M1116" s="48">
        <f>M1117+M1118+M1119+M1120+M1121+M1123</f>
        <v>0</v>
      </c>
      <c r="N1116" s="48">
        <f>N1117+N1118+N1119+N1120+N1121+N1123</f>
        <v>0</v>
      </c>
      <c r="O1116" s="57">
        <f>O1117+O1118+O1119+O1120+O1121+O1123</f>
        <v>0</v>
      </c>
      <c r="P1116" s="57">
        <f>P1117+P1118+P1119+P1120+P1121+P1123</f>
        <v>0</v>
      </c>
      <c r="Q1116" s="57">
        <f>Q1117+Q1118+Q1119+Q1120+Q1121+Q1123</f>
        <v>0</v>
      </c>
    </row>
    <row r="1117" ht="22.5" hidden="1" customHeight="1">
      <c r="A1117" s="76"/>
      <c r="B1117" s="71"/>
      <c r="C1117" s="46" t="s">
        <v>11</v>
      </c>
      <c r="D1117" s="32"/>
      <c r="E1117" s="48">
        <f t="shared" ref="E1117:E1123" si="788">E1125</f>
        <v>0</v>
      </c>
      <c r="F1117" s="48">
        <f t="shared" ref="F1117:F1123" si="789">F1125</f>
        <v>0</v>
      </c>
      <c r="G1117" s="48">
        <f t="shared" ref="G1117:G1123" si="790">G1125</f>
        <v>0</v>
      </c>
      <c r="H1117" s="48">
        <f t="shared" ref="H1117:H1123" si="791">H1125</f>
        <v>0</v>
      </c>
      <c r="I1117" s="48">
        <f t="shared" ref="I1117:I1123" si="792">I1125</f>
        <v>0</v>
      </c>
      <c r="J1117" s="48">
        <f t="shared" ref="J1117:J1123" si="793">J1125</f>
        <v>0</v>
      </c>
      <c r="K1117" s="48">
        <f t="shared" ref="K1117:K1123" si="794">K1125</f>
        <v>0</v>
      </c>
      <c r="L1117" s="48">
        <f t="shared" ref="L1117:L1123" si="795">L1125</f>
        <v>0</v>
      </c>
      <c r="M1117" s="48">
        <f t="shared" ref="M1117:M1123" si="796">M1125</f>
        <v>0</v>
      </c>
      <c r="N1117" s="48">
        <f t="shared" ref="N1117:N1123" si="797">N1125</f>
        <v>0</v>
      </c>
      <c r="O1117" s="57">
        <f t="shared" ref="O1117:O1123" si="798">O1125</f>
        <v>0</v>
      </c>
      <c r="P1117" s="57">
        <f t="shared" ref="P1117:P1123" si="799">P1125</f>
        <v>0</v>
      </c>
      <c r="Q1117" s="57">
        <f t="shared" ref="Q1117:Q1123" si="800">Q1125</f>
        <v>0</v>
      </c>
    </row>
    <row r="1118" ht="20.100000000000001" hidden="1" customHeight="1">
      <c r="A1118" s="76"/>
      <c r="B1118" s="71"/>
      <c r="C1118" s="46" t="s">
        <v>22</v>
      </c>
      <c r="D1118" s="53" t="s">
        <v>23</v>
      </c>
      <c r="E1118" s="48">
        <f t="shared" si="788"/>
        <v>0</v>
      </c>
      <c r="F1118" s="48">
        <f t="shared" si="789"/>
        <v>0</v>
      </c>
      <c r="G1118" s="48">
        <f t="shared" si="790"/>
        <v>0</v>
      </c>
      <c r="H1118" s="48">
        <f t="shared" si="791"/>
        <v>0</v>
      </c>
      <c r="I1118" s="48">
        <f t="shared" si="792"/>
        <v>0</v>
      </c>
      <c r="J1118" s="48">
        <f t="shared" si="793"/>
        <v>0</v>
      </c>
      <c r="K1118" s="48">
        <f t="shared" si="794"/>
        <v>0</v>
      </c>
      <c r="L1118" s="48">
        <f t="shared" si="795"/>
        <v>0</v>
      </c>
      <c r="M1118" s="48">
        <f t="shared" si="796"/>
        <v>0</v>
      </c>
      <c r="N1118" s="48">
        <f t="shared" si="797"/>
        <v>0</v>
      </c>
      <c r="O1118" s="57">
        <f t="shared" si="798"/>
        <v>0</v>
      </c>
      <c r="P1118" s="57">
        <f t="shared" si="799"/>
        <v>0</v>
      </c>
      <c r="Q1118" s="57">
        <f t="shared" si="800"/>
        <v>0</v>
      </c>
    </row>
    <row r="1119" ht="18" hidden="1" customHeight="1">
      <c r="A1119" s="76"/>
      <c r="B1119" s="71"/>
      <c r="C1119" s="46" t="s">
        <v>13</v>
      </c>
      <c r="D1119" s="53"/>
      <c r="E1119" s="48">
        <f t="shared" si="788"/>
        <v>0</v>
      </c>
      <c r="F1119" s="48">
        <f t="shared" si="789"/>
        <v>0</v>
      </c>
      <c r="G1119" s="48">
        <f t="shared" si="790"/>
        <v>0</v>
      </c>
      <c r="H1119" s="48">
        <f t="shared" si="791"/>
        <v>0</v>
      </c>
      <c r="I1119" s="48">
        <f t="shared" si="792"/>
        <v>0</v>
      </c>
      <c r="J1119" s="48">
        <f t="shared" si="793"/>
        <v>0</v>
      </c>
      <c r="K1119" s="48">
        <f t="shared" si="794"/>
        <v>0</v>
      </c>
      <c r="L1119" s="48">
        <f t="shared" si="795"/>
        <v>0</v>
      </c>
      <c r="M1119" s="48">
        <f t="shared" si="796"/>
        <v>0</v>
      </c>
      <c r="N1119" s="48">
        <f t="shared" si="797"/>
        <v>0</v>
      </c>
      <c r="O1119" s="57">
        <f t="shared" si="798"/>
        <v>0</v>
      </c>
      <c r="P1119" s="57">
        <f t="shared" si="799"/>
        <v>0</v>
      </c>
      <c r="Q1119" s="57">
        <f t="shared" si="800"/>
        <v>0</v>
      </c>
    </row>
    <row r="1120" ht="31" hidden="1" customHeight="1">
      <c r="A1120" s="76"/>
      <c r="B1120" s="71"/>
      <c r="C1120" s="46" t="s">
        <v>14</v>
      </c>
      <c r="D1120" s="53"/>
      <c r="E1120" s="48">
        <f t="shared" si="788"/>
        <v>0</v>
      </c>
      <c r="F1120" s="48">
        <f t="shared" si="789"/>
        <v>0</v>
      </c>
      <c r="G1120" s="48">
        <f t="shared" si="790"/>
        <v>0</v>
      </c>
      <c r="H1120" s="48">
        <f t="shared" si="791"/>
        <v>0</v>
      </c>
      <c r="I1120" s="48">
        <f t="shared" si="792"/>
        <v>0</v>
      </c>
      <c r="J1120" s="48">
        <f t="shared" si="793"/>
        <v>0</v>
      </c>
      <c r="K1120" s="48">
        <f t="shared" si="794"/>
        <v>0</v>
      </c>
      <c r="L1120" s="48">
        <f t="shared" si="795"/>
        <v>0</v>
      </c>
      <c r="M1120" s="48">
        <f t="shared" si="796"/>
        <v>0</v>
      </c>
      <c r="N1120" s="48">
        <f t="shared" si="797"/>
        <v>0</v>
      </c>
      <c r="O1120" s="57">
        <f t="shared" si="798"/>
        <v>0</v>
      </c>
      <c r="P1120" s="57">
        <f t="shared" si="799"/>
        <v>0</v>
      </c>
      <c r="Q1120" s="57">
        <f t="shared" si="800"/>
        <v>0</v>
      </c>
    </row>
    <row r="1121" ht="21" hidden="1" customHeight="1">
      <c r="A1121" s="76"/>
      <c r="B1121" s="71"/>
      <c r="C1121" s="46" t="s">
        <v>17</v>
      </c>
      <c r="D1121" s="53"/>
      <c r="E1121" s="48">
        <f t="shared" si="788"/>
        <v>0</v>
      </c>
      <c r="F1121" s="48">
        <f t="shared" si="789"/>
        <v>0</v>
      </c>
      <c r="G1121" s="48">
        <f t="shared" si="790"/>
        <v>0</v>
      </c>
      <c r="H1121" s="48">
        <f t="shared" si="791"/>
        <v>0</v>
      </c>
      <c r="I1121" s="48">
        <f t="shared" si="792"/>
        <v>0</v>
      </c>
      <c r="J1121" s="48">
        <f t="shared" si="793"/>
        <v>0</v>
      </c>
      <c r="K1121" s="48">
        <f t="shared" si="794"/>
        <v>0</v>
      </c>
      <c r="L1121" s="48">
        <f t="shared" si="795"/>
        <v>0</v>
      </c>
      <c r="M1121" s="48">
        <f t="shared" si="796"/>
        <v>0</v>
      </c>
      <c r="N1121" s="48">
        <f t="shared" si="797"/>
        <v>0</v>
      </c>
      <c r="O1121" s="57">
        <f t="shared" si="798"/>
        <v>0</v>
      </c>
      <c r="P1121" s="57">
        <f t="shared" si="799"/>
        <v>0</v>
      </c>
      <c r="Q1121" s="57">
        <f t="shared" si="800"/>
        <v>0</v>
      </c>
    </row>
    <row r="1122" ht="28" hidden="1" customHeight="1">
      <c r="A1122" s="76"/>
      <c r="B1122" s="71"/>
      <c r="C1122" s="46" t="s">
        <v>18</v>
      </c>
      <c r="D1122" s="53"/>
      <c r="E1122" s="48">
        <f t="shared" si="788"/>
        <v>0</v>
      </c>
      <c r="F1122" s="48">
        <f t="shared" si="789"/>
        <v>0</v>
      </c>
      <c r="G1122" s="48">
        <f t="shared" si="790"/>
        <v>0</v>
      </c>
      <c r="H1122" s="48">
        <f t="shared" si="791"/>
        <v>0</v>
      </c>
      <c r="I1122" s="48">
        <f t="shared" si="792"/>
        <v>0</v>
      </c>
      <c r="J1122" s="48">
        <f t="shared" si="793"/>
        <v>0</v>
      </c>
      <c r="K1122" s="48">
        <f t="shared" si="794"/>
        <v>0</v>
      </c>
      <c r="L1122" s="48">
        <f t="shared" si="795"/>
        <v>0</v>
      </c>
      <c r="M1122" s="48">
        <f t="shared" si="796"/>
        <v>0</v>
      </c>
      <c r="N1122" s="48">
        <f t="shared" si="797"/>
        <v>0</v>
      </c>
      <c r="O1122" s="57">
        <f t="shared" si="798"/>
        <v>0</v>
      </c>
      <c r="P1122" s="57">
        <f t="shared" si="799"/>
        <v>0</v>
      </c>
      <c r="Q1122" s="57">
        <f t="shared" si="800"/>
        <v>0</v>
      </c>
    </row>
    <row r="1123" ht="30.600000000000001" hidden="1" customHeight="1">
      <c r="A1123" s="29"/>
      <c r="B1123" s="75"/>
      <c r="C1123" s="46" t="s">
        <v>24</v>
      </c>
      <c r="D1123" s="53"/>
      <c r="E1123" s="48">
        <f t="shared" si="788"/>
        <v>0</v>
      </c>
      <c r="F1123" s="48">
        <f t="shared" si="789"/>
        <v>0</v>
      </c>
      <c r="G1123" s="48">
        <f t="shared" si="790"/>
        <v>0</v>
      </c>
      <c r="H1123" s="48">
        <f t="shared" si="791"/>
        <v>0</v>
      </c>
      <c r="I1123" s="48">
        <f t="shared" si="792"/>
        <v>0</v>
      </c>
      <c r="J1123" s="48">
        <f t="shared" si="793"/>
        <v>0</v>
      </c>
      <c r="K1123" s="48">
        <f t="shared" si="794"/>
        <v>0</v>
      </c>
      <c r="L1123" s="48">
        <f t="shared" si="795"/>
        <v>0</v>
      </c>
      <c r="M1123" s="48">
        <f t="shared" si="796"/>
        <v>0</v>
      </c>
      <c r="N1123" s="48">
        <f t="shared" si="797"/>
        <v>0</v>
      </c>
      <c r="O1123" s="57">
        <f t="shared" si="798"/>
        <v>0</v>
      </c>
      <c r="P1123" s="57">
        <f t="shared" si="799"/>
        <v>0</v>
      </c>
      <c r="Q1123" s="57">
        <f t="shared" si="800"/>
        <v>0</v>
      </c>
    </row>
    <row r="1124" ht="21" hidden="1" customHeight="1">
      <c r="A1124" s="24" t="s">
        <v>314</v>
      </c>
      <c r="B1124" s="68" t="s">
        <v>315</v>
      </c>
      <c r="C1124" s="46" t="s">
        <v>10</v>
      </c>
      <c r="D1124" s="32"/>
      <c r="E1124" s="48">
        <f>E1125+E1126+E1127+E1128+E1129+E1131</f>
        <v>0</v>
      </c>
      <c r="F1124" s="48">
        <f>F1125+F1126+F1127+F1128+F1129+F1131</f>
        <v>0</v>
      </c>
      <c r="G1124" s="48">
        <f>G1125+G1126+G1127+G1128+G1129+G1131</f>
        <v>0</v>
      </c>
      <c r="H1124" s="48">
        <f>H1125+H1126+H1127+H1128+H1129+H1131</f>
        <v>0</v>
      </c>
      <c r="I1124" s="48">
        <f>I1125+I1126+I1127+I1128+I1129+I1131</f>
        <v>0</v>
      </c>
      <c r="J1124" s="48">
        <f>J1125+J1126+J1127+J1128+J1129+J1131</f>
        <v>0</v>
      </c>
      <c r="K1124" s="48">
        <f>K1125+K1126+K1127+K1128+K1129+K1131</f>
        <v>0</v>
      </c>
      <c r="L1124" s="48">
        <f>L1125+L1126+L1127+L1128+L1129+L1131</f>
        <v>0</v>
      </c>
      <c r="M1124" s="48">
        <f>M1125+M1126+M1127+M1128+M1129+M1131</f>
        <v>0</v>
      </c>
      <c r="N1124" s="48">
        <f>N1125+N1126+N1127+N1128+N1129+N1131</f>
        <v>0</v>
      </c>
      <c r="O1124" s="57">
        <f>O1125+O1126+O1127+O1128+O1129+O1131</f>
        <v>0</v>
      </c>
      <c r="P1124" s="57">
        <f>P1125+P1126+P1127+P1128+P1129+P1131</f>
        <v>0</v>
      </c>
      <c r="Q1124" s="57">
        <f>Q1125+Q1126+Q1127+Q1128+Q1129+Q1131</f>
        <v>0</v>
      </c>
    </row>
    <row r="1125" ht="21" hidden="1" customHeight="1">
      <c r="A1125" s="76"/>
      <c r="B1125" s="71"/>
      <c r="C1125" s="46" t="s">
        <v>11</v>
      </c>
      <c r="D1125" s="32"/>
      <c r="E1125" s="48">
        <f t="shared" ref="E1125:E1131" si="801">F1125+G1125+H1125+I1125+J1125+K1125+L1125+M1125+N1125+O1125+P1125+Q1125</f>
        <v>0</v>
      </c>
      <c r="F1125" s="48">
        <v>0</v>
      </c>
      <c r="G1125" s="48">
        <v>0</v>
      </c>
      <c r="H1125" s="48">
        <v>0</v>
      </c>
      <c r="I1125" s="48">
        <v>0</v>
      </c>
      <c r="J1125" s="48">
        <v>0</v>
      </c>
      <c r="K1125" s="48">
        <v>0</v>
      </c>
      <c r="L1125" s="48">
        <v>0</v>
      </c>
      <c r="M1125" s="48">
        <v>0</v>
      </c>
      <c r="N1125" s="48">
        <v>0</v>
      </c>
      <c r="O1125" s="57">
        <v>0</v>
      </c>
      <c r="P1125" s="57">
        <v>0</v>
      </c>
      <c r="Q1125" s="57">
        <v>0</v>
      </c>
    </row>
    <row r="1126" ht="23.100000000000001" hidden="1" customHeight="1">
      <c r="A1126" s="76"/>
      <c r="B1126" s="71"/>
      <c r="C1126" s="46" t="s">
        <v>22</v>
      </c>
      <c r="D1126" s="53" t="s">
        <v>23</v>
      </c>
      <c r="E1126" s="48">
        <f t="shared" si="801"/>
        <v>0</v>
      </c>
      <c r="F1126" s="48">
        <v>0</v>
      </c>
      <c r="G1126" s="48">
        <v>0</v>
      </c>
      <c r="H1126" s="48">
        <v>0</v>
      </c>
      <c r="I1126" s="48">
        <v>0</v>
      </c>
      <c r="J1126" s="48">
        <v>0</v>
      </c>
      <c r="K1126" s="48">
        <f>1350-1350</f>
        <v>0</v>
      </c>
      <c r="L1126" s="48">
        <v>0</v>
      </c>
      <c r="M1126" s="48">
        <v>0</v>
      </c>
      <c r="N1126" s="48">
        <v>0</v>
      </c>
      <c r="O1126" s="57">
        <v>0</v>
      </c>
      <c r="P1126" s="57">
        <v>0</v>
      </c>
      <c r="Q1126" s="57">
        <v>0</v>
      </c>
    </row>
    <row r="1127" ht="23.100000000000001" hidden="1" customHeight="1">
      <c r="A1127" s="76"/>
      <c r="B1127" s="71"/>
      <c r="C1127" s="46" t="s">
        <v>13</v>
      </c>
      <c r="D1127" s="53"/>
      <c r="E1127" s="48">
        <f t="shared" si="801"/>
        <v>0</v>
      </c>
      <c r="F1127" s="48">
        <v>0</v>
      </c>
      <c r="G1127" s="48">
        <v>0</v>
      </c>
      <c r="H1127" s="48">
        <v>0</v>
      </c>
      <c r="I1127" s="48">
        <v>0</v>
      </c>
      <c r="J1127" s="48">
        <v>0</v>
      </c>
      <c r="K1127" s="48">
        <v>0</v>
      </c>
      <c r="L1127" s="48">
        <v>0</v>
      </c>
      <c r="M1127" s="48">
        <v>0</v>
      </c>
      <c r="N1127" s="48">
        <v>0</v>
      </c>
      <c r="O1127" s="57">
        <v>0</v>
      </c>
      <c r="P1127" s="57">
        <v>0</v>
      </c>
      <c r="Q1127" s="57">
        <v>0</v>
      </c>
    </row>
    <row r="1128" ht="28" hidden="1">
      <c r="A1128" s="76"/>
      <c r="B1128" s="71"/>
      <c r="C1128" s="46" t="s">
        <v>14</v>
      </c>
      <c r="D1128" s="53"/>
      <c r="E1128" s="48">
        <f t="shared" si="801"/>
        <v>0</v>
      </c>
      <c r="F1128" s="48">
        <v>0</v>
      </c>
      <c r="G1128" s="48">
        <v>0</v>
      </c>
      <c r="H1128" s="48">
        <v>0</v>
      </c>
      <c r="I1128" s="48">
        <v>0</v>
      </c>
      <c r="J1128" s="48">
        <v>0</v>
      </c>
      <c r="K1128" s="48">
        <v>0</v>
      </c>
      <c r="L1128" s="48">
        <v>0</v>
      </c>
      <c r="M1128" s="48">
        <v>0</v>
      </c>
      <c r="N1128" s="48">
        <v>0</v>
      </c>
      <c r="O1128" s="57">
        <v>0</v>
      </c>
      <c r="P1128" s="57">
        <v>0</v>
      </c>
      <c r="Q1128" s="57">
        <v>0</v>
      </c>
    </row>
    <row r="1129" ht="17.100000000000001" hidden="1" customHeight="1">
      <c r="A1129" s="76"/>
      <c r="B1129" s="71"/>
      <c r="C1129" s="46" t="s">
        <v>17</v>
      </c>
      <c r="D1129" s="53"/>
      <c r="E1129" s="48">
        <f t="shared" si="801"/>
        <v>0</v>
      </c>
      <c r="F1129" s="48">
        <v>0</v>
      </c>
      <c r="G1129" s="48">
        <v>0</v>
      </c>
      <c r="H1129" s="48">
        <v>0</v>
      </c>
      <c r="I1129" s="48">
        <v>0</v>
      </c>
      <c r="J1129" s="48">
        <v>0</v>
      </c>
      <c r="K1129" s="48">
        <v>0</v>
      </c>
      <c r="L1129" s="48">
        <v>0</v>
      </c>
      <c r="M1129" s="48">
        <v>0</v>
      </c>
      <c r="N1129" s="48">
        <v>0</v>
      </c>
      <c r="O1129" s="57">
        <v>0</v>
      </c>
      <c r="P1129" s="57">
        <v>0</v>
      </c>
      <c r="Q1129" s="57">
        <v>0</v>
      </c>
    </row>
    <row r="1130" ht="28" hidden="1">
      <c r="A1130" s="76"/>
      <c r="B1130" s="71"/>
      <c r="C1130" s="46" t="s">
        <v>18</v>
      </c>
      <c r="D1130" s="53"/>
      <c r="E1130" s="48">
        <f t="shared" si="801"/>
        <v>0</v>
      </c>
      <c r="F1130" s="48">
        <v>0</v>
      </c>
      <c r="G1130" s="48">
        <v>0</v>
      </c>
      <c r="H1130" s="48">
        <v>0</v>
      </c>
      <c r="I1130" s="48">
        <v>0</v>
      </c>
      <c r="J1130" s="48">
        <v>0</v>
      </c>
      <c r="K1130" s="48">
        <v>0</v>
      </c>
      <c r="L1130" s="48">
        <v>0</v>
      </c>
      <c r="M1130" s="48">
        <v>0</v>
      </c>
      <c r="N1130" s="48">
        <v>0</v>
      </c>
      <c r="O1130" s="57">
        <v>0</v>
      </c>
      <c r="P1130" s="57">
        <v>0</v>
      </c>
      <c r="Q1130" s="57">
        <v>0</v>
      </c>
    </row>
    <row r="1131" ht="32.5" hidden="1" customHeight="1">
      <c r="A1131" s="29"/>
      <c r="B1131" s="75"/>
      <c r="C1131" s="46" t="s">
        <v>24</v>
      </c>
      <c r="D1131" s="53"/>
      <c r="E1131" s="48">
        <f t="shared" si="801"/>
        <v>0</v>
      </c>
      <c r="F1131" s="48">
        <v>0</v>
      </c>
      <c r="G1131" s="48">
        <v>0</v>
      </c>
      <c r="H1131" s="48">
        <v>0</v>
      </c>
      <c r="I1131" s="48">
        <v>0</v>
      </c>
      <c r="J1131" s="48">
        <v>0</v>
      </c>
      <c r="K1131" s="48">
        <v>0</v>
      </c>
      <c r="L1131" s="48">
        <v>0</v>
      </c>
      <c r="M1131" s="48">
        <v>0</v>
      </c>
      <c r="N1131" s="48">
        <v>0</v>
      </c>
      <c r="O1131" s="57">
        <v>0</v>
      </c>
      <c r="P1131" s="57">
        <v>0</v>
      </c>
      <c r="Q1131" s="57">
        <v>0</v>
      </c>
    </row>
    <row r="1132" ht="15">
      <c r="A1132" s="138"/>
      <c r="B1132" s="138"/>
      <c r="C1132" s="138"/>
      <c r="D1132" s="138"/>
      <c r="E1132" s="138"/>
      <c r="F1132" s="138"/>
      <c r="G1132" s="138"/>
      <c r="H1132" s="138"/>
      <c r="I1132" s="138"/>
      <c r="J1132" s="138"/>
      <c r="K1132" s="138"/>
      <c r="L1132" s="139"/>
      <c r="M1132" s="12"/>
      <c r="N1132" s="12"/>
      <c r="O1132" s="140"/>
      <c r="P1132" s="141"/>
      <c r="Q1132" s="141" t="s">
        <v>316</v>
      </c>
    </row>
    <row r="1133">
      <c r="A1133" s="4"/>
      <c r="B1133" s="4"/>
      <c r="C1133" s="4"/>
      <c r="D1133" s="5"/>
      <c r="E1133" s="6"/>
      <c r="F1133" s="6"/>
      <c r="G1133" s="6"/>
      <c r="H1133" s="6"/>
      <c r="I1133" s="6"/>
      <c r="J1133" s="6"/>
      <c r="K1133" s="6"/>
      <c r="L1133" s="6"/>
      <c r="M1133" s="4"/>
      <c r="N1133" s="4"/>
      <c r="O1133" s="142"/>
      <c r="P1133" s="142"/>
      <c r="Q1133" s="142"/>
    </row>
    <row r="1134">
      <c r="A1134" s="4"/>
      <c r="B1134" s="4"/>
      <c r="C1134" s="4"/>
      <c r="D1134" s="5"/>
      <c r="E1134" s="6"/>
      <c r="F1134" s="6"/>
      <c r="G1134" s="6"/>
      <c r="H1134" s="6"/>
      <c r="I1134" s="6"/>
      <c r="J1134" s="6"/>
      <c r="K1134" s="6"/>
      <c r="L1134" s="6"/>
      <c r="M1134" s="4"/>
      <c r="N1134" s="4"/>
      <c r="O1134" s="142"/>
      <c r="P1134" s="142"/>
      <c r="Q1134" s="142"/>
    </row>
    <row r="1135">
      <c r="A1135" s="4"/>
      <c r="B1135" s="4"/>
      <c r="C1135" s="4"/>
      <c r="D1135" s="5"/>
      <c r="E1135" s="6"/>
      <c r="F1135" s="6"/>
      <c r="G1135" s="6"/>
      <c r="H1135" s="6"/>
      <c r="I1135" s="6"/>
      <c r="J1135" s="6"/>
      <c r="K1135" s="6"/>
      <c r="L1135" s="6"/>
      <c r="M1135" s="4"/>
      <c r="N1135" s="4"/>
      <c r="O1135" s="142"/>
      <c r="P1135" s="142"/>
      <c r="Q1135" s="142"/>
    </row>
    <row r="1136">
      <c r="A1136" s="4"/>
      <c r="B1136" s="4"/>
      <c r="C1136" s="4"/>
      <c r="D1136" s="5"/>
      <c r="E1136" s="6"/>
      <c r="F1136" s="6"/>
      <c r="G1136" s="6"/>
      <c r="H1136" s="6"/>
      <c r="I1136" s="6"/>
      <c r="J1136" s="6"/>
      <c r="K1136" s="6"/>
      <c r="L1136" s="6"/>
      <c r="M1136" s="4"/>
      <c r="N1136" s="4"/>
      <c r="O1136" s="142"/>
      <c r="P1136" s="142"/>
      <c r="Q1136" s="142"/>
    </row>
    <row r="1137">
      <c r="A1137" s="4"/>
      <c r="B1137" s="4"/>
      <c r="C1137" s="4"/>
      <c r="D1137" s="5"/>
      <c r="E1137" s="6"/>
      <c r="F1137" s="6"/>
      <c r="G1137" s="6"/>
      <c r="H1137" s="6"/>
      <c r="I1137" s="6"/>
      <c r="J1137" s="6"/>
      <c r="K1137" s="6"/>
      <c r="L1137" s="6"/>
      <c r="M1137" s="4"/>
      <c r="N1137" s="4"/>
      <c r="O1137" s="142"/>
      <c r="P1137" s="142"/>
      <c r="Q1137" s="142"/>
    </row>
    <row r="1138">
      <c r="A1138" s="4"/>
      <c r="B1138" s="4"/>
      <c r="C1138" s="4"/>
      <c r="D1138" s="5"/>
      <c r="E1138" s="6"/>
      <c r="F1138" s="6"/>
      <c r="G1138" s="6"/>
      <c r="H1138" s="6"/>
      <c r="I1138" s="6"/>
      <c r="J1138" s="6"/>
      <c r="K1138" s="6"/>
      <c r="L1138" s="6"/>
      <c r="M1138" s="4"/>
      <c r="N1138" s="4"/>
      <c r="O1138" s="142"/>
      <c r="P1138" s="142"/>
      <c r="Q1138" s="142"/>
    </row>
    <row r="1139">
      <c r="A1139" s="4"/>
      <c r="B1139" s="4"/>
      <c r="C1139" s="4"/>
      <c r="D1139" s="5"/>
      <c r="E1139" s="6"/>
      <c r="F1139" s="6"/>
      <c r="G1139" s="6"/>
      <c r="H1139" s="6"/>
      <c r="I1139" s="6"/>
      <c r="J1139" s="6"/>
      <c r="K1139" s="6"/>
      <c r="L1139" s="6"/>
      <c r="M1139" s="4"/>
      <c r="N1139" s="4"/>
      <c r="O1139" s="142"/>
      <c r="P1139" s="142"/>
      <c r="Q1139" s="142"/>
    </row>
    <row r="1140">
      <c r="A1140" s="4"/>
      <c r="B1140" s="4"/>
      <c r="C1140" s="4"/>
      <c r="D1140" s="5"/>
      <c r="E1140" s="6"/>
      <c r="F1140" s="6"/>
      <c r="G1140" s="6"/>
      <c r="H1140" s="6"/>
      <c r="I1140" s="6"/>
      <c r="J1140" s="6"/>
      <c r="K1140" s="6"/>
      <c r="L1140" s="6"/>
      <c r="M1140" s="4"/>
      <c r="N1140" s="4"/>
      <c r="O1140" s="142"/>
      <c r="P1140" s="142"/>
      <c r="Q1140" s="142"/>
    </row>
    <row r="1141">
      <c r="A1141" s="4"/>
      <c r="B1141" s="4"/>
      <c r="C1141" s="4"/>
      <c r="D1141" s="5"/>
      <c r="E1141" s="6"/>
      <c r="F1141" s="6"/>
      <c r="G1141" s="6"/>
      <c r="H1141" s="6"/>
      <c r="I1141" s="6"/>
      <c r="J1141" s="6"/>
      <c r="K1141" s="6"/>
      <c r="L1141" s="6"/>
      <c r="M1141" s="4"/>
      <c r="N1141" s="4"/>
      <c r="O1141" s="142"/>
      <c r="P1141" s="142"/>
      <c r="Q1141" s="142"/>
    </row>
    <row r="1142">
      <c r="A1142" s="4"/>
      <c r="B1142" s="4"/>
      <c r="C1142" s="4"/>
      <c r="D1142" s="5"/>
      <c r="E1142" s="6"/>
      <c r="F1142" s="6"/>
      <c r="G1142" s="6"/>
      <c r="H1142" s="6"/>
      <c r="I1142" s="6"/>
      <c r="J1142" s="6"/>
      <c r="K1142" s="6"/>
      <c r="L1142" s="6"/>
      <c r="M1142" s="4"/>
      <c r="N1142" s="4"/>
      <c r="O1142" s="142"/>
      <c r="P1142" s="142"/>
      <c r="Q1142" s="142"/>
    </row>
    <row r="1143">
      <c r="A1143" s="4"/>
      <c r="B1143" s="4"/>
      <c r="C1143" s="4"/>
      <c r="D1143" s="5"/>
      <c r="E1143" s="6"/>
      <c r="F1143" s="6"/>
      <c r="G1143" s="6"/>
      <c r="H1143" s="6"/>
      <c r="I1143" s="6"/>
      <c r="J1143" s="6"/>
      <c r="K1143" s="6"/>
      <c r="L1143" s="6"/>
      <c r="M1143" s="4"/>
      <c r="N1143" s="4"/>
      <c r="O1143" s="142"/>
      <c r="P1143" s="142"/>
      <c r="Q1143" s="142"/>
    </row>
    <row r="1144">
      <c r="A1144" s="4"/>
      <c r="B1144" s="4"/>
      <c r="C1144" s="4"/>
      <c r="D1144" s="5"/>
      <c r="E1144" s="6"/>
      <c r="F1144" s="6"/>
      <c r="G1144" s="6"/>
      <c r="H1144" s="6"/>
      <c r="I1144" s="6"/>
      <c r="J1144" s="6"/>
      <c r="K1144" s="6"/>
      <c r="L1144" s="6"/>
      <c r="M1144" s="4"/>
      <c r="N1144" s="4"/>
      <c r="O1144" s="142"/>
      <c r="P1144" s="142"/>
      <c r="Q1144" s="142"/>
    </row>
    <row r="1145">
      <c r="A1145" s="4"/>
      <c r="B1145" s="4"/>
      <c r="C1145" s="4"/>
      <c r="D1145" s="5"/>
      <c r="E1145" s="6"/>
      <c r="F1145" s="6"/>
      <c r="G1145" s="6"/>
      <c r="H1145" s="6"/>
      <c r="I1145" s="6"/>
      <c r="J1145" s="6"/>
      <c r="K1145" s="6"/>
      <c r="L1145" s="6"/>
      <c r="M1145" s="4"/>
      <c r="N1145" s="4"/>
      <c r="O1145" s="142"/>
      <c r="P1145" s="142"/>
      <c r="Q1145" s="142"/>
    </row>
    <row r="1146">
      <c r="A1146" s="4"/>
      <c r="B1146" s="4"/>
      <c r="C1146" s="4"/>
      <c r="D1146" s="5"/>
      <c r="E1146" s="6"/>
      <c r="F1146" s="6"/>
      <c r="G1146" s="6"/>
      <c r="H1146" s="6"/>
      <c r="I1146" s="6"/>
      <c r="J1146" s="6"/>
      <c r="K1146" s="6"/>
      <c r="L1146" s="6"/>
      <c r="M1146" s="4"/>
      <c r="N1146" s="4"/>
      <c r="O1146" s="142"/>
      <c r="P1146" s="142"/>
      <c r="Q1146" s="142"/>
    </row>
    <row r="1147">
      <c r="A1147" s="4"/>
      <c r="B1147" s="4"/>
      <c r="C1147" s="4"/>
      <c r="D1147" s="5"/>
      <c r="E1147" s="6"/>
      <c r="F1147" s="6"/>
      <c r="G1147" s="6"/>
      <c r="H1147" s="6"/>
      <c r="I1147" s="6"/>
      <c r="J1147" s="6"/>
      <c r="K1147" s="6"/>
      <c r="L1147" s="6"/>
      <c r="M1147" s="4"/>
      <c r="N1147" s="4"/>
      <c r="O1147" s="142"/>
      <c r="P1147" s="142"/>
      <c r="Q1147" s="142"/>
    </row>
    <row r="1148">
      <c r="A1148" s="4"/>
      <c r="B1148" s="4"/>
      <c r="C1148" s="4"/>
      <c r="D1148" s="5"/>
      <c r="E1148" s="6"/>
      <c r="F1148" s="6"/>
      <c r="G1148" s="6"/>
      <c r="H1148" s="6"/>
      <c r="I1148" s="6"/>
      <c r="J1148" s="6"/>
      <c r="K1148" s="6"/>
      <c r="L1148" s="6"/>
      <c r="M1148" s="4"/>
      <c r="N1148" s="4"/>
      <c r="O1148" s="142"/>
      <c r="P1148" s="142"/>
      <c r="Q1148" s="142"/>
    </row>
    <row r="1149">
      <c r="A1149" s="4"/>
      <c r="B1149" s="4"/>
      <c r="C1149" s="4"/>
      <c r="D1149" s="5"/>
      <c r="E1149" s="6"/>
      <c r="F1149" s="6"/>
      <c r="G1149" s="6"/>
      <c r="H1149" s="6"/>
      <c r="I1149" s="6"/>
      <c r="J1149" s="6"/>
      <c r="K1149" s="6"/>
      <c r="L1149" s="6"/>
      <c r="M1149" s="4"/>
      <c r="N1149" s="4"/>
      <c r="O1149" s="142"/>
      <c r="P1149" s="142"/>
      <c r="Q1149" s="142"/>
    </row>
    <row r="1150">
      <c r="A1150" s="4"/>
      <c r="B1150" s="4"/>
      <c r="C1150" s="4"/>
      <c r="D1150" s="5"/>
      <c r="E1150" s="6"/>
      <c r="F1150" s="6"/>
      <c r="G1150" s="6"/>
      <c r="H1150" s="6"/>
      <c r="I1150" s="6"/>
      <c r="J1150" s="6"/>
      <c r="K1150" s="6"/>
      <c r="L1150" s="6"/>
      <c r="M1150" s="4"/>
      <c r="N1150" s="4"/>
      <c r="O1150" s="142"/>
      <c r="P1150" s="142"/>
      <c r="Q1150" s="142"/>
    </row>
    <row r="1151">
      <c r="A1151" s="4"/>
      <c r="B1151" s="4"/>
      <c r="C1151" s="4"/>
      <c r="D1151" s="5"/>
      <c r="E1151" s="6"/>
      <c r="F1151" s="6"/>
      <c r="G1151" s="6"/>
      <c r="H1151" s="6"/>
      <c r="I1151" s="6"/>
      <c r="J1151" s="6"/>
      <c r="K1151" s="6"/>
      <c r="L1151" s="6"/>
      <c r="M1151" s="4"/>
      <c r="N1151" s="4"/>
      <c r="O1151" s="142"/>
      <c r="P1151" s="142"/>
      <c r="Q1151" s="142"/>
    </row>
    <row r="1152">
      <c r="A1152" s="4"/>
      <c r="B1152" s="4"/>
      <c r="C1152" s="4"/>
      <c r="D1152" s="5"/>
      <c r="E1152" s="6"/>
      <c r="F1152" s="6"/>
      <c r="G1152" s="6"/>
      <c r="H1152" s="6"/>
      <c r="I1152" s="6"/>
      <c r="J1152" s="6"/>
      <c r="K1152" s="6"/>
      <c r="L1152" s="6"/>
      <c r="M1152" s="4"/>
      <c r="N1152" s="4"/>
      <c r="O1152" s="142"/>
      <c r="P1152" s="142"/>
      <c r="Q1152" s="142"/>
    </row>
    <row r="1153">
      <c r="A1153" s="4"/>
      <c r="B1153" s="4"/>
      <c r="C1153" s="4"/>
      <c r="D1153" s="5"/>
      <c r="E1153" s="6"/>
      <c r="F1153" s="6"/>
      <c r="G1153" s="6"/>
      <c r="H1153" s="6"/>
      <c r="I1153" s="6"/>
      <c r="J1153" s="6"/>
      <c r="K1153" s="6"/>
      <c r="L1153" s="6"/>
      <c r="M1153" s="4"/>
      <c r="N1153" s="4"/>
      <c r="O1153" s="142"/>
      <c r="P1153" s="142"/>
      <c r="Q1153" s="142"/>
    </row>
    <row r="1154">
      <c r="A1154" s="4"/>
      <c r="B1154" s="4"/>
      <c r="C1154" s="4"/>
      <c r="D1154" s="5"/>
      <c r="E1154" s="6"/>
      <c r="F1154" s="6"/>
      <c r="G1154" s="6"/>
      <c r="H1154" s="6"/>
      <c r="I1154" s="6"/>
      <c r="J1154" s="6"/>
      <c r="K1154" s="6"/>
      <c r="L1154" s="6"/>
      <c r="M1154" s="4"/>
      <c r="N1154" s="4"/>
      <c r="O1154" s="142"/>
      <c r="P1154" s="142"/>
      <c r="Q1154" s="142"/>
    </row>
    <row r="1155">
      <c r="A1155" s="4"/>
      <c r="B1155" s="4"/>
      <c r="C1155" s="4"/>
      <c r="D1155" s="5"/>
      <c r="E1155" s="6"/>
      <c r="F1155" s="6"/>
      <c r="G1155" s="6"/>
      <c r="H1155" s="6"/>
      <c r="I1155" s="6"/>
      <c r="J1155" s="6"/>
      <c r="K1155" s="6"/>
      <c r="L1155" s="6"/>
      <c r="M1155" s="4"/>
      <c r="N1155" s="4"/>
      <c r="O1155" s="142"/>
      <c r="P1155" s="142"/>
      <c r="Q1155" s="142"/>
    </row>
    <row r="1156">
      <c r="A1156" s="4"/>
      <c r="B1156" s="4"/>
      <c r="C1156" s="4"/>
      <c r="D1156" s="5"/>
      <c r="E1156" s="6"/>
      <c r="F1156" s="6"/>
      <c r="G1156" s="6"/>
      <c r="H1156" s="6"/>
      <c r="I1156" s="6"/>
      <c r="J1156" s="6"/>
      <c r="K1156" s="6"/>
      <c r="L1156" s="6"/>
      <c r="M1156" s="4"/>
      <c r="N1156" s="4"/>
      <c r="O1156" s="142"/>
      <c r="P1156" s="142"/>
      <c r="Q1156" s="142"/>
    </row>
    <row r="1157">
      <c r="A1157" s="4"/>
      <c r="B1157" s="4"/>
      <c r="C1157" s="4"/>
      <c r="D1157" s="5"/>
      <c r="E1157" s="6"/>
      <c r="F1157" s="6"/>
      <c r="G1157" s="6"/>
      <c r="H1157" s="6"/>
      <c r="I1157" s="6"/>
      <c r="J1157" s="6"/>
      <c r="K1157" s="6"/>
      <c r="L1157" s="6"/>
      <c r="M1157" s="4"/>
      <c r="N1157" s="4"/>
      <c r="O1157" s="142"/>
      <c r="P1157" s="142"/>
      <c r="Q1157" s="142"/>
    </row>
    <row r="1158">
      <c r="A1158" s="4"/>
      <c r="B1158" s="4"/>
      <c r="C1158" s="4"/>
      <c r="D1158" s="5"/>
      <c r="E1158" s="6"/>
      <c r="F1158" s="6"/>
      <c r="G1158" s="6"/>
      <c r="H1158" s="6"/>
      <c r="I1158" s="6"/>
      <c r="J1158" s="6"/>
      <c r="K1158" s="6"/>
      <c r="L1158" s="6"/>
      <c r="M1158" s="4"/>
      <c r="N1158" s="4"/>
      <c r="O1158" s="142"/>
      <c r="P1158" s="142"/>
      <c r="Q1158" s="142"/>
    </row>
    <row r="1159">
      <c r="A1159" s="4"/>
      <c r="B1159" s="4"/>
      <c r="C1159" s="4"/>
      <c r="D1159" s="5"/>
      <c r="E1159" s="6"/>
      <c r="F1159" s="6"/>
      <c r="G1159" s="6"/>
      <c r="H1159" s="6"/>
      <c r="I1159" s="6"/>
      <c r="J1159" s="6"/>
      <c r="K1159" s="6"/>
      <c r="L1159" s="6"/>
      <c r="M1159" s="4"/>
      <c r="N1159" s="4"/>
      <c r="O1159" s="142"/>
      <c r="P1159" s="142"/>
      <c r="Q1159" s="142"/>
    </row>
    <row r="1160">
      <c r="A1160" s="4"/>
      <c r="B1160" s="4"/>
      <c r="C1160" s="4"/>
      <c r="D1160" s="5"/>
      <c r="E1160" s="6"/>
      <c r="F1160" s="6"/>
      <c r="G1160" s="6"/>
      <c r="H1160" s="6"/>
      <c r="I1160" s="6"/>
      <c r="J1160" s="6"/>
      <c r="K1160" s="6"/>
      <c r="L1160" s="6"/>
      <c r="M1160" s="4"/>
      <c r="N1160" s="4"/>
      <c r="O1160" s="142"/>
      <c r="P1160" s="142"/>
      <c r="Q1160" s="142"/>
    </row>
    <row r="1161">
      <c r="A1161" s="4"/>
      <c r="B1161" s="4"/>
      <c r="C1161" s="4"/>
      <c r="D1161" s="5"/>
      <c r="E1161" s="6"/>
      <c r="F1161" s="6"/>
      <c r="G1161" s="6"/>
      <c r="H1161" s="6"/>
      <c r="I1161" s="6"/>
      <c r="J1161" s="6"/>
      <c r="K1161" s="6"/>
      <c r="L1161" s="6"/>
      <c r="M1161" s="4"/>
      <c r="N1161" s="4"/>
      <c r="O1161" s="142"/>
      <c r="P1161" s="142"/>
      <c r="Q1161" s="142"/>
    </row>
    <row r="1162">
      <c r="A1162" s="4"/>
      <c r="B1162" s="4"/>
      <c r="C1162" s="4"/>
      <c r="D1162" s="5"/>
      <c r="E1162" s="6"/>
      <c r="F1162" s="6"/>
      <c r="G1162" s="6"/>
      <c r="H1162" s="6"/>
      <c r="I1162" s="6"/>
      <c r="J1162" s="6"/>
      <c r="K1162" s="6"/>
      <c r="L1162" s="6"/>
      <c r="M1162" s="4"/>
      <c r="N1162" s="4"/>
      <c r="O1162" s="142"/>
      <c r="P1162" s="142"/>
      <c r="Q1162" s="142"/>
    </row>
    <row r="1163">
      <c r="A1163" s="4"/>
      <c r="B1163" s="4"/>
      <c r="C1163" s="4"/>
      <c r="D1163" s="5"/>
      <c r="E1163" s="6"/>
      <c r="F1163" s="6"/>
      <c r="G1163" s="6"/>
      <c r="H1163" s="6"/>
      <c r="I1163" s="6"/>
      <c r="J1163" s="6"/>
      <c r="K1163" s="6"/>
      <c r="L1163" s="6"/>
      <c r="M1163" s="4"/>
      <c r="N1163" s="4"/>
      <c r="O1163" s="142"/>
      <c r="P1163" s="142"/>
      <c r="Q1163" s="142"/>
    </row>
    <row r="1164">
      <c r="A1164" s="4"/>
      <c r="B1164" s="4"/>
      <c r="C1164" s="4"/>
      <c r="D1164" s="5"/>
      <c r="E1164" s="6"/>
      <c r="F1164" s="6"/>
      <c r="G1164" s="6"/>
      <c r="H1164" s="6"/>
      <c r="I1164" s="6"/>
      <c r="J1164" s="6"/>
      <c r="K1164" s="6"/>
      <c r="L1164" s="6"/>
      <c r="M1164" s="4"/>
      <c r="N1164" s="4"/>
      <c r="O1164" s="142"/>
      <c r="P1164" s="142"/>
      <c r="Q1164" s="142"/>
    </row>
    <row r="1165">
      <c r="A1165" s="4"/>
      <c r="B1165" s="4"/>
      <c r="C1165" s="4"/>
      <c r="D1165" s="5"/>
      <c r="E1165" s="6"/>
      <c r="F1165" s="6"/>
      <c r="G1165" s="6"/>
      <c r="H1165" s="6"/>
      <c r="I1165" s="6"/>
      <c r="J1165" s="6"/>
      <c r="K1165" s="6"/>
      <c r="L1165" s="6"/>
      <c r="M1165" s="4"/>
      <c r="N1165" s="4"/>
      <c r="O1165" s="142"/>
      <c r="P1165" s="142"/>
      <c r="Q1165" s="142"/>
    </row>
    <row r="1166">
      <c r="A1166" s="4"/>
      <c r="B1166" s="4"/>
      <c r="C1166" s="4"/>
      <c r="D1166" s="5"/>
      <c r="E1166" s="6"/>
      <c r="F1166" s="6"/>
      <c r="G1166" s="6"/>
      <c r="H1166" s="6"/>
      <c r="I1166" s="6"/>
      <c r="J1166" s="6"/>
      <c r="K1166" s="6"/>
      <c r="L1166" s="6"/>
      <c r="M1166" s="4"/>
      <c r="N1166" s="4"/>
      <c r="O1166" s="142"/>
      <c r="P1166" s="142"/>
      <c r="Q1166" s="142"/>
    </row>
    <row r="1167">
      <c r="A1167" s="4"/>
      <c r="B1167" s="4"/>
      <c r="C1167" s="4"/>
      <c r="D1167" s="5"/>
      <c r="E1167" s="6"/>
      <c r="F1167" s="6"/>
      <c r="G1167" s="6"/>
      <c r="H1167" s="6"/>
      <c r="I1167" s="6"/>
      <c r="J1167" s="6"/>
      <c r="K1167" s="6"/>
      <c r="L1167" s="6"/>
      <c r="M1167" s="4"/>
      <c r="N1167" s="4"/>
      <c r="O1167" s="142"/>
      <c r="P1167" s="142"/>
      <c r="Q1167" s="142"/>
    </row>
    <row r="1168">
      <c r="A1168" s="4"/>
      <c r="B1168" s="4"/>
      <c r="C1168" s="4"/>
      <c r="D1168" s="5"/>
      <c r="E1168" s="6"/>
      <c r="F1168" s="6"/>
      <c r="G1168" s="6"/>
      <c r="H1168" s="6"/>
      <c r="I1168" s="6"/>
      <c r="J1168" s="6"/>
      <c r="K1168" s="6"/>
      <c r="L1168" s="6"/>
      <c r="M1168" s="4"/>
      <c r="N1168" s="4"/>
      <c r="O1168" s="142"/>
      <c r="P1168" s="142"/>
      <c r="Q1168" s="142"/>
    </row>
    <row r="1169">
      <c r="A1169" s="4"/>
      <c r="B1169" s="4"/>
      <c r="C1169" s="4"/>
      <c r="D1169" s="5"/>
      <c r="E1169" s="6"/>
      <c r="F1169" s="6"/>
      <c r="G1169" s="6"/>
      <c r="H1169" s="6"/>
      <c r="I1169" s="6"/>
      <c r="J1169" s="6"/>
      <c r="K1169" s="6"/>
      <c r="L1169" s="6"/>
      <c r="M1169" s="4"/>
      <c r="N1169" s="4"/>
      <c r="O1169" s="142"/>
      <c r="P1169" s="142"/>
      <c r="Q1169" s="142"/>
    </row>
    <row r="1170">
      <c r="A1170" s="4"/>
      <c r="B1170" s="4"/>
      <c r="C1170" s="4"/>
      <c r="D1170" s="5"/>
      <c r="E1170" s="6"/>
      <c r="F1170" s="6"/>
      <c r="G1170" s="6"/>
      <c r="H1170" s="6"/>
      <c r="I1170" s="6"/>
      <c r="J1170" s="6"/>
      <c r="K1170" s="6"/>
      <c r="L1170" s="6"/>
      <c r="M1170" s="4"/>
      <c r="N1170" s="4"/>
      <c r="O1170" s="142"/>
      <c r="P1170" s="142"/>
      <c r="Q1170" s="142"/>
    </row>
    <row r="1171">
      <c r="A1171" s="4"/>
      <c r="B1171" s="4"/>
      <c r="C1171" s="4"/>
      <c r="D1171" s="5"/>
      <c r="E1171" s="6"/>
      <c r="F1171" s="6"/>
      <c r="G1171" s="6"/>
      <c r="H1171" s="6"/>
      <c r="I1171" s="6"/>
      <c r="J1171" s="6"/>
      <c r="K1171" s="6"/>
      <c r="L1171" s="6"/>
      <c r="M1171" s="4"/>
      <c r="N1171" s="4"/>
      <c r="O1171" s="142"/>
      <c r="P1171" s="142"/>
      <c r="Q1171" s="142"/>
    </row>
    <row r="1172">
      <c r="A1172" s="4"/>
      <c r="B1172" s="4"/>
      <c r="C1172" s="4"/>
      <c r="D1172" s="5"/>
      <c r="E1172" s="6"/>
      <c r="F1172" s="6"/>
      <c r="G1172" s="6"/>
      <c r="H1172" s="6"/>
      <c r="I1172" s="6"/>
      <c r="J1172" s="6"/>
      <c r="K1172" s="6"/>
      <c r="L1172" s="6"/>
      <c r="M1172" s="4"/>
      <c r="N1172" s="4"/>
      <c r="O1172" s="142"/>
      <c r="P1172" s="142"/>
      <c r="Q1172" s="142"/>
    </row>
    <row r="1173">
      <c r="A1173" s="4"/>
      <c r="B1173" s="4"/>
      <c r="C1173" s="4"/>
      <c r="D1173" s="5"/>
      <c r="E1173" s="6"/>
      <c r="F1173" s="6"/>
      <c r="G1173" s="6"/>
      <c r="H1173" s="6"/>
      <c r="I1173" s="6"/>
      <c r="J1173" s="6"/>
      <c r="K1173" s="6"/>
      <c r="L1173" s="6"/>
      <c r="M1173" s="4"/>
      <c r="N1173" s="4"/>
      <c r="O1173" s="142"/>
      <c r="P1173" s="142"/>
      <c r="Q1173" s="142"/>
    </row>
    <row r="1174">
      <c r="A1174" s="4"/>
      <c r="B1174" s="4"/>
      <c r="C1174" s="4"/>
      <c r="D1174" s="5"/>
      <c r="E1174" s="6"/>
      <c r="F1174" s="6"/>
      <c r="G1174" s="6"/>
      <c r="H1174" s="6"/>
      <c r="I1174" s="6"/>
      <c r="J1174" s="6"/>
      <c r="K1174" s="6"/>
      <c r="L1174" s="6"/>
      <c r="M1174" s="4"/>
      <c r="N1174" s="4"/>
      <c r="O1174" s="142"/>
      <c r="P1174" s="142"/>
      <c r="Q1174" s="142"/>
    </row>
    <row r="1175">
      <c r="A1175" s="4"/>
      <c r="B1175" s="4"/>
      <c r="C1175" s="4"/>
      <c r="D1175" s="5"/>
      <c r="E1175" s="6"/>
      <c r="F1175" s="6"/>
      <c r="G1175" s="6"/>
      <c r="H1175" s="6"/>
      <c r="I1175" s="6"/>
      <c r="J1175" s="6"/>
      <c r="K1175" s="6"/>
      <c r="L1175" s="6"/>
      <c r="M1175" s="4"/>
      <c r="N1175" s="4"/>
      <c r="O1175" s="142"/>
      <c r="P1175" s="142"/>
      <c r="Q1175" s="142"/>
    </row>
    <row r="1176">
      <c r="A1176" s="4"/>
      <c r="B1176" s="4"/>
      <c r="C1176" s="4"/>
      <c r="D1176" s="5"/>
      <c r="E1176" s="6"/>
      <c r="F1176" s="6"/>
      <c r="G1176" s="6"/>
      <c r="H1176" s="6"/>
      <c r="I1176" s="6"/>
      <c r="J1176" s="6"/>
      <c r="K1176" s="6"/>
      <c r="L1176" s="6"/>
      <c r="M1176" s="4"/>
      <c r="N1176" s="4"/>
      <c r="O1176" s="142"/>
      <c r="P1176" s="142"/>
      <c r="Q1176" s="142"/>
    </row>
    <row r="1177">
      <c r="A1177" s="4"/>
      <c r="B1177" s="4"/>
      <c r="C1177" s="4"/>
      <c r="D1177" s="5"/>
      <c r="E1177" s="6"/>
      <c r="F1177" s="6"/>
      <c r="G1177" s="6"/>
      <c r="H1177" s="6"/>
      <c r="I1177" s="6"/>
      <c r="J1177" s="6"/>
      <c r="K1177" s="6"/>
      <c r="L1177" s="6"/>
      <c r="M1177" s="4"/>
      <c r="N1177" s="4"/>
      <c r="O1177" s="142"/>
      <c r="P1177" s="142"/>
      <c r="Q1177" s="142"/>
    </row>
    <row r="1178">
      <c r="A1178" s="4"/>
      <c r="B1178" s="4"/>
      <c r="C1178" s="4"/>
      <c r="D1178" s="5"/>
      <c r="E1178" s="6"/>
      <c r="F1178" s="6"/>
      <c r="G1178" s="6"/>
      <c r="H1178" s="6"/>
      <c r="I1178" s="6"/>
      <c r="J1178" s="6"/>
      <c r="K1178" s="6"/>
      <c r="L1178" s="6"/>
      <c r="M1178" s="4"/>
      <c r="N1178" s="4"/>
      <c r="O1178" s="142"/>
      <c r="P1178" s="142"/>
      <c r="Q1178" s="142"/>
    </row>
    <row r="1179">
      <c r="A1179" s="4"/>
      <c r="B1179" s="4"/>
      <c r="C1179" s="4"/>
      <c r="D1179" s="5"/>
      <c r="E1179" s="6"/>
      <c r="F1179" s="6"/>
      <c r="G1179" s="6"/>
      <c r="H1179" s="6"/>
      <c r="I1179" s="6"/>
      <c r="J1179" s="6"/>
      <c r="K1179" s="6"/>
      <c r="L1179" s="6"/>
      <c r="M1179" s="4"/>
      <c r="N1179" s="4"/>
      <c r="O1179" s="142"/>
      <c r="P1179" s="142"/>
      <c r="Q1179" s="142"/>
    </row>
    <row r="1180">
      <c r="A1180" s="4"/>
      <c r="B1180" s="4"/>
      <c r="C1180" s="4"/>
      <c r="D1180" s="5"/>
      <c r="E1180" s="6"/>
      <c r="F1180" s="6"/>
      <c r="G1180" s="6"/>
      <c r="H1180" s="6"/>
      <c r="I1180" s="6"/>
      <c r="J1180" s="6"/>
      <c r="K1180" s="6"/>
      <c r="L1180" s="6"/>
      <c r="M1180" s="4"/>
      <c r="N1180" s="4"/>
      <c r="O1180" s="142"/>
      <c r="P1180" s="142"/>
      <c r="Q1180" s="142"/>
    </row>
    <row r="1181">
      <c r="A1181" s="4"/>
      <c r="B1181" s="4"/>
      <c r="C1181" s="4"/>
      <c r="D1181" s="5"/>
      <c r="E1181" s="6"/>
      <c r="F1181" s="6"/>
      <c r="G1181" s="6"/>
      <c r="H1181" s="6"/>
      <c r="I1181" s="6"/>
      <c r="J1181" s="6"/>
      <c r="K1181" s="6"/>
      <c r="L1181" s="6"/>
      <c r="M1181" s="4"/>
      <c r="N1181" s="4"/>
      <c r="O1181" s="142"/>
      <c r="P1181" s="142"/>
      <c r="Q1181" s="142"/>
    </row>
    <row r="1182">
      <c r="A1182" s="4"/>
      <c r="B1182" s="4"/>
      <c r="C1182" s="4"/>
      <c r="D1182" s="5"/>
      <c r="E1182" s="6"/>
      <c r="F1182" s="6"/>
      <c r="G1182" s="6"/>
      <c r="H1182" s="6"/>
      <c r="I1182" s="6"/>
      <c r="J1182" s="6"/>
      <c r="K1182" s="6"/>
      <c r="L1182" s="6"/>
      <c r="M1182" s="4"/>
      <c r="N1182" s="4"/>
      <c r="O1182" s="142"/>
      <c r="P1182" s="142"/>
      <c r="Q1182" s="142"/>
    </row>
    <row r="1183">
      <c r="A1183" s="4"/>
      <c r="B1183" s="4"/>
      <c r="C1183" s="4"/>
      <c r="D1183" s="5"/>
      <c r="E1183" s="6"/>
      <c r="F1183" s="6"/>
      <c r="G1183" s="6"/>
      <c r="H1183" s="6"/>
      <c r="I1183" s="6"/>
      <c r="J1183" s="6"/>
      <c r="K1183" s="6"/>
      <c r="L1183" s="6"/>
      <c r="M1183" s="4"/>
      <c r="N1183" s="4"/>
      <c r="O1183" s="142"/>
      <c r="P1183" s="142"/>
      <c r="Q1183" s="142"/>
    </row>
    <row r="1184">
      <c r="A1184" s="4"/>
      <c r="B1184" s="4"/>
      <c r="C1184" s="4"/>
      <c r="D1184" s="5"/>
      <c r="E1184" s="6"/>
      <c r="F1184" s="6"/>
      <c r="G1184" s="6"/>
      <c r="H1184" s="6"/>
      <c r="I1184" s="6"/>
      <c r="J1184" s="6"/>
      <c r="K1184" s="6"/>
      <c r="L1184" s="6"/>
      <c r="M1184" s="4"/>
      <c r="N1184" s="4"/>
      <c r="O1184" s="142"/>
      <c r="P1184" s="142"/>
      <c r="Q1184" s="142"/>
    </row>
    <row r="1185">
      <c r="A1185" s="4"/>
      <c r="B1185" s="4"/>
      <c r="C1185" s="4"/>
      <c r="D1185" s="5"/>
      <c r="E1185" s="6"/>
      <c r="F1185" s="6"/>
      <c r="G1185" s="6"/>
      <c r="H1185" s="6"/>
      <c r="I1185" s="6"/>
      <c r="J1185" s="6"/>
      <c r="K1185" s="6"/>
      <c r="L1185" s="6"/>
      <c r="M1185" s="4"/>
      <c r="N1185" s="4"/>
      <c r="O1185" s="142"/>
      <c r="P1185" s="142"/>
      <c r="Q1185" s="142"/>
    </row>
    <row r="1186">
      <c r="A1186" s="4"/>
      <c r="B1186" s="4"/>
      <c r="C1186" s="4"/>
      <c r="D1186" s="5"/>
      <c r="E1186" s="6"/>
      <c r="F1186" s="6"/>
      <c r="G1186" s="6"/>
      <c r="H1186" s="6"/>
      <c r="I1186" s="6"/>
      <c r="J1186" s="6"/>
      <c r="K1186" s="6"/>
      <c r="L1186" s="6"/>
      <c r="M1186" s="4"/>
      <c r="N1186" s="4"/>
      <c r="O1186" s="142"/>
      <c r="P1186" s="142"/>
      <c r="Q1186" s="142"/>
    </row>
    <row r="1187">
      <c r="A1187" s="4"/>
      <c r="B1187" s="4"/>
      <c r="C1187" s="4"/>
      <c r="D1187" s="5"/>
      <c r="E1187" s="6"/>
      <c r="F1187" s="6"/>
      <c r="G1187" s="6"/>
      <c r="H1187" s="6"/>
      <c r="I1187" s="6"/>
      <c r="J1187" s="6"/>
      <c r="K1187" s="6"/>
      <c r="L1187" s="6"/>
      <c r="M1187" s="4"/>
      <c r="N1187" s="4"/>
      <c r="O1187" s="142"/>
      <c r="P1187" s="142"/>
      <c r="Q1187" s="142"/>
    </row>
    <row r="1188">
      <c r="A1188" s="4"/>
      <c r="B1188" s="4"/>
      <c r="C1188" s="4"/>
      <c r="D1188" s="5"/>
      <c r="E1188" s="6"/>
      <c r="F1188" s="6"/>
      <c r="G1188" s="6"/>
      <c r="H1188" s="6"/>
      <c r="I1188" s="6"/>
      <c r="J1188" s="6"/>
      <c r="K1188" s="6"/>
      <c r="L1188" s="6"/>
      <c r="M1188" s="4"/>
      <c r="N1188" s="4"/>
      <c r="O1188" s="142"/>
      <c r="P1188" s="142"/>
      <c r="Q1188" s="142"/>
    </row>
    <row r="1189">
      <c r="A1189" s="4"/>
      <c r="B1189" s="4"/>
      <c r="C1189" s="4"/>
      <c r="D1189" s="5"/>
      <c r="E1189" s="6"/>
      <c r="F1189" s="6"/>
      <c r="G1189" s="6"/>
      <c r="H1189" s="6"/>
      <c r="I1189" s="6"/>
      <c r="J1189" s="6"/>
      <c r="K1189" s="6"/>
      <c r="L1189" s="6"/>
      <c r="M1189" s="4"/>
      <c r="N1189" s="4"/>
      <c r="O1189" s="142"/>
      <c r="P1189" s="142"/>
      <c r="Q1189" s="142"/>
    </row>
    <row r="1190">
      <c r="A1190" s="4"/>
      <c r="B1190" s="4"/>
      <c r="C1190" s="4"/>
      <c r="D1190" s="5"/>
      <c r="E1190" s="6"/>
      <c r="F1190" s="6"/>
      <c r="G1190" s="6"/>
      <c r="H1190" s="6"/>
      <c r="I1190" s="6"/>
      <c r="J1190" s="6"/>
      <c r="K1190" s="6"/>
      <c r="L1190" s="6"/>
      <c r="M1190" s="4"/>
      <c r="N1190" s="4"/>
      <c r="O1190" s="142"/>
      <c r="P1190" s="142"/>
      <c r="Q1190" s="142"/>
    </row>
    <row r="1191">
      <c r="A1191" s="4"/>
      <c r="B1191" s="4"/>
      <c r="C1191" s="4"/>
      <c r="D1191" s="5"/>
      <c r="E1191" s="6"/>
      <c r="F1191" s="6"/>
      <c r="G1191" s="6"/>
      <c r="H1191" s="6"/>
      <c r="I1191" s="6"/>
      <c r="J1191" s="6"/>
      <c r="K1191" s="6"/>
      <c r="L1191" s="6"/>
      <c r="M1191" s="4"/>
      <c r="N1191" s="4"/>
      <c r="O1191" s="142"/>
      <c r="P1191" s="142"/>
      <c r="Q1191" s="142"/>
    </row>
    <row r="1192">
      <c r="A1192" s="4"/>
      <c r="B1192" s="4"/>
      <c r="C1192" s="4"/>
      <c r="D1192" s="5"/>
      <c r="E1192" s="6"/>
      <c r="F1192" s="6"/>
      <c r="G1192" s="6"/>
      <c r="H1192" s="6"/>
      <c r="I1192" s="6"/>
      <c r="J1192" s="6"/>
      <c r="K1192" s="6"/>
      <c r="L1192" s="6"/>
      <c r="M1192" s="4"/>
      <c r="N1192" s="4"/>
      <c r="O1192" s="142"/>
      <c r="P1192" s="142"/>
      <c r="Q1192" s="142"/>
    </row>
    <row r="1193">
      <c r="A1193" s="4"/>
      <c r="B1193" s="4"/>
      <c r="C1193" s="4"/>
      <c r="D1193" s="5"/>
      <c r="E1193" s="6"/>
      <c r="F1193" s="6"/>
      <c r="G1193" s="6"/>
      <c r="H1193" s="6"/>
      <c r="I1193" s="6"/>
      <c r="J1193" s="6"/>
      <c r="K1193" s="6"/>
      <c r="L1193" s="6"/>
      <c r="M1193" s="4"/>
      <c r="N1193" s="4"/>
      <c r="O1193" s="142"/>
      <c r="P1193" s="142"/>
      <c r="Q1193" s="142"/>
    </row>
    <row r="1194">
      <c r="A1194" s="4"/>
      <c r="B1194" s="4"/>
      <c r="C1194" s="4"/>
      <c r="D1194" s="5"/>
      <c r="E1194" s="6"/>
      <c r="F1194" s="6"/>
      <c r="G1194" s="6"/>
      <c r="H1194" s="6"/>
      <c r="I1194" s="6"/>
      <c r="J1194" s="6"/>
      <c r="K1194" s="6"/>
      <c r="L1194" s="6"/>
      <c r="M1194" s="4"/>
      <c r="N1194" s="4"/>
      <c r="O1194" s="142"/>
      <c r="P1194" s="142"/>
      <c r="Q1194" s="142"/>
    </row>
    <row r="1195">
      <c r="A1195" s="4"/>
      <c r="B1195" s="4"/>
      <c r="C1195" s="4"/>
      <c r="D1195" s="5"/>
      <c r="E1195" s="6"/>
      <c r="F1195" s="6"/>
      <c r="G1195" s="6"/>
      <c r="H1195" s="6"/>
      <c r="I1195" s="6"/>
      <c r="J1195" s="6"/>
      <c r="K1195" s="6"/>
      <c r="L1195" s="6"/>
      <c r="M1195" s="4"/>
      <c r="N1195" s="4"/>
      <c r="O1195" s="142"/>
      <c r="P1195" s="142"/>
      <c r="Q1195" s="142"/>
    </row>
    <row r="1196">
      <c r="A1196" s="4"/>
      <c r="B1196" s="4"/>
      <c r="C1196" s="4"/>
      <c r="D1196" s="5"/>
      <c r="E1196" s="6"/>
      <c r="F1196" s="6"/>
      <c r="G1196" s="6"/>
      <c r="H1196" s="6"/>
      <c r="I1196" s="6"/>
      <c r="J1196" s="6"/>
      <c r="K1196" s="6"/>
      <c r="L1196" s="6"/>
      <c r="M1196" s="4"/>
      <c r="N1196" s="4"/>
      <c r="O1196" s="142"/>
      <c r="P1196" s="142"/>
      <c r="Q1196" s="142"/>
    </row>
    <row r="1197">
      <c r="A1197" s="4"/>
      <c r="B1197" s="4"/>
      <c r="C1197" s="4"/>
      <c r="D1197" s="5"/>
      <c r="E1197" s="6"/>
      <c r="F1197" s="6"/>
      <c r="G1197" s="6"/>
      <c r="H1197" s="6"/>
      <c r="I1197" s="6"/>
      <c r="J1197" s="6"/>
      <c r="K1197" s="6"/>
      <c r="L1197" s="6"/>
      <c r="M1197" s="4"/>
      <c r="N1197" s="4"/>
      <c r="O1197" s="142"/>
      <c r="P1197" s="142"/>
      <c r="Q1197" s="142"/>
    </row>
    <row r="1198">
      <c r="A1198" s="4"/>
      <c r="B1198" s="4"/>
      <c r="C1198" s="4"/>
      <c r="D1198" s="5"/>
      <c r="E1198" s="6"/>
      <c r="F1198" s="6"/>
      <c r="G1198" s="6"/>
      <c r="H1198" s="6"/>
      <c r="I1198" s="6"/>
      <c r="J1198" s="6"/>
      <c r="K1198" s="6"/>
      <c r="L1198" s="6"/>
      <c r="M1198" s="4"/>
      <c r="N1198" s="4"/>
      <c r="O1198" s="142"/>
      <c r="P1198" s="142"/>
      <c r="Q1198" s="142"/>
    </row>
    <row r="1199">
      <c r="A1199" s="4"/>
      <c r="B1199" s="4"/>
      <c r="C1199" s="4"/>
      <c r="D1199" s="5"/>
      <c r="E1199" s="6"/>
      <c r="F1199" s="6"/>
      <c r="G1199" s="6"/>
      <c r="H1199" s="6"/>
      <c r="I1199" s="6"/>
      <c r="J1199" s="6"/>
      <c r="K1199" s="6"/>
      <c r="L1199" s="6"/>
      <c r="M1199" s="4"/>
      <c r="N1199" s="4"/>
      <c r="O1199" s="142"/>
      <c r="P1199" s="142"/>
      <c r="Q1199" s="142"/>
    </row>
    <row r="1200">
      <c r="A1200" s="4"/>
      <c r="B1200" s="4"/>
      <c r="C1200" s="4"/>
      <c r="D1200" s="5"/>
      <c r="E1200" s="6"/>
      <c r="F1200" s="6"/>
      <c r="G1200" s="6"/>
      <c r="H1200" s="6"/>
      <c r="I1200" s="6"/>
      <c r="J1200" s="6"/>
      <c r="K1200" s="6"/>
      <c r="L1200" s="6"/>
      <c r="M1200" s="4"/>
      <c r="N1200" s="4"/>
      <c r="O1200" s="142"/>
      <c r="P1200" s="142"/>
      <c r="Q1200" s="142"/>
    </row>
    <row r="1201">
      <c r="A1201" s="4"/>
      <c r="B1201" s="4"/>
      <c r="C1201" s="4"/>
      <c r="D1201" s="5"/>
      <c r="E1201" s="6"/>
      <c r="F1201" s="6"/>
      <c r="G1201" s="6"/>
      <c r="H1201" s="6"/>
      <c r="I1201" s="6"/>
      <c r="J1201" s="6"/>
      <c r="K1201" s="6"/>
      <c r="L1201" s="6"/>
      <c r="M1201" s="4"/>
      <c r="N1201" s="4"/>
      <c r="O1201" s="142"/>
      <c r="P1201" s="142"/>
      <c r="Q1201" s="142"/>
    </row>
    <row r="1202">
      <c r="A1202" s="4"/>
      <c r="B1202" s="4"/>
      <c r="C1202" s="4"/>
      <c r="D1202" s="5"/>
      <c r="E1202" s="6"/>
      <c r="F1202" s="6"/>
      <c r="G1202" s="6"/>
      <c r="H1202" s="6"/>
      <c r="I1202" s="6"/>
      <c r="J1202" s="6"/>
      <c r="K1202" s="6"/>
      <c r="L1202" s="6"/>
      <c r="M1202" s="4"/>
      <c r="N1202" s="4"/>
      <c r="O1202" s="142"/>
      <c r="P1202" s="142"/>
      <c r="Q1202" s="142"/>
    </row>
    <row r="1203">
      <c r="A1203" s="4"/>
      <c r="B1203" s="4"/>
      <c r="C1203" s="4"/>
      <c r="D1203" s="5"/>
      <c r="E1203" s="6"/>
      <c r="F1203" s="6"/>
      <c r="G1203" s="6"/>
      <c r="H1203" s="6"/>
      <c r="I1203" s="6"/>
      <c r="J1203" s="6"/>
      <c r="K1203" s="6"/>
      <c r="L1203" s="6"/>
      <c r="M1203" s="4"/>
      <c r="N1203" s="4"/>
      <c r="O1203" s="142"/>
      <c r="P1203" s="142"/>
      <c r="Q1203" s="142"/>
    </row>
    <row r="1204">
      <c r="A1204" s="4"/>
      <c r="B1204" s="4"/>
      <c r="C1204" s="4"/>
      <c r="D1204" s="5"/>
      <c r="E1204" s="6"/>
      <c r="F1204" s="6"/>
      <c r="G1204" s="6"/>
      <c r="H1204" s="6"/>
      <c r="I1204" s="6"/>
      <c r="J1204" s="6"/>
      <c r="K1204" s="6"/>
      <c r="L1204" s="6"/>
      <c r="M1204" s="4"/>
      <c r="N1204" s="4"/>
      <c r="O1204" s="142"/>
      <c r="P1204" s="142"/>
      <c r="Q1204" s="142"/>
    </row>
    <row r="1205">
      <c r="A1205" s="4"/>
      <c r="B1205" s="4"/>
      <c r="C1205" s="4"/>
      <c r="D1205" s="5"/>
      <c r="E1205" s="6"/>
      <c r="F1205" s="6"/>
      <c r="G1205" s="6"/>
      <c r="H1205" s="6"/>
      <c r="I1205" s="6"/>
      <c r="J1205" s="6"/>
      <c r="K1205" s="6"/>
      <c r="L1205" s="6"/>
      <c r="M1205" s="4"/>
      <c r="N1205" s="4"/>
      <c r="O1205" s="4"/>
      <c r="P1205" s="4"/>
      <c r="Q1205" s="4"/>
    </row>
    <row r="1206">
      <c r="A1206" s="4"/>
      <c r="B1206" s="4"/>
      <c r="C1206" s="4"/>
      <c r="D1206" s="5"/>
      <c r="E1206" s="6"/>
      <c r="F1206" s="6"/>
      <c r="G1206" s="6"/>
      <c r="H1206" s="6"/>
      <c r="I1206" s="6"/>
      <c r="J1206" s="6"/>
      <c r="K1206" s="6"/>
      <c r="L1206" s="6"/>
      <c r="M1206" s="4"/>
      <c r="N1206" s="4"/>
      <c r="O1206" s="4"/>
      <c r="P1206" s="4"/>
      <c r="Q1206" s="4"/>
    </row>
    <row r="1207">
      <c r="A1207" s="4"/>
      <c r="B1207" s="4"/>
      <c r="C1207" s="4"/>
      <c r="D1207" s="5"/>
      <c r="E1207" s="6"/>
      <c r="F1207" s="6"/>
      <c r="G1207" s="6"/>
      <c r="H1207" s="6"/>
      <c r="I1207" s="6"/>
      <c r="J1207" s="6"/>
      <c r="K1207" s="6"/>
      <c r="L1207" s="6"/>
      <c r="M1207" s="4"/>
      <c r="N1207" s="4"/>
      <c r="O1207" s="4"/>
      <c r="P1207" s="4"/>
      <c r="Q1207" s="4"/>
    </row>
    <row r="1208">
      <c r="A1208" s="4"/>
      <c r="B1208" s="4"/>
      <c r="C1208" s="4"/>
      <c r="D1208" s="5"/>
      <c r="E1208" s="6"/>
      <c r="F1208" s="6"/>
      <c r="G1208" s="6"/>
      <c r="H1208" s="6"/>
      <c r="I1208" s="6"/>
      <c r="J1208" s="6"/>
      <c r="K1208" s="6"/>
      <c r="L1208" s="6"/>
      <c r="M1208" s="4"/>
      <c r="N1208" s="4"/>
      <c r="O1208" s="4"/>
      <c r="P1208" s="4"/>
      <c r="Q1208" s="4"/>
    </row>
    <row r="1209">
      <c r="A1209" s="4"/>
      <c r="B1209" s="4"/>
      <c r="C1209" s="4"/>
      <c r="D1209" s="5"/>
      <c r="E1209" s="6"/>
      <c r="F1209" s="6"/>
      <c r="G1209" s="6"/>
      <c r="H1209" s="6"/>
      <c r="I1209" s="6"/>
      <c r="J1209" s="6"/>
      <c r="K1209" s="6"/>
      <c r="L1209" s="6"/>
      <c r="M1209" s="4"/>
      <c r="N1209" s="4"/>
      <c r="O1209" s="4"/>
      <c r="P1209" s="4"/>
      <c r="Q1209" s="4"/>
    </row>
    <row r="1210">
      <c r="A1210" s="4"/>
      <c r="B1210" s="4"/>
      <c r="C1210" s="4"/>
      <c r="D1210" s="5"/>
      <c r="E1210" s="6"/>
      <c r="F1210" s="6"/>
      <c r="G1210" s="6"/>
      <c r="H1210" s="6"/>
      <c r="I1210" s="6"/>
      <c r="J1210" s="6"/>
      <c r="K1210" s="6"/>
      <c r="L1210" s="6"/>
      <c r="M1210" s="4"/>
      <c r="N1210" s="4"/>
      <c r="O1210" s="4"/>
      <c r="P1210" s="4"/>
      <c r="Q1210" s="4"/>
    </row>
    <row r="1211">
      <c r="A1211" s="4"/>
      <c r="B1211" s="4"/>
      <c r="C1211" s="4"/>
      <c r="D1211" s="5"/>
      <c r="E1211" s="6"/>
      <c r="F1211" s="6"/>
      <c r="G1211" s="6"/>
      <c r="H1211" s="6"/>
      <c r="I1211" s="6"/>
      <c r="J1211" s="6"/>
      <c r="K1211" s="6"/>
      <c r="L1211" s="6"/>
      <c r="M1211" s="4"/>
      <c r="N1211" s="4"/>
      <c r="O1211" s="4"/>
      <c r="P1211" s="4"/>
      <c r="Q1211" s="4"/>
    </row>
    <row r="1212">
      <c r="A1212" s="4"/>
      <c r="B1212" s="4"/>
      <c r="C1212" s="4"/>
      <c r="D1212" s="5"/>
      <c r="E1212" s="6"/>
      <c r="F1212" s="6"/>
      <c r="G1212" s="6"/>
      <c r="H1212" s="6"/>
      <c r="I1212" s="6"/>
      <c r="J1212" s="6"/>
      <c r="K1212" s="6"/>
      <c r="L1212" s="6"/>
      <c r="M1212" s="4"/>
      <c r="N1212" s="4"/>
      <c r="O1212" s="4"/>
      <c r="P1212" s="4"/>
      <c r="Q1212" s="4"/>
    </row>
    <row r="1213">
      <c r="A1213" s="4"/>
      <c r="B1213" s="4"/>
      <c r="C1213" s="4"/>
      <c r="D1213" s="5"/>
      <c r="E1213" s="6"/>
      <c r="F1213" s="6"/>
      <c r="G1213" s="6"/>
      <c r="H1213" s="6"/>
      <c r="I1213" s="6"/>
      <c r="J1213" s="6"/>
      <c r="K1213" s="6"/>
      <c r="L1213" s="6"/>
      <c r="M1213" s="4"/>
      <c r="N1213" s="4"/>
      <c r="O1213" s="4"/>
      <c r="P1213" s="4"/>
      <c r="Q1213" s="4"/>
    </row>
    <row r="1214">
      <c r="A1214" s="4"/>
      <c r="B1214" s="4"/>
      <c r="C1214" s="4"/>
      <c r="D1214" s="5"/>
      <c r="E1214" s="6"/>
      <c r="F1214" s="6"/>
      <c r="G1214" s="6"/>
      <c r="H1214" s="6"/>
      <c r="I1214" s="6"/>
      <c r="J1214" s="6"/>
      <c r="K1214" s="6"/>
      <c r="L1214" s="6"/>
      <c r="M1214" s="4"/>
      <c r="N1214" s="4"/>
      <c r="O1214" s="4"/>
      <c r="P1214" s="4"/>
      <c r="Q1214" s="4"/>
    </row>
    <row r="1215">
      <c r="A1215" s="4"/>
      <c r="B1215" s="4"/>
      <c r="C1215" s="4"/>
      <c r="D1215" s="5"/>
      <c r="E1215" s="6"/>
      <c r="F1215" s="6"/>
      <c r="G1215" s="6"/>
      <c r="H1215" s="6"/>
      <c r="I1215" s="6"/>
      <c r="J1215" s="6"/>
      <c r="K1215" s="6"/>
      <c r="L1215" s="6"/>
      <c r="M1215" s="4"/>
      <c r="N1215" s="4"/>
      <c r="O1215" s="4"/>
      <c r="P1215" s="4"/>
      <c r="Q1215" s="4"/>
    </row>
    <row r="1216">
      <c r="A1216" s="4"/>
      <c r="B1216" s="4"/>
      <c r="C1216" s="4"/>
      <c r="D1216" s="5"/>
      <c r="E1216" s="6"/>
      <c r="F1216" s="6"/>
      <c r="G1216" s="6"/>
      <c r="H1216" s="6"/>
      <c r="I1216" s="6"/>
      <c r="J1216" s="6"/>
      <c r="K1216" s="6"/>
      <c r="L1216" s="6"/>
      <c r="M1216" s="4"/>
      <c r="N1216" s="4"/>
      <c r="O1216" s="4"/>
      <c r="P1216" s="4"/>
      <c r="Q1216" s="4"/>
    </row>
    <row r="1217">
      <c r="A1217" s="4"/>
      <c r="B1217" s="4"/>
      <c r="C1217" s="4"/>
      <c r="D1217" s="5"/>
      <c r="E1217" s="6"/>
      <c r="F1217" s="6"/>
      <c r="G1217" s="6"/>
      <c r="H1217" s="6"/>
      <c r="I1217" s="6"/>
      <c r="J1217" s="6"/>
      <c r="K1217" s="6"/>
      <c r="L1217" s="6"/>
      <c r="M1217" s="4"/>
      <c r="N1217" s="4"/>
      <c r="O1217" s="4"/>
      <c r="P1217" s="4"/>
      <c r="Q1217" s="4"/>
    </row>
    <row r="1218">
      <c r="A1218" s="4"/>
      <c r="B1218" s="4"/>
      <c r="C1218" s="4"/>
      <c r="D1218" s="5"/>
      <c r="E1218" s="6"/>
      <c r="F1218" s="6"/>
      <c r="G1218" s="6"/>
      <c r="H1218" s="6"/>
      <c r="I1218" s="6"/>
      <c r="J1218" s="6"/>
      <c r="K1218" s="6"/>
      <c r="L1218" s="6"/>
      <c r="M1218" s="4"/>
      <c r="N1218" s="4"/>
      <c r="O1218" s="4"/>
      <c r="P1218" s="4"/>
      <c r="Q1218" s="4"/>
    </row>
    <row r="1219">
      <c r="A1219" s="4"/>
      <c r="B1219" s="4"/>
      <c r="C1219" s="4"/>
      <c r="D1219" s="5"/>
      <c r="E1219" s="6"/>
      <c r="F1219" s="6"/>
      <c r="G1219" s="6"/>
      <c r="H1219" s="6"/>
      <c r="I1219" s="6"/>
      <c r="J1219" s="6"/>
      <c r="K1219" s="6"/>
      <c r="L1219" s="6"/>
      <c r="M1219" s="4"/>
      <c r="N1219" s="4"/>
      <c r="O1219" s="4"/>
      <c r="P1219" s="4"/>
      <c r="Q1219" s="4"/>
    </row>
    <row r="1220">
      <c r="A1220" s="4"/>
      <c r="B1220" s="4"/>
      <c r="C1220" s="4"/>
      <c r="D1220" s="5"/>
      <c r="E1220" s="6"/>
      <c r="F1220" s="6"/>
      <c r="G1220" s="6"/>
      <c r="H1220" s="6"/>
      <c r="I1220" s="6"/>
      <c r="J1220" s="6"/>
      <c r="K1220" s="6"/>
      <c r="L1220" s="6"/>
      <c r="M1220" s="4"/>
      <c r="N1220" s="4"/>
      <c r="O1220" s="4"/>
      <c r="P1220" s="4"/>
      <c r="Q1220" s="4"/>
    </row>
    <row r="1221">
      <c r="A1221" s="4"/>
      <c r="B1221" s="4"/>
      <c r="C1221" s="4"/>
      <c r="D1221" s="5"/>
      <c r="E1221" s="6"/>
      <c r="F1221" s="6"/>
      <c r="G1221" s="6"/>
      <c r="H1221" s="6"/>
      <c r="I1221" s="6"/>
      <c r="J1221" s="6"/>
      <c r="K1221" s="6"/>
      <c r="L1221" s="6"/>
      <c r="M1221" s="4"/>
      <c r="N1221" s="4"/>
      <c r="O1221" s="4"/>
      <c r="P1221" s="4"/>
      <c r="Q1221" s="4"/>
    </row>
    <row r="1222">
      <c r="A1222" s="4"/>
      <c r="B1222" s="4"/>
      <c r="C1222" s="4"/>
      <c r="D1222" s="5"/>
      <c r="E1222" s="6"/>
      <c r="F1222" s="6"/>
      <c r="G1222" s="6"/>
      <c r="H1222" s="6"/>
      <c r="I1222" s="6"/>
      <c r="J1222" s="6"/>
      <c r="K1222" s="6"/>
      <c r="L1222" s="6"/>
      <c r="M1222" s="4"/>
      <c r="N1222" s="4"/>
      <c r="O1222" s="4"/>
      <c r="P1222" s="4"/>
      <c r="Q1222" s="4"/>
    </row>
    <row r="1223">
      <c r="A1223" s="4"/>
      <c r="B1223" s="4"/>
      <c r="C1223" s="4"/>
      <c r="D1223" s="5"/>
      <c r="E1223" s="6"/>
      <c r="F1223" s="6"/>
      <c r="G1223" s="6"/>
      <c r="H1223" s="6"/>
      <c r="I1223" s="6"/>
      <c r="J1223" s="6"/>
      <c r="K1223" s="6"/>
      <c r="L1223" s="6"/>
      <c r="M1223" s="4"/>
      <c r="N1223" s="4"/>
      <c r="O1223" s="4"/>
      <c r="P1223" s="4"/>
      <c r="Q1223" s="4"/>
    </row>
    <row r="1224">
      <c r="A1224" s="4"/>
      <c r="B1224" s="4"/>
      <c r="C1224" s="4"/>
      <c r="D1224" s="5"/>
      <c r="E1224" s="6"/>
      <c r="F1224" s="6"/>
      <c r="G1224" s="6"/>
      <c r="H1224" s="6"/>
      <c r="I1224" s="6"/>
      <c r="J1224" s="6"/>
      <c r="K1224" s="6"/>
      <c r="L1224" s="6"/>
      <c r="M1224" s="4"/>
      <c r="N1224" s="4"/>
      <c r="O1224" s="4"/>
      <c r="P1224" s="4"/>
      <c r="Q1224" s="4"/>
    </row>
    <row r="1225">
      <c r="A1225" s="4"/>
      <c r="B1225" s="4"/>
      <c r="C1225" s="4"/>
      <c r="D1225" s="5"/>
      <c r="E1225" s="6"/>
      <c r="F1225" s="6"/>
      <c r="G1225" s="6"/>
      <c r="H1225" s="6"/>
      <c r="I1225" s="6"/>
      <c r="J1225" s="6"/>
      <c r="K1225" s="6"/>
      <c r="L1225" s="6"/>
      <c r="M1225" s="4"/>
      <c r="N1225" s="4"/>
      <c r="O1225" s="4"/>
      <c r="P1225" s="4"/>
      <c r="Q1225" s="4"/>
    </row>
    <row r="1226">
      <c r="A1226" s="4"/>
      <c r="B1226" s="4"/>
      <c r="C1226" s="4"/>
      <c r="D1226" s="5"/>
      <c r="E1226" s="6"/>
      <c r="F1226" s="6"/>
      <c r="G1226" s="6"/>
      <c r="H1226" s="6"/>
      <c r="I1226" s="6"/>
      <c r="J1226" s="6"/>
      <c r="K1226" s="6"/>
      <c r="L1226" s="6"/>
      <c r="M1226" s="4"/>
      <c r="N1226" s="4"/>
      <c r="O1226" s="4"/>
      <c r="P1226" s="4"/>
      <c r="Q1226" s="4"/>
    </row>
    <row r="1227">
      <c r="A1227" s="4"/>
      <c r="B1227" s="4"/>
      <c r="C1227" s="4"/>
      <c r="D1227" s="5"/>
      <c r="E1227" s="6"/>
      <c r="F1227" s="6"/>
      <c r="G1227" s="6"/>
      <c r="H1227" s="6"/>
      <c r="I1227" s="6"/>
      <c r="J1227" s="6"/>
      <c r="K1227" s="6"/>
      <c r="L1227" s="6"/>
      <c r="M1227" s="4"/>
      <c r="N1227" s="4"/>
      <c r="O1227" s="4"/>
      <c r="P1227" s="4"/>
      <c r="Q1227" s="4"/>
    </row>
    <row r="1228">
      <c r="A1228" s="4"/>
      <c r="B1228" s="4"/>
      <c r="C1228" s="4"/>
      <c r="D1228" s="5"/>
      <c r="E1228" s="6"/>
      <c r="F1228" s="6"/>
      <c r="G1228" s="6"/>
      <c r="H1228" s="6"/>
      <c r="I1228" s="6"/>
      <c r="J1228" s="6"/>
      <c r="K1228" s="6"/>
      <c r="L1228" s="6"/>
      <c r="M1228" s="4"/>
      <c r="N1228" s="4"/>
      <c r="O1228" s="4"/>
      <c r="P1228" s="4"/>
      <c r="Q1228" s="4"/>
    </row>
    <row r="1229">
      <c r="A1229" s="4"/>
      <c r="B1229" s="4"/>
      <c r="C1229" s="4"/>
      <c r="D1229" s="5"/>
      <c r="E1229" s="6"/>
      <c r="F1229" s="6"/>
      <c r="G1229" s="6"/>
      <c r="H1229" s="6"/>
      <c r="I1229" s="6"/>
      <c r="J1229" s="6"/>
      <c r="K1229" s="6"/>
      <c r="L1229" s="6"/>
      <c r="M1229" s="4"/>
      <c r="N1229" s="4"/>
      <c r="O1229" s="4"/>
      <c r="P1229" s="4"/>
      <c r="Q1229" s="4"/>
    </row>
    <row r="1230">
      <c r="A1230" s="4"/>
      <c r="B1230" s="4"/>
      <c r="C1230" s="4"/>
      <c r="D1230" s="5"/>
      <c r="E1230" s="6"/>
      <c r="F1230" s="6"/>
      <c r="G1230" s="6"/>
      <c r="H1230" s="6"/>
      <c r="I1230" s="6"/>
      <c r="J1230" s="6"/>
      <c r="K1230" s="6"/>
      <c r="L1230" s="6"/>
      <c r="M1230" s="4"/>
      <c r="N1230" s="4"/>
      <c r="O1230" s="4"/>
      <c r="P1230" s="4"/>
      <c r="Q1230" s="4"/>
    </row>
    <row r="1231">
      <c r="A1231" s="4"/>
      <c r="B1231" s="4"/>
      <c r="C1231" s="4"/>
      <c r="D1231" s="5"/>
      <c r="E1231" s="6"/>
      <c r="F1231" s="6"/>
      <c r="G1231" s="6"/>
      <c r="H1231" s="6"/>
      <c r="I1231" s="6"/>
      <c r="J1231" s="6"/>
      <c r="K1231" s="6"/>
      <c r="L1231" s="6"/>
      <c r="M1231" s="4"/>
      <c r="N1231" s="4"/>
      <c r="O1231" s="4"/>
      <c r="P1231" s="4"/>
      <c r="Q1231" s="4"/>
    </row>
    <row r="1232">
      <c r="A1232" s="4"/>
      <c r="B1232" s="4"/>
      <c r="C1232" s="4"/>
      <c r="D1232" s="5"/>
      <c r="E1232" s="6"/>
      <c r="F1232" s="6"/>
      <c r="G1232" s="6"/>
      <c r="H1232" s="6"/>
      <c r="I1232" s="6"/>
      <c r="J1232" s="6"/>
      <c r="K1232" s="6"/>
      <c r="L1232" s="6"/>
      <c r="M1232" s="4"/>
      <c r="N1232" s="4"/>
      <c r="O1232" s="4"/>
      <c r="P1232" s="4"/>
      <c r="Q1232" s="4"/>
    </row>
    <row r="1233">
      <c r="A1233" s="4"/>
      <c r="B1233" s="4"/>
      <c r="C1233" s="4"/>
      <c r="D1233" s="5"/>
      <c r="E1233" s="6"/>
      <c r="F1233" s="6"/>
      <c r="G1233" s="6"/>
      <c r="H1233" s="6"/>
      <c r="I1233" s="6"/>
      <c r="J1233" s="6"/>
      <c r="K1233" s="6"/>
      <c r="L1233" s="6"/>
      <c r="M1233" s="4"/>
      <c r="N1233" s="4"/>
      <c r="O1233" s="4"/>
      <c r="P1233" s="4"/>
      <c r="Q1233" s="4"/>
    </row>
    <row r="1234">
      <c r="A1234" s="4"/>
      <c r="B1234" s="4"/>
      <c r="C1234" s="4"/>
      <c r="D1234" s="5"/>
      <c r="E1234" s="6"/>
      <c r="F1234" s="6"/>
      <c r="G1234" s="6"/>
      <c r="H1234" s="6"/>
      <c r="I1234" s="6"/>
      <c r="J1234" s="6"/>
      <c r="K1234" s="6"/>
      <c r="L1234" s="6"/>
      <c r="M1234" s="4"/>
      <c r="N1234" s="4"/>
      <c r="O1234" s="4"/>
      <c r="P1234" s="4"/>
      <c r="Q1234" s="4"/>
    </row>
    <row r="1235">
      <c r="A1235" s="4"/>
      <c r="B1235" s="4"/>
      <c r="C1235" s="4"/>
      <c r="D1235" s="5"/>
      <c r="E1235" s="6"/>
      <c r="F1235" s="6"/>
      <c r="G1235" s="6"/>
      <c r="H1235" s="6"/>
      <c r="I1235" s="6"/>
      <c r="J1235" s="6"/>
      <c r="K1235" s="6"/>
      <c r="L1235" s="6"/>
      <c r="M1235" s="4"/>
      <c r="N1235" s="4"/>
      <c r="O1235" s="4"/>
      <c r="P1235" s="4"/>
      <c r="Q1235" s="4"/>
    </row>
    <row r="1236">
      <c r="A1236" s="4"/>
      <c r="B1236" s="4"/>
      <c r="C1236" s="4"/>
      <c r="D1236" s="5"/>
      <c r="E1236" s="6"/>
      <c r="F1236" s="6"/>
      <c r="G1236" s="6"/>
      <c r="H1236" s="6"/>
      <c r="I1236" s="6"/>
      <c r="J1236" s="6"/>
      <c r="K1236" s="6"/>
      <c r="L1236" s="6"/>
      <c r="M1236" s="4"/>
      <c r="N1236" s="4"/>
      <c r="O1236" s="4"/>
      <c r="P1236" s="4"/>
      <c r="Q1236" s="4"/>
    </row>
    <row r="1237">
      <c r="A1237" s="4"/>
      <c r="B1237" s="4"/>
      <c r="C1237" s="4"/>
      <c r="D1237" s="5"/>
      <c r="E1237" s="6"/>
      <c r="F1237" s="6"/>
      <c r="G1237" s="6"/>
      <c r="H1237" s="6"/>
      <c r="I1237" s="6"/>
      <c r="J1237" s="6"/>
      <c r="K1237" s="6"/>
      <c r="L1237" s="6"/>
      <c r="M1237" s="4"/>
      <c r="N1237" s="4"/>
      <c r="O1237" s="4"/>
      <c r="P1237" s="4"/>
      <c r="Q1237" s="4"/>
    </row>
    <row r="1238">
      <c r="A1238" s="4"/>
      <c r="B1238" s="4"/>
      <c r="C1238" s="4"/>
      <c r="D1238" s="5"/>
      <c r="E1238" s="6"/>
      <c r="F1238" s="6"/>
      <c r="G1238" s="6"/>
      <c r="H1238" s="6"/>
      <c r="I1238" s="6"/>
      <c r="J1238" s="6"/>
      <c r="K1238" s="6"/>
      <c r="L1238" s="6"/>
      <c r="M1238" s="4"/>
      <c r="N1238" s="4"/>
      <c r="O1238" s="4"/>
      <c r="P1238" s="4"/>
      <c r="Q1238" s="4"/>
    </row>
    <row r="1239">
      <c r="A1239" s="4"/>
      <c r="B1239" s="4"/>
      <c r="C1239" s="4"/>
      <c r="D1239" s="5"/>
      <c r="E1239" s="6"/>
      <c r="F1239" s="6"/>
      <c r="G1239" s="6"/>
      <c r="H1239" s="6"/>
      <c r="I1239" s="6"/>
      <c r="J1239" s="6"/>
      <c r="K1239" s="6"/>
      <c r="L1239" s="6"/>
      <c r="M1239" s="4"/>
      <c r="N1239" s="4"/>
      <c r="O1239" s="4"/>
      <c r="P1239" s="4"/>
      <c r="Q1239" s="4"/>
    </row>
    <row r="1240">
      <c r="A1240" s="4"/>
      <c r="B1240" s="4"/>
      <c r="C1240" s="4"/>
      <c r="D1240" s="5"/>
      <c r="E1240" s="6"/>
      <c r="F1240" s="6"/>
      <c r="G1240" s="6"/>
      <c r="H1240" s="6"/>
      <c r="I1240" s="6"/>
      <c r="J1240" s="6"/>
      <c r="K1240" s="6"/>
      <c r="L1240" s="6"/>
      <c r="M1240" s="4"/>
      <c r="N1240" s="4"/>
      <c r="O1240" s="4"/>
      <c r="P1240" s="4"/>
      <c r="Q1240" s="4"/>
    </row>
    <row r="1241">
      <c r="A1241" s="4"/>
      <c r="B1241" s="4"/>
      <c r="C1241" s="4"/>
      <c r="D1241" s="5"/>
      <c r="E1241" s="6"/>
      <c r="F1241" s="6"/>
      <c r="G1241" s="6"/>
      <c r="H1241" s="6"/>
      <c r="I1241" s="6"/>
      <c r="J1241" s="6"/>
      <c r="K1241" s="6"/>
      <c r="L1241" s="6"/>
      <c r="M1241" s="4"/>
      <c r="N1241" s="4"/>
      <c r="O1241" s="4"/>
      <c r="P1241" s="4"/>
      <c r="Q1241" s="4"/>
    </row>
    <row r="1242">
      <c r="A1242" s="4"/>
      <c r="B1242" s="4"/>
      <c r="C1242" s="4"/>
      <c r="D1242" s="5"/>
      <c r="E1242" s="6"/>
      <c r="F1242" s="6"/>
      <c r="G1242" s="6"/>
      <c r="H1242" s="6"/>
      <c r="I1242" s="6"/>
      <c r="J1242" s="6"/>
      <c r="K1242" s="6"/>
      <c r="L1242" s="6"/>
      <c r="M1242" s="4"/>
      <c r="N1242" s="4"/>
      <c r="O1242" s="4"/>
      <c r="P1242" s="4"/>
      <c r="Q1242" s="4"/>
    </row>
    <row r="1243">
      <c r="A1243" s="4"/>
      <c r="B1243" s="4"/>
      <c r="C1243" s="4"/>
      <c r="D1243" s="5"/>
      <c r="E1243" s="6"/>
      <c r="F1243" s="6"/>
      <c r="G1243" s="6"/>
      <c r="H1243" s="6"/>
      <c r="I1243" s="6"/>
      <c r="J1243" s="6"/>
      <c r="K1243" s="6"/>
      <c r="L1243" s="6"/>
      <c r="M1243" s="4"/>
      <c r="N1243" s="4"/>
      <c r="O1243" s="4"/>
      <c r="P1243" s="4"/>
      <c r="Q1243" s="4"/>
    </row>
    <row r="1244">
      <c r="A1244" s="4"/>
      <c r="B1244" s="4"/>
      <c r="C1244" s="4"/>
      <c r="D1244" s="5"/>
      <c r="E1244" s="6"/>
      <c r="F1244" s="6"/>
      <c r="G1244" s="6"/>
      <c r="H1244" s="6"/>
      <c r="I1244" s="6"/>
      <c r="J1244" s="6"/>
      <c r="K1244" s="6"/>
      <c r="L1244" s="6"/>
      <c r="M1244" s="4"/>
      <c r="N1244" s="4"/>
      <c r="O1244" s="4"/>
      <c r="P1244" s="4"/>
      <c r="Q1244" s="4"/>
    </row>
    <row r="1245">
      <c r="A1245" s="4"/>
      <c r="B1245" s="4"/>
      <c r="C1245" s="4"/>
      <c r="D1245" s="5"/>
      <c r="E1245" s="6"/>
      <c r="F1245" s="6"/>
      <c r="G1245" s="6"/>
      <c r="H1245" s="6"/>
      <c r="I1245" s="6"/>
      <c r="J1245" s="6"/>
      <c r="K1245" s="6"/>
      <c r="L1245" s="6"/>
      <c r="M1245" s="4"/>
      <c r="N1245" s="4"/>
      <c r="O1245" s="4"/>
      <c r="P1245" s="4"/>
      <c r="Q1245" s="4"/>
    </row>
    <row r="1246">
      <c r="A1246" s="4"/>
      <c r="B1246" s="4"/>
      <c r="C1246" s="4"/>
      <c r="D1246" s="5"/>
      <c r="E1246" s="6"/>
      <c r="F1246" s="6"/>
      <c r="G1246" s="6"/>
      <c r="H1246" s="6"/>
      <c r="I1246" s="6"/>
      <c r="J1246" s="6"/>
      <c r="K1246" s="6"/>
      <c r="L1246" s="6"/>
      <c r="M1246" s="4"/>
      <c r="N1246" s="4"/>
      <c r="O1246" s="4"/>
      <c r="P1246" s="4"/>
      <c r="Q1246" s="4"/>
    </row>
    <row r="1247">
      <c r="A1247" s="4"/>
      <c r="B1247" s="4"/>
      <c r="C1247" s="4"/>
      <c r="D1247" s="5"/>
      <c r="E1247" s="6"/>
      <c r="F1247" s="6"/>
      <c r="G1247" s="6"/>
      <c r="H1247" s="6"/>
      <c r="I1247" s="6"/>
      <c r="J1247" s="6"/>
      <c r="K1247" s="6"/>
      <c r="L1247" s="6"/>
      <c r="M1247" s="4"/>
      <c r="N1247" s="4"/>
      <c r="O1247" s="4"/>
      <c r="P1247" s="4"/>
      <c r="Q1247" s="4"/>
    </row>
    <row r="1248">
      <c r="A1248" s="4"/>
      <c r="B1248" s="4"/>
      <c r="C1248" s="4"/>
      <c r="D1248" s="5"/>
      <c r="E1248" s="6"/>
      <c r="F1248" s="6"/>
      <c r="G1248" s="6"/>
      <c r="H1248" s="6"/>
      <c r="I1248" s="6"/>
      <c r="J1248" s="6"/>
      <c r="K1248" s="6"/>
      <c r="L1248" s="6"/>
      <c r="M1248" s="4"/>
      <c r="N1248" s="4"/>
      <c r="O1248" s="4"/>
      <c r="P1248" s="4"/>
      <c r="Q1248" s="4"/>
    </row>
    <row r="1249">
      <c r="A1249" s="4"/>
      <c r="B1249" s="4"/>
      <c r="C1249" s="4"/>
      <c r="D1249" s="5"/>
      <c r="E1249" s="6"/>
      <c r="F1249" s="6"/>
      <c r="G1249" s="6"/>
      <c r="H1249" s="6"/>
      <c r="I1249" s="6"/>
      <c r="J1249" s="6"/>
      <c r="K1249" s="6"/>
      <c r="L1249" s="6"/>
      <c r="M1249" s="4"/>
      <c r="N1249" s="4"/>
      <c r="O1249" s="4"/>
      <c r="P1249" s="4"/>
      <c r="Q1249" s="4"/>
    </row>
    <row r="1250">
      <c r="A1250" s="4"/>
      <c r="B1250" s="4"/>
      <c r="C1250" s="4"/>
      <c r="D1250" s="5"/>
      <c r="E1250" s="6"/>
      <c r="F1250" s="6"/>
      <c r="G1250" s="6"/>
      <c r="H1250" s="6"/>
      <c r="I1250" s="6"/>
      <c r="J1250" s="6"/>
      <c r="K1250" s="6"/>
      <c r="L1250" s="6"/>
      <c r="M1250" s="4"/>
      <c r="N1250" s="4"/>
      <c r="O1250" s="4"/>
      <c r="P1250" s="4"/>
      <c r="Q1250" s="4"/>
    </row>
    <row r="1251">
      <c r="A1251" s="4"/>
      <c r="B1251" s="4"/>
      <c r="C1251" s="4"/>
      <c r="D1251" s="5"/>
      <c r="E1251" s="6"/>
      <c r="F1251" s="6"/>
      <c r="G1251" s="6"/>
      <c r="H1251" s="6"/>
      <c r="I1251" s="6"/>
      <c r="J1251" s="6"/>
      <c r="K1251" s="6"/>
      <c r="L1251" s="6"/>
      <c r="M1251" s="4"/>
      <c r="N1251" s="4"/>
      <c r="O1251" s="4"/>
      <c r="P1251" s="4"/>
      <c r="Q1251" s="4"/>
    </row>
    <row r="1252">
      <c r="A1252" s="4"/>
      <c r="B1252" s="4"/>
      <c r="C1252" s="4"/>
      <c r="D1252" s="5"/>
      <c r="E1252" s="6"/>
      <c r="F1252" s="6"/>
      <c r="G1252" s="6"/>
      <c r="H1252" s="6"/>
      <c r="I1252" s="6"/>
      <c r="J1252" s="6"/>
      <c r="K1252" s="6"/>
      <c r="L1252" s="6"/>
      <c r="M1252" s="4"/>
      <c r="N1252" s="4"/>
      <c r="O1252" s="4"/>
      <c r="P1252" s="4"/>
      <c r="Q1252" s="4"/>
    </row>
    <row r="1253">
      <c r="A1253" s="4"/>
      <c r="B1253" s="4"/>
      <c r="C1253" s="4"/>
      <c r="D1253" s="5"/>
      <c r="E1253" s="6"/>
      <c r="F1253" s="6"/>
      <c r="G1253" s="6"/>
      <c r="H1253" s="6"/>
      <c r="I1253" s="6"/>
      <c r="J1253" s="6"/>
      <c r="K1253" s="6"/>
      <c r="L1253" s="6"/>
      <c r="M1253" s="4"/>
      <c r="N1253" s="4"/>
      <c r="O1253" s="4"/>
      <c r="P1253" s="4"/>
      <c r="Q1253" s="4"/>
    </row>
    <row r="1254">
      <c r="A1254" s="4"/>
      <c r="B1254" s="4"/>
      <c r="C1254" s="4"/>
      <c r="D1254" s="5"/>
      <c r="E1254" s="6"/>
      <c r="F1254" s="6"/>
      <c r="G1254" s="6"/>
      <c r="H1254" s="6"/>
      <c r="I1254" s="6"/>
      <c r="J1254" s="6"/>
      <c r="K1254" s="6"/>
      <c r="L1254" s="6"/>
      <c r="M1254" s="4"/>
      <c r="N1254" s="4"/>
      <c r="O1254" s="4"/>
      <c r="P1254" s="4"/>
      <c r="Q1254" s="4"/>
    </row>
    <row r="1255">
      <c r="A1255" s="4"/>
      <c r="B1255" s="4"/>
      <c r="C1255" s="4"/>
      <c r="D1255" s="5"/>
      <c r="E1255" s="6"/>
      <c r="F1255" s="6"/>
      <c r="G1255" s="6"/>
      <c r="H1255" s="6"/>
      <c r="I1255" s="6"/>
      <c r="J1255" s="6"/>
      <c r="K1255" s="6"/>
      <c r="L1255" s="6"/>
      <c r="M1255" s="4"/>
      <c r="N1255" s="4"/>
      <c r="O1255" s="4"/>
      <c r="P1255" s="4"/>
      <c r="Q1255" s="4"/>
    </row>
    <row r="1256">
      <c r="A1256" s="4"/>
      <c r="B1256" s="4"/>
      <c r="C1256" s="4"/>
      <c r="D1256" s="5"/>
      <c r="E1256" s="6"/>
      <c r="F1256" s="6"/>
      <c r="G1256" s="6"/>
      <c r="H1256" s="6"/>
      <c r="I1256" s="6"/>
      <c r="J1256" s="6"/>
      <c r="K1256" s="6"/>
      <c r="L1256" s="6"/>
      <c r="M1256" s="4"/>
      <c r="N1256" s="4"/>
      <c r="O1256" s="4"/>
      <c r="P1256" s="4"/>
      <c r="Q1256" s="4"/>
    </row>
    <row r="1257">
      <c r="A1257" s="4"/>
      <c r="B1257" s="4"/>
      <c r="C1257" s="4"/>
      <c r="D1257" s="5"/>
      <c r="E1257" s="6"/>
      <c r="F1257" s="6"/>
      <c r="G1257" s="6"/>
      <c r="H1257" s="6"/>
      <c r="I1257" s="6"/>
      <c r="J1257" s="6"/>
      <c r="K1257" s="6"/>
      <c r="L1257" s="6"/>
      <c r="M1257" s="4"/>
      <c r="N1257" s="4"/>
      <c r="O1257" s="4"/>
      <c r="P1257" s="4"/>
      <c r="Q1257" s="4"/>
    </row>
    <row r="1258">
      <c r="A1258" s="4"/>
      <c r="B1258" s="4"/>
      <c r="C1258" s="4"/>
      <c r="D1258" s="5"/>
      <c r="E1258" s="6"/>
      <c r="F1258" s="6"/>
      <c r="G1258" s="6"/>
      <c r="H1258" s="6"/>
      <c r="I1258" s="6"/>
      <c r="J1258" s="6"/>
      <c r="K1258" s="6"/>
      <c r="L1258" s="6"/>
      <c r="M1258" s="4"/>
      <c r="N1258" s="4"/>
      <c r="O1258" s="4"/>
      <c r="P1258" s="4"/>
      <c r="Q1258" s="4"/>
    </row>
    <row r="1259">
      <c r="A1259" s="4"/>
      <c r="B1259" s="4"/>
      <c r="C1259" s="4"/>
      <c r="D1259" s="5"/>
      <c r="E1259" s="6"/>
      <c r="F1259" s="6"/>
      <c r="G1259" s="6"/>
      <c r="H1259" s="6"/>
      <c r="I1259" s="6"/>
      <c r="J1259" s="6"/>
      <c r="K1259" s="6"/>
      <c r="L1259" s="6"/>
      <c r="M1259" s="4"/>
      <c r="N1259" s="4"/>
      <c r="O1259" s="4"/>
      <c r="P1259" s="4"/>
      <c r="Q1259" s="4"/>
    </row>
    <row r="1260">
      <c r="A1260" s="4"/>
      <c r="B1260" s="4"/>
      <c r="C1260" s="4"/>
      <c r="D1260" s="5"/>
      <c r="E1260" s="6"/>
      <c r="F1260" s="6"/>
      <c r="G1260" s="6"/>
      <c r="H1260" s="6"/>
      <c r="I1260" s="6"/>
      <c r="J1260" s="6"/>
      <c r="K1260" s="6"/>
      <c r="L1260" s="6"/>
      <c r="M1260" s="4"/>
      <c r="N1260" s="4"/>
      <c r="O1260" s="4"/>
      <c r="P1260" s="4"/>
      <c r="Q1260" s="4"/>
    </row>
  </sheetData>
  <autoFilter ref="A8:Q1132"/>
  <mergeCells count="291">
    <mergeCell ref="P1:Q1"/>
    <mergeCell ref="B2:P2"/>
    <mergeCell ref="A4:A5"/>
    <mergeCell ref="B4:B5"/>
    <mergeCell ref="C4:C5"/>
    <mergeCell ref="D4:D5"/>
    <mergeCell ref="E4:J5"/>
    <mergeCell ref="K4:Q5"/>
    <mergeCell ref="A6:A7"/>
    <mergeCell ref="B6:B7"/>
    <mergeCell ref="C6:C7"/>
    <mergeCell ref="E6:Q6"/>
    <mergeCell ref="A10:A19"/>
    <mergeCell ref="B10:B19"/>
    <mergeCell ref="A20:A27"/>
    <mergeCell ref="B20:B27"/>
    <mergeCell ref="A28:A35"/>
    <mergeCell ref="B28:B35"/>
    <mergeCell ref="A36:A43"/>
    <mergeCell ref="B36:B43"/>
    <mergeCell ref="A44:A51"/>
    <mergeCell ref="B44:B51"/>
    <mergeCell ref="A52:A59"/>
    <mergeCell ref="B52:B59"/>
    <mergeCell ref="A60:A67"/>
    <mergeCell ref="B60:B67"/>
    <mergeCell ref="A68:A75"/>
    <mergeCell ref="B68:B75"/>
    <mergeCell ref="A76:A83"/>
    <mergeCell ref="B76:B83"/>
    <mergeCell ref="A84:A91"/>
    <mergeCell ref="B84:B91"/>
    <mergeCell ref="A92:A99"/>
    <mergeCell ref="B92:B99"/>
    <mergeCell ref="A100:A107"/>
    <mergeCell ref="B100:B107"/>
    <mergeCell ref="A108:A115"/>
    <mergeCell ref="B108:B115"/>
    <mergeCell ref="A116:A123"/>
    <mergeCell ref="B116:B123"/>
    <mergeCell ref="A124:A131"/>
    <mergeCell ref="B124:B131"/>
    <mergeCell ref="A132:A139"/>
    <mergeCell ref="B132:B139"/>
    <mergeCell ref="A140:A147"/>
    <mergeCell ref="B140:B147"/>
    <mergeCell ref="A148:A155"/>
    <mergeCell ref="B148:B155"/>
    <mergeCell ref="A156:A163"/>
    <mergeCell ref="B156:B163"/>
    <mergeCell ref="A164:A171"/>
    <mergeCell ref="B164:B171"/>
    <mergeCell ref="A172:A179"/>
    <mergeCell ref="B172:B179"/>
    <mergeCell ref="A180:A187"/>
    <mergeCell ref="B180:B187"/>
    <mergeCell ref="A188:A195"/>
    <mergeCell ref="B188:B195"/>
    <mergeCell ref="A196:A203"/>
    <mergeCell ref="B196:B203"/>
    <mergeCell ref="A204:A211"/>
    <mergeCell ref="B204:B211"/>
    <mergeCell ref="A212:A219"/>
    <mergeCell ref="B212:B219"/>
    <mergeCell ref="A220:A227"/>
    <mergeCell ref="B220:B227"/>
    <mergeCell ref="A228:A235"/>
    <mergeCell ref="B228:B235"/>
    <mergeCell ref="A236:A243"/>
    <mergeCell ref="B236:B243"/>
    <mergeCell ref="A244:A251"/>
    <mergeCell ref="B244:B251"/>
    <mergeCell ref="A252:A259"/>
    <mergeCell ref="B252:B259"/>
    <mergeCell ref="A260:A267"/>
    <mergeCell ref="B260:B267"/>
    <mergeCell ref="A268:A275"/>
    <mergeCell ref="B268:B275"/>
    <mergeCell ref="A276:A283"/>
    <mergeCell ref="B276:B283"/>
    <mergeCell ref="A284:A291"/>
    <mergeCell ref="B284:B291"/>
    <mergeCell ref="A292:A299"/>
    <mergeCell ref="B292:B299"/>
    <mergeCell ref="A300:A307"/>
    <mergeCell ref="B300:B307"/>
    <mergeCell ref="A308:A315"/>
    <mergeCell ref="B308:B315"/>
    <mergeCell ref="A316:A323"/>
    <mergeCell ref="B316:B323"/>
    <mergeCell ref="A324:A331"/>
    <mergeCell ref="B324:B331"/>
    <mergeCell ref="A332:A339"/>
    <mergeCell ref="B332:B339"/>
    <mergeCell ref="A340:A347"/>
    <mergeCell ref="B340:B347"/>
    <mergeCell ref="A348:A355"/>
    <mergeCell ref="B348:B355"/>
    <mergeCell ref="A356:A363"/>
    <mergeCell ref="B356:B363"/>
    <mergeCell ref="A364:A371"/>
    <mergeCell ref="B364:B371"/>
    <mergeCell ref="A372:A379"/>
    <mergeCell ref="B372:B379"/>
    <mergeCell ref="A380:A387"/>
    <mergeCell ref="B380:B387"/>
    <mergeCell ref="A388:A395"/>
    <mergeCell ref="B388:B395"/>
    <mergeCell ref="A396:A403"/>
    <mergeCell ref="B396:B403"/>
    <mergeCell ref="A404:A411"/>
    <mergeCell ref="B404:B411"/>
    <mergeCell ref="A412:A419"/>
    <mergeCell ref="B412:B419"/>
    <mergeCell ref="A420:A427"/>
    <mergeCell ref="B420:B427"/>
    <mergeCell ref="A428:A435"/>
    <mergeCell ref="B428:B435"/>
    <mergeCell ref="A436:A445"/>
    <mergeCell ref="B436:B445"/>
    <mergeCell ref="A446:A453"/>
    <mergeCell ref="B446:B453"/>
    <mergeCell ref="A454:A461"/>
    <mergeCell ref="B454:B461"/>
    <mergeCell ref="A462:A469"/>
    <mergeCell ref="B462:B469"/>
    <mergeCell ref="A470:A477"/>
    <mergeCell ref="B470:B477"/>
    <mergeCell ref="A478:A485"/>
    <mergeCell ref="B478:B485"/>
    <mergeCell ref="A486:A493"/>
    <mergeCell ref="B486:B493"/>
    <mergeCell ref="A494:A501"/>
    <mergeCell ref="B494:B501"/>
    <mergeCell ref="A502:A509"/>
    <mergeCell ref="B502:B509"/>
    <mergeCell ref="A510:A517"/>
    <mergeCell ref="B510:B517"/>
    <mergeCell ref="A518:A525"/>
    <mergeCell ref="B518:B525"/>
    <mergeCell ref="A526:A533"/>
    <mergeCell ref="B526:B533"/>
    <mergeCell ref="A534:A541"/>
    <mergeCell ref="B534:B541"/>
    <mergeCell ref="A542:A549"/>
    <mergeCell ref="B542:B549"/>
    <mergeCell ref="A550:A557"/>
    <mergeCell ref="B550:B557"/>
    <mergeCell ref="A558:A565"/>
    <mergeCell ref="B558:B565"/>
    <mergeCell ref="A566:A573"/>
    <mergeCell ref="B566:B573"/>
    <mergeCell ref="A574:A581"/>
    <mergeCell ref="B574:B581"/>
    <mergeCell ref="A582:A589"/>
    <mergeCell ref="B582:B589"/>
    <mergeCell ref="A590:A597"/>
    <mergeCell ref="B590:B597"/>
    <mergeCell ref="A598:A605"/>
    <mergeCell ref="B598:B605"/>
    <mergeCell ref="A606:A613"/>
    <mergeCell ref="B606:B613"/>
    <mergeCell ref="A614:A621"/>
    <mergeCell ref="B614:B621"/>
    <mergeCell ref="A622:A629"/>
    <mergeCell ref="B622:B629"/>
    <mergeCell ref="A630:A637"/>
    <mergeCell ref="B630:B637"/>
    <mergeCell ref="A638:A645"/>
    <mergeCell ref="B638:B645"/>
    <mergeCell ref="A646:A653"/>
    <mergeCell ref="B646:B653"/>
    <mergeCell ref="A654:A661"/>
    <mergeCell ref="B654:B661"/>
    <mergeCell ref="A662:A669"/>
    <mergeCell ref="B662:B669"/>
    <mergeCell ref="A670:A677"/>
    <mergeCell ref="B670:B677"/>
    <mergeCell ref="A678:A685"/>
    <mergeCell ref="B678:B685"/>
    <mergeCell ref="A686:A693"/>
    <mergeCell ref="B686:B693"/>
    <mergeCell ref="A694:A701"/>
    <mergeCell ref="B694:B701"/>
    <mergeCell ref="A702:A709"/>
    <mergeCell ref="B702:B709"/>
    <mergeCell ref="A710:A717"/>
    <mergeCell ref="B710:B717"/>
    <mergeCell ref="A718:A725"/>
    <mergeCell ref="B718:B725"/>
    <mergeCell ref="A726:A733"/>
    <mergeCell ref="B726:B733"/>
    <mergeCell ref="A734:A741"/>
    <mergeCell ref="B734:B741"/>
    <mergeCell ref="A742:A749"/>
    <mergeCell ref="B742:B749"/>
    <mergeCell ref="A750:A757"/>
    <mergeCell ref="B750:B757"/>
    <mergeCell ref="A758:A765"/>
    <mergeCell ref="B758:B765"/>
    <mergeCell ref="A766:A773"/>
    <mergeCell ref="B766:B773"/>
    <mergeCell ref="A774:A781"/>
    <mergeCell ref="B774:B781"/>
    <mergeCell ref="A782:A789"/>
    <mergeCell ref="B782:B789"/>
    <mergeCell ref="A790:A797"/>
    <mergeCell ref="B790:B797"/>
    <mergeCell ref="A798:A805"/>
    <mergeCell ref="B798:B805"/>
    <mergeCell ref="A806:A813"/>
    <mergeCell ref="B806:B813"/>
    <mergeCell ref="A814:A821"/>
    <mergeCell ref="B814:B821"/>
    <mergeCell ref="A822:A831"/>
    <mergeCell ref="B822:B831"/>
    <mergeCell ref="C824:C826"/>
    <mergeCell ref="A832:A839"/>
    <mergeCell ref="B832:B839"/>
    <mergeCell ref="A840:A847"/>
    <mergeCell ref="B840:B847"/>
    <mergeCell ref="A848:A855"/>
    <mergeCell ref="B848:B855"/>
    <mergeCell ref="A856:A863"/>
    <mergeCell ref="B856:B863"/>
    <mergeCell ref="A864:A871"/>
    <mergeCell ref="B864:B871"/>
    <mergeCell ref="A872:A879"/>
    <mergeCell ref="B872:B879"/>
    <mergeCell ref="A880:A887"/>
    <mergeCell ref="B880:B887"/>
    <mergeCell ref="A888:A895"/>
    <mergeCell ref="B888:B895"/>
    <mergeCell ref="A896:A903"/>
    <mergeCell ref="B896:B903"/>
    <mergeCell ref="A904:A911"/>
    <mergeCell ref="B904:B911"/>
    <mergeCell ref="A912:A921"/>
    <mergeCell ref="B912:B921"/>
    <mergeCell ref="C914:C916"/>
    <mergeCell ref="A922:A933"/>
    <mergeCell ref="B922:B933"/>
    <mergeCell ref="C923:C925"/>
    <mergeCell ref="C926:C928"/>
    <mergeCell ref="A934:A941"/>
    <mergeCell ref="B934:B941"/>
    <mergeCell ref="A942:A949"/>
    <mergeCell ref="B942:B949"/>
    <mergeCell ref="A950:A957"/>
    <mergeCell ref="B950:B957"/>
    <mergeCell ref="A958:A965"/>
    <mergeCell ref="B958:B965"/>
    <mergeCell ref="A966:A973"/>
    <mergeCell ref="B966:B973"/>
    <mergeCell ref="A974:A983"/>
    <mergeCell ref="B974:B983"/>
    <mergeCell ref="A984:A993"/>
    <mergeCell ref="B984:B993"/>
    <mergeCell ref="A994:A1003"/>
    <mergeCell ref="B994:B1003"/>
    <mergeCell ref="A1004:A1011"/>
    <mergeCell ref="B1004:B1011"/>
    <mergeCell ref="A1012:A1019"/>
    <mergeCell ref="B1012:B1019"/>
    <mergeCell ref="A1020:A1027"/>
    <mergeCell ref="B1020:B1027"/>
    <mergeCell ref="A1028:A1035"/>
    <mergeCell ref="B1028:B1035"/>
    <mergeCell ref="A1036:A1045"/>
    <mergeCell ref="B1036:B1045"/>
    <mergeCell ref="A1046:A1055"/>
    <mergeCell ref="B1046:B1055"/>
    <mergeCell ref="A1056:A1065"/>
    <mergeCell ref="B1056:B1065"/>
    <mergeCell ref="A1066:A1075"/>
    <mergeCell ref="B1066:B1075"/>
    <mergeCell ref="A1076:A1083"/>
    <mergeCell ref="B1076:B1083"/>
    <mergeCell ref="A1084:A1091"/>
    <mergeCell ref="B1084:B1091"/>
    <mergeCell ref="A1092:A1099"/>
    <mergeCell ref="B1092:B1099"/>
    <mergeCell ref="A1100:A1107"/>
    <mergeCell ref="B1100:B1107"/>
    <mergeCell ref="A1108:A1115"/>
    <mergeCell ref="B1108:B1115"/>
    <mergeCell ref="A1116:A1123"/>
    <mergeCell ref="B1116:B1123"/>
    <mergeCell ref="A1124:A1131"/>
    <mergeCell ref="B1124:B1131"/>
    <mergeCell ref="A1132:J1132"/>
  </mergeCells>
  <printOptions headings="0" gridLines="0"/>
  <pageMargins left="0.31496062874793995" right="0.31496062874793995" top="0.78740155696868885" bottom="0.31496062874793995" header="0" footer="0"/>
  <pageSetup paperSize="9" scale="100" fitToWidth="1" fitToHeight="0" pageOrder="downThenOver" orientation="landscape" usePrinterDefaults="1" blackAndWhite="0" draft="0" cellComments="none" useFirstPageNumber="0" errors="displayed" horizontalDpi="600" verticalDpi="600" copies="1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ONLYOFFICE/7.4.0.163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2023-07-04T06:15:59Z</dcterms:modified>
</cp:coreProperties>
</file>