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ГОС_ПРОГРАММА\Изменения в ГП\2022\Проект 2023-2025\"/>
    </mc:Choice>
  </mc:AlternateContent>
  <bookViews>
    <workbookView xWindow="0" yWindow="0" windowWidth="28800" windowHeight="12435" firstSheet="1" activeTab="1"/>
  </bookViews>
  <sheets>
    <sheet name="15 внебюджет" sheetId="23" state="hidden" r:id="rId1"/>
    <sheet name="3" sheetId="3" r:id="rId2"/>
  </sheets>
  <definedNames>
    <definedName name="_xlnm.Print_Titles" localSheetId="1">'3'!$9:$9</definedName>
    <definedName name="_xlnm.Print_Area" localSheetId="1">'3'!$A$4:$Q$127</definedName>
  </definedNames>
  <calcPr calcId="162913"/>
</workbook>
</file>

<file path=xl/calcChain.xml><?xml version="1.0" encoding="utf-8"?>
<calcChain xmlns="http://schemas.openxmlformats.org/spreadsheetml/2006/main">
  <c r="E12" i="3" l="1"/>
  <c r="E10" i="3"/>
  <c r="P71" i="3" l="1"/>
  <c r="O27" i="3"/>
  <c r="P27" i="3"/>
  <c r="Q27" i="3"/>
  <c r="P25" i="3"/>
  <c r="P119" i="3" l="1"/>
  <c r="P113" i="3"/>
  <c r="P111" i="3" s="1"/>
  <c r="P13" i="3" s="1"/>
  <c r="P103" i="3"/>
  <c r="P95" i="3"/>
  <c r="P87" i="3"/>
  <c r="P79" i="3"/>
  <c r="P61" i="3"/>
  <c r="P53" i="3"/>
  <c r="P45" i="3"/>
  <c r="P36" i="3"/>
  <c r="P34" i="3" s="1"/>
  <c r="P29" i="3"/>
  <c r="P17" i="3" s="1"/>
  <c r="P26" i="3"/>
  <c r="P14" i="3" s="1"/>
  <c r="P24" i="3"/>
  <c r="P22" i="3" s="1"/>
  <c r="P23" i="3"/>
  <c r="P15" i="3"/>
  <c r="P11" i="3"/>
  <c r="P12" i="3" l="1"/>
  <c r="P10" i="3" s="1"/>
  <c r="M25" i="3"/>
  <c r="N27" i="3" l="1"/>
  <c r="M27" i="3"/>
  <c r="O26" i="3" l="1"/>
  <c r="O119" i="3" l="1"/>
  <c r="O113" i="3"/>
  <c r="O111" i="3" s="1"/>
  <c r="O103" i="3"/>
  <c r="O95" i="3"/>
  <c r="O87" i="3"/>
  <c r="O79" i="3"/>
  <c r="O71" i="3"/>
  <c r="O61" i="3"/>
  <c r="O53" i="3"/>
  <c r="O45" i="3"/>
  <c r="O36" i="3"/>
  <c r="O34" i="3" s="1"/>
  <c r="O29" i="3"/>
  <c r="O17" i="3" s="1"/>
  <c r="O15" i="3"/>
  <c r="O25" i="3"/>
  <c r="O24" i="3" s="1"/>
  <c r="O23" i="3"/>
  <c r="O11" i="3"/>
  <c r="K15" i="3"/>
  <c r="L16" i="3"/>
  <c r="N16" i="3"/>
  <c r="J23" i="3"/>
  <c r="J11" i="3" s="1"/>
  <c r="K23" i="3"/>
  <c r="K11" i="3" s="1"/>
  <c r="L23" i="3"/>
  <c r="M23" i="3"/>
  <c r="N23" i="3"/>
  <c r="N11" i="3" s="1"/>
  <c r="F25" i="3"/>
  <c r="G25" i="3"/>
  <c r="H25" i="3"/>
  <c r="I25" i="3"/>
  <c r="J25" i="3"/>
  <c r="K25" i="3"/>
  <c r="L25" i="3"/>
  <c r="N25" i="3"/>
  <c r="F26" i="3"/>
  <c r="G26" i="3"/>
  <c r="H26" i="3"/>
  <c r="I26" i="3"/>
  <c r="J26" i="3"/>
  <c r="K26" i="3"/>
  <c r="K14" i="3" s="1"/>
  <c r="L26" i="3"/>
  <c r="L14" i="3" s="1"/>
  <c r="M26" i="3"/>
  <c r="M14" i="3" s="1"/>
  <c r="N26" i="3"/>
  <c r="N14" i="3" s="1"/>
  <c r="J27" i="3"/>
  <c r="J15" i="3" s="1"/>
  <c r="K27" i="3"/>
  <c r="L27" i="3"/>
  <c r="L15" i="3" s="1"/>
  <c r="M15" i="3"/>
  <c r="N15" i="3"/>
  <c r="J29" i="3"/>
  <c r="J17" i="3" s="1"/>
  <c r="K29" i="3"/>
  <c r="K17" i="3" s="1"/>
  <c r="L29" i="3"/>
  <c r="L17" i="3" s="1"/>
  <c r="M29" i="3"/>
  <c r="M17" i="3" s="1"/>
  <c r="N29" i="3"/>
  <c r="N17" i="3" s="1"/>
  <c r="E35" i="3"/>
  <c r="F36" i="3"/>
  <c r="G36" i="3"/>
  <c r="G34" i="3" s="1"/>
  <c r="H36" i="3"/>
  <c r="H34" i="3" s="1"/>
  <c r="I36" i="3"/>
  <c r="I34" i="3" s="1"/>
  <c r="J36" i="3"/>
  <c r="J34" i="3" s="1"/>
  <c r="K36" i="3"/>
  <c r="K34" i="3" s="1"/>
  <c r="L36" i="3"/>
  <c r="L34" i="3" s="1"/>
  <c r="M36" i="3"/>
  <c r="M34" i="3" s="1"/>
  <c r="N36" i="3"/>
  <c r="N34" i="3" s="1"/>
  <c r="E37" i="3"/>
  <c r="E38" i="3"/>
  <c r="E39" i="3"/>
  <c r="F45" i="3"/>
  <c r="G45" i="3"/>
  <c r="H45" i="3"/>
  <c r="I45" i="3"/>
  <c r="J45" i="3"/>
  <c r="K45" i="3"/>
  <c r="L45" i="3"/>
  <c r="M45" i="3"/>
  <c r="N45" i="3"/>
  <c r="E47" i="3"/>
  <c r="F53" i="3"/>
  <c r="G53" i="3"/>
  <c r="H53" i="3"/>
  <c r="I53" i="3"/>
  <c r="J53" i="3"/>
  <c r="K53" i="3"/>
  <c r="L53" i="3"/>
  <c r="M53" i="3"/>
  <c r="N53" i="3"/>
  <c r="E55" i="3"/>
  <c r="F61" i="3"/>
  <c r="G61" i="3"/>
  <c r="H61" i="3"/>
  <c r="K61" i="3"/>
  <c r="L61" i="3"/>
  <c r="N61" i="3"/>
  <c r="I63" i="3"/>
  <c r="I61" i="3" s="1"/>
  <c r="J63" i="3"/>
  <c r="J61" i="3" s="1"/>
  <c r="J28" i="3" s="1"/>
  <c r="M63" i="3"/>
  <c r="M61" i="3" s="1"/>
  <c r="E64" i="3"/>
  <c r="E65" i="3"/>
  <c r="F71" i="3"/>
  <c r="G71" i="3"/>
  <c r="H71" i="3"/>
  <c r="I71" i="3"/>
  <c r="J71" i="3"/>
  <c r="K71" i="3"/>
  <c r="L71" i="3"/>
  <c r="M71" i="3"/>
  <c r="N71" i="3"/>
  <c r="E72" i="3"/>
  <c r="E73" i="3"/>
  <c r="F79" i="3"/>
  <c r="G79" i="3"/>
  <c r="H79" i="3"/>
  <c r="I79" i="3"/>
  <c r="J79" i="3"/>
  <c r="K79" i="3"/>
  <c r="L79" i="3"/>
  <c r="M79" i="3"/>
  <c r="N79" i="3"/>
  <c r="E81" i="3"/>
  <c r="F87" i="3"/>
  <c r="G87" i="3"/>
  <c r="H87" i="3"/>
  <c r="I87" i="3"/>
  <c r="J87" i="3"/>
  <c r="K87" i="3"/>
  <c r="L87" i="3"/>
  <c r="M87" i="3"/>
  <c r="N87" i="3"/>
  <c r="E89" i="3"/>
  <c r="F95" i="3"/>
  <c r="G95" i="3"/>
  <c r="H95" i="3"/>
  <c r="I95" i="3"/>
  <c r="J95" i="3"/>
  <c r="K95" i="3"/>
  <c r="L95" i="3"/>
  <c r="M95" i="3"/>
  <c r="N95" i="3"/>
  <c r="E97" i="3"/>
  <c r="F103" i="3"/>
  <c r="G103" i="3"/>
  <c r="H103" i="3"/>
  <c r="I103" i="3"/>
  <c r="J103" i="3"/>
  <c r="K103" i="3"/>
  <c r="L103" i="3"/>
  <c r="M103" i="3"/>
  <c r="N103" i="3"/>
  <c r="E104" i="3"/>
  <c r="E105" i="3"/>
  <c r="E106" i="3"/>
  <c r="E112" i="3"/>
  <c r="L113" i="3"/>
  <c r="L111" i="3" s="1"/>
  <c r="F119" i="3"/>
  <c r="F113" i="3" s="1"/>
  <c r="G119" i="3"/>
  <c r="G113" i="3" s="1"/>
  <c r="G111" i="3" s="1"/>
  <c r="H119" i="3"/>
  <c r="H113" i="3" s="1"/>
  <c r="H111" i="3" s="1"/>
  <c r="I119" i="3"/>
  <c r="I113" i="3" s="1"/>
  <c r="I111" i="3" s="1"/>
  <c r="J119" i="3"/>
  <c r="J113" i="3" s="1"/>
  <c r="J111" i="3" s="1"/>
  <c r="J13" i="3" s="1"/>
  <c r="K119" i="3"/>
  <c r="K113" i="3" s="1"/>
  <c r="K111" i="3" s="1"/>
  <c r="L119" i="3"/>
  <c r="M119" i="3"/>
  <c r="N119" i="3"/>
  <c r="N113" i="3" s="1"/>
  <c r="N111" i="3" s="1"/>
  <c r="E120" i="3"/>
  <c r="E121" i="3"/>
  <c r="O22" i="3" l="1"/>
  <c r="M113" i="3"/>
  <c r="M111" i="3" s="1"/>
  <c r="M13" i="3" s="1"/>
  <c r="M12" i="3" s="1"/>
  <c r="F24" i="3"/>
  <c r="H24" i="3"/>
  <c r="H22" i="3" s="1"/>
  <c r="O13" i="3"/>
  <c r="N13" i="3"/>
  <c r="N12" i="3" s="1"/>
  <c r="N10" i="3" s="1"/>
  <c r="K13" i="3"/>
  <c r="K12" i="3" s="1"/>
  <c r="K10" i="3" s="1"/>
  <c r="G13" i="3"/>
  <c r="G12" i="3" s="1"/>
  <c r="G10" i="3" s="1"/>
  <c r="E63" i="3"/>
  <c r="M24" i="3"/>
  <c r="M22" i="3" s="1"/>
  <c r="I24" i="3"/>
  <c r="I22" i="3" s="1"/>
  <c r="N24" i="3"/>
  <c r="N22" i="3" s="1"/>
  <c r="O14" i="3"/>
  <c r="O12" i="3" s="1"/>
  <c r="O10" i="3" s="1"/>
  <c r="L24" i="3"/>
  <c r="L22" i="3" s="1"/>
  <c r="J24" i="3"/>
  <c r="J22" i="3" s="1"/>
  <c r="F22" i="3"/>
  <c r="F111" i="3"/>
  <c r="J16" i="3"/>
  <c r="E16" i="3" s="1"/>
  <c r="E28" i="3"/>
  <c r="K24" i="3"/>
  <c r="K22" i="3" s="1"/>
  <c r="F34" i="3"/>
  <c r="I13" i="3"/>
  <c r="I12" i="3" s="1"/>
  <c r="I10" i="3" s="1"/>
  <c r="M11" i="3"/>
  <c r="G24" i="3"/>
  <c r="G22" i="3" s="1"/>
  <c r="L13" i="3"/>
  <c r="L12" i="3" s="1"/>
  <c r="H13" i="3"/>
  <c r="H12" i="3" s="1"/>
  <c r="H10" i="3" s="1"/>
  <c r="L11" i="3"/>
  <c r="Q61" i="3"/>
  <c r="E61" i="3" s="1"/>
  <c r="L10" i="3" l="1"/>
  <c r="M10" i="3"/>
  <c r="F13" i="3"/>
  <c r="J12" i="3"/>
  <c r="J10" i="3" s="1"/>
  <c r="Q103" i="3"/>
  <c r="E103" i="3" s="1"/>
  <c r="Q36" i="3"/>
  <c r="E36" i="3" s="1"/>
  <c r="Q26" i="3"/>
  <c r="E26" i="3" s="1"/>
  <c r="Q34" i="3" l="1"/>
  <c r="E34" i="3" s="1"/>
  <c r="F12" i="3"/>
  <c r="Q29" i="3"/>
  <c r="E29" i="3" s="1"/>
  <c r="F10" i="3" l="1"/>
  <c r="Q17" i="3"/>
  <c r="E17" i="3" s="1"/>
  <c r="Q14" i="3" l="1"/>
  <c r="E14" i="3" s="1"/>
  <c r="Q25" i="3"/>
  <c r="E25" i="3" s="1"/>
  <c r="Q15" i="3" l="1"/>
  <c r="E15" i="3" s="1"/>
  <c r="E27" i="3"/>
  <c r="Q23" i="3"/>
  <c r="Q11" i="3" l="1"/>
  <c r="E11" i="3" s="1"/>
  <c r="E23" i="3"/>
  <c r="Q87" i="3"/>
  <c r="E87" i="3" s="1"/>
  <c r="Q79" i="3"/>
  <c r="E79" i="3" s="1"/>
  <c r="Q119" i="3" l="1"/>
  <c r="Q95" i="3"/>
  <c r="E95" i="3" s="1"/>
  <c r="Q71" i="3"/>
  <c r="E71" i="3" s="1"/>
  <c r="Q53" i="3"/>
  <c r="E53" i="3" s="1"/>
  <c r="Q45" i="3"/>
  <c r="E45" i="3" s="1"/>
  <c r="Q113" i="3" l="1"/>
  <c r="E119" i="3"/>
  <c r="Q24" i="3"/>
  <c r="Q111" i="3" l="1"/>
  <c r="E113" i="3"/>
  <c r="Q22" i="3"/>
  <c r="E22" i="3" s="1"/>
  <c r="E24" i="3"/>
  <c r="E111" i="3" l="1"/>
  <c r="Q13" i="3"/>
  <c r="Q12" i="3" l="1"/>
  <c r="E13" i="3"/>
  <c r="Q10" i="3" l="1"/>
</calcChain>
</file>

<file path=xl/sharedStrings.xml><?xml version="1.0" encoding="utf-8"?>
<sst xmlns="http://schemas.openxmlformats.org/spreadsheetml/2006/main" count="263" uniqueCount="85">
  <si>
    <t>Подпрограмма 1</t>
  </si>
  <si>
    <t>ГРБС</t>
  </si>
  <si>
    <t>Подпрограмма 2</t>
  </si>
  <si>
    <t>1.1.</t>
  </si>
  <si>
    <t xml:space="preserve">Код бюджетной классификации </t>
  </si>
  <si>
    <t>за счет средств внебюджетных фондов</t>
  </si>
  <si>
    <t>ВСЕГО</t>
  </si>
  <si>
    <t>за счет средств федерального бюджета</t>
  </si>
  <si>
    <t>за счет средств краевого бюджета</t>
  </si>
  <si>
    <t>за счет средств местных бюджетов</t>
  </si>
  <si>
    <t>№ п/п</t>
  </si>
  <si>
    <t>1.2.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</si>
  <si>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</si>
  <si>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</si>
  <si>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</si>
  <si>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</si>
  <si>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</si>
  <si>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</si>
  <si>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</si>
  <si>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</si>
  <si>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</si>
  <si>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</si>
  <si>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</si>
  <si>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</si>
  <si>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</si>
  <si>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</si>
  <si>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</si>
  <si>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</si>
  <si>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</si>
  <si>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</si>
  <si>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Всего, в том числе:</t>
  </si>
  <si>
    <t>за счет средств государственных внебюджетных фондов</t>
  </si>
  <si>
    <t>за счет средств прочих внебюджетных источников</t>
  </si>
  <si>
    <t>Содержание жилищного фонда Камчатского края</t>
  </si>
  <si>
    <t>Управление земельными ресурсами на территории Камчатского края</t>
  </si>
  <si>
    <t>-</t>
  </si>
  <si>
    <t>822</t>
  </si>
  <si>
    <t>Учет, содержание и распоряжение краевым имуществом</t>
  </si>
  <si>
    <t>812</t>
  </si>
  <si>
    <t>804</t>
  </si>
  <si>
    <t>Применение процедур финансового оздоровления и банкротства в отношении организаций Камчатского края, находящихся в кризисном состоянии, в целях сохранения их имущественного комплекса</t>
  </si>
  <si>
    <t>2016 год</t>
  </si>
  <si>
    <t>2017 год</t>
  </si>
  <si>
    <t>2018 год</t>
  </si>
  <si>
    <t>2019 год</t>
  </si>
  <si>
    <t>2020 год</t>
  </si>
  <si>
    <t>Определение вида фактического использования зданий (строений, сооружений) и помещений в них, расположенных на территории Камчатского края, в отношении которых налоговая база определяется как кадастровая стоимость, для целей налогообложения</t>
  </si>
  <si>
    <t>Обеспечение выполнения плановых показателей доходов краевого бюджета от использования краевого имущества</t>
  </si>
  <si>
    <t>2014 год</t>
  </si>
  <si>
    <t>2015 год</t>
  </si>
  <si>
    <t xml:space="preserve">Финансовое обеспечение реализации государственной программы Камчатского края "Совершенствование управления имуществом, находящимся в государственной собственности Камчатского края" </t>
  </si>
  <si>
    <t>Объем средств на реализацию Программы (тыс. руб.)</t>
  </si>
  <si>
    <t>Наименование Программы  /подпрограммы/ мероприятия</t>
  </si>
  <si>
    <t xml:space="preserve">за счет средств федерального бюджета </t>
  </si>
  <si>
    <t>Кроме того, планируемые объемы обязательств федерального бюджета</t>
  </si>
  <si>
    <t xml:space="preserve">Кроме того, планируемые объемы обязательств федерального бюджета </t>
  </si>
  <si>
    <t>1.</t>
  </si>
  <si>
    <t>1.3.</t>
  </si>
  <si>
    <t>1.4.</t>
  </si>
  <si>
    <t>1.5.</t>
  </si>
  <si>
    <t>1.6.</t>
  </si>
  <si>
    <t>1.7.</t>
  </si>
  <si>
    <t>1.8.</t>
  </si>
  <si>
    <t>2.</t>
  </si>
  <si>
    <t>2.1.</t>
  </si>
  <si>
    <t>1.9.</t>
  </si>
  <si>
    <t>Участие в хозяйственных обществах Камчатского края</t>
  </si>
  <si>
    <t>Осуществление приватизации имущества, находящегося в государственной собственности Камчатского края</t>
  </si>
  <si>
    <t>854</t>
  </si>
  <si>
    <t>2021 год</t>
  </si>
  <si>
    <t>Государственная программа Камчатского края "Совершенствование управления имуществом, находящимся в государственной собственности Камчатского края"</t>
  </si>
  <si>
    <t>Подпрограмма 1 "Повышение эффективности управления краевым имуществом"</t>
  </si>
  <si>
    <t>Подпрограмма 2 "Обеспечение реализации Программы"</t>
  </si>
  <si>
    <t xml:space="preserve">"Приложение  3 к Программе </t>
  </si>
  <si>
    <t xml:space="preserve">Обеспечение деятельности Министерства </t>
  </si>
  <si>
    <t>2022 год</t>
  </si>
  <si>
    <t>2023 год</t>
  </si>
  <si>
    <t>Проведение комплексных кадастровых работ</t>
  </si>
  <si>
    <t xml:space="preserve">           </t>
  </si>
  <si>
    <t>2024 год</t>
  </si>
  <si>
    <t xml:space="preserve">                </t>
  </si>
  <si>
    <t xml:space="preserve">      "Приложение  3 к Программе </t>
  </si>
  <si>
    <t>".</t>
  </si>
  <si>
    <t>2025 год</t>
  </si>
  <si>
    <r>
      <t>6.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Приложение 3 к Программе изложить в следующей редакции: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</si>
</sst>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trike/>
      <sz val="14"/>
      <color theme="1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2" fillId="0" borderId="0" xfId="1" applyAlignment="1">
      <alignment vertical="top" wrapText="1"/>
    </xf>
    <xf numFmtId="0" fontId="2" fillId="0" borderId="0" xfId="1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2" fillId="0" borderId="3" xfId="1" applyBorder="1" applyAlignment="1">
      <alignment vertical="top" wrapText="1"/>
    </xf>
    <xf numFmtId="0" fontId="2" fillId="0" borderId="4" xfId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2" fillId="0" borderId="6" xfId="1" applyBorder="1" applyAlignment="1">
      <alignment vertical="top" wrapText="1"/>
    </xf>
    <xf numFmtId="0" fontId="2" fillId="0" borderId="7" xfId="1" applyBorder="1" applyAlignment="1">
      <alignment vertical="top" wrapText="1"/>
    </xf>
    <xf numFmtId="0" fontId="4" fillId="0" borderId="8" xfId="1" applyFont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0" borderId="10" xfId="1" applyFont="1" applyBorder="1" applyAlignment="1">
      <alignment vertical="top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 shrinkToFit="1"/>
    </xf>
    <xf numFmtId="164" fontId="5" fillId="0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/>
    <xf numFmtId="0" fontId="1" fillId="2" borderId="0" xfId="0" applyFont="1" applyFill="1" applyAlignment="1">
      <alignment horizontal="right"/>
    </xf>
    <xf numFmtId="0" fontId="6" fillId="2" borderId="0" xfId="0" applyFont="1" applyFill="1"/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8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164" fontId="1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/>
    </xf>
    <xf numFmtId="0" fontId="6" fillId="2" borderId="15" xfId="0" applyFont="1" applyFill="1" applyBorder="1"/>
    <xf numFmtId="0" fontId="7" fillId="2" borderId="15" xfId="0" applyFont="1" applyFill="1" applyBorder="1"/>
    <xf numFmtId="0" fontId="9" fillId="2" borderId="15" xfId="0" applyFont="1" applyFill="1" applyBorder="1"/>
    <xf numFmtId="0" fontId="2" fillId="0" borderId="0" xfId="1" applyBorder="1" applyAlignment="1">
      <alignment vertical="top" wrapText="1"/>
    </xf>
    <xf numFmtId="0" fontId="4" fillId="0" borderId="0" xfId="1" applyFont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16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workbookViewId="0">
      <selection activeCell="F23" sqref="F23"/>
    </sheetView>
  </sheetViews>
  <sheetFormatPr defaultColWidth="9.140625" defaultRowHeight="15" x14ac:dyDescent="0.25"/>
  <cols>
    <col min="1" max="1" width="22.85546875" style="2" customWidth="1"/>
    <col min="2" max="2" width="21.28515625" style="2" customWidth="1"/>
    <col min="3" max="3" width="25.42578125" style="2" customWidth="1"/>
    <col min="4" max="4" width="12" style="2" customWidth="1"/>
    <col min="5" max="5" width="11.28515625" style="2" customWidth="1"/>
    <col min="6" max="6" width="15.7109375" style="2" customWidth="1"/>
    <col min="7" max="7" width="13.28515625" style="2" customWidth="1"/>
    <col min="8" max="8" width="12.7109375" style="2" customWidth="1"/>
    <col min="9" max="9" width="16.7109375" style="2" customWidth="1"/>
    <col min="10" max="10" width="13.7109375" style="2" customWidth="1"/>
    <col min="11" max="11" width="12.28515625" style="2" customWidth="1"/>
    <col min="12" max="12" width="21.28515625" style="2" customWidth="1"/>
    <col min="13" max="16384" width="9.140625" style="2"/>
  </cols>
  <sheetData>
    <row r="1" spans="1:20" ht="27.75" customHeight="1" x14ac:dyDescent="0.25">
      <c r="A1" s="1"/>
      <c r="B1" s="1"/>
      <c r="C1" s="49"/>
      <c r="D1" s="49"/>
      <c r="E1" s="49"/>
      <c r="F1" s="49"/>
      <c r="G1" s="49"/>
      <c r="H1" s="49"/>
      <c r="I1" s="49"/>
      <c r="J1" s="49"/>
      <c r="K1" s="1"/>
      <c r="L1" s="4" t="s">
        <v>25</v>
      </c>
      <c r="M1" s="3"/>
      <c r="N1" s="3"/>
      <c r="O1" s="3"/>
      <c r="P1" s="3"/>
      <c r="Q1" s="3"/>
      <c r="R1" s="3"/>
      <c r="S1" s="3"/>
      <c r="T1" s="3"/>
    </row>
    <row r="2" spans="1:20" ht="32.25" customHeight="1" x14ac:dyDescent="0.25">
      <c r="A2" s="1"/>
      <c r="B2" s="50" t="s">
        <v>24</v>
      </c>
      <c r="C2" s="50"/>
      <c r="D2" s="50"/>
      <c r="E2" s="50"/>
      <c r="F2" s="50"/>
      <c r="G2" s="50"/>
      <c r="H2" s="50"/>
      <c r="I2" s="50"/>
      <c r="J2" s="50"/>
      <c r="K2" s="1"/>
      <c r="L2" s="1"/>
      <c r="M2" s="1"/>
      <c r="N2" s="1"/>
      <c r="O2" s="1"/>
      <c r="P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0" ht="90" x14ac:dyDescent="0.25">
      <c r="A5" s="17" t="s">
        <v>14</v>
      </c>
      <c r="B5" s="18" t="s">
        <v>21</v>
      </c>
      <c r="C5" s="18" t="s">
        <v>22</v>
      </c>
      <c r="D5" s="18" t="s">
        <v>18</v>
      </c>
      <c r="E5" s="18" t="s">
        <v>19</v>
      </c>
      <c r="F5" s="18" t="s">
        <v>20</v>
      </c>
      <c r="G5" s="18" t="s">
        <v>23</v>
      </c>
      <c r="H5" s="18" t="s">
        <v>26</v>
      </c>
      <c r="I5" s="18" t="s">
        <v>27</v>
      </c>
      <c r="J5" s="18" t="s">
        <v>12</v>
      </c>
      <c r="K5" s="18" t="s">
        <v>28</v>
      </c>
      <c r="L5" s="19" t="s">
        <v>29</v>
      </c>
      <c r="M5" s="1"/>
      <c r="N5" s="1"/>
      <c r="O5" s="1"/>
      <c r="P5" s="1"/>
    </row>
    <row r="6" spans="1:20" x14ac:dyDescent="0.25">
      <c r="A6" s="14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"/>
      <c r="N6" s="1"/>
      <c r="O6" s="1"/>
      <c r="P6" s="1"/>
    </row>
    <row r="7" spans="1:20" x14ac:dyDescent="0.25">
      <c r="A7" s="5" t="s">
        <v>15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"/>
      <c r="N7" s="1"/>
      <c r="O7" s="1"/>
      <c r="P7" s="1"/>
    </row>
    <row r="8" spans="1:20" x14ac:dyDescent="0.25">
      <c r="A8" s="5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1"/>
      <c r="N8" s="1"/>
      <c r="O8" s="1"/>
      <c r="P8" s="1"/>
    </row>
    <row r="9" spans="1:20" x14ac:dyDescent="0.25">
      <c r="A9" s="5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1"/>
      <c r="N9" s="1"/>
      <c r="O9" s="1"/>
      <c r="P9" s="1"/>
    </row>
    <row r="10" spans="1:20" x14ac:dyDescent="0.25">
      <c r="A10" s="5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1"/>
      <c r="N10" s="1"/>
      <c r="O10" s="1"/>
      <c r="P10" s="1"/>
    </row>
    <row r="11" spans="1:20" x14ac:dyDescent="0.25">
      <c r="A11" s="5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1"/>
      <c r="N11" s="1"/>
      <c r="O11" s="1"/>
      <c r="P11" s="1"/>
    </row>
    <row r="12" spans="1:20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1"/>
      <c r="N12" s="1"/>
      <c r="O12" s="1"/>
      <c r="P12" s="1"/>
    </row>
    <row r="13" spans="1:20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"/>
      <c r="N13" s="1"/>
      <c r="O13" s="1"/>
      <c r="P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mergeCells count="2">
    <mergeCell ref="C1:J1"/>
    <mergeCell ref="B2:J2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31"/>
  <sheetViews>
    <sheetView tabSelected="1" view="pageLayout" topLeftCell="B97" zoomScaleNormal="100" zoomScaleSheetLayoutView="100" workbookViewId="0">
      <pane ySplit="990" topLeftCell="A4" activePane="bottomLeft"/>
      <selection activeCell="P26" sqref="P1:P1048576"/>
      <selection pane="bottomLeft" activeCell="N12" sqref="N12"/>
    </sheetView>
  </sheetViews>
  <sheetFormatPr defaultColWidth="9.140625" defaultRowHeight="12.75" x14ac:dyDescent="0.2"/>
  <cols>
    <col min="1" max="1" width="4.7109375" style="20" customWidth="1"/>
    <col min="2" max="2" width="27.5703125" style="20" customWidth="1"/>
    <col min="3" max="3" width="27.28515625" style="20" customWidth="1"/>
    <col min="4" max="4" width="13.7109375" style="20" customWidth="1"/>
    <col min="5" max="5" width="14.42578125" style="20" customWidth="1"/>
    <col min="6" max="6" width="14" style="20" customWidth="1"/>
    <col min="7" max="7" width="12.85546875" style="20" customWidth="1"/>
    <col min="8" max="8" width="13.5703125" style="20" customWidth="1"/>
    <col min="9" max="9" width="13.140625" style="20" customWidth="1"/>
    <col min="10" max="10" width="14.42578125" style="20" customWidth="1"/>
    <col min="11" max="11" width="12.5703125" style="20" customWidth="1"/>
    <col min="12" max="12" width="14.42578125" style="20" customWidth="1"/>
    <col min="13" max="15" width="13" style="20" customWidth="1"/>
    <col min="16" max="17" width="13" style="37" customWidth="1"/>
    <col min="18" max="16384" width="9.140625" style="20"/>
  </cols>
  <sheetData>
    <row r="1" spans="1:17" ht="0.75" customHeight="1" x14ac:dyDescent="0.2">
      <c r="H1" s="63" t="s">
        <v>73</v>
      </c>
      <c r="I1" s="63"/>
      <c r="J1" s="63"/>
      <c r="K1" s="63"/>
      <c r="L1" s="63"/>
      <c r="M1" s="63"/>
      <c r="N1" s="63"/>
      <c r="O1" s="63"/>
      <c r="P1" s="63"/>
      <c r="Q1" s="63"/>
    </row>
    <row r="2" spans="1:17" ht="22.7" customHeight="1" x14ac:dyDescent="0.2">
      <c r="B2" s="61" t="s">
        <v>84</v>
      </c>
      <c r="C2" s="61"/>
      <c r="D2" s="61"/>
      <c r="E2" s="61"/>
      <c r="F2" s="61"/>
      <c r="G2" s="61"/>
      <c r="H2" s="61"/>
      <c r="I2" s="61"/>
      <c r="J2" s="61"/>
      <c r="K2" s="28"/>
      <c r="L2" s="28"/>
      <c r="M2" s="28"/>
      <c r="N2" s="30"/>
      <c r="O2" s="32"/>
      <c r="P2" s="33"/>
      <c r="Q2" s="33"/>
    </row>
    <row r="3" spans="1:17" s="31" customFormat="1" ht="21" customHeight="1" x14ac:dyDescent="0.3">
      <c r="A3" s="29"/>
      <c r="B3" s="29"/>
      <c r="C3" s="29"/>
      <c r="P3" s="34"/>
      <c r="Q3" s="34"/>
    </row>
    <row r="4" spans="1:17" s="31" customFormat="1" ht="23.85" customHeigh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62" t="s">
        <v>81</v>
      </c>
      <c r="L4" s="62"/>
      <c r="M4" s="62"/>
      <c r="N4" s="62"/>
      <c r="O4" s="62"/>
      <c r="P4" s="62"/>
      <c r="Q4" s="62"/>
    </row>
    <row r="5" spans="1:17" s="31" customFormat="1" ht="29.25" customHeight="1" x14ac:dyDescent="0.3">
      <c r="A5" s="51" t="s">
        <v>50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s="31" customFormat="1" ht="23.25" customHeight="1" x14ac:dyDescent="0.3">
      <c r="A6" s="46"/>
      <c r="B6" s="46"/>
      <c r="C6" s="46"/>
      <c r="D6" s="46"/>
      <c r="E6" s="46"/>
      <c r="F6" s="46"/>
      <c r="G6" s="46"/>
      <c r="H6" s="46"/>
      <c r="I6" s="46"/>
      <c r="J6" s="47"/>
      <c r="K6" s="47"/>
      <c r="L6" s="47"/>
      <c r="M6" s="47"/>
      <c r="N6" s="47"/>
      <c r="O6" s="47"/>
      <c r="P6" s="48"/>
      <c r="Q6" s="48"/>
    </row>
    <row r="7" spans="1:17" ht="48.2" customHeight="1" x14ac:dyDescent="0.2">
      <c r="A7" s="52" t="s">
        <v>10</v>
      </c>
      <c r="B7" s="54" t="s">
        <v>52</v>
      </c>
      <c r="C7" s="54"/>
      <c r="D7" s="40" t="s">
        <v>4</v>
      </c>
      <c r="E7" s="52" t="s">
        <v>51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x14ac:dyDescent="0.2">
      <c r="A8" s="56"/>
      <c r="B8" s="55"/>
      <c r="C8" s="55"/>
      <c r="D8" s="41" t="s">
        <v>1</v>
      </c>
      <c r="E8" s="41" t="s">
        <v>6</v>
      </c>
      <c r="F8" s="41" t="s">
        <v>48</v>
      </c>
      <c r="G8" s="41" t="s">
        <v>49</v>
      </c>
      <c r="H8" s="41" t="s">
        <v>41</v>
      </c>
      <c r="I8" s="41" t="s">
        <v>42</v>
      </c>
      <c r="J8" s="41" t="s">
        <v>43</v>
      </c>
      <c r="K8" s="41" t="s">
        <v>44</v>
      </c>
      <c r="L8" s="41" t="s">
        <v>45</v>
      </c>
      <c r="M8" s="41" t="s">
        <v>69</v>
      </c>
      <c r="N8" s="41" t="s">
        <v>75</v>
      </c>
      <c r="O8" s="41" t="s">
        <v>76</v>
      </c>
      <c r="P8" s="35" t="s">
        <v>79</v>
      </c>
      <c r="Q8" s="42" t="s">
        <v>83</v>
      </c>
    </row>
    <row r="9" spans="1:17" ht="13.7" customHeight="1" x14ac:dyDescent="0.2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36">
        <v>16</v>
      </c>
      <c r="Q9" s="21">
        <v>17</v>
      </c>
    </row>
    <row r="10" spans="1:17" s="24" customFormat="1" x14ac:dyDescent="0.2">
      <c r="A10" s="57"/>
      <c r="B10" s="58" t="s">
        <v>70</v>
      </c>
      <c r="C10" s="43" t="s">
        <v>30</v>
      </c>
      <c r="D10" s="22" t="s">
        <v>35</v>
      </c>
      <c r="E10" s="23">
        <f>SUM(F10:Q10)</f>
        <v>5051170.1959099993</v>
      </c>
      <c r="F10" s="23">
        <f t="shared" ref="F10" si="0">F11+F12+F17</f>
        <v>678772.75112000003</v>
      </c>
      <c r="G10" s="23">
        <f t="shared" ref="G10:I10" si="1">G11+G12+G17</f>
        <v>483222.57670999999</v>
      </c>
      <c r="H10" s="23">
        <f t="shared" si="1"/>
        <v>449098.99268000002</v>
      </c>
      <c r="I10" s="23">
        <f t="shared" si="1"/>
        <v>134502.10055999999</v>
      </c>
      <c r="J10" s="23">
        <f>J11+J12+J17</f>
        <v>438969.59146000008</v>
      </c>
      <c r="K10" s="23">
        <f t="shared" ref="K10:Q10" si="2">K11+K12+K17</f>
        <v>397397.79407999996</v>
      </c>
      <c r="L10" s="23">
        <f>L11+L12+L17</f>
        <v>389550.87705000001</v>
      </c>
      <c r="M10" s="23">
        <f t="shared" ref="M10:P10" si="3">M11+M12+M17</f>
        <v>399761.64350999997</v>
      </c>
      <c r="N10" s="23">
        <f t="shared" si="3"/>
        <v>357441.18454000005</v>
      </c>
      <c r="O10" s="23">
        <f t="shared" si="3"/>
        <v>434020.70788999996</v>
      </c>
      <c r="P10" s="27">
        <f t="shared" si="3"/>
        <v>434867.46788999997</v>
      </c>
      <c r="Q10" s="27">
        <f t="shared" si="2"/>
        <v>453564.50841999997</v>
      </c>
    </row>
    <row r="11" spans="1:17" s="24" customFormat="1" ht="16.350000000000001" customHeight="1" x14ac:dyDescent="0.2">
      <c r="A11" s="57"/>
      <c r="B11" s="58"/>
      <c r="C11" s="43" t="s">
        <v>53</v>
      </c>
      <c r="D11" s="25" t="s">
        <v>36</v>
      </c>
      <c r="E11" s="23">
        <f t="shared" ref="E10:E17" si="4">SUM(F11:Q11)</f>
        <v>7162.8</v>
      </c>
      <c r="F11" s="23">
        <v>0</v>
      </c>
      <c r="G11" s="23">
        <v>0</v>
      </c>
      <c r="H11" s="23">
        <v>0</v>
      </c>
      <c r="I11" s="23">
        <v>0</v>
      </c>
      <c r="J11" s="23">
        <f t="shared" ref="J11:Q11" si="5">J23</f>
        <v>4379</v>
      </c>
      <c r="K11" s="23">
        <f t="shared" si="5"/>
        <v>2284.1</v>
      </c>
      <c r="L11" s="23">
        <f t="shared" si="5"/>
        <v>499.7</v>
      </c>
      <c r="M11" s="23">
        <f t="shared" si="5"/>
        <v>0</v>
      </c>
      <c r="N11" s="23">
        <f t="shared" si="5"/>
        <v>0</v>
      </c>
      <c r="O11" s="23">
        <f t="shared" ref="O11:P11" si="6">O23</f>
        <v>0</v>
      </c>
      <c r="P11" s="27">
        <f t="shared" si="6"/>
        <v>0</v>
      </c>
      <c r="Q11" s="27">
        <f t="shared" si="5"/>
        <v>0</v>
      </c>
    </row>
    <row r="12" spans="1:17" s="24" customFormat="1" ht="25.5" x14ac:dyDescent="0.2">
      <c r="A12" s="57"/>
      <c r="B12" s="58"/>
      <c r="C12" s="43" t="s">
        <v>8</v>
      </c>
      <c r="D12" s="25" t="s">
        <v>35</v>
      </c>
      <c r="E12" s="23">
        <f>SUM(F12:Q12)</f>
        <v>5038986.0999199999</v>
      </c>
      <c r="F12" s="23">
        <f t="shared" ref="F12:G12" si="7">SUM(F13:F16)</f>
        <v>678772.75112000003</v>
      </c>
      <c r="G12" s="23">
        <f t="shared" si="7"/>
        <v>483222.57670999999</v>
      </c>
      <c r="H12" s="23">
        <f>SUM(H13:H16)</f>
        <v>449098.99268000002</v>
      </c>
      <c r="I12" s="23">
        <f>SUM(I13:I16)</f>
        <v>134502.10055999999</v>
      </c>
      <c r="J12" s="23">
        <f>SUM(J13:J16)</f>
        <v>429590.59146000008</v>
      </c>
      <c r="K12" s="23">
        <f t="shared" ref="K12:Q12" si="8">SUM(K13:K16)</f>
        <v>395110.04008000001</v>
      </c>
      <c r="L12" s="23">
        <f>SUM(L13:L16)</f>
        <v>389033.53506000002</v>
      </c>
      <c r="M12" s="23">
        <f>SUM(M13:M16)</f>
        <v>399761.64350999997</v>
      </c>
      <c r="N12" s="23">
        <f t="shared" si="8"/>
        <v>357441.18454000005</v>
      </c>
      <c r="O12" s="23">
        <f t="shared" ref="O12:P12" si="9">SUM(O13:O16)</f>
        <v>434020.70788999996</v>
      </c>
      <c r="P12" s="27">
        <f t="shared" si="9"/>
        <v>434867.46788999997</v>
      </c>
      <c r="Q12" s="27">
        <f t="shared" si="8"/>
        <v>453564.50841999997</v>
      </c>
    </row>
    <row r="13" spans="1:17" s="24" customFormat="1" x14ac:dyDescent="0.2">
      <c r="A13" s="57"/>
      <c r="B13" s="58"/>
      <c r="C13" s="43"/>
      <c r="D13" s="25">
        <v>822</v>
      </c>
      <c r="E13" s="23">
        <f t="shared" si="4"/>
        <v>2980854.27752</v>
      </c>
      <c r="F13" s="23">
        <f t="shared" ref="F13:Q13" si="10">F25+F111</f>
        <v>678772.75112000003</v>
      </c>
      <c r="G13" s="23">
        <f t="shared" si="10"/>
        <v>466231.22871</v>
      </c>
      <c r="H13" s="23">
        <f t="shared" si="10"/>
        <v>324486.19383</v>
      </c>
      <c r="I13" s="23">
        <f t="shared" si="10"/>
        <v>109446.21758</v>
      </c>
      <c r="J13" s="23">
        <f t="shared" si="10"/>
        <v>151328.98357000001</v>
      </c>
      <c r="K13" s="23">
        <f t="shared" si="10"/>
        <v>155946.29450000002</v>
      </c>
      <c r="L13" s="23">
        <f t="shared" si="10"/>
        <v>146901.00795999999</v>
      </c>
      <c r="M13" s="23">
        <f>M25+M111</f>
        <v>195564.15151</v>
      </c>
      <c r="N13" s="23">
        <f t="shared" si="10"/>
        <v>143287.96454000002</v>
      </c>
      <c r="O13" s="23">
        <f t="shared" ref="O13:P13" si="11">O25+O111</f>
        <v>196166.30789</v>
      </c>
      <c r="P13" s="27">
        <f t="shared" si="11"/>
        <v>197013.06789000001</v>
      </c>
      <c r="Q13" s="27">
        <f t="shared" si="10"/>
        <v>215710.10842</v>
      </c>
    </row>
    <row r="14" spans="1:17" s="24" customFormat="1" ht="15" customHeight="1" x14ac:dyDescent="0.2">
      <c r="A14" s="57"/>
      <c r="B14" s="58"/>
      <c r="C14" s="43"/>
      <c r="D14" s="25" t="s">
        <v>38</v>
      </c>
      <c r="E14" s="23">
        <f t="shared" si="4"/>
        <v>39275.800830000007</v>
      </c>
      <c r="F14" s="23">
        <v>0</v>
      </c>
      <c r="G14" s="23">
        <v>16991.348000000002</v>
      </c>
      <c r="H14" s="23">
        <v>19317.00085</v>
      </c>
      <c r="I14" s="23">
        <v>127.88298</v>
      </c>
      <c r="J14" s="23">
        <v>0</v>
      </c>
      <c r="K14" s="23">
        <f>K26</f>
        <v>2839.569</v>
      </c>
      <c r="L14" s="23">
        <f t="shared" ref="L14:Q14" si="12">L26</f>
        <v>0</v>
      </c>
      <c r="M14" s="23">
        <f t="shared" si="12"/>
        <v>0</v>
      </c>
      <c r="N14" s="23">
        <f t="shared" si="12"/>
        <v>0</v>
      </c>
      <c r="O14" s="23">
        <f t="shared" ref="O14:P14" si="13">O26</f>
        <v>0</v>
      </c>
      <c r="P14" s="27">
        <f t="shared" si="13"/>
        <v>0</v>
      </c>
      <c r="Q14" s="27">
        <f t="shared" si="12"/>
        <v>0</v>
      </c>
    </row>
    <row r="15" spans="1:17" s="24" customFormat="1" ht="11.85" customHeight="1" x14ac:dyDescent="0.2">
      <c r="A15" s="57"/>
      <c r="B15" s="58"/>
      <c r="C15" s="43"/>
      <c r="D15" s="25" t="s">
        <v>39</v>
      </c>
      <c r="E15" s="23">
        <f t="shared" si="4"/>
        <v>1985435.6889399998</v>
      </c>
      <c r="F15" s="23">
        <v>0</v>
      </c>
      <c r="G15" s="23">
        <v>0</v>
      </c>
      <c r="H15" s="23">
        <v>105295.798</v>
      </c>
      <c r="I15" s="23">
        <v>0</v>
      </c>
      <c r="J15" s="23">
        <f>J27</f>
        <v>269769.27526000002</v>
      </c>
      <c r="K15" s="23">
        <f>K27</f>
        <v>236324.17658</v>
      </c>
      <c r="L15" s="23">
        <f t="shared" ref="L15:Q15" si="14">L27</f>
        <v>242132.52710000001</v>
      </c>
      <c r="M15" s="23">
        <f t="shared" si="14"/>
        <v>204197.492</v>
      </c>
      <c r="N15" s="23">
        <f t="shared" si="14"/>
        <v>214153.22</v>
      </c>
      <c r="O15" s="23">
        <f t="shared" ref="O15:P15" si="15">O27</f>
        <v>237854.4</v>
      </c>
      <c r="P15" s="27">
        <f t="shared" si="15"/>
        <v>237854.4</v>
      </c>
      <c r="Q15" s="27">
        <f t="shared" si="14"/>
        <v>237854.4</v>
      </c>
    </row>
    <row r="16" spans="1:17" s="24" customFormat="1" x14ac:dyDescent="0.2">
      <c r="A16" s="57"/>
      <c r="B16" s="58"/>
      <c r="C16" s="43"/>
      <c r="D16" s="25" t="s">
        <v>68</v>
      </c>
      <c r="E16" s="23">
        <f t="shared" si="4"/>
        <v>33420.332630000004</v>
      </c>
      <c r="F16" s="23">
        <v>0</v>
      </c>
      <c r="G16" s="23">
        <v>0</v>
      </c>
      <c r="H16" s="23">
        <v>0</v>
      </c>
      <c r="I16" s="23">
        <v>24928</v>
      </c>
      <c r="J16" s="23">
        <f>J28</f>
        <v>8492.3326300000008</v>
      </c>
      <c r="K16" s="23">
        <v>0</v>
      </c>
      <c r="L16" s="23">
        <f t="shared" ref="L16:M17" si="16">L28</f>
        <v>0</v>
      </c>
      <c r="M16" s="23">
        <v>0</v>
      </c>
      <c r="N16" s="23">
        <f t="shared" ref="N16:Q17" si="17">N28</f>
        <v>0</v>
      </c>
      <c r="O16" s="23">
        <v>0</v>
      </c>
      <c r="P16" s="27">
        <v>0</v>
      </c>
      <c r="Q16" s="27">
        <v>0</v>
      </c>
    </row>
    <row r="17" spans="1:17" s="24" customFormat="1" ht="25.5" x14ac:dyDescent="0.2">
      <c r="A17" s="57"/>
      <c r="B17" s="58"/>
      <c r="C17" s="43" t="s">
        <v>9</v>
      </c>
      <c r="D17" s="25" t="s">
        <v>35</v>
      </c>
      <c r="E17" s="23">
        <f t="shared" si="4"/>
        <v>5021.2959900000005</v>
      </c>
      <c r="F17" s="23">
        <v>0</v>
      </c>
      <c r="G17" s="23">
        <v>0</v>
      </c>
      <c r="H17" s="23">
        <v>0</v>
      </c>
      <c r="I17" s="23">
        <v>0</v>
      </c>
      <c r="J17" s="23">
        <f>J29</f>
        <v>5000</v>
      </c>
      <c r="K17" s="23">
        <f>K29</f>
        <v>3.6539999999999999</v>
      </c>
      <c r="L17" s="23">
        <f>L29</f>
        <v>17.64199</v>
      </c>
      <c r="M17" s="23">
        <f t="shared" si="16"/>
        <v>0</v>
      </c>
      <c r="N17" s="23">
        <f t="shared" si="17"/>
        <v>0</v>
      </c>
      <c r="O17" s="23">
        <f t="shared" ref="O17:P17" si="18">O29</f>
        <v>0</v>
      </c>
      <c r="P17" s="27">
        <f t="shared" si="18"/>
        <v>0</v>
      </c>
      <c r="Q17" s="27">
        <f t="shared" si="17"/>
        <v>0</v>
      </c>
    </row>
    <row r="18" spans="1:17" s="24" customFormat="1" ht="38.25" x14ac:dyDescent="0.2">
      <c r="A18" s="57"/>
      <c r="B18" s="58"/>
      <c r="C18" s="43" t="s">
        <v>31</v>
      </c>
      <c r="D18" s="25" t="s">
        <v>35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7">
        <v>0</v>
      </c>
      <c r="Q18" s="27">
        <v>0</v>
      </c>
    </row>
    <row r="19" spans="1:17" s="24" customFormat="1" ht="25.5" x14ac:dyDescent="0.2">
      <c r="A19" s="57"/>
      <c r="B19" s="58"/>
      <c r="C19" s="43" t="s">
        <v>5</v>
      </c>
      <c r="D19" s="25" t="s">
        <v>35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7">
        <v>0</v>
      </c>
      <c r="Q19" s="27">
        <v>0</v>
      </c>
    </row>
    <row r="20" spans="1:17" s="24" customFormat="1" ht="25.5" x14ac:dyDescent="0.2">
      <c r="A20" s="57"/>
      <c r="B20" s="58"/>
      <c r="C20" s="43" t="s">
        <v>32</v>
      </c>
      <c r="D20" s="25" t="s">
        <v>35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7">
        <v>0</v>
      </c>
      <c r="Q20" s="27">
        <v>0</v>
      </c>
    </row>
    <row r="21" spans="1:17" s="24" customFormat="1" ht="38.25" x14ac:dyDescent="0.2">
      <c r="A21" s="57"/>
      <c r="B21" s="58"/>
      <c r="C21" s="43" t="s">
        <v>55</v>
      </c>
      <c r="D21" s="25" t="s">
        <v>35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7">
        <v>0</v>
      </c>
      <c r="Q21" s="27">
        <v>0</v>
      </c>
    </row>
    <row r="22" spans="1:17" s="24" customFormat="1" x14ac:dyDescent="0.2">
      <c r="A22" s="59" t="s">
        <v>56</v>
      </c>
      <c r="B22" s="58" t="s">
        <v>71</v>
      </c>
      <c r="C22" s="43" t="s">
        <v>30</v>
      </c>
      <c r="D22" s="22" t="s">
        <v>35</v>
      </c>
      <c r="E22" s="23">
        <f>SUM(F22:Q22)</f>
        <v>4113363.05021</v>
      </c>
      <c r="F22" s="23">
        <f t="shared" ref="F22:H22" si="19">SUM(F23:F24)</f>
        <v>608575.64112000004</v>
      </c>
      <c r="G22" s="23">
        <f t="shared" si="19"/>
        <v>416196.10871</v>
      </c>
      <c r="H22" s="23">
        <f t="shared" si="19"/>
        <v>384947.55877</v>
      </c>
      <c r="I22" s="23">
        <f>SUM(I23:I24)</f>
        <v>68229.128559999997</v>
      </c>
      <c r="J22" s="23">
        <f>SUM(J23+J24+J29)</f>
        <v>361803.01640000002</v>
      </c>
      <c r="K22" s="23">
        <f>SUM(K23+K24+K29)</f>
        <v>322260.40007999993</v>
      </c>
      <c r="L22" s="23">
        <f>SUM(L23+L24+L29)</f>
        <v>314367.88608999999</v>
      </c>
      <c r="M22" s="23">
        <f t="shared" ref="M22:Q22" si="20">SUM(M23+M24+M29)</f>
        <v>325456.5306</v>
      </c>
      <c r="N22" s="23">
        <f t="shared" si="20"/>
        <v>286470.83987999998</v>
      </c>
      <c r="O22" s="23">
        <f t="shared" ref="O22:P22" si="21">SUM(O23+O24+O29)</f>
        <v>335388.01</v>
      </c>
      <c r="P22" s="27">
        <f t="shared" si="21"/>
        <v>335764.86</v>
      </c>
      <c r="Q22" s="27">
        <f t="shared" si="20"/>
        <v>353903.07</v>
      </c>
    </row>
    <row r="23" spans="1:17" s="24" customFormat="1" ht="15.6" customHeight="1" x14ac:dyDescent="0.2">
      <c r="A23" s="59"/>
      <c r="B23" s="58"/>
      <c r="C23" s="43" t="s">
        <v>7</v>
      </c>
      <c r="D23" s="25" t="s">
        <v>36</v>
      </c>
      <c r="E23" s="23">
        <f t="shared" ref="E23:E28" si="22">SUM(F23:Q23)</f>
        <v>7162.8</v>
      </c>
      <c r="F23" s="23">
        <v>0</v>
      </c>
      <c r="G23" s="23">
        <v>0</v>
      </c>
      <c r="H23" s="23">
        <v>0</v>
      </c>
      <c r="I23" s="23">
        <v>0</v>
      </c>
      <c r="J23" s="23">
        <f>J104</f>
        <v>4379</v>
      </c>
      <c r="K23" s="23">
        <f>K104</f>
        <v>2284.1</v>
      </c>
      <c r="L23" s="23">
        <f t="shared" ref="L23" si="23">L104</f>
        <v>499.7</v>
      </c>
      <c r="M23" s="23">
        <f t="shared" ref="M23:Q23" si="24">M104</f>
        <v>0</v>
      </c>
      <c r="N23" s="23">
        <f t="shared" ref="N23:P23" si="25">N104</f>
        <v>0</v>
      </c>
      <c r="O23" s="23">
        <f t="shared" si="25"/>
        <v>0</v>
      </c>
      <c r="P23" s="27">
        <f t="shared" si="25"/>
        <v>0</v>
      </c>
      <c r="Q23" s="27">
        <f t="shared" si="24"/>
        <v>0</v>
      </c>
    </row>
    <row r="24" spans="1:17" s="24" customFormat="1" ht="25.5" x14ac:dyDescent="0.2">
      <c r="A24" s="59"/>
      <c r="B24" s="58"/>
      <c r="C24" s="43" t="s">
        <v>8</v>
      </c>
      <c r="D24" s="25" t="s">
        <v>35</v>
      </c>
      <c r="E24" s="23">
        <f t="shared" si="22"/>
        <v>4101178.9542199997</v>
      </c>
      <c r="F24" s="23">
        <f t="shared" ref="F24:I24" si="26">SUM(F25:F28)</f>
        <v>608575.64112000004</v>
      </c>
      <c r="G24" s="23">
        <f t="shared" si="26"/>
        <v>416196.10871</v>
      </c>
      <c r="H24" s="23">
        <f t="shared" si="26"/>
        <v>384947.55877</v>
      </c>
      <c r="I24" s="23">
        <f t="shared" si="26"/>
        <v>68229.128559999997</v>
      </c>
      <c r="J24" s="23">
        <f>SUM(J25:J28)</f>
        <v>352424.01640000002</v>
      </c>
      <c r="K24" s="23">
        <f>SUM(K25:K28)</f>
        <v>319972.64607999998</v>
      </c>
      <c r="L24" s="23">
        <f>SUM(L25:L28)</f>
        <v>313850.5441</v>
      </c>
      <c r="M24" s="23">
        <f t="shared" ref="M24:Q24" si="27">SUM(M25:M28)</f>
        <v>325456.5306</v>
      </c>
      <c r="N24" s="23">
        <f>SUM(N25:N28)</f>
        <v>286470.83987999998</v>
      </c>
      <c r="O24" s="23">
        <f t="shared" ref="O24:P24" si="28">SUM(O25:O28)</f>
        <v>335388.01</v>
      </c>
      <c r="P24" s="27">
        <f t="shared" si="28"/>
        <v>335764.86</v>
      </c>
      <c r="Q24" s="27">
        <f t="shared" si="27"/>
        <v>353903.07</v>
      </c>
    </row>
    <row r="25" spans="1:17" s="24" customFormat="1" x14ac:dyDescent="0.2">
      <c r="A25" s="59"/>
      <c r="B25" s="58"/>
      <c r="C25" s="43"/>
      <c r="D25" s="25">
        <v>822</v>
      </c>
      <c r="E25" s="23">
        <f t="shared" si="22"/>
        <v>2043047.1318200002</v>
      </c>
      <c r="F25" s="23">
        <f t="shared" ref="F25:Q25" si="29">SUM(F37+F47+F55+F64+F73+F81+F89+F97+F105)</f>
        <v>608575.64112000004</v>
      </c>
      <c r="G25" s="23">
        <f t="shared" si="29"/>
        <v>399204.76071</v>
      </c>
      <c r="H25" s="23">
        <f t="shared" si="29"/>
        <v>260334.75992000001</v>
      </c>
      <c r="I25" s="23">
        <f t="shared" si="29"/>
        <v>43173.245579999995</v>
      </c>
      <c r="J25" s="23">
        <f t="shared" si="29"/>
        <v>74162.408510000008</v>
      </c>
      <c r="K25" s="23">
        <f t="shared" si="29"/>
        <v>80808.900500000003</v>
      </c>
      <c r="L25" s="23">
        <f t="shared" si="29"/>
        <v>71718.016999999993</v>
      </c>
      <c r="M25" s="23">
        <f>SUM(M37+M47+M55+M64+M73+M81+M89+M97+M105)</f>
        <v>121259.0386</v>
      </c>
      <c r="N25" s="23">
        <f>SUM(N37+N47+N55+N64+N73+N81+N89+N97+N105)</f>
        <v>72317.619879999998</v>
      </c>
      <c r="O25" s="23">
        <f t="shared" ref="O25:P25" si="30">SUM(O37+O47+O55+O64+O73+O81+O89+O97+O105)</f>
        <v>97533.61</v>
      </c>
      <c r="P25" s="27">
        <f t="shared" si="30"/>
        <v>97910.46</v>
      </c>
      <c r="Q25" s="27">
        <f t="shared" si="29"/>
        <v>116048.67</v>
      </c>
    </row>
    <row r="26" spans="1:17" s="24" customFormat="1" ht="15" customHeight="1" x14ac:dyDescent="0.2">
      <c r="A26" s="59"/>
      <c r="B26" s="58"/>
      <c r="C26" s="43"/>
      <c r="D26" s="25" t="s">
        <v>38</v>
      </c>
      <c r="E26" s="23">
        <f t="shared" si="22"/>
        <v>39275.800830000007</v>
      </c>
      <c r="F26" s="23">
        <f>F38</f>
        <v>0</v>
      </c>
      <c r="G26" s="23">
        <f>G38</f>
        <v>16991.348000000002</v>
      </c>
      <c r="H26" s="23">
        <f>H38</f>
        <v>19317.00085</v>
      </c>
      <c r="I26" s="23">
        <f>I38</f>
        <v>127.88298</v>
      </c>
      <c r="J26" s="23">
        <f t="shared" ref="J26:L26" si="31">J38</f>
        <v>0</v>
      </c>
      <c r="K26" s="23">
        <f>K38</f>
        <v>2839.569</v>
      </c>
      <c r="L26" s="23">
        <f t="shared" si="31"/>
        <v>0</v>
      </c>
      <c r="M26" s="23">
        <f t="shared" ref="M26:N26" si="32">M38</f>
        <v>0</v>
      </c>
      <c r="N26" s="23">
        <f t="shared" si="32"/>
        <v>0</v>
      </c>
      <c r="O26" s="23">
        <f>O38</f>
        <v>0</v>
      </c>
      <c r="P26" s="27">
        <f>P38</f>
        <v>0</v>
      </c>
      <c r="Q26" s="27">
        <f>Q38</f>
        <v>0</v>
      </c>
    </row>
    <row r="27" spans="1:17" s="24" customFormat="1" ht="11.85" customHeight="1" x14ac:dyDescent="0.2">
      <c r="A27" s="59"/>
      <c r="B27" s="58"/>
      <c r="C27" s="43"/>
      <c r="D27" s="25" t="s">
        <v>39</v>
      </c>
      <c r="E27" s="23">
        <f t="shared" si="22"/>
        <v>1985435.6889399998</v>
      </c>
      <c r="F27" s="23">
        <v>0</v>
      </c>
      <c r="G27" s="23">
        <v>0</v>
      </c>
      <c r="H27" s="23">
        <v>105295.798</v>
      </c>
      <c r="I27" s="23">
        <v>0</v>
      </c>
      <c r="J27" s="23">
        <f>J39</f>
        <v>269769.27526000002</v>
      </c>
      <c r="K27" s="23">
        <f>K39</f>
        <v>236324.17658</v>
      </c>
      <c r="L27" s="23">
        <f>L39</f>
        <v>242132.52710000001</v>
      </c>
      <c r="M27" s="23">
        <f>M39</f>
        <v>204197.492</v>
      </c>
      <c r="N27" s="23">
        <f t="shared" ref="N27:Q27" si="33">N39</f>
        <v>214153.22</v>
      </c>
      <c r="O27" s="23">
        <f t="shared" si="33"/>
        <v>237854.4</v>
      </c>
      <c r="P27" s="23">
        <f t="shared" ref="P27" si="34">P39</f>
        <v>237854.4</v>
      </c>
      <c r="Q27" s="23">
        <f t="shared" si="33"/>
        <v>237854.4</v>
      </c>
    </row>
    <row r="28" spans="1:17" s="24" customFormat="1" x14ac:dyDescent="0.2">
      <c r="A28" s="59"/>
      <c r="B28" s="58"/>
      <c r="C28" s="43"/>
      <c r="D28" s="25" t="s">
        <v>68</v>
      </c>
      <c r="E28" s="23">
        <f t="shared" si="22"/>
        <v>33420.332630000004</v>
      </c>
      <c r="F28" s="23">
        <v>0</v>
      </c>
      <c r="G28" s="23">
        <v>0</v>
      </c>
      <c r="H28" s="23">
        <v>0</v>
      </c>
      <c r="I28" s="23">
        <v>24928</v>
      </c>
      <c r="J28" s="23">
        <f>J61</f>
        <v>8492.3326300000008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7">
        <v>0</v>
      </c>
      <c r="Q28" s="27">
        <v>0</v>
      </c>
    </row>
    <row r="29" spans="1:17" s="24" customFormat="1" ht="19.149999999999999" customHeight="1" x14ac:dyDescent="0.2">
      <c r="A29" s="59"/>
      <c r="B29" s="58"/>
      <c r="C29" s="43" t="s">
        <v>9</v>
      </c>
      <c r="D29" s="25" t="s">
        <v>35</v>
      </c>
      <c r="E29" s="23">
        <f>SUM(F29:Q29)</f>
        <v>5021.2959900000005</v>
      </c>
      <c r="F29" s="23">
        <v>0</v>
      </c>
      <c r="G29" s="23">
        <v>0</v>
      </c>
      <c r="H29" s="23">
        <v>0</v>
      </c>
      <c r="I29" s="23">
        <v>0</v>
      </c>
      <c r="J29" s="23">
        <f>J106</f>
        <v>5000</v>
      </c>
      <c r="K29" s="23">
        <f>K106</f>
        <v>3.6539999999999999</v>
      </c>
      <c r="L29" s="23">
        <f t="shared" ref="L29:Q29" si="35">L106</f>
        <v>17.64199</v>
      </c>
      <c r="M29" s="23">
        <f t="shared" si="35"/>
        <v>0</v>
      </c>
      <c r="N29" s="23">
        <f t="shared" si="35"/>
        <v>0</v>
      </c>
      <c r="O29" s="23">
        <f t="shared" ref="O29:P29" si="36">O106</f>
        <v>0</v>
      </c>
      <c r="P29" s="27">
        <f t="shared" si="36"/>
        <v>0</v>
      </c>
      <c r="Q29" s="27">
        <f t="shared" si="35"/>
        <v>0</v>
      </c>
    </row>
    <row r="30" spans="1:17" s="24" customFormat="1" ht="38.25" x14ac:dyDescent="0.2">
      <c r="A30" s="59"/>
      <c r="B30" s="58"/>
      <c r="C30" s="43" t="s">
        <v>31</v>
      </c>
      <c r="D30" s="25" t="s">
        <v>35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7">
        <v>0</v>
      </c>
      <c r="Q30" s="27">
        <v>0</v>
      </c>
    </row>
    <row r="31" spans="1:17" s="24" customFormat="1" ht="32.25" customHeight="1" x14ac:dyDescent="0.2">
      <c r="A31" s="59"/>
      <c r="B31" s="58"/>
      <c r="C31" s="43" t="s">
        <v>5</v>
      </c>
      <c r="D31" s="25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7">
        <v>0</v>
      </c>
      <c r="Q31" s="27">
        <v>0</v>
      </c>
    </row>
    <row r="32" spans="1:17" s="24" customFormat="1" ht="32.25" customHeight="1" x14ac:dyDescent="0.2">
      <c r="A32" s="59"/>
      <c r="B32" s="58"/>
      <c r="C32" s="43" t="s">
        <v>32</v>
      </c>
      <c r="D32" s="25" t="s">
        <v>35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7">
        <v>0</v>
      </c>
      <c r="Q32" s="27">
        <v>0</v>
      </c>
    </row>
    <row r="33" spans="1:17" s="24" customFormat="1" ht="48" customHeight="1" x14ac:dyDescent="0.2">
      <c r="A33" s="59"/>
      <c r="B33" s="58"/>
      <c r="C33" s="43" t="s">
        <v>54</v>
      </c>
      <c r="D33" s="25" t="s">
        <v>35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7">
        <v>0</v>
      </c>
      <c r="Q33" s="27">
        <v>0</v>
      </c>
    </row>
    <row r="34" spans="1:17" s="24" customFormat="1" x14ac:dyDescent="0.2">
      <c r="A34" s="60" t="s">
        <v>3</v>
      </c>
      <c r="B34" s="58" t="s">
        <v>37</v>
      </c>
      <c r="C34" s="43" t="s">
        <v>30</v>
      </c>
      <c r="D34" s="22" t="s">
        <v>35</v>
      </c>
      <c r="E34" s="23">
        <f t="shared" ref="E34:E39" si="37">SUM(F34:Q34)</f>
        <v>3355125.9320899993</v>
      </c>
      <c r="F34" s="23">
        <f t="shared" ref="F34:I34" si="38">F36</f>
        <v>417862.92272999999</v>
      </c>
      <c r="G34" s="23">
        <f>G36</f>
        <v>223417.80499999999</v>
      </c>
      <c r="H34" s="23">
        <f t="shared" si="38"/>
        <v>198731.12383999999</v>
      </c>
      <c r="I34" s="23">
        <f t="shared" si="38"/>
        <v>24020.379489999999</v>
      </c>
      <c r="J34" s="23">
        <f>J36</f>
        <v>318305.87331000005</v>
      </c>
      <c r="K34" s="23">
        <f t="shared" ref="K34:L34" si="39">K36</f>
        <v>314142.12595000002</v>
      </c>
      <c r="L34" s="23">
        <f t="shared" si="39"/>
        <v>308348.30193000002</v>
      </c>
      <c r="M34" s="23">
        <f t="shared" ref="M34:N34" si="40">M36</f>
        <v>289024.17984</v>
      </c>
      <c r="N34" s="23">
        <f t="shared" si="40"/>
        <v>280080.28000000003</v>
      </c>
      <c r="O34" s="23">
        <f>O36</f>
        <v>326614.01</v>
      </c>
      <c r="P34" s="27">
        <f>P36</f>
        <v>326564.86</v>
      </c>
      <c r="Q34" s="27">
        <f>Q36</f>
        <v>328014.07</v>
      </c>
    </row>
    <row r="35" spans="1:17" s="24" customFormat="1" ht="15" customHeight="1" x14ac:dyDescent="0.2">
      <c r="A35" s="60"/>
      <c r="B35" s="58"/>
      <c r="C35" s="43" t="s">
        <v>7</v>
      </c>
      <c r="D35" s="25" t="s">
        <v>35</v>
      </c>
      <c r="E35" s="23">
        <f t="shared" si="37"/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7">
        <v>0</v>
      </c>
      <c r="Q35" s="27">
        <v>0</v>
      </c>
    </row>
    <row r="36" spans="1:17" s="24" customFormat="1" ht="25.5" x14ac:dyDescent="0.2">
      <c r="A36" s="60"/>
      <c r="B36" s="58"/>
      <c r="C36" s="43" t="s">
        <v>8</v>
      </c>
      <c r="D36" s="25" t="s">
        <v>35</v>
      </c>
      <c r="E36" s="23">
        <f t="shared" si="37"/>
        <v>3355125.9320899993</v>
      </c>
      <c r="F36" s="23">
        <f>SUM(F37:F39)</f>
        <v>417862.92272999999</v>
      </c>
      <c r="G36" s="23">
        <f>SUM(G37:G39)</f>
        <v>223417.80499999999</v>
      </c>
      <c r="H36" s="23">
        <f>SUM(H37:H39)</f>
        <v>198731.12383999999</v>
      </c>
      <c r="I36" s="23">
        <f t="shared" ref="I36:L36" si="41">SUM(I37:I39)</f>
        <v>24020.379489999999</v>
      </c>
      <c r="J36" s="23">
        <f t="shared" si="41"/>
        <v>318305.87331000005</v>
      </c>
      <c r="K36" s="23">
        <f t="shared" si="41"/>
        <v>314142.12595000002</v>
      </c>
      <c r="L36" s="23">
        <f t="shared" si="41"/>
        <v>308348.30193000002</v>
      </c>
      <c r="M36" s="23">
        <f>SUM(M37:M39)</f>
        <v>289024.17984</v>
      </c>
      <c r="N36" s="23">
        <f t="shared" ref="N36" si="42">SUM(N37:N39)</f>
        <v>280080.28000000003</v>
      </c>
      <c r="O36" s="23">
        <f>SUM(O37:O39)</f>
        <v>326614.01</v>
      </c>
      <c r="P36" s="27">
        <f>SUM(P37:P39)</f>
        <v>326564.86</v>
      </c>
      <c r="Q36" s="27">
        <f>SUM(Q37:Q39)</f>
        <v>328014.07</v>
      </c>
    </row>
    <row r="37" spans="1:17" s="24" customFormat="1" x14ac:dyDescent="0.2">
      <c r="A37" s="60"/>
      <c r="B37" s="58"/>
      <c r="C37" s="43"/>
      <c r="D37" s="25">
        <v>822</v>
      </c>
      <c r="E37" s="23">
        <f t="shared" si="37"/>
        <v>1330414.4423199999</v>
      </c>
      <c r="F37" s="23">
        <v>417862.92272999999</v>
      </c>
      <c r="G37" s="23">
        <v>206426.45699999999</v>
      </c>
      <c r="H37" s="23">
        <v>74118.324989999994</v>
      </c>
      <c r="I37" s="23">
        <v>23892.496510000001</v>
      </c>
      <c r="J37" s="23">
        <v>48536.598050000001</v>
      </c>
      <c r="K37" s="27">
        <v>74978.380369999999</v>
      </c>
      <c r="L37" s="23">
        <v>66215.774829999995</v>
      </c>
      <c r="M37" s="23">
        <v>84826.687839999999</v>
      </c>
      <c r="N37" s="23">
        <v>65927.06</v>
      </c>
      <c r="O37" s="23">
        <v>88759.61</v>
      </c>
      <c r="P37" s="39">
        <v>88710.46</v>
      </c>
      <c r="Q37" s="39">
        <v>90159.67</v>
      </c>
    </row>
    <row r="38" spans="1:17" s="24" customFormat="1" x14ac:dyDescent="0.2">
      <c r="A38" s="60"/>
      <c r="B38" s="58"/>
      <c r="C38" s="43"/>
      <c r="D38" s="25" t="s">
        <v>38</v>
      </c>
      <c r="E38" s="23">
        <f t="shared" si="37"/>
        <v>39275.800830000007</v>
      </c>
      <c r="F38" s="23">
        <v>0</v>
      </c>
      <c r="G38" s="23">
        <v>16991.348000000002</v>
      </c>
      <c r="H38" s="23">
        <v>19317.00085</v>
      </c>
      <c r="I38" s="23">
        <v>127.88298</v>
      </c>
      <c r="J38" s="23">
        <v>0</v>
      </c>
      <c r="K38" s="27">
        <v>2839.569</v>
      </c>
      <c r="L38" s="23">
        <v>0</v>
      </c>
      <c r="M38" s="23">
        <v>0</v>
      </c>
      <c r="N38" s="23">
        <v>0</v>
      </c>
      <c r="O38" s="23">
        <v>0</v>
      </c>
      <c r="P38" s="27">
        <v>0</v>
      </c>
      <c r="Q38" s="27">
        <v>0</v>
      </c>
    </row>
    <row r="39" spans="1:17" s="24" customFormat="1" ht="18.75" customHeight="1" x14ac:dyDescent="0.2">
      <c r="A39" s="60"/>
      <c r="B39" s="58"/>
      <c r="C39" s="43"/>
      <c r="D39" s="25" t="s">
        <v>39</v>
      </c>
      <c r="E39" s="23">
        <f t="shared" si="37"/>
        <v>1985435.6889399998</v>
      </c>
      <c r="F39" s="23">
        <v>0</v>
      </c>
      <c r="G39" s="23">
        <v>0</v>
      </c>
      <c r="H39" s="23">
        <v>105295.798</v>
      </c>
      <c r="I39" s="23">
        <v>0</v>
      </c>
      <c r="J39" s="23">
        <v>269769.27526000002</v>
      </c>
      <c r="K39" s="27">
        <v>236324.17658</v>
      </c>
      <c r="L39" s="23">
        <v>242132.52710000001</v>
      </c>
      <c r="M39" s="23">
        <v>204197.492</v>
      </c>
      <c r="N39" s="23">
        <v>214153.22</v>
      </c>
      <c r="O39" s="23">
        <v>237854.4</v>
      </c>
      <c r="P39" s="27">
        <v>237854.4</v>
      </c>
      <c r="Q39" s="27">
        <v>237854.4</v>
      </c>
    </row>
    <row r="40" spans="1:17" s="24" customFormat="1" ht="17.100000000000001" customHeight="1" x14ac:dyDescent="0.2">
      <c r="A40" s="60"/>
      <c r="B40" s="58"/>
      <c r="C40" s="43" t="s">
        <v>9</v>
      </c>
      <c r="D40" s="25" t="s">
        <v>35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7">
        <v>0</v>
      </c>
      <c r="Q40" s="27">
        <v>0</v>
      </c>
    </row>
    <row r="41" spans="1:17" s="24" customFormat="1" ht="38.25" x14ac:dyDescent="0.2">
      <c r="A41" s="60"/>
      <c r="B41" s="58"/>
      <c r="C41" s="43" t="s">
        <v>31</v>
      </c>
      <c r="D41" s="25" t="s">
        <v>35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7">
        <v>0</v>
      </c>
      <c r="Q41" s="27">
        <v>0</v>
      </c>
    </row>
    <row r="42" spans="1:17" s="24" customFormat="1" ht="25.5" x14ac:dyDescent="0.2">
      <c r="A42" s="60"/>
      <c r="B42" s="58"/>
      <c r="C42" s="43" t="s">
        <v>5</v>
      </c>
      <c r="D42" s="44"/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7">
        <v>0</v>
      </c>
      <c r="Q42" s="27">
        <v>0</v>
      </c>
    </row>
    <row r="43" spans="1:17" s="24" customFormat="1" ht="25.5" x14ac:dyDescent="0.2">
      <c r="A43" s="60"/>
      <c r="B43" s="58"/>
      <c r="C43" s="43" t="s">
        <v>32</v>
      </c>
      <c r="D43" s="25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7">
        <v>0</v>
      </c>
      <c r="Q43" s="27">
        <v>0</v>
      </c>
    </row>
    <row r="44" spans="1:17" s="24" customFormat="1" ht="38.25" x14ac:dyDescent="0.2">
      <c r="A44" s="60"/>
      <c r="B44" s="58"/>
      <c r="C44" s="43" t="s">
        <v>54</v>
      </c>
      <c r="D44" s="25" t="s">
        <v>35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7">
        <v>0</v>
      </c>
      <c r="Q44" s="27">
        <v>0</v>
      </c>
    </row>
    <row r="45" spans="1:17" s="24" customFormat="1" x14ac:dyDescent="0.2">
      <c r="A45" s="60" t="s">
        <v>11</v>
      </c>
      <c r="B45" s="58" t="s">
        <v>33</v>
      </c>
      <c r="C45" s="43" t="s">
        <v>30</v>
      </c>
      <c r="D45" s="22">
        <v>822</v>
      </c>
      <c r="E45" s="23">
        <f>SUM(F45:Q45)</f>
        <v>35715.22911</v>
      </c>
      <c r="F45" s="23">
        <f t="shared" ref="F45:G45" si="43">SUM(F46:F51)</f>
        <v>4662</v>
      </c>
      <c r="G45" s="23">
        <f t="shared" si="43"/>
        <v>2338.5914899999998</v>
      </c>
      <c r="H45" s="23">
        <f t="shared" ref="H45:Q45" si="44">SUM(H46:H51)</f>
        <v>5651.2</v>
      </c>
      <c r="I45" s="23">
        <f t="shared" si="44"/>
        <v>10382.006020000001</v>
      </c>
      <c r="J45" s="23">
        <f>SUM(J46:J51)</f>
        <v>1928.7435399999999</v>
      </c>
      <c r="K45" s="23">
        <f t="shared" si="44"/>
        <v>562.4</v>
      </c>
      <c r="L45" s="23">
        <f t="shared" ref="L45:P45" si="45">SUM(L46:L51)</f>
        <v>1639.9</v>
      </c>
      <c r="M45" s="23">
        <f t="shared" si="45"/>
        <v>3032.3880600000002</v>
      </c>
      <c r="N45" s="23">
        <f t="shared" si="45"/>
        <v>1468</v>
      </c>
      <c r="O45" s="23">
        <f t="shared" si="45"/>
        <v>1050</v>
      </c>
      <c r="P45" s="27">
        <f t="shared" si="45"/>
        <v>1500</v>
      </c>
      <c r="Q45" s="27">
        <f t="shared" si="44"/>
        <v>1500</v>
      </c>
    </row>
    <row r="46" spans="1:17" s="24" customFormat="1" ht="15" customHeight="1" x14ac:dyDescent="0.2">
      <c r="A46" s="60"/>
      <c r="B46" s="58"/>
      <c r="C46" s="43" t="s">
        <v>7</v>
      </c>
      <c r="D46" s="25" t="s">
        <v>35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7">
        <v>0</v>
      </c>
      <c r="Q46" s="27">
        <v>0</v>
      </c>
    </row>
    <row r="47" spans="1:17" s="24" customFormat="1" ht="25.5" x14ac:dyDescent="0.2">
      <c r="A47" s="60"/>
      <c r="B47" s="58"/>
      <c r="C47" s="43" t="s">
        <v>8</v>
      </c>
      <c r="D47" s="25">
        <v>822</v>
      </c>
      <c r="E47" s="23">
        <f>SUM(F47:Q47)</f>
        <v>35715.22911</v>
      </c>
      <c r="F47" s="23">
        <v>4662</v>
      </c>
      <c r="G47" s="23">
        <v>2338.5914899999998</v>
      </c>
      <c r="H47" s="23">
        <v>5651.2</v>
      </c>
      <c r="I47" s="23">
        <v>10382.006020000001</v>
      </c>
      <c r="J47" s="23">
        <v>1928.7435399999999</v>
      </c>
      <c r="K47" s="23">
        <v>562.4</v>
      </c>
      <c r="L47" s="23">
        <v>1639.9</v>
      </c>
      <c r="M47" s="23">
        <v>3032.3880600000002</v>
      </c>
      <c r="N47" s="23">
        <v>1468</v>
      </c>
      <c r="O47" s="23">
        <v>1050</v>
      </c>
      <c r="P47" s="39">
        <v>1500</v>
      </c>
      <c r="Q47" s="39">
        <v>1500</v>
      </c>
    </row>
    <row r="48" spans="1:17" s="24" customFormat="1" ht="17.100000000000001" customHeight="1" x14ac:dyDescent="0.2">
      <c r="A48" s="60"/>
      <c r="B48" s="58"/>
      <c r="C48" s="43" t="s">
        <v>9</v>
      </c>
      <c r="D48" s="25" t="s">
        <v>35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7">
        <v>0</v>
      </c>
      <c r="Q48" s="27">
        <v>0</v>
      </c>
    </row>
    <row r="49" spans="1:17" s="24" customFormat="1" ht="38.25" x14ac:dyDescent="0.2">
      <c r="A49" s="60"/>
      <c r="B49" s="58"/>
      <c r="C49" s="43" t="s">
        <v>31</v>
      </c>
      <c r="D49" s="25" t="s">
        <v>35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7">
        <v>0</v>
      </c>
      <c r="Q49" s="27">
        <v>0</v>
      </c>
    </row>
    <row r="50" spans="1:17" s="24" customFormat="1" ht="25.5" x14ac:dyDescent="0.2">
      <c r="A50" s="60"/>
      <c r="B50" s="58"/>
      <c r="C50" s="43" t="s">
        <v>5</v>
      </c>
      <c r="D50" s="44"/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7">
        <v>0</v>
      </c>
      <c r="Q50" s="27">
        <v>0</v>
      </c>
    </row>
    <row r="51" spans="1:17" s="24" customFormat="1" ht="25.5" x14ac:dyDescent="0.2">
      <c r="A51" s="60"/>
      <c r="B51" s="58"/>
      <c r="C51" s="43" t="s">
        <v>32</v>
      </c>
      <c r="D51" s="25" t="s">
        <v>35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7">
        <v>0</v>
      </c>
      <c r="Q51" s="27">
        <v>0</v>
      </c>
    </row>
    <row r="52" spans="1:17" s="24" customFormat="1" ht="38.25" x14ac:dyDescent="0.2">
      <c r="A52" s="60"/>
      <c r="B52" s="58"/>
      <c r="C52" s="43" t="s">
        <v>54</v>
      </c>
      <c r="D52" s="25" t="s">
        <v>35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7">
        <v>0</v>
      </c>
      <c r="Q52" s="27">
        <v>0</v>
      </c>
    </row>
    <row r="53" spans="1:17" s="24" customFormat="1" x14ac:dyDescent="0.2">
      <c r="A53" s="60" t="s">
        <v>57</v>
      </c>
      <c r="B53" s="58" t="s">
        <v>67</v>
      </c>
      <c r="C53" s="43" t="s">
        <v>30</v>
      </c>
      <c r="D53" s="26">
        <v>822</v>
      </c>
      <c r="E53" s="23">
        <f>SUM(F53:Q53)</f>
        <v>0</v>
      </c>
      <c r="F53" s="23">
        <f t="shared" ref="F53:Q53" si="46">SUM(F54:F59)</f>
        <v>0</v>
      </c>
      <c r="G53" s="23">
        <f t="shared" si="46"/>
        <v>0</v>
      </c>
      <c r="H53" s="23">
        <f t="shared" si="46"/>
        <v>0</v>
      </c>
      <c r="I53" s="23">
        <f t="shared" si="46"/>
        <v>0</v>
      </c>
      <c r="J53" s="23">
        <f t="shared" si="46"/>
        <v>0</v>
      </c>
      <c r="K53" s="23">
        <f t="shared" si="46"/>
        <v>0</v>
      </c>
      <c r="L53" s="23">
        <f t="shared" ref="L53:P53" si="47">SUM(L54:L59)</f>
        <v>0</v>
      </c>
      <c r="M53" s="23">
        <f t="shared" si="47"/>
        <v>0</v>
      </c>
      <c r="N53" s="23">
        <f t="shared" si="47"/>
        <v>0</v>
      </c>
      <c r="O53" s="23">
        <f t="shared" si="47"/>
        <v>0</v>
      </c>
      <c r="P53" s="27">
        <f t="shared" si="47"/>
        <v>0</v>
      </c>
      <c r="Q53" s="27">
        <f t="shared" si="46"/>
        <v>0</v>
      </c>
    </row>
    <row r="54" spans="1:17" s="24" customFormat="1" ht="25.5" x14ac:dyDescent="0.2">
      <c r="A54" s="60"/>
      <c r="B54" s="58"/>
      <c r="C54" s="43" t="s">
        <v>7</v>
      </c>
      <c r="D54" s="25" t="s">
        <v>35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7">
        <v>0</v>
      </c>
      <c r="Q54" s="27">
        <v>0</v>
      </c>
    </row>
    <row r="55" spans="1:17" s="24" customFormat="1" ht="25.5" x14ac:dyDescent="0.2">
      <c r="A55" s="60"/>
      <c r="B55" s="58"/>
      <c r="C55" s="43" t="s">
        <v>8</v>
      </c>
      <c r="D55" s="25" t="s">
        <v>36</v>
      </c>
      <c r="E55" s="23">
        <f>SUM(F55:Q55)</f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7">
        <v>0</v>
      </c>
      <c r="Q55" s="27">
        <v>0</v>
      </c>
    </row>
    <row r="56" spans="1:17" s="24" customFormat="1" ht="19.7" customHeight="1" x14ac:dyDescent="0.2">
      <c r="A56" s="60"/>
      <c r="B56" s="58"/>
      <c r="C56" s="43" t="s">
        <v>9</v>
      </c>
      <c r="D56" s="25" t="s">
        <v>35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7">
        <v>0</v>
      </c>
      <c r="Q56" s="27">
        <v>0</v>
      </c>
    </row>
    <row r="57" spans="1:17" s="24" customFormat="1" ht="38.25" x14ac:dyDescent="0.2">
      <c r="A57" s="60"/>
      <c r="B57" s="58"/>
      <c r="C57" s="43" t="s">
        <v>31</v>
      </c>
      <c r="D57" s="25" t="s">
        <v>35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7">
        <v>0</v>
      </c>
      <c r="Q57" s="27">
        <v>0</v>
      </c>
    </row>
    <row r="58" spans="1:17" s="24" customFormat="1" ht="25.5" x14ac:dyDescent="0.2">
      <c r="A58" s="60"/>
      <c r="B58" s="58"/>
      <c r="C58" s="43" t="s">
        <v>5</v>
      </c>
      <c r="D58" s="25" t="s">
        <v>35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7">
        <v>0</v>
      </c>
      <c r="Q58" s="27">
        <v>0</v>
      </c>
    </row>
    <row r="59" spans="1:17" s="24" customFormat="1" ht="25.5" x14ac:dyDescent="0.2">
      <c r="A59" s="60"/>
      <c r="B59" s="58"/>
      <c r="C59" s="43" t="s">
        <v>32</v>
      </c>
      <c r="D59" s="25" t="s">
        <v>35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7">
        <v>0</v>
      </c>
      <c r="Q59" s="27">
        <v>0</v>
      </c>
    </row>
    <row r="60" spans="1:17" s="24" customFormat="1" ht="38.25" x14ac:dyDescent="0.2">
      <c r="A60" s="60"/>
      <c r="B60" s="58"/>
      <c r="C60" s="43" t="s">
        <v>54</v>
      </c>
      <c r="D60" s="25" t="s">
        <v>35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7">
        <v>0</v>
      </c>
      <c r="Q60" s="27">
        <v>0</v>
      </c>
    </row>
    <row r="61" spans="1:17" s="24" customFormat="1" x14ac:dyDescent="0.2">
      <c r="A61" s="60" t="s">
        <v>58</v>
      </c>
      <c r="B61" s="58" t="s">
        <v>66</v>
      </c>
      <c r="C61" s="43" t="s">
        <v>30</v>
      </c>
      <c r="D61" s="22" t="s">
        <v>35</v>
      </c>
      <c r="E61" s="23">
        <f>SUM(F61:Q61)</f>
        <v>355145.31469000003</v>
      </c>
      <c r="F61" s="23">
        <f t="shared" ref="F61:L61" si="48">F63</f>
        <v>0</v>
      </c>
      <c r="G61" s="23">
        <f t="shared" si="48"/>
        <v>144232.65192999999</v>
      </c>
      <c r="H61" s="23">
        <f t="shared" si="48"/>
        <v>172300</v>
      </c>
      <c r="I61" s="23">
        <f t="shared" si="48"/>
        <v>24928</v>
      </c>
      <c r="J61" s="23">
        <f t="shared" si="48"/>
        <v>8492.3326300000008</v>
      </c>
      <c r="K61" s="23">
        <f t="shared" si="48"/>
        <v>0</v>
      </c>
      <c r="L61" s="23">
        <f t="shared" si="48"/>
        <v>0</v>
      </c>
      <c r="M61" s="23">
        <f t="shared" ref="M61:Q61" si="49">M63</f>
        <v>5192.3301300000003</v>
      </c>
      <c r="N61" s="23">
        <f t="shared" si="49"/>
        <v>0</v>
      </c>
      <c r="O61" s="23">
        <f t="shared" ref="O61:P61" si="50">O63</f>
        <v>0</v>
      </c>
      <c r="P61" s="27">
        <f t="shared" si="50"/>
        <v>0</v>
      </c>
      <c r="Q61" s="27">
        <f t="shared" si="49"/>
        <v>0</v>
      </c>
    </row>
    <row r="62" spans="1:17" s="24" customFormat="1" ht="25.5" x14ac:dyDescent="0.2">
      <c r="A62" s="60"/>
      <c r="B62" s="58"/>
      <c r="C62" s="43" t="s">
        <v>7</v>
      </c>
      <c r="D62" s="25" t="s">
        <v>35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7">
        <v>0</v>
      </c>
      <c r="Q62" s="27">
        <v>0</v>
      </c>
    </row>
    <row r="63" spans="1:17" s="24" customFormat="1" ht="25.5" x14ac:dyDescent="0.2">
      <c r="A63" s="60"/>
      <c r="B63" s="58"/>
      <c r="C63" s="43" t="s">
        <v>8</v>
      </c>
      <c r="D63" s="25" t="s">
        <v>35</v>
      </c>
      <c r="E63" s="23">
        <f>SUM(F63:Q63)</f>
        <v>355145.31469000003</v>
      </c>
      <c r="F63" s="23">
        <v>0</v>
      </c>
      <c r="G63" s="23">
        <v>144232.65192999999</v>
      </c>
      <c r="H63" s="23">
        <v>172300</v>
      </c>
      <c r="I63" s="23">
        <f>I65</f>
        <v>24928</v>
      </c>
      <c r="J63" s="23">
        <f>J65</f>
        <v>8492.3326300000008</v>
      </c>
      <c r="K63" s="23">
        <v>0</v>
      </c>
      <c r="L63" s="23">
        <v>0</v>
      </c>
      <c r="M63" s="23">
        <f>SUM(M64:M70)</f>
        <v>5192.3301300000003</v>
      </c>
      <c r="N63" s="23">
        <v>0</v>
      </c>
      <c r="O63" s="23">
        <v>0</v>
      </c>
      <c r="P63" s="27">
        <v>0</v>
      </c>
      <c r="Q63" s="27">
        <v>0</v>
      </c>
    </row>
    <row r="64" spans="1:17" s="24" customFormat="1" x14ac:dyDescent="0.2">
      <c r="A64" s="60"/>
      <c r="B64" s="58"/>
      <c r="C64" s="43"/>
      <c r="D64" s="25">
        <v>822</v>
      </c>
      <c r="E64" s="23">
        <f>SUM(F64:Q64)</f>
        <v>321724.98206000001</v>
      </c>
      <c r="F64" s="23">
        <v>0</v>
      </c>
      <c r="G64" s="23">
        <v>144232.65192999999</v>
      </c>
      <c r="H64" s="23">
        <v>172300</v>
      </c>
      <c r="I64" s="23">
        <v>0</v>
      </c>
      <c r="J64" s="23">
        <v>0</v>
      </c>
      <c r="K64" s="23">
        <v>0</v>
      </c>
      <c r="L64" s="23">
        <v>0</v>
      </c>
      <c r="M64" s="23">
        <v>5192.3301300000003</v>
      </c>
      <c r="N64" s="23">
        <v>0</v>
      </c>
      <c r="O64" s="23">
        <v>0</v>
      </c>
      <c r="P64" s="27">
        <v>0</v>
      </c>
      <c r="Q64" s="27">
        <v>0</v>
      </c>
    </row>
    <row r="65" spans="1:17" s="24" customFormat="1" x14ac:dyDescent="0.2">
      <c r="A65" s="60"/>
      <c r="B65" s="58"/>
      <c r="C65" s="43"/>
      <c r="D65" s="25" t="s">
        <v>68</v>
      </c>
      <c r="E65" s="23">
        <f>SUM(F65:Q65)</f>
        <v>33420.332630000004</v>
      </c>
      <c r="F65" s="23">
        <v>0</v>
      </c>
      <c r="G65" s="23">
        <v>0</v>
      </c>
      <c r="H65" s="23">
        <v>0</v>
      </c>
      <c r="I65" s="23">
        <v>24928</v>
      </c>
      <c r="J65" s="23">
        <v>8492.3326300000008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7">
        <v>0</v>
      </c>
      <c r="Q65" s="27">
        <v>0</v>
      </c>
    </row>
    <row r="66" spans="1:17" s="24" customFormat="1" ht="14.25" customHeight="1" x14ac:dyDescent="0.2">
      <c r="A66" s="60"/>
      <c r="B66" s="58"/>
      <c r="C66" s="43" t="s">
        <v>9</v>
      </c>
      <c r="D66" s="25" t="s">
        <v>35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7">
        <v>0</v>
      </c>
      <c r="Q66" s="27">
        <v>0</v>
      </c>
    </row>
    <row r="67" spans="1:17" s="24" customFormat="1" ht="38.25" x14ac:dyDescent="0.2">
      <c r="A67" s="60"/>
      <c r="B67" s="58"/>
      <c r="C67" s="43" t="s">
        <v>31</v>
      </c>
      <c r="D67" s="25" t="s">
        <v>35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7">
        <v>0</v>
      </c>
      <c r="Q67" s="27">
        <v>0</v>
      </c>
    </row>
    <row r="68" spans="1:17" s="24" customFormat="1" ht="25.5" x14ac:dyDescent="0.2">
      <c r="A68" s="60"/>
      <c r="B68" s="58"/>
      <c r="C68" s="43" t="s">
        <v>5</v>
      </c>
      <c r="D68" s="44"/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7">
        <v>0</v>
      </c>
      <c r="Q68" s="27">
        <v>0</v>
      </c>
    </row>
    <row r="69" spans="1:17" s="24" customFormat="1" ht="25.5" x14ac:dyDescent="0.2">
      <c r="A69" s="60"/>
      <c r="B69" s="58"/>
      <c r="C69" s="43" t="s">
        <v>32</v>
      </c>
      <c r="D69" s="25" t="s">
        <v>35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7">
        <v>0</v>
      </c>
      <c r="Q69" s="27">
        <v>0</v>
      </c>
    </row>
    <row r="70" spans="1:17" s="24" customFormat="1" ht="38.25" x14ac:dyDescent="0.2">
      <c r="A70" s="60"/>
      <c r="B70" s="58"/>
      <c r="C70" s="43" t="s">
        <v>54</v>
      </c>
      <c r="D70" s="25" t="s">
        <v>35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7">
        <v>0</v>
      </c>
      <c r="Q70" s="27">
        <v>0</v>
      </c>
    </row>
    <row r="71" spans="1:17" s="24" customFormat="1" x14ac:dyDescent="0.2">
      <c r="A71" s="60" t="s">
        <v>59</v>
      </c>
      <c r="B71" s="58" t="s">
        <v>34</v>
      </c>
      <c r="C71" s="43" t="s">
        <v>30</v>
      </c>
      <c r="D71" s="22">
        <v>822</v>
      </c>
      <c r="E71" s="23">
        <f>SUM(F71:Q71)</f>
        <v>47698.612710000001</v>
      </c>
      <c r="F71" s="23">
        <f t="shared" ref="F71:G71" si="51">SUM(F72:F77)</f>
        <v>14457.47424</v>
      </c>
      <c r="G71" s="23">
        <f t="shared" si="51"/>
        <v>7929.0717999999997</v>
      </c>
      <c r="H71" s="23">
        <f t="shared" ref="H71:Q71" si="52">SUM(H72:H77)</f>
        <v>7065.2349299999996</v>
      </c>
      <c r="I71" s="23">
        <f t="shared" si="52"/>
        <v>3570.3482600000002</v>
      </c>
      <c r="J71" s="23">
        <f>SUM(J72:J77)</f>
        <v>729.47468000000003</v>
      </c>
      <c r="K71" s="23">
        <f t="shared" si="52"/>
        <v>2167.27252</v>
      </c>
      <c r="L71" s="23">
        <f t="shared" ref="L71:P71" si="53">SUM(L72:L77)</f>
        <v>1551.76982</v>
      </c>
      <c r="M71" s="23">
        <f t="shared" si="53"/>
        <v>5042.9664599999996</v>
      </c>
      <c r="N71" s="23">
        <f t="shared" si="53"/>
        <v>3161</v>
      </c>
      <c r="O71" s="23">
        <f t="shared" si="53"/>
        <v>1024</v>
      </c>
      <c r="P71" s="27">
        <f t="shared" si="53"/>
        <v>1000</v>
      </c>
      <c r="Q71" s="27">
        <f t="shared" si="52"/>
        <v>0</v>
      </c>
    </row>
    <row r="72" spans="1:17" s="24" customFormat="1" ht="15" customHeight="1" x14ac:dyDescent="0.2">
      <c r="A72" s="60"/>
      <c r="B72" s="58"/>
      <c r="C72" s="43" t="s">
        <v>7</v>
      </c>
      <c r="D72" s="25" t="s">
        <v>35</v>
      </c>
      <c r="E72" s="23">
        <f>SUM(F72:Q72)</f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7">
        <v>0</v>
      </c>
      <c r="Q72" s="27">
        <v>0</v>
      </c>
    </row>
    <row r="73" spans="1:17" s="24" customFormat="1" ht="25.5" x14ac:dyDescent="0.2">
      <c r="A73" s="60"/>
      <c r="B73" s="58"/>
      <c r="C73" s="43" t="s">
        <v>8</v>
      </c>
      <c r="D73" s="25">
        <v>822</v>
      </c>
      <c r="E73" s="23">
        <f>SUM(F73:Q73)</f>
        <v>47698.612710000001</v>
      </c>
      <c r="F73" s="23">
        <v>14457.47424</v>
      </c>
      <c r="G73" s="23">
        <v>7929.0717999999997</v>
      </c>
      <c r="H73" s="23">
        <v>7065.2349299999996</v>
      </c>
      <c r="I73" s="23">
        <v>3570.3482600000002</v>
      </c>
      <c r="J73" s="23">
        <v>729.47468000000003</v>
      </c>
      <c r="K73" s="23">
        <v>2167.27252</v>
      </c>
      <c r="L73" s="23">
        <v>1551.76982</v>
      </c>
      <c r="M73" s="23">
        <v>5042.9664599999996</v>
      </c>
      <c r="N73" s="23">
        <v>3161</v>
      </c>
      <c r="O73" s="23">
        <v>1024</v>
      </c>
      <c r="P73" s="39">
        <v>1000</v>
      </c>
      <c r="Q73" s="39">
        <v>0</v>
      </c>
    </row>
    <row r="74" spans="1:17" s="24" customFormat="1" ht="18.399999999999999" customHeight="1" x14ac:dyDescent="0.2">
      <c r="A74" s="60"/>
      <c r="B74" s="58"/>
      <c r="C74" s="43" t="s">
        <v>9</v>
      </c>
      <c r="D74" s="25" t="s">
        <v>35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7">
        <v>0</v>
      </c>
      <c r="Q74" s="27">
        <v>0</v>
      </c>
    </row>
    <row r="75" spans="1:17" s="24" customFormat="1" ht="38.25" x14ac:dyDescent="0.2">
      <c r="A75" s="60"/>
      <c r="B75" s="58"/>
      <c r="C75" s="43" t="s">
        <v>31</v>
      </c>
      <c r="D75" s="25" t="s">
        <v>35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7">
        <v>0</v>
      </c>
      <c r="Q75" s="27">
        <v>0</v>
      </c>
    </row>
    <row r="76" spans="1:17" s="24" customFormat="1" ht="25.5" x14ac:dyDescent="0.2">
      <c r="A76" s="60"/>
      <c r="B76" s="58"/>
      <c r="C76" s="43" t="s">
        <v>5</v>
      </c>
      <c r="D76" s="44"/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7">
        <v>0</v>
      </c>
      <c r="Q76" s="27">
        <v>0</v>
      </c>
    </row>
    <row r="77" spans="1:17" s="24" customFormat="1" ht="25.5" x14ac:dyDescent="0.2">
      <c r="A77" s="60"/>
      <c r="B77" s="58"/>
      <c r="C77" s="43" t="s">
        <v>32</v>
      </c>
      <c r="D77" s="25" t="s">
        <v>35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7">
        <v>0</v>
      </c>
      <c r="Q77" s="27">
        <v>0</v>
      </c>
    </row>
    <row r="78" spans="1:17" s="24" customFormat="1" ht="38.25" x14ac:dyDescent="0.2">
      <c r="A78" s="60"/>
      <c r="B78" s="58"/>
      <c r="C78" s="43" t="s">
        <v>54</v>
      </c>
      <c r="D78" s="25" t="s">
        <v>35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7">
        <v>0</v>
      </c>
      <c r="Q78" s="27">
        <v>0</v>
      </c>
    </row>
    <row r="79" spans="1:17" s="24" customFormat="1" x14ac:dyDescent="0.2">
      <c r="A79" s="60" t="s">
        <v>60</v>
      </c>
      <c r="B79" s="58" t="s">
        <v>40</v>
      </c>
      <c r="C79" s="43" t="s">
        <v>30</v>
      </c>
      <c r="D79" s="22">
        <v>822</v>
      </c>
      <c r="E79" s="23">
        <f>SUM(F79:Q79)</f>
        <v>259138.62073</v>
      </c>
      <c r="F79" s="23">
        <f t="shared" ref="F79:G79" si="54">SUM(F80:F85)</f>
        <v>171593.24415000001</v>
      </c>
      <c r="G79" s="23">
        <f t="shared" si="54"/>
        <v>38277.988490000003</v>
      </c>
      <c r="H79" s="23">
        <f t="shared" ref="H79:Q79" si="55">SUM(H80:H85)</f>
        <v>1200</v>
      </c>
      <c r="I79" s="23">
        <f t="shared" si="55"/>
        <v>5328.3947900000003</v>
      </c>
      <c r="J79" s="23">
        <f>SUM(J80:J85)</f>
        <v>18887.592240000002</v>
      </c>
      <c r="K79" s="23">
        <f t="shared" si="55"/>
        <v>1925.2900400000001</v>
      </c>
      <c r="L79" s="23">
        <f t="shared" ref="L79:P79" si="56">SUM(L80:L85)</f>
        <v>523.00478999999996</v>
      </c>
      <c r="M79" s="23">
        <f t="shared" si="56"/>
        <v>21403.106230000001</v>
      </c>
      <c r="N79" s="23">
        <f t="shared" si="56"/>
        <v>0</v>
      </c>
      <c r="O79" s="23">
        <f t="shared" si="56"/>
        <v>0</v>
      </c>
      <c r="P79" s="27">
        <f t="shared" si="56"/>
        <v>0</v>
      </c>
      <c r="Q79" s="27">
        <f t="shared" si="55"/>
        <v>0</v>
      </c>
    </row>
    <row r="80" spans="1:17" s="24" customFormat="1" ht="15" customHeight="1" x14ac:dyDescent="0.2">
      <c r="A80" s="60"/>
      <c r="B80" s="58"/>
      <c r="C80" s="43" t="s">
        <v>7</v>
      </c>
      <c r="D80" s="25" t="s">
        <v>35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7">
        <v>0</v>
      </c>
      <c r="Q80" s="27">
        <v>0</v>
      </c>
    </row>
    <row r="81" spans="1:17" s="24" customFormat="1" ht="25.5" x14ac:dyDescent="0.2">
      <c r="A81" s="60"/>
      <c r="B81" s="58"/>
      <c r="C81" s="43" t="s">
        <v>8</v>
      </c>
      <c r="D81" s="25">
        <v>822</v>
      </c>
      <c r="E81" s="23">
        <f>SUM(F81:Q81)</f>
        <v>259138.62073</v>
      </c>
      <c r="F81" s="23">
        <v>171593.24415000001</v>
      </c>
      <c r="G81" s="23">
        <v>38277.988490000003</v>
      </c>
      <c r="H81" s="23">
        <v>1200</v>
      </c>
      <c r="I81" s="23">
        <v>5328.3947900000003</v>
      </c>
      <c r="J81" s="23">
        <v>18887.592240000002</v>
      </c>
      <c r="K81" s="23">
        <v>1925.2900400000001</v>
      </c>
      <c r="L81" s="23">
        <v>523.00478999999996</v>
      </c>
      <c r="M81" s="23">
        <v>21403.106230000001</v>
      </c>
      <c r="N81" s="23">
        <v>0</v>
      </c>
      <c r="O81" s="23">
        <v>0</v>
      </c>
      <c r="P81" s="27">
        <v>0</v>
      </c>
      <c r="Q81" s="27">
        <v>0</v>
      </c>
    </row>
    <row r="82" spans="1:17" s="24" customFormat="1" ht="19.149999999999999" customHeight="1" x14ac:dyDescent="0.2">
      <c r="A82" s="60"/>
      <c r="B82" s="58"/>
      <c r="C82" s="43" t="s">
        <v>9</v>
      </c>
      <c r="D82" s="25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7">
        <v>0</v>
      </c>
      <c r="Q82" s="27">
        <v>0</v>
      </c>
    </row>
    <row r="83" spans="1:17" s="24" customFormat="1" ht="38.25" x14ac:dyDescent="0.2">
      <c r="A83" s="60"/>
      <c r="B83" s="58"/>
      <c r="C83" s="43" t="s">
        <v>31</v>
      </c>
      <c r="D83" s="25" t="s">
        <v>35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7">
        <v>0</v>
      </c>
      <c r="Q83" s="27">
        <v>0</v>
      </c>
    </row>
    <row r="84" spans="1:17" s="24" customFormat="1" ht="25.5" x14ac:dyDescent="0.2">
      <c r="A84" s="60"/>
      <c r="B84" s="58"/>
      <c r="C84" s="43" t="s">
        <v>5</v>
      </c>
      <c r="D84" s="44"/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7">
        <v>0</v>
      </c>
      <c r="Q84" s="27">
        <v>0</v>
      </c>
    </row>
    <row r="85" spans="1:17" s="24" customFormat="1" ht="25.5" x14ac:dyDescent="0.2">
      <c r="A85" s="60"/>
      <c r="B85" s="58"/>
      <c r="C85" s="43" t="s">
        <v>32</v>
      </c>
      <c r="D85" s="25" t="s">
        <v>35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7">
        <v>0</v>
      </c>
      <c r="Q85" s="27">
        <v>0</v>
      </c>
    </row>
    <row r="86" spans="1:17" s="24" customFormat="1" ht="38.25" x14ac:dyDescent="0.2">
      <c r="A86" s="60"/>
      <c r="B86" s="58"/>
      <c r="C86" s="43" t="s">
        <v>54</v>
      </c>
      <c r="D86" s="25" t="s">
        <v>35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7">
        <v>0</v>
      </c>
      <c r="Q86" s="27">
        <v>0</v>
      </c>
    </row>
    <row r="87" spans="1:17" s="24" customFormat="1" x14ac:dyDescent="0.2">
      <c r="A87" s="60" t="s">
        <v>61</v>
      </c>
      <c r="B87" s="58" t="s">
        <v>47</v>
      </c>
      <c r="C87" s="43" t="s">
        <v>30</v>
      </c>
      <c r="D87" s="22">
        <v>822</v>
      </c>
      <c r="E87" s="23">
        <f>SUM(H87:Q87)</f>
        <v>0</v>
      </c>
      <c r="F87" s="23">
        <f t="shared" ref="F87:G87" si="57">SUM(F88:F93)</f>
        <v>0</v>
      </c>
      <c r="G87" s="23">
        <f t="shared" si="57"/>
        <v>0</v>
      </c>
      <c r="H87" s="23">
        <f t="shared" ref="H87:Q87" si="58">SUM(H88:H93)</f>
        <v>0</v>
      </c>
      <c r="I87" s="23">
        <f t="shared" si="58"/>
        <v>0</v>
      </c>
      <c r="J87" s="23">
        <f t="shared" si="58"/>
        <v>0</v>
      </c>
      <c r="K87" s="23">
        <f t="shared" si="58"/>
        <v>0</v>
      </c>
      <c r="L87" s="23">
        <f t="shared" ref="L87:P87" si="59">SUM(L88:L93)</f>
        <v>0</v>
      </c>
      <c r="M87" s="23">
        <f t="shared" si="59"/>
        <v>0</v>
      </c>
      <c r="N87" s="23">
        <f t="shared" si="59"/>
        <v>0</v>
      </c>
      <c r="O87" s="23">
        <f t="shared" si="59"/>
        <v>0</v>
      </c>
      <c r="P87" s="27">
        <f t="shared" si="59"/>
        <v>0</v>
      </c>
      <c r="Q87" s="27">
        <f t="shared" si="58"/>
        <v>0</v>
      </c>
    </row>
    <row r="88" spans="1:17" s="24" customFormat="1" ht="25.5" x14ac:dyDescent="0.2">
      <c r="A88" s="60"/>
      <c r="B88" s="58"/>
      <c r="C88" s="43" t="s">
        <v>7</v>
      </c>
      <c r="D88" s="25" t="s">
        <v>35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7">
        <v>0</v>
      </c>
      <c r="Q88" s="27">
        <v>0</v>
      </c>
    </row>
    <row r="89" spans="1:17" s="24" customFormat="1" ht="25.5" x14ac:dyDescent="0.2">
      <c r="A89" s="60"/>
      <c r="B89" s="58"/>
      <c r="C89" s="43" t="s">
        <v>8</v>
      </c>
      <c r="D89" s="25">
        <v>822</v>
      </c>
      <c r="E89" s="23">
        <f>SUM(H89:Q89)</f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7">
        <v>0</v>
      </c>
      <c r="Q89" s="27">
        <v>0</v>
      </c>
    </row>
    <row r="90" spans="1:17" s="24" customFormat="1" ht="17.649999999999999" customHeight="1" x14ac:dyDescent="0.2">
      <c r="A90" s="60"/>
      <c r="B90" s="58"/>
      <c r="C90" s="43" t="s">
        <v>9</v>
      </c>
      <c r="D90" s="25" t="s">
        <v>35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7">
        <v>0</v>
      </c>
      <c r="Q90" s="27">
        <v>0</v>
      </c>
    </row>
    <row r="91" spans="1:17" s="24" customFormat="1" ht="38.25" x14ac:dyDescent="0.2">
      <c r="A91" s="60"/>
      <c r="B91" s="58"/>
      <c r="C91" s="43" t="s">
        <v>31</v>
      </c>
      <c r="D91" s="25" t="s">
        <v>35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7">
        <v>0</v>
      </c>
      <c r="Q91" s="27">
        <v>0</v>
      </c>
    </row>
    <row r="92" spans="1:17" s="24" customFormat="1" ht="25.5" x14ac:dyDescent="0.2">
      <c r="A92" s="60"/>
      <c r="B92" s="58"/>
      <c r="C92" s="43" t="s">
        <v>5</v>
      </c>
      <c r="D92" s="44"/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7">
        <v>0</v>
      </c>
      <c r="Q92" s="27">
        <v>0</v>
      </c>
    </row>
    <row r="93" spans="1:17" s="24" customFormat="1" ht="25.5" x14ac:dyDescent="0.2">
      <c r="A93" s="60"/>
      <c r="B93" s="58"/>
      <c r="C93" s="43" t="s">
        <v>32</v>
      </c>
      <c r="D93" s="25" t="s">
        <v>35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7">
        <v>0</v>
      </c>
      <c r="Q93" s="27">
        <v>0</v>
      </c>
    </row>
    <row r="94" spans="1:17" s="24" customFormat="1" ht="38.25" x14ac:dyDescent="0.2">
      <c r="A94" s="60"/>
      <c r="B94" s="58"/>
      <c r="C94" s="43" t="s">
        <v>54</v>
      </c>
      <c r="D94" s="25" t="s">
        <v>35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7">
        <v>0</v>
      </c>
      <c r="Q94" s="27">
        <v>0</v>
      </c>
    </row>
    <row r="95" spans="1:17" s="24" customFormat="1" x14ac:dyDescent="0.2">
      <c r="A95" s="60" t="s">
        <v>62</v>
      </c>
      <c r="B95" s="58" t="s">
        <v>46</v>
      </c>
      <c r="C95" s="43" t="s">
        <v>30</v>
      </c>
      <c r="D95" s="22">
        <v>822</v>
      </c>
      <c r="E95" s="23">
        <f>SUM(H95:Q95)</f>
        <v>0</v>
      </c>
      <c r="F95" s="23">
        <f t="shared" ref="F95:G95" si="60">SUM(F96:F101)</f>
        <v>0</v>
      </c>
      <c r="G95" s="23">
        <f t="shared" si="60"/>
        <v>0</v>
      </c>
      <c r="H95" s="23">
        <f t="shared" ref="H95:Q95" si="61">SUM(H96:H101)</f>
        <v>0</v>
      </c>
      <c r="I95" s="23">
        <f t="shared" si="61"/>
        <v>0</v>
      </c>
      <c r="J95" s="23">
        <f t="shared" si="61"/>
        <v>0</v>
      </c>
      <c r="K95" s="23">
        <f t="shared" si="61"/>
        <v>0</v>
      </c>
      <c r="L95" s="23">
        <f t="shared" ref="L95:P95" si="62">SUM(L96:L101)</f>
        <v>0</v>
      </c>
      <c r="M95" s="23">
        <f t="shared" si="62"/>
        <v>0</v>
      </c>
      <c r="N95" s="23">
        <f t="shared" si="62"/>
        <v>0</v>
      </c>
      <c r="O95" s="23">
        <f t="shared" si="62"/>
        <v>0</v>
      </c>
      <c r="P95" s="27">
        <f t="shared" si="62"/>
        <v>0</v>
      </c>
      <c r="Q95" s="27">
        <f t="shared" si="61"/>
        <v>0</v>
      </c>
    </row>
    <row r="96" spans="1:17" s="24" customFormat="1" ht="15" customHeight="1" x14ac:dyDescent="0.2">
      <c r="A96" s="60"/>
      <c r="B96" s="58"/>
      <c r="C96" s="43" t="s">
        <v>7</v>
      </c>
      <c r="D96" s="25" t="s">
        <v>35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7">
        <v>0</v>
      </c>
      <c r="Q96" s="27">
        <v>0</v>
      </c>
    </row>
    <row r="97" spans="1:17" s="24" customFormat="1" ht="25.5" x14ac:dyDescent="0.2">
      <c r="A97" s="60"/>
      <c r="B97" s="58"/>
      <c r="C97" s="43" t="s">
        <v>8</v>
      </c>
      <c r="D97" s="25">
        <v>822</v>
      </c>
      <c r="E97" s="23">
        <f>SUM(H97:Q97)</f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7">
        <v>0</v>
      </c>
      <c r="Q97" s="27">
        <v>0</v>
      </c>
    </row>
    <row r="98" spans="1:17" s="24" customFormat="1" ht="17.100000000000001" customHeight="1" x14ac:dyDescent="0.2">
      <c r="A98" s="60"/>
      <c r="B98" s="58"/>
      <c r="C98" s="43" t="s">
        <v>9</v>
      </c>
      <c r="D98" s="25" t="s">
        <v>35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7">
        <v>0</v>
      </c>
      <c r="Q98" s="27">
        <v>0</v>
      </c>
    </row>
    <row r="99" spans="1:17" s="24" customFormat="1" ht="38.25" x14ac:dyDescent="0.2">
      <c r="A99" s="60"/>
      <c r="B99" s="58"/>
      <c r="C99" s="43" t="s">
        <v>31</v>
      </c>
      <c r="D99" s="25" t="s">
        <v>35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7">
        <v>0</v>
      </c>
      <c r="Q99" s="27">
        <v>0</v>
      </c>
    </row>
    <row r="100" spans="1:17" s="24" customFormat="1" ht="25.5" x14ac:dyDescent="0.2">
      <c r="A100" s="60"/>
      <c r="B100" s="58"/>
      <c r="C100" s="43" t="s">
        <v>5</v>
      </c>
      <c r="D100" s="44"/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7">
        <v>0</v>
      </c>
      <c r="Q100" s="27">
        <v>0</v>
      </c>
    </row>
    <row r="101" spans="1:17" s="24" customFormat="1" ht="25.5" x14ac:dyDescent="0.2">
      <c r="A101" s="60"/>
      <c r="B101" s="58"/>
      <c r="C101" s="43" t="s">
        <v>32</v>
      </c>
      <c r="D101" s="25" t="s">
        <v>35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7">
        <v>0</v>
      </c>
      <c r="Q101" s="27">
        <v>0</v>
      </c>
    </row>
    <row r="102" spans="1:17" s="24" customFormat="1" ht="38.25" x14ac:dyDescent="0.2">
      <c r="A102" s="60"/>
      <c r="B102" s="58"/>
      <c r="C102" s="43" t="s">
        <v>54</v>
      </c>
      <c r="D102" s="25" t="s">
        <v>35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7">
        <v>0</v>
      </c>
      <c r="Q102" s="27">
        <v>0</v>
      </c>
    </row>
    <row r="103" spans="1:17" s="24" customFormat="1" x14ac:dyDescent="0.2">
      <c r="A103" s="60" t="s">
        <v>65</v>
      </c>
      <c r="B103" s="58" t="s">
        <v>77</v>
      </c>
      <c r="C103" s="43" t="s">
        <v>30</v>
      </c>
      <c r="D103" s="22" t="s">
        <v>35</v>
      </c>
      <c r="E103" s="23">
        <f>SUM(F103:Q103)</f>
        <v>60539.340880000003</v>
      </c>
      <c r="F103" s="23">
        <f t="shared" ref="F103:I103" si="63">SUM(F104:F109)</f>
        <v>0</v>
      </c>
      <c r="G103" s="23">
        <f t="shared" si="63"/>
        <v>0</v>
      </c>
      <c r="H103" s="23">
        <f t="shared" si="63"/>
        <v>0</v>
      </c>
      <c r="I103" s="23">
        <f t="shared" si="63"/>
        <v>0</v>
      </c>
      <c r="J103" s="23">
        <f>J104+J105+J106</f>
        <v>13459</v>
      </c>
      <c r="K103" s="23">
        <f>K104+K105+K106</f>
        <v>3463.3115699999998</v>
      </c>
      <c r="L103" s="23">
        <f t="shared" ref="L103:Q103" si="64">L104+L105+L106</f>
        <v>2304.9095499999999</v>
      </c>
      <c r="M103" s="23">
        <f t="shared" si="64"/>
        <v>1761.55988</v>
      </c>
      <c r="N103" s="23">
        <f t="shared" si="64"/>
        <v>1761.55988</v>
      </c>
      <c r="O103" s="23">
        <f t="shared" ref="O103:P103" si="65">O104+O105+O106</f>
        <v>6700</v>
      </c>
      <c r="P103" s="27">
        <f t="shared" si="65"/>
        <v>6700</v>
      </c>
      <c r="Q103" s="27">
        <f t="shared" si="64"/>
        <v>24389</v>
      </c>
    </row>
    <row r="104" spans="1:17" s="24" customFormat="1" ht="26.45" customHeight="1" x14ac:dyDescent="0.2">
      <c r="A104" s="60"/>
      <c r="B104" s="58"/>
      <c r="C104" s="43" t="s">
        <v>7</v>
      </c>
      <c r="D104" s="25" t="s">
        <v>36</v>
      </c>
      <c r="E104" s="23">
        <f>SUM(F104:Q104)</f>
        <v>7162.8</v>
      </c>
      <c r="F104" s="23">
        <v>0</v>
      </c>
      <c r="G104" s="23">
        <v>0</v>
      </c>
      <c r="H104" s="23">
        <v>0</v>
      </c>
      <c r="I104" s="23">
        <v>0</v>
      </c>
      <c r="J104" s="23">
        <v>4379</v>
      </c>
      <c r="K104" s="23">
        <v>2284.1</v>
      </c>
      <c r="L104" s="23">
        <v>499.7</v>
      </c>
      <c r="M104" s="23">
        <v>0</v>
      </c>
      <c r="N104" s="23">
        <v>0</v>
      </c>
      <c r="O104" s="23">
        <v>0</v>
      </c>
      <c r="P104" s="27">
        <v>0</v>
      </c>
      <c r="Q104" s="27">
        <v>0</v>
      </c>
    </row>
    <row r="105" spans="1:17" s="24" customFormat="1" ht="25.5" x14ac:dyDescent="0.2">
      <c r="A105" s="60"/>
      <c r="B105" s="58"/>
      <c r="C105" s="43" t="s">
        <v>8</v>
      </c>
      <c r="D105" s="25" t="s">
        <v>36</v>
      </c>
      <c r="E105" s="23">
        <f>SUM(F105:Q105)</f>
        <v>48355.244890000002</v>
      </c>
      <c r="F105" s="23">
        <v>0</v>
      </c>
      <c r="G105" s="23">
        <v>0</v>
      </c>
      <c r="H105" s="23">
        <v>0</v>
      </c>
      <c r="I105" s="23">
        <v>0</v>
      </c>
      <c r="J105" s="23">
        <v>4080</v>
      </c>
      <c r="K105" s="23">
        <v>1175.5575699999999</v>
      </c>
      <c r="L105" s="23">
        <v>1787.56756</v>
      </c>
      <c r="M105" s="23">
        <v>1761.55988</v>
      </c>
      <c r="N105" s="23">
        <v>1761.55988</v>
      </c>
      <c r="O105" s="23">
        <v>6700</v>
      </c>
      <c r="P105" s="39">
        <v>6700</v>
      </c>
      <c r="Q105" s="39">
        <v>24389</v>
      </c>
    </row>
    <row r="106" spans="1:17" s="24" customFormat="1" ht="16.350000000000001" customHeight="1" x14ac:dyDescent="0.2">
      <c r="A106" s="60"/>
      <c r="B106" s="58"/>
      <c r="C106" s="43" t="s">
        <v>9</v>
      </c>
      <c r="D106" s="25" t="s">
        <v>35</v>
      </c>
      <c r="E106" s="23">
        <f>SUM(F106:Q106)</f>
        <v>5021.2959900000005</v>
      </c>
      <c r="F106" s="23">
        <v>0</v>
      </c>
      <c r="G106" s="23">
        <v>0</v>
      </c>
      <c r="H106" s="23">
        <v>0</v>
      </c>
      <c r="I106" s="23">
        <v>0</v>
      </c>
      <c r="J106" s="23">
        <v>5000</v>
      </c>
      <c r="K106" s="23">
        <v>3.6539999999999999</v>
      </c>
      <c r="L106" s="23">
        <v>17.64199</v>
      </c>
      <c r="M106" s="23">
        <v>0</v>
      </c>
      <c r="N106" s="38">
        <v>0</v>
      </c>
      <c r="O106" s="23">
        <v>0</v>
      </c>
      <c r="P106" s="27">
        <v>0</v>
      </c>
      <c r="Q106" s="27">
        <v>0</v>
      </c>
    </row>
    <row r="107" spans="1:17" s="24" customFormat="1" ht="38.25" x14ac:dyDescent="0.2">
      <c r="A107" s="60"/>
      <c r="B107" s="58"/>
      <c r="C107" s="43" t="s">
        <v>31</v>
      </c>
      <c r="D107" s="25" t="s">
        <v>35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7">
        <v>0</v>
      </c>
      <c r="Q107" s="27">
        <v>0</v>
      </c>
    </row>
    <row r="108" spans="1:17" s="24" customFormat="1" ht="25.5" x14ac:dyDescent="0.2">
      <c r="A108" s="60"/>
      <c r="B108" s="58"/>
      <c r="C108" s="43" t="s">
        <v>5</v>
      </c>
      <c r="D108" s="44"/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7">
        <v>0</v>
      </c>
      <c r="Q108" s="27">
        <v>0</v>
      </c>
    </row>
    <row r="109" spans="1:17" s="24" customFormat="1" ht="25.5" x14ac:dyDescent="0.2">
      <c r="A109" s="60"/>
      <c r="B109" s="58"/>
      <c r="C109" s="43" t="s">
        <v>32</v>
      </c>
      <c r="D109" s="25" t="s">
        <v>35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7">
        <v>0</v>
      </c>
      <c r="Q109" s="27">
        <v>0</v>
      </c>
    </row>
    <row r="110" spans="1:17" s="24" customFormat="1" ht="38.25" x14ac:dyDescent="0.2">
      <c r="A110" s="60"/>
      <c r="B110" s="58"/>
      <c r="C110" s="43" t="s">
        <v>54</v>
      </c>
      <c r="D110" s="25" t="s">
        <v>35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7">
        <v>0</v>
      </c>
      <c r="Q110" s="27">
        <v>0</v>
      </c>
    </row>
    <row r="111" spans="1:17" s="24" customFormat="1" x14ac:dyDescent="0.2">
      <c r="A111" s="60" t="s">
        <v>63</v>
      </c>
      <c r="B111" s="58" t="s">
        <v>72</v>
      </c>
      <c r="C111" s="43" t="s">
        <v>30</v>
      </c>
      <c r="D111" s="22">
        <v>822</v>
      </c>
      <c r="E111" s="23">
        <f>SUM(F111:Q111)</f>
        <v>937807.14569999988</v>
      </c>
      <c r="F111" s="23">
        <f t="shared" ref="F111:G111" si="66">SUM(F112:F117)</f>
        <v>70197.11</v>
      </c>
      <c r="G111" s="23">
        <f t="shared" si="66"/>
        <v>67026.467999999993</v>
      </c>
      <c r="H111" s="23">
        <f t="shared" ref="H111:Q111" si="67">SUM(H112:H117)</f>
        <v>64151.43391</v>
      </c>
      <c r="I111" s="23">
        <f t="shared" si="67"/>
        <v>66272.971999999994</v>
      </c>
      <c r="J111" s="23">
        <f>SUM(J112:J117)</f>
        <v>77166.575060000003</v>
      </c>
      <c r="K111" s="23">
        <f t="shared" si="67"/>
        <v>75137.394</v>
      </c>
      <c r="L111" s="23">
        <f t="shared" ref="L111:P111" si="68">SUM(L112:L117)</f>
        <v>75182.990959999996</v>
      </c>
      <c r="M111" s="23">
        <f t="shared" si="68"/>
        <v>74305.112909999996</v>
      </c>
      <c r="N111" s="23">
        <f t="shared" si="68"/>
        <v>70970.344660000002</v>
      </c>
      <c r="O111" s="23">
        <f t="shared" si="68"/>
        <v>98632.697889999996</v>
      </c>
      <c r="P111" s="27">
        <f t="shared" si="68"/>
        <v>99102.607889999999</v>
      </c>
      <c r="Q111" s="27">
        <f t="shared" si="67"/>
        <v>99661.438420000006</v>
      </c>
    </row>
    <row r="112" spans="1:17" s="24" customFormat="1" ht="15" customHeight="1" x14ac:dyDescent="0.2">
      <c r="A112" s="60"/>
      <c r="B112" s="58"/>
      <c r="C112" s="43" t="s">
        <v>7</v>
      </c>
      <c r="D112" s="25" t="s">
        <v>35</v>
      </c>
      <c r="E112" s="23">
        <f>SUM(F112:Q112)</f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7">
        <v>0</v>
      </c>
      <c r="Q112" s="27">
        <v>0</v>
      </c>
    </row>
    <row r="113" spans="1:17" s="24" customFormat="1" ht="25.5" x14ac:dyDescent="0.2">
      <c r="A113" s="60"/>
      <c r="B113" s="58"/>
      <c r="C113" s="43" t="s">
        <v>8</v>
      </c>
      <c r="D113" s="25">
        <v>822</v>
      </c>
      <c r="E113" s="23">
        <f>SUM(F113:Q113)</f>
        <v>937807.14569999988</v>
      </c>
      <c r="F113" s="23">
        <f t="shared" ref="F113:G113" si="69">SUM(F119)</f>
        <v>70197.11</v>
      </c>
      <c r="G113" s="23">
        <f t="shared" si="69"/>
        <v>67026.467999999993</v>
      </c>
      <c r="H113" s="23">
        <f t="shared" ref="H113:Q113" si="70">SUM(H119)</f>
        <v>64151.43391</v>
      </c>
      <c r="I113" s="23">
        <f>SUM(I119)</f>
        <v>66272.971999999994</v>
      </c>
      <c r="J113" s="23">
        <f>J119</f>
        <v>77166.575060000003</v>
      </c>
      <c r="K113" s="23">
        <f t="shared" ref="K113:P113" si="71">SUM(K119)</f>
        <v>75137.394</v>
      </c>
      <c r="L113" s="23">
        <f t="shared" si="71"/>
        <v>75182.990959999996</v>
      </c>
      <c r="M113" s="23">
        <f>M119</f>
        <v>74305.112909999996</v>
      </c>
      <c r="N113" s="23">
        <f t="shared" si="71"/>
        <v>70970.344660000002</v>
      </c>
      <c r="O113" s="23">
        <f t="shared" si="71"/>
        <v>98632.697889999996</v>
      </c>
      <c r="P113" s="27">
        <f t="shared" si="71"/>
        <v>99102.607889999999</v>
      </c>
      <c r="Q113" s="27">
        <f t="shared" si="70"/>
        <v>99661.438420000006</v>
      </c>
    </row>
    <row r="114" spans="1:17" s="24" customFormat="1" ht="13.7" customHeight="1" x14ac:dyDescent="0.2">
      <c r="A114" s="60"/>
      <c r="B114" s="58"/>
      <c r="C114" s="43" t="s">
        <v>9</v>
      </c>
      <c r="D114" s="25" t="s">
        <v>35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7">
        <v>0</v>
      </c>
      <c r="Q114" s="27">
        <v>0</v>
      </c>
    </row>
    <row r="115" spans="1:17" s="24" customFormat="1" ht="38.25" x14ac:dyDescent="0.2">
      <c r="A115" s="60"/>
      <c r="B115" s="58"/>
      <c r="C115" s="43" t="s">
        <v>31</v>
      </c>
      <c r="D115" s="25" t="s">
        <v>35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7">
        <v>0</v>
      </c>
      <c r="Q115" s="27">
        <v>0</v>
      </c>
    </row>
    <row r="116" spans="1:17" s="24" customFormat="1" ht="25.5" x14ac:dyDescent="0.2">
      <c r="A116" s="60"/>
      <c r="B116" s="58"/>
      <c r="C116" s="43" t="s">
        <v>5</v>
      </c>
      <c r="D116" s="44"/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7">
        <v>0</v>
      </c>
      <c r="Q116" s="27">
        <v>0</v>
      </c>
    </row>
    <row r="117" spans="1:17" s="24" customFormat="1" ht="25.5" x14ac:dyDescent="0.2">
      <c r="A117" s="60"/>
      <c r="B117" s="58"/>
      <c r="C117" s="43" t="s">
        <v>32</v>
      </c>
      <c r="D117" s="25" t="s">
        <v>35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7">
        <v>0</v>
      </c>
      <c r="Q117" s="27">
        <v>0</v>
      </c>
    </row>
    <row r="118" spans="1:17" s="24" customFormat="1" ht="38.25" x14ac:dyDescent="0.2">
      <c r="A118" s="60"/>
      <c r="B118" s="58"/>
      <c r="C118" s="43" t="s">
        <v>54</v>
      </c>
      <c r="D118" s="25" t="s">
        <v>35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7">
        <v>0</v>
      </c>
      <c r="Q118" s="27">
        <v>0</v>
      </c>
    </row>
    <row r="119" spans="1:17" s="24" customFormat="1" x14ac:dyDescent="0.2">
      <c r="A119" s="60" t="s">
        <v>64</v>
      </c>
      <c r="B119" s="58" t="s">
        <v>74</v>
      </c>
      <c r="C119" s="43" t="s">
        <v>30</v>
      </c>
      <c r="D119" s="22">
        <v>822</v>
      </c>
      <c r="E119" s="23">
        <f>SUM(F119:Q119)</f>
        <v>937807.14569999988</v>
      </c>
      <c r="F119" s="23">
        <f t="shared" ref="F119:G119" si="72">SUM(F120:F125)</f>
        <v>70197.11</v>
      </c>
      <c r="G119" s="23">
        <f t="shared" si="72"/>
        <v>67026.467999999993</v>
      </c>
      <c r="H119" s="23">
        <f t="shared" ref="H119:Q119" si="73">SUM(H120:H125)</f>
        <v>64151.43391</v>
      </c>
      <c r="I119" s="23">
        <f t="shared" si="73"/>
        <v>66272.971999999994</v>
      </c>
      <c r="J119" s="23">
        <f t="shared" si="73"/>
        <v>77166.575060000003</v>
      </c>
      <c r="K119" s="23">
        <f t="shared" si="73"/>
        <v>75137.394</v>
      </c>
      <c r="L119" s="23">
        <f t="shared" ref="L119:P119" si="74">SUM(L120:L125)</f>
        <v>75182.990959999996</v>
      </c>
      <c r="M119" s="23">
        <f t="shared" si="74"/>
        <v>74305.112909999996</v>
      </c>
      <c r="N119" s="23">
        <f t="shared" si="74"/>
        <v>70970.344660000002</v>
      </c>
      <c r="O119" s="23">
        <f t="shared" si="74"/>
        <v>98632.697889999996</v>
      </c>
      <c r="P119" s="27">
        <f t="shared" si="74"/>
        <v>99102.607889999999</v>
      </c>
      <c r="Q119" s="27">
        <f t="shared" si="73"/>
        <v>99661.438420000006</v>
      </c>
    </row>
    <row r="120" spans="1:17" s="24" customFormat="1" ht="15" customHeight="1" x14ac:dyDescent="0.2">
      <c r="A120" s="60"/>
      <c r="B120" s="58"/>
      <c r="C120" s="43" t="s">
        <v>7</v>
      </c>
      <c r="D120" s="25" t="s">
        <v>35</v>
      </c>
      <c r="E120" s="23">
        <f>SUM(F120:Q120)</f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7">
        <v>0</v>
      </c>
      <c r="Q120" s="27">
        <v>0</v>
      </c>
    </row>
    <row r="121" spans="1:17" s="24" customFormat="1" ht="25.5" x14ac:dyDescent="0.2">
      <c r="A121" s="60"/>
      <c r="B121" s="58"/>
      <c r="C121" s="43" t="s">
        <v>8</v>
      </c>
      <c r="D121" s="25">
        <v>822</v>
      </c>
      <c r="E121" s="23">
        <f>SUM(F121:Q121)</f>
        <v>937807.14569999988</v>
      </c>
      <c r="F121" s="23">
        <v>70197.11</v>
      </c>
      <c r="G121" s="23">
        <v>67026.467999999993</v>
      </c>
      <c r="H121" s="23">
        <v>64151.43391</v>
      </c>
      <c r="I121" s="23">
        <v>66272.971999999994</v>
      </c>
      <c r="J121" s="23">
        <v>77166.575060000003</v>
      </c>
      <c r="K121" s="23">
        <v>75137.394</v>
      </c>
      <c r="L121" s="23">
        <v>75182.990959999996</v>
      </c>
      <c r="M121" s="23">
        <v>74305.112909999996</v>
      </c>
      <c r="N121" s="23">
        <v>70970.344660000002</v>
      </c>
      <c r="O121" s="23">
        <v>98632.697889999996</v>
      </c>
      <c r="P121" s="39">
        <v>99102.607889999999</v>
      </c>
      <c r="Q121" s="39">
        <v>99661.438420000006</v>
      </c>
    </row>
    <row r="122" spans="1:17" s="24" customFormat="1" ht="17.649999999999999" customHeight="1" x14ac:dyDescent="0.2">
      <c r="A122" s="60"/>
      <c r="B122" s="58"/>
      <c r="C122" s="43" t="s">
        <v>9</v>
      </c>
      <c r="D122" s="25" t="s">
        <v>35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7">
        <v>0</v>
      </c>
      <c r="Q122" s="27">
        <v>0</v>
      </c>
    </row>
    <row r="123" spans="1:17" s="24" customFormat="1" ht="38.25" x14ac:dyDescent="0.2">
      <c r="A123" s="60"/>
      <c r="B123" s="58"/>
      <c r="C123" s="43" t="s">
        <v>31</v>
      </c>
      <c r="D123" s="25" t="s">
        <v>35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7">
        <v>0</v>
      </c>
      <c r="Q123" s="27">
        <v>0</v>
      </c>
    </row>
    <row r="124" spans="1:17" s="24" customFormat="1" ht="25.5" x14ac:dyDescent="0.2">
      <c r="A124" s="60"/>
      <c r="B124" s="58"/>
      <c r="C124" s="43" t="s">
        <v>5</v>
      </c>
      <c r="D124" s="44"/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7">
        <v>0</v>
      </c>
      <c r="Q124" s="27">
        <v>0</v>
      </c>
    </row>
    <row r="125" spans="1:17" s="24" customFormat="1" ht="25.5" x14ac:dyDescent="0.2">
      <c r="A125" s="60"/>
      <c r="B125" s="58"/>
      <c r="C125" s="43" t="s">
        <v>32</v>
      </c>
      <c r="D125" s="25" t="s">
        <v>35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7">
        <v>0</v>
      </c>
      <c r="Q125" s="27">
        <v>0</v>
      </c>
    </row>
    <row r="126" spans="1:17" s="24" customFormat="1" ht="38.25" x14ac:dyDescent="0.2">
      <c r="A126" s="60"/>
      <c r="B126" s="58"/>
      <c r="C126" s="43" t="s">
        <v>54</v>
      </c>
      <c r="D126" s="25" t="s">
        <v>35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7">
        <v>0</v>
      </c>
      <c r="Q126" s="27">
        <v>0</v>
      </c>
    </row>
    <row r="127" spans="1:17" ht="10.5" customHeight="1" x14ac:dyDescent="0.2">
      <c r="N127" s="20" t="s">
        <v>78</v>
      </c>
      <c r="O127" s="20" t="s">
        <v>80</v>
      </c>
      <c r="P127" s="37" t="s">
        <v>82</v>
      </c>
      <c r="Q127" s="37" t="s">
        <v>82</v>
      </c>
    </row>
    <row r="128" spans="1:17" ht="3.2" customHeight="1" x14ac:dyDescent="0.2"/>
    <row r="129" spans="2:17" ht="15" customHeight="1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2:17" ht="26.45" customHeight="1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2:17" ht="27.75" customHeight="1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</sheetData>
  <mergeCells count="37">
    <mergeCell ref="B2:J2"/>
    <mergeCell ref="K4:Q4"/>
    <mergeCell ref="H1:Q1"/>
    <mergeCell ref="A111:A118"/>
    <mergeCell ref="B111:B118"/>
    <mergeCell ref="B34:B44"/>
    <mergeCell ref="A61:A70"/>
    <mergeCell ref="B61:B70"/>
    <mergeCell ref="A95:A102"/>
    <mergeCell ref="B95:B102"/>
    <mergeCell ref="A79:A86"/>
    <mergeCell ref="B79:B86"/>
    <mergeCell ref="A87:A94"/>
    <mergeCell ref="B87:B94"/>
    <mergeCell ref="A103:A110"/>
    <mergeCell ref="B103:B110"/>
    <mergeCell ref="B131:Q131"/>
    <mergeCell ref="A10:A21"/>
    <mergeCell ref="B10:B21"/>
    <mergeCell ref="A22:A33"/>
    <mergeCell ref="B22:B33"/>
    <mergeCell ref="A45:A52"/>
    <mergeCell ref="B45:B52"/>
    <mergeCell ref="A71:A78"/>
    <mergeCell ref="B71:B78"/>
    <mergeCell ref="A53:A60"/>
    <mergeCell ref="B53:B60"/>
    <mergeCell ref="A34:A44"/>
    <mergeCell ref="A119:A126"/>
    <mergeCell ref="B119:B126"/>
    <mergeCell ref="A5:Q5"/>
    <mergeCell ref="E7:Q7"/>
    <mergeCell ref="B129:Q129"/>
    <mergeCell ref="B130:Q130"/>
    <mergeCell ref="B7:B8"/>
    <mergeCell ref="C7:C8"/>
    <mergeCell ref="A7:A8"/>
  </mergeCells>
  <pageMargins left="0.23622047244094491" right="0.23622047244094491" top="0.74803149606299213" bottom="0.74803149606299213" header="0.31496062992125984" footer="0.31496062992125984"/>
  <pageSetup paperSize="9" scale="59" firstPageNumber="5" fitToHeight="0" orientation="landscape" useFirstPageNumber="1" r:id="rId1"/>
  <headerFooter alignWithMargins="0"/>
  <rowBreaks count="4" manualBreakCount="4">
    <brk id="33" max="15" man="1"/>
    <brk id="60" max="15" man="1"/>
    <brk id="86" max="15" man="1"/>
    <brk id="11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15 внебюджет</vt:lpstr>
      <vt:lpstr>3</vt:lpstr>
      <vt:lpstr>'3'!Заголовки_для_печати</vt:lpstr>
      <vt:lpstr>'3'!Область_печати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Лошакова Елена Николаевна</cp:lastModifiedBy>
  <cp:lastPrinted>2022-05-26T00:38:31Z</cp:lastPrinted>
  <dcterms:created xsi:type="dcterms:W3CDTF">2011-03-10T10:26:24Z</dcterms:created>
  <dcterms:modified xsi:type="dcterms:W3CDTF">2022-11-23T04:00:30Z</dcterms:modified>
</cp:coreProperties>
</file>