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SHARE\Minfin\Бюджетный отдел\ВСЕ ПРО БЮДЖЕТ\Бюджет 2020-2022\БК 2020\2019-09-20 зас 2\ПРОТОКОЛ заседания от 20-09-2019 № 2\"/>
    </mc:Choice>
  </mc:AlternateContent>
  <bookViews>
    <workbookView xWindow="0" yWindow="0" windowWidth="28605" windowHeight="11970" tabRatio="794"/>
  </bookViews>
  <sheets>
    <sheet name="Прил 1 основной" sheetId="84" r:id="rId1"/>
    <sheet name="Прил 2 доп приоритет" sheetId="82" r:id="rId2"/>
    <sheet name="Прил 3 лист ожидания" sheetId="83" r:id="rId3"/>
  </sheets>
  <definedNames>
    <definedName name="_xlnm.Print_Titles" localSheetId="0">'Прил 1 основной'!$4:$4</definedName>
    <definedName name="_xlnm.Print_Titles" localSheetId="1">'Прил 2 доп приоритет'!$3:$3</definedName>
    <definedName name="_xlnm.Print_Titles" localSheetId="2">'Прил 3 лист ожидания'!$3:$3</definedName>
    <definedName name="_xlnm.Print_Area" localSheetId="0">'Прил 1 основной'!$A$1:$W$698</definedName>
    <definedName name="_xlnm.Print_Area" localSheetId="1">'Прил 2 доп приоритет'!$A$1:$I$111</definedName>
    <definedName name="_xlnm.Print_Area" localSheetId="2">'Прил 3 лист ожидания'!$A$1:$I$687</definedName>
  </definedNames>
  <calcPr calcId="162913"/>
</workbook>
</file>

<file path=xl/calcChain.xml><?xml version="1.0" encoding="utf-8"?>
<calcChain xmlns="http://schemas.openxmlformats.org/spreadsheetml/2006/main">
  <c r="E709" i="84" l="1"/>
  <c r="E703" i="84"/>
  <c r="E702" i="84" s="1"/>
  <c r="E692" i="84"/>
  <c r="E691" i="84"/>
  <c r="E690" i="84"/>
  <c r="E689" i="84"/>
  <c r="J688" i="84"/>
  <c r="I688" i="84"/>
  <c r="H688" i="84"/>
  <c r="G688" i="84"/>
  <c r="F688" i="84"/>
  <c r="E684" i="84"/>
  <c r="E683" i="84"/>
  <c r="E682" i="84"/>
  <c r="E708" i="84" s="1"/>
  <c r="E681" i="84"/>
  <c r="J680" i="84"/>
  <c r="I680" i="84"/>
  <c r="G680" i="84"/>
  <c r="F680" i="84"/>
  <c r="E680" i="84" s="1"/>
  <c r="J676" i="84"/>
  <c r="I676" i="84"/>
  <c r="H676" i="84"/>
  <c r="G676" i="84"/>
  <c r="F676" i="84"/>
  <c r="J675" i="84"/>
  <c r="I675" i="84"/>
  <c r="H675" i="84"/>
  <c r="E675" i="84" s="1"/>
  <c r="G675" i="84"/>
  <c r="F675" i="84"/>
  <c r="J674" i="84"/>
  <c r="I674" i="84"/>
  <c r="H674" i="84"/>
  <c r="G674" i="84"/>
  <c r="F674" i="84"/>
  <c r="J673" i="84"/>
  <c r="I673" i="84"/>
  <c r="H673" i="84"/>
  <c r="G673" i="84"/>
  <c r="F673" i="84"/>
  <c r="E670" i="84"/>
  <c r="E669" i="84"/>
  <c r="E668" i="84"/>
  <c r="E667" i="84"/>
  <c r="J666" i="84"/>
  <c r="I666" i="84"/>
  <c r="E666" i="84" s="1"/>
  <c r="E662" i="84"/>
  <c r="E661" i="84"/>
  <c r="E660" i="84"/>
  <c r="E659" i="84"/>
  <c r="J658" i="84"/>
  <c r="E658" i="84" s="1"/>
  <c r="I658" i="84"/>
  <c r="E654" i="84"/>
  <c r="E653" i="84"/>
  <c r="E652" i="84"/>
  <c r="E651" i="84"/>
  <c r="J650" i="84"/>
  <c r="I650" i="84"/>
  <c r="E650" i="84" s="1"/>
  <c r="E646" i="84"/>
  <c r="E645" i="84"/>
  <c r="E644" i="84"/>
  <c r="E643" i="84"/>
  <c r="J642" i="84"/>
  <c r="I642" i="84"/>
  <c r="E638" i="84"/>
  <c r="E637" i="84"/>
  <c r="E636" i="84"/>
  <c r="E635" i="84"/>
  <c r="J634" i="84"/>
  <c r="I634" i="84"/>
  <c r="E630" i="84"/>
  <c r="E629" i="84"/>
  <c r="E628" i="84"/>
  <c r="E627" i="84"/>
  <c r="J626" i="84"/>
  <c r="E626" i="84" s="1"/>
  <c r="I626" i="84"/>
  <c r="J622" i="84"/>
  <c r="I622" i="84"/>
  <c r="H622" i="84"/>
  <c r="G622" i="84"/>
  <c r="F622" i="84"/>
  <c r="J621" i="84"/>
  <c r="I621" i="84"/>
  <c r="H621" i="84"/>
  <c r="G621" i="84"/>
  <c r="F621" i="84"/>
  <c r="J620" i="84"/>
  <c r="I620" i="84"/>
  <c r="H620" i="84"/>
  <c r="G620" i="84"/>
  <c r="F620" i="84"/>
  <c r="J619" i="84"/>
  <c r="I619" i="84"/>
  <c r="H619" i="84"/>
  <c r="G619" i="84"/>
  <c r="F619" i="84"/>
  <c r="E616" i="84"/>
  <c r="E615" i="84"/>
  <c r="E614" i="84"/>
  <c r="E613" i="84"/>
  <c r="J612" i="84"/>
  <c r="I612" i="84"/>
  <c r="F612" i="84"/>
  <c r="E608" i="84"/>
  <c r="E607" i="84"/>
  <c r="E606" i="84"/>
  <c r="E605" i="84"/>
  <c r="J604" i="84"/>
  <c r="I604" i="84"/>
  <c r="F604" i="84"/>
  <c r="J600" i="84"/>
  <c r="I600" i="84"/>
  <c r="H600" i="84"/>
  <c r="G600" i="84"/>
  <c r="F600" i="84"/>
  <c r="J599" i="84"/>
  <c r="I599" i="84"/>
  <c r="H599" i="84"/>
  <c r="E599" i="84" s="1"/>
  <c r="G599" i="84"/>
  <c r="F599" i="84"/>
  <c r="J598" i="84"/>
  <c r="I598" i="84"/>
  <c r="H598" i="84"/>
  <c r="G598" i="84"/>
  <c r="F598" i="84"/>
  <c r="J597" i="84"/>
  <c r="J596" i="84" s="1"/>
  <c r="I597" i="84"/>
  <c r="H597" i="84"/>
  <c r="G597" i="84"/>
  <c r="F597" i="84"/>
  <c r="F596" i="84" s="1"/>
  <c r="E594" i="84"/>
  <c r="E593" i="84"/>
  <c r="E592" i="84"/>
  <c r="E591" i="84"/>
  <c r="J590" i="84"/>
  <c r="I590" i="84"/>
  <c r="F590" i="84"/>
  <c r="E586" i="84"/>
  <c r="E585" i="84"/>
  <c r="E584" i="84"/>
  <c r="E583" i="84"/>
  <c r="J582" i="84"/>
  <c r="I582" i="84"/>
  <c r="F582" i="84"/>
  <c r="E578" i="84"/>
  <c r="E577" i="84"/>
  <c r="G576" i="84"/>
  <c r="E576" i="84" s="1"/>
  <c r="E575" i="84"/>
  <c r="J574" i="84"/>
  <c r="I574" i="84"/>
  <c r="F574" i="84"/>
  <c r="E570" i="84"/>
  <c r="E569" i="84"/>
  <c r="E568" i="84"/>
  <c r="E567" i="84"/>
  <c r="J566" i="84"/>
  <c r="I566" i="84"/>
  <c r="E566" i="84" s="1"/>
  <c r="E562" i="84"/>
  <c r="E561" i="84"/>
  <c r="E560" i="84"/>
  <c r="E559" i="84"/>
  <c r="J558" i="84"/>
  <c r="I558" i="84"/>
  <c r="E554" i="84"/>
  <c r="E553" i="84"/>
  <c r="E552" i="84"/>
  <c r="E551" i="84"/>
  <c r="J550" i="84"/>
  <c r="I550" i="84"/>
  <c r="E550" i="84"/>
  <c r="E546" i="84"/>
  <c r="E545" i="84"/>
  <c r="E544" i="84"/>
  <c r="E543" i="84"/>
  <c r="J542" i="84"/>
  <c r="E542" i="84" s="1"/>
  <c r="I542" i="84"/>
  <c r="E538" i="84"/>
  <c r="E537" i="84"/>
  <c r="E536" i="84"/>
  <c r="E535" i="84"/>
  <c r="J534" i="84"/>
  <c r="I534" i="84"/>
  <c r="E534" i="84" s="1"/>
  <c r="E530" i="84"/>
  <c r="E529" i="84"/>
  <c r="E528" i="84"/>
  <c r="E527" i="84"/>
  <c r="J526" i="84"/>
  <c r="I526" i="84"/>
  <c r="E522" i="84"/>
  <c r="E521" i="84"/>
  <c r="E520" i="84"/>
  <c r="E519" i="84"/>
  <c r="J518" i="84"/>
  <c r="I518" i="84"/>
  <c r="E518" i="84" s="1"/>
  <c r="E514" i="84"/>
  <c r="E513" i="84"/>
  <c r="E512" i="84"/>
  <c r="E511" i="84"/>
  <c r="J510" i="84"/>
  <c r="I510" i="84"/>
  <c r="E510" i="84" s="1"/>
  <c r="E506" i="84"/>
  <c r="E505" i="84"/>
  <c r="E504" i="84"/>
  <c r="E503" i="84"/>
  <c r="J502" i="84"/>
  <c r="I502" i="84"/>
  <c r="E498" i="84"/>
  <c r="E497" i="84"/>
  <c r="E496" i="84"/>
  <c r="E495" i="84"/>
  <c r="J494" i="84"/>
  <c r="I494" i="84"/>
  <c r="E494" i="84" s="1"/>
  <c r="E490" i="84"/>
  <c r="E489" i="84"/>
  <c r="E488" i="84"/>
  <c r="E487" i="84"/>
  <c r="J486" i="84"/>
  <c r="I486" i="84"/>
  <c r="E486" i="84" s="1"/>
  <c r="E482" i="84"/>
  <c r="E481" i="84"/>
  <c r="E480" i="84"/>
  <c r="E479" i="84"/>
  <c r="J478" i="84"/>
  <c r="I478" i="84"/>
  <c r="F478" i="84"/>
  <c r="E478" i="84"/>
  <c r="E474" i="84"/>
  <c r="E473" i="84"/>
  <c r="E472" i="84"/>
  <c r="E471" i="84"/>
  <c r="J470" i="84"/>
  <c r="I470" i="84"/>
  <c r="F470" i="84"/>
  <c r="E470" i="84"/>
  <c r="E466" i="84"/>
  <c r="E465" i="84"/>
  <c r="E464" i="84"/>
  <c r="E463" i="84"/>
  <c r="J462" i="84"/>
  <c r="I462" i="84"/>
  <c r="E462" i="84" s="1"/>
  <c r="J458" i="84"/>
  <c r="I458" i="84"/>
  <c r="H458" i="84"/>
  <c r="G458" i="84"/>
  <c r="F458" i="84"/>
  <c r="J457" i="84"/>
  <c r="I457" i="84"/>
  <c r="H457" i="84"/>
  <c r="G457" i="84"/>
  <c r="F457" i="84"/>
  <c r="J456" i="84"/>
  <c r="I456" i="84"/>
  <c r="H456" i="84"/>
  <c r="F456" i="84"/>
  <c r="J455" i="84"/>
  <c r="I455" i="84"/>
  <c r="H455" i="84"/>
  <c r="G455" i="84"/>
  <c r="F455" i="84"/>
  <c r="E452" i="84"/>
  <c r="E451" i="84"/>
  <c r="E450" i="84"/>
  <c r="E449" i="84"/>
  <c r="J448" i="84"/>
  <c r="I448" i="84"/>
  <c r="E448" i="84" s="1"/>
  <c r="E444" i="84"/>
  <c r="E443" i="84"/>
  <c r="E442" i="84"/>
  <c r="E441" i="84"/>
  <c r="J440" i="84"/>
  <c r="I440" i="84"/>
  <c r="E436" i="84"/>
  <c r="E435" i="84"/>
  <c r="E434" i="84"/>
  <c r="E433" i="84"/>
  <c r="J432" i="84"/>
  <c r="I432" i="84"/>
  <c r="E428" i="84"/>
  <c r="E427" i="84"/>
  <c r="E426" i="84"/>
  <c r="E425" i="84"/>
  <c r="J424" i="84"/>
  <c r="I424" i="84"/>
  <c r="E420" i="84"/>
  <c r="E419" i="84"/>
  <c r="E418" i="84"/>
  <c r="E417" i="84"/>
  <c r="J416" i="84"/>
  <c r="I416" i="84"/>
  <c r="F416" i="84"/>
  <c r="E416" i="84" s="1"/>
  <c r="E412" i="84"/>
  <c r="E411" i="84"/>
  <c r="E410" i="84"/>
  <c r="E409" i="84"/>
  <c r="J408" i="84"/>
  <c r="I408" i="84"/>
  <c r="E408" i="84"/>
  <c r="E404" i="84"/>
  <c r="E403" i="84"/>
  <c r="E402" i="84"/>
  <c r="E401" i="84"/>
  <c r="J400" i="84"/>
  <c r="I400" i="84"/>
  <c r="E396" i="84"/>
  <c r="E395" i="84"/>
  <c r="E394" i="84"/>
  <c r="E393" i="84"/>
  <c r="J392" i="84"/>
  <c r="I392" i="84"/>
  <c r="E388" i="84"/>
  <c r="E387" i="84"/>
  <c r="E386" i="84"/>
  <c r="E385" i="84"/>
  <c r="J384" i="84"/>
  <c r="I384" i="84"/>
  <c r="E380" i="84"/>
  <c r="E379" i="84"/>
  <c r="E378" i="84"/>
  <c r="E377" i="84"/>
  <c r="J376" i="84"/>
  <c r="I376" i="84"/>
  <c r="G376" i="84"/>
  <c r="E376" i="84" s="1"/>
  <c r="F376" i="84"/>
  <c r="E372" i="84"/>
  <c r="E371" i="84"/>
  <c r="G370" i="84"/>
  <c r="E370" i="84" s="1"/>
  <c r="E369" i="84"/>
  <c r="J368" i="84"/>
  <c r="I368" i="84"/>
  <c r="F368" i="84"/>
  <c r="E364" i="84"/>
  <c r="E363" i="84"/>
  <c r="E362" i="84"/>
  <c r="E361" i="84"/>
  <c r="J360" i="84"/>
  <c r="I360" i="84"/>
  <c r="E356" i="84"/>
  <c r="E355" i="84"/>
  <c r="E354" i="84"/>
  <c r="E353" i="84"/>
  <c r="J352" i="84"/>
  <c r="I352" i="84"/>
  <c r="G352" i="84"/>
  <c r="F352" i="84"/>
  <c r="E348" i="84"/>
  <c r="E347" i="84"/>
  <c r="G346" i="84"/>
  <c r="E346" i="84" s="1"/>
  <c r="E345" i="84"/>
  <c r="J344" i="84"/>
  <c r="I344" i="84"/>
  <c r="F344" i="84"/>
  <c r="E340" i="84"/>
  <c r="E339" i="84"/>
  <c r="E338" i="84"/>
  <c r="E337" i="84"/>
  <c r="J336" i="84"/>
  <c r="I336" i="84"/>
  <c r="F336" i="84"/>
  <c r="J332" i="84"/>
  <c r="I332" i="84"/>
  <c r="H332" i="84"/>
  <c r="G332" i="84"/>
  <c r="F332" i="84"/>
  <c r="J331" i="84"/>
  <c r="I331" i="84"/>
  <c r="H331" i="84"/>
  <c r="G331" i="84"/>
  <c r="F331" i="84"/>
  <c r="J330" i="84"/>
  <c r="I330" i="84"/>
  <c r="H330" i="84"/>
  <c r="F330" i="84"/>
  <c r="J329" i="84"/>
  <c r="I329" i="84"/>
  <c r="H329" i="84"/>
  <c r="G329" i="84"/>
  <c r="F329" i="84"/>
  <c r="E326" i="84"/>
  <c r="E325" i="84"/>
  <c r="E324" i="84"/>
  <c r="E323" i="84"/>
  <c r="J322" i="84"/>
  <c r="I322" i="84"/>
  <c r="G322" i="84"/>
  <c r="F322" i="84"/>
  <c r="E318" i="84"/>
  <c r="E317" i="84"/>
  <c r="E316" i="84"/>
  <c r="E705" i="84" s="1"/>
  <c r="E315" i="84"/>
  <c r="J314" i="84"/>
  <c r="I314" i="84"/>
  <c r="H314" i="84"/>
  <c r="E314" i="84" s="1"/>
  <c r="G314" i="84"/>
  <c r="F314" i="84"/>
  <c r="E310" i="84"/>
  <c r="E309" i="84"/>
  <c r="E308" i="84"/>
  <c r="E307" i="84"/>
  <c r="J306" i="84"/>
  <c r="I306" i="84"/>
  <c r="F306" i="84"/>
  <c r="E302" i="84"/>
  <c r="E301" i="84"/>
  <c r="E300" i="84"/>
  <c r="E299" i="84"/>
  <c r="J298" i="84"/>
  <c r="I298" i="84"/>
  <c r="H298" i="84"/>
  <c r="G298" i="84"/>
  <c r="F298" i="84"/>
  <c r="E294" i="84"/>
  <c r="E293" i="84"/>
  <c r="E292" i="84"/>
  <c r="E291" i="84"/>
  <c r="J290" i="84"/>
  <c r="I290" i="84"/>
  <c r="F290" i="84"/>
  <c r="E286" i="84"/>
  <c r="E285" i="84"/>
  <c r="E284" i="84"/>
  <c r="E283" i="84"/>
  <c r="J282" i="84"/>
  <c r="I282" i="84"/>
  <c r="H282" i="84"/>
  <c r="E282" i="84" s="1"/>
  <c r="G282" i="84"/>
  <c r="F282" i="84"/>
  <c r="E278" i="84"/>
  <c r="E277" i="84"/>
  <c r="E276" i="84"/>
  <c r="E275" i="84"/>
  <c r="J274" i="84"/>
  <c r="I274" i="84"/>
  <c r="F274" i="84"/>
  <c r="E270" i="84"/>
  <c r="E269" i="84"/>
  <c r="E268" i="84"/>
  <c r="E267" i="84"/>
  <c r="J266" i="84"/>
  <c r="I266" i="84"/>
  <c r="F266" i="84"/>
  <c r="E262" i="84"/>
  <c r="E261" i="84"/>
  <c r="E260" i="84"/>
  <c r="E259" i="84"/>
  <c r="J258" i="84"/>
  <c r="I258" i="84"/>
  <c r="F258" i="84"/>
  <c r="E254" i="84"/>
  <c r="E253" i="84"/>
  <c r="E252" i="84"/>
  <c r="E251" i="84"/>
  <c r="J250" i="84"/>
  <c r="E250" i="84" s="1"/>
  <c r="I250" i="84"/>
  <c r="F250" i="84"/>
  <c r="J246" i="84"/>
  <c r="I246" i="84"/>
  <c r="H246" i="84"/>
  <c r="G246" i="84"/>
  <c r="F246" i="84"/>
  <c r="J245" i="84"/>
  <c r="J242" i="84" s="1"/>
  <c r="I245" i="84"/>
  <c r="H245" i="84"/>
  <c r="G245" i="84"/>
  <c r="F245" i="84"/>
  <c r="F242" i="84" s="1"/>
  <c r="J244" i="84"/>
  <c r="I244" i="84"/>
  <c r="H244" i="84"/>
  <c r="G244" i="84"/>
  <c r="G242" i="84" s="1"/>
  <c r="F244" i="84"/>
  <c r="J243" i="84"/>
  <c r="I243" i="84"/>
  <c r="H243" i="84"/>
  <c r="H242" i="84" s="1"/>
  <c r="G243" i="84"/>
  <c r="F243" i="84"/>
  <c r="E240" i="84"/>
  <c r="E239" i="84"/>
  <c r="E238" i="84"/>
  <c r="E237" i="84"/>
  <c r="J236" i="84"/>
  <c r="I236" i="84"/>
  <c r="G236" i="84"/>
  <c r="F236" i="84"/>
  <c r="E232" i="84"/>
  <c r="E231" i="84"/>
  <c r="E230" i="84"/>
  <c r="E229" i="84"/>
  <c r="J228" i="84"/>
  <c r="I228" i="84"/>
  <c r="F228" i="84"/>
  <c r="J224" i="84"/>
  <c r="I224" i="84"/>
  <c r="I220" i="84" s="1"/>
  <c r="H224" i="84"/>
  <c r="G224" i="84"/>
  <c r="F224" i="84"/>
  <c r="J223" i="84"/>
  <c r="I223" i="84"/>
  <c r="H223" i="84"/>
  <c r="G223" i="84"/>
  <c r="F223" i="84"/>
  <c r="J222" i="84"/>
  <c r="I222" i="84"/>
  <c r="H222" i="84"/>
  <c r="G222" i="84"/>
  <c r="F222" i="84"/>
  <c r="J221" i="84"/>
  <c r="I221" i="84"/>
  <c r="H221" i="84"/>
  <c r="H220" i="84" s="1"/>
  <c r="G221" i="84"/>
  <c r="F221" i="84"/>
  <c r="E218" i="84"/>
  <c r="E217" i="84"/>
  <c r="E216" i="84"/>
  <c r="E215" i="84"/>
  <c r="J214" i="84"/>
  <c r="I214" i="84"/>
  <c r="F214" i="84"/>
  <c r="E210" i="84"/>
  <c r="E209" i="84"/>
  <c r="E208" i="84"/>
  <c r="E712" i="84" s="1"/>
  <c r="G207" i="84"/>
  <c r="E207" i="84" s="1"/>
  <c r="J206" i="84"/>
  <c r="I206" i="84"/>
  <c r="G206" i="84"/>
  <c r="F206" i="84"/>
  <c r="E202" i="84"/>
  <c r="E201" i="84"/>
  <c r="E200" i="84"/>
  <c r="E199" i="84"/>
  <c r="J198" i="84"/>
  <c r="I198" i="84"/>
  <c r="F198" i="84"/>
  <c r="J194" i="84"/>
  <c r="I194" i="84"/>
  <c r="H194" i="84"/>
  <c r="G194" i="84"/>
  <c r="F194" i="84"/>
  <c r="J193" i="84"/>
  <c r="I193" i="84"/>
  <c r="H193" i="84"/>
  <c r="G193" i="84"/>
  <c r="F193" i="84"/>
  <c r="J192" i="84"/>
  <c r="I192" i="84"/>
  <c r="H192" i="84"/>
  <c r="G192" i="84"/>
  <c r="F192" i="84"/>
  <c r="J191" i="84"/>
  <c r="I191" i="84"/>
  <c r="H191" i="84"/>
  <c r="G191" i="84"/>
  <c r="F191" i="84"/>
  <c r="E188" i="84"/>
  <c r="E187" i="84"/>
  <c r="E186" i="84"/>
  <c r="E185" i="84"/>
  <c r="J184" i="84"/>
  <c r="I184" i="84"/>
  <c r="J180" i="84"/>
  <c r="I180" i="84"/>
  <c r="H180" i="84"/>
  <c r="G180" i="84"/>
  <c r="F180" i="84"/>
  <c r="J179" i="84"/>
  <c r="I179" i="84"/>
  <c r="H179" i="84"/>
  <c r="G179" i="84"/>
  <c r="F179" i="84"/>
  <c r="J178" i="84"/>
  <c r="I178" i="84"/>
  <c r="H178" i="84"/>
  <c r="G178" i="84"/>
  <c r="F178" i="84"/>
  <c r="J177" i="84"/>
  <c r="I177" i="84"/>
  <c r="H177" i="84"/>
  <c r="G177" i="84"/>
  <c r="F177" i="84"/>
  <c r="E174" i="84"/>
  <c r="E173" i="84"/>
  <c r="E172" i="84"/>
  <c r="E171" i="84"/>
  <c r="J170" i="84"/>
  <c r="I170" i="84"/>
  <c r="F170" i="84"/>
  <c r="E166" i="84"/>
  <c r="E165" i="84"/>
  <c r="E164" i="84"/>
  <c r="E163" i="84"/>
  <c r="J162" i="84"/>
  <c r="I162" i="84"/>
  <c r="G162" i="84"/>
  <c r="F162" i="84"/>
  <c r="E158" i="84"/>
  <c r="E157" i="84"/>
  <c r="E156" i="84"/>
  <c r="E155" i="84"/>
  <c r="J154" i="84"/>
  <c r="I154" i="84"/>
  <c r="F154" i="84"/>
  <c r="J150" i="84"/>
  <c r="I150" i="84"/>
  <c r="H150" i="84"/>
  <c r="G150" i="84"/>
  <c r="F150" i="84"/>
  <c r="J149" i="84"/>
  <c r="I149" i="84"/>
  <c r="H149" i="84"/>
  <c r="G149" i="84"/>
  <c r="F149" i="84"/>
  <c r="J148" i="84"/>
  <c r="J146" i="84" s="1"/>
  <c r="I148" i="84"/>
  <c r="I146" i="84" s="1"/>
  <c r="H148" i="84"/>
  <c r="G148" i="84"/>
  <c r="F148" i="84"/>
  <c r="F146" i="84" s="1"/>
  <c r="J147" i="84"/>
  <c r="I147" i="84"/>
  <c r="H147" i="84"/>
  <c r="G147" i="84"/>
  <c r="F147" i="84"/>
  <c r="E144" i="84"/>
  <c r="E143" i="84"/>
  <c r="E142" i="84"/>
  <c r="E141" i="84"/>
  <c r="J140" i="84"/>
  <c r="I140" i="84"/>
  <c r="F140" i="84"/>
  <c r="E140" i="84"/>
  <c r="E136" i="84"/>
  <c r="E135" i="84"/>
  <c r="E134" i="84"/>
  <c r="E133" i="84"/>
  <c r="J132" i="84"/>
  <c r="I132" i="84"/>
  <c r="F132" i="84"/>
  <c r="E128" i="84"/>
  <c r="E127" i="84"/>
  <c r="E126" i="84"/>
  <c r="E125" i="84"/>
  <c r="J124" i="84"/>
  <c r="I124" i="84"/>
  <c r="H124" i="84"/>
  <c r="F124" i="84"/>
  <c r="E120" i="84"/>
  <c r="E119" i="84"/>
  <c r="E118" i="84"/>
  <c r="E117" i="84"/>
  <c r="J116" i="84"/>
  <c r="I116" i="84"/>
  <c r="G116" i="84"/>
  <c r="F116" i="84"/>
  <c r="E112" i="84"/>
  <c r="E111" i="84"/>
  <c r="E110" i="84"/>
  <c r="E109" i="84"/>
  <c r="J108" i="84"/>
  <c r="I108" i="84"/>
  <c r="F108" i="84"/>
  <c r="E104" i="84"/>
  <c r="E103" i="84"/>
  <c r="E102" i="84"/>
  <c r="E101" i="84"/>
  <c r="J100" i="84"/>
  <c r="I100" i="84"/>
  <c r="F100" i="84"/>
  <c r="E96" i="84"/>
  <c r="E95" i="84"/>
  <c r="E94" i="84"/>
  <c r="E93" i="84"/>
  <c r="J92" i="84"/>
  <c r="I92" i="84"/>
  <c r="F92" i="84"/>
  <c r="E88" i="84"/>
  <c r="E87" i="84"/>
  <c r="E86" i="84"/>
  <c r="E85" i="84"/>
  <c r="J84" i="84"/>
  <c r="I84" i="84"/>
  <c r="F84" i="84"/>
  <c r="E80" i="84"/>
  <c r="E79" i="84"/>
  <c r="E78" i="84"/>
  <c r="E77" i="84"/>
  <c r="J76" i="84"/>
  <c r="I76" i="84"/>
  <c r="G76" i="84"/>
  <c r="F76" i="84"/>
  <c r="E72" i="84"/>
  <c r="E71" i="84"/>
  <c r="E70" i="84"/>
  <c r="E69" i="84"/>
  <c r="J68" i="84"/>
  <c r="I68" i="84"/>
  <c r="G68" i="84"/>
  <c r="F68" i="84"/>
  <c r="E64" i="84"/>
  <c r="E63" i="84"/>
  <c r="E62" i="84"/>
  <c r="E61" i="84"/>
  <c r="J60" i="84"/>
  <c r="I60" i="84"/>
  <c r="F60" i="84"/>
  <c r="E56" i="84"/>
  <c r="E55" i="84"/>
  <c r="H54" i="84"/>
  <c r="E54" i="84"/>
  <c r="E53" i="84"/>
  <c r="J52" i="84"/>
  <c r="I52" i="84"/>
  <c r="H52" i="84"/>
  <c r="F52" i="84"/>
  <c r="E48" i="84"/>
  <c r="E47" i="84"/>
  <c r="E46" i="84"/>
  <c r="E45" i="84"/>
  <c r="J44" i="84"/>
  <c r="I44" i="84"/>
  <c r="H44" i="84"/>
  <c r="F44" i="84"/>
  <c r="E40" i="84"/>
  <c r="E39" i="84"/>
  <c r="E38" i="84"/>
  <c r="E37" i="84"/>
  <c r="J36" i="84"/>
  <c r="I36" i="84"/>
  <c r="H36" i="84"/>
  <c r="F36" i="84"/>
  <c r="J32" i="84"/>
  <c r="I32" i="84"/>
  <c r="H32" i="84"/>
  <c r="G32" i="84"/>
  <c r="F32" i="84"/>
  <c r="J31" i="84"/>
  <c r="I31" i="84"/>
  <c r="H31" i="84"/>
  <c r="G31" i="84"/>
  <c r="F31" i="84"/>
  <c r="J30" i="84"/>
  <c r="J28" i="84" s="1"/>
  <c r="I30" i="84"/>
  <c r="H30" i="84"/>
  <c r="G30" i="84"/>
  <c r="F30" i="84"/>
  <c r="J29" i="84"/>
  <c r="I29" i="84"/>
  <c r="H29" i="84"/>
  <c r="G29" i="84"/>
  <c r="F29" i="84"/>
  <c r="E26" i="84"/>
  <c r="E25" i="84"/>
  <c r="E24" i="84"/>
  <c r="E23" i="84"/>
  <c r="J22" i="84"/>
  <c r="I22" i="84"/>
  <c r="F22" i="84"/>
  <c r="E18" i="84"/>
  <c r="E17" i="84"/>
  <c r="E16" i="84"/>
  <c r="E710" i="84" s="1"/>
  <c r="E15" i="84"/>
  <c r="J14" i="84"/>
  <c r="I14" i="84"/>
  <c r="F14" i="84"/>
  <c r="J10" i="84"/>
  <c r="I10" i="84"/>
  <c r="H10" i="84"/>
  <c r="G10" i="84"/>
  <c r="F10" i="84"/>
  <c r="J9" i="84"/>
  <c r="I9" i="84"/>
  <c r="H9" i="84"/>
  <c r="G9" i="84"/>
  <c r="F9" i="84"/>
  <c r="J8" i="84"/>
  <c r="I8" i="84"/>
  <c r="H8" i="84"/>
  <c r="G8" i="84"/>
  <c r="F8" i="84"/>
  <c r="J7" i="84"/>
  <c r="I7" i="84"/>
  <c r="H7" i="84"/>
  <c r="H6" i="84" s="1"/>
  <c r="G7" i="84"/>
  <c r="F7" i="84"/>
  <c r="E224" i="84" l="1"/>
  <c r="G596" i="84"/>
  <c r="E673" i="84"/>
  <c r="E674" i="84"/>
  <c r="E9" i="84"/>
  <c r="I6" i="84"/>
  <c r="I28" i="84"/>
  <c r="E32" i="84"/>
  <c r="E60" i="84"/>
  <c r="E92" i="84"/>
  <c r="E124" i="84"/>
  <c r="G176" i="84"/>
  <c r="E214" i="84"/>
  <c r="E236" i="84"/>
  <c r="G344" i="84"/>
  <c r="H672" i="84"/>
  <c r="E22" i="84"/>
  <c r="E84" i="84"/>
  <c r="E150" i="84"/>
  <c r="E154" i="84"/>
  <c r="E162" i="84"/>
  <c r="E191" i="84"/>
  <c r="J190" i="84"/>
  <c r="E192" i="84"/>
  <c r="E198" i="84"/>
  <c r="E222" i="84"/>
  <c r="J220" i="84"/>
  <c r="E352" i="84"/>
  <c r="E558" i="84"/>
  <c r="E52" i="84"/>
  <c r="E116" i="84"/>
  <c r="J176" i="84"/>
  <c r="F190" i="84"/>
  <c r="E246" i="84"/>
  <c r="E598" i="84"/>
  <c r="E612" i="84"/>
  <c r="I672" i="84"/>
  <c r="E7" i="84"/>
  <c r="F6" i="84"/>
  <c r="E14" i="84"/>
  <c r="E711" i="84"/>
  <c r="E44" i="84"/>
  <c r="E704" i="84"/>
  <c r="E76" i="84"/>
  <c r="E108" i="84"/>
  <c r="E147" i="84"/>
  <c r="E149" i="84"/>
  <c r="I190" i="84"/>
  <c r="H190" i="84"/>
  <c r="E193" i="84"/>
  <c r="E194" i="84"/>
  <c r="E223" i="84"/>
  <c r="E245" i="84"/>
  <c r="E266" i="84"/>
  <c r="E298" i="84"/>
  <c r="E707" i="84"/>
  <c r="E344" i="84"/>
  <c r="E432" i="84"/>
  <c r="E590" i="84"/>
  <c r="H596" i="84"/>
  <c r="E596" i="84" s="1"/>
  <c r="E604" i="84"/>
  <c r="E619" i="84"/>
  <c r="E621" i="84"/>
  <c r="E706" i="84"/>
  <c r="F672" i="84"/>
  <c r="J672" i="84"/>
  <c r="E688" i="84"/>
  <c r="E177" i="84"/>
  <c r="F176" i="84"/>
  <c r="G190" i="84"/>
  <c r="E228" i="84"/>
  <c r="I242" i="84"/>
  <c r="E242" i="84" s="1"/>
  <c r="E274" i="84"/>
  <c r="E306" i="84"/>
  <c r="E502" i="84"/>
  <c r="E36" i="84"/>
  <c r="E68" i="84"/>
  <c r="E100" i="84"/>
  <c r="E132" i="84"/>
  <c r="G146" i="84"/>
  <c r="E146" i="84" s="1"/>
  <c r="E148" i="84"/>
  <c r="E170" i="84"/>
  <c r="E184" i="84"/>
  <c r="E206" i="84"/>
  <c r="F220" i="84"/>
  <c r="E221" i="84"/>
  <c r="E244" i="84"/>
  <c r="E258" i="84"/>
  <c r="E290" i="84"/>
  <c r="E322" i="84"/>
  <c r="E336" i="84"/>
  <c r="G330" i="84"/>
  <c r="G328" i="84" s="1"/>
  <c r="E360" i="84"/>
  <c r="G368" i="84"/>
  <c r="E368" i="84" s="1"/>
  <c r="E400" i="84"/>
  <c r="E440" i="84"/>
  <c r="E526" i="84"/>
  <c r="E582" i="84"/>
  <c r="I596" i="84"/>
  <c r="E600" i="84"/>
  <c r="E620" i="84"/>
  <c r="E642" i="84"/>
  <c r="G672" i="84"/>
  <c r="E676" i="84"/>
  <c r="I618" i="84"/>
  <c r="I697" i="84"/>
  <c r="H698" i="84"/>
  <c r="J618" i="84"/>
  <c r="E622" i="84"/>
  <c r="E634" i="84"/>
  <c r="F454" i="84"/>
  <c r="J454" i="84"/>
  <c r="H454" i="84"/>
  <c r="J695" i="84"/>
  <c r="J696" i="84"/>
  <c r="E458" i="84"/>
  <c r="I454" i="84"/>
  <c r="E457" i="84"/>
  <c r="J328" i="84"/>
  <c r="G695" i="84"/>
  <c r="E424" i="84"/>
  <c r="E392" i="84"/>
  <c r="J698" i="84"/>
  <c r="E384" i="84"/>
  <c r="H696" i="84"/>
  <c r="G697" i="84"/>
  <c r="I695" i="84"/>
  <c r="H697" i="84"/>
  <c r="E329" i="84"/>
  <c r="I696" i="84"/>
  <c r="G698" i="84"/>
  <c r="E331" i="84"/>
  <c r="E332" i="84"/>
  <c r="F328" i="84"/>
  <c r="H328" i="84"/>
  <c r="J697" i="84"/>
  <c r="I698" i="84"/>
  <c r="I176" i="84"/>
  <c r="E180" i="84"/>
  <c r="E179" i="84"/>
  <c r="E178" i="84"/>
  <c r="F28" i="84"/>
  <c r="H28" i="84"/>
  <c r="G28" i="84"/>
  <c r="E28" i="84" s="1"/>
  <c r="E30" i="84"/>
  <c r="E31" i="84"/>
  <c r="E455" i="84"/>
  <c r="G456" i="84"/>
  <c r="G454" i="84" s="1"/>
  <c r="E597" i="84"/>
  <c r="H695" i="84"/>
  <c r="F696" i="84"/>
  <c r="E8" i="84"/>
  <c r="E10" i="84"/>
  <c r="E29" i="84"/>
  <c r="E243" i="84"/>
  <c r="J6" i="84"/>
  <c r="H176" i="84"/>
  <c r="G220" i="84"/>
  <c r="E220" i="84" s="1"/>
  <c r="F695" i="84"/>
  <c r="F697" i="84"/>
  <c r="I328" i="84"/>
  <c r="F698" i="84"/>
  <c r="G6" i="84"/>
  <c r="G574" i="84"/>
  <c r="E574" i="84" s="1"/>
  <c r="E113" i="82"/>
  <c r="E112" i="82"/>
  <c r="E672" i="84" l="1"/>
  <c r="E454" i="84"/>
  <c r="E330" i="84"/>
  <c r="E190" i="84"/>
  <c r="E618" i="84"/>
  <c r="H694" i="84"/>
  <c r="J694" i="84"/>
  <c r="E698" i="84"/>
  <c r="I694" i="84"/>
  <c r="E697" i="84"/>
  <c r="E176" i="84"/>
  <c r="E328" i="84"/>
  <c r="G696" i="84"/>
  <c r="G694" i="84" s="1"/>
  <c r="E6" i="84"/>
  <c r="F694" i="84"/>
  <c r="E695" i="84"/>
  <c r="E456" i="84"/>
  <c r="E663" i="83"/>
  <c r="E613" i="83"/>
  <c r="E439" i="83"/>
  <c r="E353" i="83"/>
  <c r="E196" i="83"/>
  <c r="E174" i="83"/>
  <c r="E152" i="83"/>
  <c r="E122" i="83"/>
  <c r="E100" i="83"/>
  <c r="E54" i="83"/>
  <c r="E8" i="83"/>
  <c r="G352" i="83"/>
  <c r="I352" i="83"/>
  <c r="G353" i="83"/>
  <c r="I353" i="83"/>
  <c r="G354" i="83"/>
  <c r="I354" i="83"/>
  <c r="G355" i="83"/>
  <c r="I355" i="83"/>
  <c r="E354" i="83"/>
  <c r="E355" i="83"/>
  <c r="E352" i="83"/>
  <c r="D417" i="83"/>
  <c r="D433" i="83"/>
  <c r="D431" i="83" s="1"/>
  <c r="I431" i="83"/>
  <c r="G431" i="83"/>
  <c r="E431" i="83"/>
  <c r="D425" i="83"/>
  <c r="D423" i="83" s="1"/>
  <c r="I423" i="83"/>
  <c r="G423" i="83"/>
  <c r="E423" i="83"/>
  <c r="D415" i="83"/>
  <c r="I415" i="83"/>
  <c r="G415" i="83"/>
  <c r="E415" i="83"/>
  <c r="D409" i="83"/>
  <c r="D407" i="83" s="1"/>
  <c r="I407" i="83"/>
  <c r="G407" i="83"/>
  <c r="E407" i="83"/>
  <c r="D401" i="83"/>
  <c r="D399" i="83" s="1"/>
  <c r="I399" i="83"/>
  <c r="G399" i="83"/>
  <c r="E399" i="83"/>
  <c r="D393" i="83"/>
  <c r="D391" i="83" s="1"/>
  <c r="I391" i="83"/>
  <c r="G391" i="83"/>
  <c r="E391" i="83"/>
  <c r="D385" i="83"/>
  <c r="D383" i="83" s="1"/>
  <c r="I383" i="83"/>
  <c r="G383" i="83"/>
  <c r="E383" i="83"/>
  <c r="E696" i="84" l="1"/>
  <c r="E694" i="84"/>
  <c r="G195" i="83"/>
  <c r="I195" i="83"/>
  <c r="G196" i="83"/>
  <c r="I196" i="83"/>
  <c r="G197" i="83"/>
  <c r="I197" i="83"/>
  <c r="G198" i="83"/>
  <c r="I198" i="83"/>
  <c r="E197" i="83"/>
  <c r="E198" i="83"/>
  <c r="E195" i="83"/>
  <c r="G289" i="83"/>
  <c r="I289" i="83"/>
  <c r="G345" i="83"/>
  <c r="I345" i="83"/>
  <c r="G337" i="83"/>
  <c r="I337" i="83"/>
  <c r="G329" i="83"/>
  <c r="I329" i="83"/>
  <c r="I321" i="83"/>
  <c r="G321" i="83"/>
  <c r="G313" i="83"/>
  <c r="I313" i="83"/>
  <c r="G305" i="83"/>
  <c r="I305" i="83"/>
  <c r="G297" i="83"/>
  <c r="I297" i="83"/>
  <c r="E297" i="83"/>
  <c r="D349" i="83"/>
  <c r="D348" i="83"/>
  <c r="D347" i="83"/>
  <c r="D346" i="83"/>
  <c r="E345" i="83"/>
  <c r="D341" i="83"/>
  <c r="D340" i="83"/>
  <c r="D339" i="83"/>
  <c r="D338" i="83"/>
  <c r="E337" i="83"/>
  <c r="D333" i="83"/>
  <c r="D332" i="83"/>
  <c r="D331" i="83"/>
  <c r="D330" i="83"/>
  <c r="E329" i="83"/>
  <c r="D325" i="83"/>
  <c r="D324" i="83"/>
  <c r="D323" i="83"/>
  <c r="D322" i="83"/>
  <c r="E321" i="83"/>
  <c r="D317" i="83"/>
  <c r="D316" i="83"/>
  <c r="D315" i="83"/>
  <c r="D314" i="83"/>
  <c r="E313" i="83"/>
  <c r="D309" i="83"/>
  <c r="D308" i="83"/>
  <c r="D307" i="83"/>
  <c r="D306" i="83"/>
  <c r="E305" i="83"/>
  <c r="D301" i="83"/>
  <c r="D300" i="83"/>
  <c r="D299" i="83"/>
  <c r="D298" i="83"/>
  <c r="G53" i="83"/>
  <c r="I53" i="83"/>
  <c r="G54" i="83"/>
  <c r="I54" i="83"/>
  <c r="G55" i="83"/>
  <c r="I55" i="83"/>
  <c r="G56" i="83"/>
  <c r="I56" i="83"/>
  <c r="E55" i="83"/>
  <c r="E56" i="83"/>
  <c r="E53" i="83"/>
  <c r="F21" i="82"/>
  <c r="G21" i="82"/>
  <c r="H21" i="82"/>
  <c r="I21" i="82"/>
  <c r="F22" i="82"/>
  <c r="G22" i="82"/>
  <c r="H22" i="82"/>
  <c r="I22" i="82"/>
  <c r="F23" i="82"/>
  <c r="G23" i="82"/>
  <c r="H23" i="82"/>
  <c r="I23" i="82"/>
  <c r="F24" i="82"/>
  <c r="G24" i="82"/>
  <c r="H24" i="82"/>
  <c r="I24" i="82"/>
  <c r="E22" i="82"/>
  <c r="E23" i="82"/>
  <c r="E24" i="82"/>
  <c r="E21" i="82"/>
  <c r="D88" i="83"/>
  <c r="D87" i="83"/>
  <c r="D86" i="83"/>
  <c r="D85" i="83"/>
  <c r="I84" i="83"/>
  <c r="G84" i="83"/>
  <c r="E84" i="83"/>
  <c r="D305" i="83" l="1"/>
  <c r="D84" i="83"/>
  <c r="D321" i="83"/>
  <c r="D297" i="83"/>
  <c r="D345" i="83"/>
  <c r="D329" i="83"/>
  <c r="D313" i="83"/>
  <c r="D337" i="83"/>
  <c r="E153" i="83" l="1"/>
  <c r="E158" i="83"/>
  <c r="D158" i="83"/>
  <c r="H158" i="83"/>
  <c r="I158" i="83"/>
  <c r="D160" i="83"/>
  <c r="G151" i="83"/>
  <c r="I151" i="83"/>
  <c r="G152" i="83"/>
  <c r="I152" i="83"/>
  <c r="G153" i="83"/>
  <c r="I153" i="83"/>
  <c r="G154" i="83"/>
  <c r="I154" i="83"/>
  <c r="E154" i="83"/>
  <c r="E151" i="83"/>
  <c r="D169" i="83"/>
  <c r="D168" i="83"/>
  <c r="E166" i="83"/>
  <c r="G158" i="83"/>
  <c r="D166" i="83" l="1"/>
  <c r="D152" i="83"/>
  <c r="D150" i="83" s="1"/>
  <c r="I150" i="83"/>
  <c r="G150" i="83"/>
  <c r="E150" i="83"/>
  <c r="G438" i="83" l="1"/>
  <c r="I438" i="83"/>
  <c r="G439" i="83"/>
  <c r="I439" i="83"/>
  <c r="G440" i="83"/>
  <c r="I440" i="83"/>
  <c r="G441" i="83"/>
  <c r="I441" i="83"/>
  <c r="E440" i="83"/>
  <c r="E441" i="83"/>
  <c r="E438" i="83"/>
  <c r="D607" i="83"/>
  <c r="I605" i="83"/>
  <c r="G605" i="83"/>
  <c r="E605" i="83"/>
  <c r="D605" i="83"/>
  <c r="D599" i="83"/>
  <c r="D597" i="83" s="1"/>
  <c r="I597" i="83"/>
  <c r="G597" i="83"/>
  <c r="E597" i="83"/>
  <c r="D591" i="83"/>
  <c r="D589" i="83" s="1"/>
  <c r="I589" i="83"/>
  <c r="G589" i="83"/>
  <c r="E589" i="83"/>
  <c r="D583" i="83"/>
  <c r="D581" i="83" s="1"/>
  <c r="I581" i="83"/>
  <c r="G581" i="83"/>
  <c r="E581" i="83"/>
  <c r="D575" i="83"/>
  <c r="D573" i="83" s="1"/>
  <c r="I573" i="83"/>
  <c r="G573" i="83"/>
  <c r="E573" i="83"/>
  <c r="D567" i="83"/>
  <c r="D565" i="83" s="1"/>
  <c r="I565" i="83"/>
  <c r="G565" i="83"/>
  <c r="E565" i="83"/>
  <c r="E114" i="82" l="1"/>
  <c r="D455" i="83" l="1"/>
  <c r="D561" i="83"/>
  <c r="D560" i="83"/>
  <c r="D559" i="83"/>
  <c r="D558" i="83"/>
  <c r="G557" i="83"/>
  <c r="E557" i="83"/>
  <c r="D553" i="83"/>
  <c r="D552" i="83"/>
  <c r="D551" i="83"/>
  <c r="D550" i="83"/>
  <c r="G549" i="83"/>
  <c r="E549" i="83"/>
  <c r="D545" i="83"/>
  <c r="D544" i="83"/>
  <c r="D543" i="83"/>
  <c r="D542" i="83"/>
  <c r="G541" i="83"/>
  <c r="E541" i="83"/>
  <c r="D537" i="83"/>
  <c r="D536" i="83"/>
  <c r="D535" i="83"/>
  <c r="D534" i="83"/>
  <c r="G533" i="83"/>
  <c r="E533" i="83"/>
  <c r="D529" i="83"/>
  <c r="D528" i="83"/>
  <c r="D527" i="83"/>
  <c r="D526" i="83"/>
  <c r="G525" i="83"/>
  <c r="E525" i="83"/>
  <c r="D521" i="83"/>
  <c r="D520" i="83"/>
  <c r="D519" i="83"/>
  <c r="D518" i="83"/>
  <c r="G517" i="83"/>
  <c r="E517" i="83"/>
  <c r="D513" i="83"/>
  <c r="D512" i="83"/>
  <c r="D511" i="83"/>
  <c r="D510" i="83"/>
  <c r="G509" i="83"/>
  <c r="E509" i="83"/>
  <c r="D505" i="83"/>
  <c r="D504" i="83"/>
  <c r="D503" i="83"/>
  <c r="D502" i="83"/>
  <c r="G501" i="83"/>
  <c r="E501" i="83"/>
  <c r="D497" i="83"/>
  <c r="D496" i="83"/>
  <c r="D495" i="83"/>
  <c r="D494" i="83"/>
  <c r="G493" i="83"/>
  <c r="E493" i="83"/>
  <c r="D489" i="83"/>
  <c r="D488" i="83"/>
  <c r="D487" i="83"/>
  <c r="D486" i="83"/>
  <c r="G485" i="83"/>
  <c r="E485" i="83"/>
  <c r="D481" i="83"/>
  <c r="D480" i="83"/>
  <c r="D479" i="83"/>
  <c r="D478" i="83"/>
  <c r="G477" i="83"/>
  <c r="E477" i="83"/>
  <c r="D473" i="83"/>
  <c r="D472" i="83"/>
  <c r="D471" i="83"/>
  <c r="D470" i="83"/>
  <c r="G469" i="83"/>
  <c r="E469" i="83"/>
  <c r="D465" i="83"/>
  <c r="D464" i="83"/>
  <c r="D463" i="83"/>
  <c r="D462" i="83"/>
  <c r="G461" i="83"/>
  <c r="E461" i="83"/>
  <c r="D457" i="83"/>
  <c r="D456" i="83"/>
  <c r="D454" i="83"/>
  <c r="G453" i="83"/>
  <c r="E453" i="83"/>
  <c r="D449" i="83"/>
  <c r="D448" i="83"/>
  <c r="D447" i="83"/>
  <c r="D446" i="83"/>
  <c r="G445" i="83"/>
  <c r="E445" i="83"/>
  <c r="G87" i="82"/>
  <c r="I87" i="82"/>
  <c r="G88" i="82"/>
  <c r="I88" i="82"/>
  <c r="G89" i="82"/>
  <c r="I89" i="82"/>
  <c r="G90" i="82"/>
  <c r="I90" i="82"/>
  <c r="E88" i="82"/>
  <c r="E89" i="82"/>
  <c r="E90" i="82"/>
  <c r="E87" i="82"/>
  <c r="D105" i="82"/>
  <c r="D104" i="82"/>
  <c r="D103" i="82"/>
  <c r="D102" i="82"/>
  <c r="G101" i="82"/>
  <c r="E101" i="82"/>
  <c r="D440" i="83" l="1"/>
  <c r="D439" i="83"/>
  <c r="I437" i="83"/>
  <c r="G437" i="83"/>
  <c r="E437" i="83"/>
  <c r="D441" i="83"/>
  <c r="D438" i="83"/>
  <c r="D461" i="83"/>
  <c r="D477" i="83"/>
  <c r="D493" i="83"/>
  <c r="D501" i="83"/>
  <c r="D541" i="83"/>
  <c r="D517" i="83"/>
  <c r="D469" i="83"/>
  <c r="D525" i="83"/>
  <c r="D549" i="83"/>
  <c r="D557" i="83"/>
  <c r="D445" i="83"/>
  <c r="D453" i="83"/>
  <c r="D485" i="83"/>
  <c r="D509" i="83"/>
  <c r="D533" i="83"/>
  <c r="D101" i="82"/>
  <c r="D437" i="83" l="1"/>
  <c r="E66" i="82" l="1"/>
  <c r="G65" i="82"/>
  <c r="I65" i="82"/>
  <c r="G66" i="82"/>
  <c r="I66" i="82"/>
  <c r="G67" i="82"/>
  <c r="I67" i="82"/>
  <c r="G68" i="82"/>
  <c r="I68" i="82"/>
  <c r="E67" i="82"/>
  <c r="E68" i="82"/>
  <c r="E65" i="82"/>
  <c r="D293" i="83"/>
  <c r="D292" i="83"/>
  <c r="D291" i="83"/>
  <c r="D290" i="83"/>
  <c r="E289" i="83"/>
  <c r="G626" i="83"/>
  <c r="I626" i="83"/>
  <c r="G627" i="83"/>
  <c r="I627" i="83"/>
  <c r="G628" i="83"/>
  <c r="I628" i="83"/>
  <c r="G629" i="83"/>
  <c r="I629" i="83"/>
  <c r="E627" i="83"/>
  <c r="E628" i="83"/>
  <c r="E629" i="83"/>
  <c r="E626" i="83"/>
  <c r="D637" i="83"/>
  <c r="D636" i="83"/>
  <c r="D635" i="83"/>
  <c r="D634" i="83"/>
  <c r="G633" i="83"/>
  <c r="E633" i="83"/>
  <c r="G612" i="83"/>
  <c r="I612" i="83"/>
  <c r="G613" i="83"/>
  <c r="I613" i="83"/>
  <c r="G614" i="83"/>
  <c r="I614" i="83"/>
  <c r="G615" i="83"/>
  <c r="I615" i="83"/>
  <c r="E614" i="83"/>
  <c r="E615" i="83"/>
  <c r="E612" i="83"/>
  <c r="D623" i="83"/>
  <c r="D622" i="83"/>
  <c r="D621" i="83"/>
  <c r="D620" i="83"/>
  <c r="G619" i="83"/>
  <c r="E619" i="83"/>
  <c r="D289" i="83" l="1"/>
  <c r="E625" i="83"/>
  <c r="E611" i="83"/>
  <c r="I625" i="83"/>
  <c r="D626" i="83"/>
  <c r="D628" i="83"/>
  <c r="D627" i="83"/>
  <c r="I611" i="83"/>
  <c r="G611" i="83"/>
  <c r="G625" i="83"/>
  <c r="D629" i="83"/>
  <c r="D614" i="83"/>
  <c r="D613" i="83"/>
  <c r="D633" i="83"/>
  <c r="D612" i="83"/>
  <c r="D615" i="83"/>
  <c r="D619" i="83"/>
  <c r="D680" i="83"/>
  <c r="D681" i="83"/>
  <c r="D678" i="83"/>
  <c r="D672" i="83"/>
  <c r="D673" i="83"/>
  <c r="D670" i="83"/>
  <c r="D664" i="83"/>
  <c r="D665" i="83"/>
  <c r="D662" i="83"/>
  <c r="G654" i="83"/>
  <c r="I654" i="83"/>
  <c r="G655" i="83"/>
  <c r="I655" i="83"/>
  <c r="G656" i="83"/>
  <c r="I656" i="83"/>
  <c r="G657" i="83"/>
  <c r="I657" i="83"/>
  <c r="E656" i="83"/>
  <c r="E657" i="83"/>
  <c r="E654" i="83"/>
  <c r="E679" i="83"/>
  <c r="D679" i="83" s="1"/>
  <c r="I677" i="83"/>
  <c r="G677" i="83"/>
  <c r="E671" i="83"/>
  <c r="I669" i="83"/>
  <c r="G669" i="83"/>
  <c r="D663" i="83"/>
  <c r="I661" i="83"/>
  <c r="G661" i="83"/>
  <c r="D671" i="83" l="1"/>
  <c r="D669" i="83" s="1"/>
  <c r="E655" i="83"/>
  <c r="D677" i="83"/>
  <c r="D625" i="83"/>
  <c r="I653" i="83"/>
  <c r="D655" i="83"/>
  <c r="D656" i="83"/>
  <c r="D611" i="83"/>
  <c r="D654" i="83"/>
  <c r="G653" i="83"/>
  <c r="D657" i="83"/>
  <c r="D661" i="83"/>
  <c r="D370" i="83"/>
  <c r="D378" i="83"/>
  <c r="D362" i="83"/>
  <c r="E359" i="83"/>
  <c r="E653" i="83" l="1"/>
  <c r="D653" i="83"/>
  <c r="D355" i="83"/>
  <c r="D352" i="83"/>
  <c r="D353" i="83"/>
  <c r="D354" i="83"/>
  <c r="D351" i="83" l="1"/>
  <c r="D377" i="83" l="1"/>
  <c r="D375" i="83" s="1"/>
  <c r="I375" i="83"/>
  <c r="G375" i="83"/>
  <c r="E375" i="83"/>
  <c r="D369" i="83"/>
  <c r="D367" i="83" s="1"/>
  <c r="I367" i="83"/>
  <c r="G367" i="83"/>
  <c r="E367" i="83"/>
  <c r="D361" i="83"/>
  <c r="D359" i="83" s="1"/>
  <c r="I359" i="83"/>
  <c r="G359" i="83"/>
  <c r="G640" i="83" l="1"/>
  <c r="I640" i="83"/>
  <c r="G641" i="83"/>
  <c r="I641" i="83"/>
  <c r="G642" i="83"/>
  <c r="I642" i="83"/>
  <c r="G643" i="83"/>
  <c r="I643" i="83"/>
  <c r="E641" i="83"/>
  <c r="E685" i="83" s="1"/>
  <c r="E642" i="83"/>
  <c r="E643" i="83"/>
  <c r="E640" i="83"/>
  <c r="D651" i="83"/>
  <c r="D650" i="83"/>
  <c r="D649" i="83"/>
  <c r="D648" i="83"/>
  <c r="G647" i="83"/>
  <c r="E647" i="83"/>
  <c r="D640" i="83" l="1"/>
  <c r="D641" i="83"/>
  <c r="I639" i="83"/>
  <c r="E639" i="83"/>
  <c r="G639" i="83"/>
  <c r="D643" i="83"/>
  <c r="D642" i="83"/>
  <c r="D647" i="83"/>
  <c r="D639" i="83" l="1"/>
  <c r="G121" i="83" l="1"/>
  <c r="I121" i="83"/>
  <c r="G122" i="83"/>
  <c r="I122" i="83"/>
  <c r="G123" i="83"/>
  <c r="I123" i="83"/>
  <c r="G124" i="83"/>
  <c r="I124" i="83"/>
  <c r="E123" i="83"/>
  <c r="E124" i="83"/>
  <c r="E121" i="83"/>
  <c r="D146" i="83"/>
  <c r="D144" i="83" s="1"/>
  <c r="I144" i="83"/>
  <c r="G144" i="83"/>
  <c r="E144" i="83"/>
  <c r="D138" i="83"/>
  <c r="D136" i="83" s="1"/>
  <c r="I136" i="83"/>
  <c r="G136" i="83"/>
  <c r="E136" i="83"/>
  <c r="G99" i="83" l="1"/>
  <c r="I99" i="83"/>
  <c r="G100" i="83"/>
  <c r="I100" i="83"/>
  <c r="G101" i="83"/>
  <c r="I101" i="83"/>
  <c r="G102" i="83"/>
  <c r="I102" i="83"/>
  <c r="E101" i="83"/>
  <c r="E102" i="83"/>
  <c r="E99" i="83"/>
  <c r="D102" i="83" l="1"/>
  <c r="D101" i="83"/>
  <c r="D100" i="83"/>
  <c r="E98" i="83"/>
  <c r="G98" i="83"/>
  <c r="D99" i="83"/>
  <c r="I98" i="83"/>
  <c r="G7" i="83"/>
  <c r="I7" i="83"/>
  <c r="G8" i="83"/>
  <c r="I8" i="83"/>
  <c r="G9" i="83"/>
  <c r="I9" i="83"/>
  <c r="G10" i="83"/>
  <c r="I10" i="83"/>
  <c r="E9" i="83"/>
  <c r="E10" i="83"/>
  <c r="E7" i="83"/>
  <c r="D98" i="83" l="1"/>
  <c r="D48" i="83"/>
  <c r="D46" i="83" s="1"/>
  <c r="I46" i="83"/>
  <c r="G46" i="83"/>
  <c r="E46" i="83"/>
  <c r="D286" i="83"/>
  <c r="D285" i="83"/>
  <c r="D284" i="83"/>
  <c r="D283" i="83"/>
  <c r="G282" i="83"/>
  <c r="E282" i="83"/>
  <c r="D278" i="83"/>
  <c r="D277" i="83"/>
  <c r="D276" i="83"/>
  <c r="D275" i="83"/>
  <c r="G274" i="83"/>
  <c r="E274" i="83"/>
  <c r="D94" i="83"/>
  <c r="G92" i="83"/>
  <c r="I92" i="83"/>
  <c r="D96" i="83"/>
  <c r="D95" i="83"/>
  <c r="D93" i="83"/>
  <c r="E92" i="83"/>
  <c r="D274" i="83" l="1"/>
  <c r="D282" i="83"/>
  <c r="D92" i="83"/>
  <c r="D98" i="82"/>
  <c r="D97" i="82"/>
  <c r="D96" i="82"/>
  <c r="D95" i="82"/>
  <c r="G94" i="82"/>
  <c r="E94" i="82"/>
  <c r="D89" i="82" l="1"/>
  <c r="D90" i="82"/>
  <c r="E86" i="82"/>
  <c r="I86" i="82"/>
  <c r="D88" i="82"/>
  <c r="G86" i="82"/>
  <c r="D94" i="82"/>
  <c r="D87" i="82"/>
  <c r="G173" i="83"/>
  <c r="G684" i="83" s="1"/>
  <c r="I173" i="83"/>
  <c r="I684" i="83" s="1"/>
  <c r="G174" i="83"/>
  <c r="G685" i="83" s="1"/>
  <c r="I174" i="83"/>
  <c r="I685" i="83" s="1"/>
  <c r="G175" i="83"/>
  <c r="G686" i="83" s="1"/>
  <c r="I175" i="83"/>
  <c r="I686" i="83" s="1"/>
  <c r="G176" i="83"/>
  <c r="G687" i="83" s="1"/>
  <c r="I176" i="83"/>
  <c r="I687" i="83" s="1"/>
  <c r="E175" i="83"/>
  <c r="E686" i="83" s="1"/>
  <c r="E176" i="83"/>
  <c r="E687" i="83" s="1"/>
  <c r="E173" i="83"/>
  <c r="E684" i="83" s="1"/>
  <c r="D191" i="83"/>
  <c r="D190" i="83"/>
  <c r="I188" i="83"/>
  <c r="G188" i="83"/>
  <c r="E188" i="83"/>
  <c r="D183" i="83"/>
  <c r="D182" i="83"/>
  <c r="I180" i="83"/>
  <c r="G180" i="83"/>
  <c r="E180" i="83"/>
  <c r="D174" i="83" l="1"/>
  <c r="E172" i="83"/>
  <c r="I172" i="83"/>
  <c r="D176" i="83"/>
  <c r="D175" i="83"/>
  <c r="G172" i="83"/>
  <c r="D86" i="82"/>
  <c r="D188" i="83"/>
  <c r="D173" i="83"/>
  <c r="D180" i="83"/>
  <c r="D172" i="83" l="1"/>
  <c r="D84" i="82"/>
  <c r="D83" i="82"/>
  <c r="D82" i="82"/>
  <c r="D81" i="82"/>
  <c r="G80" i="82"/>
  <c r="E80" i="82"/>
  <c r="D80" i="82" l="1"/>
  <c r="E64" i="82"/>
  <c r="D65" i="82"/>
  <c r="I64" i="82"/>
  <c r="G64" i="82"/>
  <c r="D67" i="82"/>
  <c r="D68" i="82"/>
  <c r="D268" i="83"/>
  <c r="D260" i="83"/>
  <c r="D252" i="83"/>
  <c r="D236" i="83"/>
  <c r="D244" i="83"/>
  <c r="D228" i="83"/>
  <c r="D220" i="83"/>
  <c r="D212" i="83"/>
  <c r="D204" i="83"/>
  <c r="G226" i="83"/>
  <c r="G210" i="83"/>
  <c r="D270" i="83"/>
  <c r="D269" i="83"/>
  <c r="D267" i="83"/>
  <c r="H266" i="83"/>
  <c r="F266" i="83"/>
  <c r="E266" i="83"/>
  <c r="D262" i="83"/>
  <c r="D261" i="83"/>
  <c r="D259" i="83"/>
  <c r="H258" i="83"/>
  <c r="F258" i="83"/>
  <c r="E258" i="83"/>
  <c r="D254" i="83"/>
  <c r="D253" i="83"/>
  <c r="D251" i="83"/>
  <c r="H250" i="83"/>
  <c r="F250" i="83"/>
  <c r="E250" i="83"/>
  <c r="D246" i="83"/>
  <c r="D245" i="83"/>
  <c r="D243" i="83"/>
  <c r="E242" i="83"/>
  <c r="D238" i="83"/>
  <c r="D237" i="83"/>
  <c r="D235" i="83"/>
  <c r="E234" i="83"/>
  <c r="D230" i="83"/>
  <c r="D229" i="83"/>
  <c r="D227" i="83"/>
  <c r="E226" i="83"/>
  <c r="D222" i="83"/>
  <c r="D221" i="83"/>
  <c r="D219" i="83"/>
  <c r="E218" i="83"/>
  <c r="D214" i="83"/>
  <c r="D213" i="83"/>
  <c r="D211" i="83"/>
  <c r="E210" i="83"/>
  <c r="D206" i="83"/>
  <c r="D205" i="83"/>
  <c r="D203" i="83"/>
  <c r="E202" i="83"/>
  <c r="D76" i="82"/>
  <c r="D75" i="82"/>
  <c r="D74" i="82"/>
  <c r="D73" i="82"/>
  <c r="G72" i="82"/>
  <c r="E72" i="82"/>
  <c r="G43" i="82"/>
  <c r="I43" i="82"/>
  <c r="G44" i="82"/>
  <c r="I44" i="82"/>
  <c r="G45" i="82"/>
  <c r="I45" i="82"/>
  <c r="G46" i="82"/>
  <c r="I46" i="82"/>
  <c r="E44" i="82"/>
  <c r="E45" i="82"/>
  <c r="E46" i="82"/>
  <c r="E43" i="82"/>
  <c r="D116" i="83"/>
  <c r="D114" i="83" s="1"/>
  <c r="G114" i="83"/>
  <c r="E114" i="83"/>
  <c r="D108" i="83"/>
  <c r="D106" i="83" s="1"/>
  <c r="G106" i="83"/>
  <c r="E106" i="83"/>
  <c r="D40" i="82"/>
  <c r="D39" i="82"/>
  <c r="D38" i="82"/>
  <c r="D37" i="82"/>
  <c r="I36" i="82"/>
  <c r="G36" i="82"/>
  <c r="E36" i="82"/>
  <c r="D196" i="83" l="1"/>
  <c r="D195" i="83"/>
  <c r="D242" i="83"/>
  <c r="D197" i="83"/>
  <c r="D198" i="83"/>
  <c r="D234" i="83"/>
  <c r="D66" i="82"/>
  <c r="D64" i="82" s="1"/>
  <c r="D123" i="83"/>
  <c r="D72" i="82"/>
  <c r="D226" i="83"/>
  <c r="D56" i="83"/>
  <c r="D53" i="83"/>
  <c r="D121" i="83"/>
  <c r="D210" i="83"/>
  <c r="D250" i="83"/>
  <c r="D258" i="83"/>
  <c r="D218" i="83"/>
  <c r="D266" i="83"/>
  <c r="D202" i="83"/>
  <c r="D122" i="83"/>
  <c r="D124" i="83"/>
  <c r="I120" i="83"/>
  <c r="G120" i="83"/>
  <c r="E120" i="83"/>
  <c r="D55" i="83"/>
  <c r="D46" i="82"/>
  <c r="D43" i="82"/>
  <c r="I42" i="82"/>
  <c r="D45" i="82"/>
  <c r="G42" i="82"/>
  <c r="D44" i="82"/>
  <c r="E42" i="82"/>
  <c r="D36" i="82"/>
  <c r="D42" i="82" l="1"/>
  <c r="D120" i="83"/>
  <c r="D21" i="82" l="1"/>
  <c r="D24" i="82"/>
  <c r="G7" i="82"/>
  <c r="G108" i="82" s="1"/>
  <c r="I7" i="82"/>
  <c r="I108" i="82" s="1"/>
  <c r="G8" i="82"/>
  <c r="G109" i="82" s="1"/>
  <c r="I8" i="82"/>
  <c r="I109" i="82" s="1"/>
  <c r="G9" i="82"/>
  <c r="I9" i="82"/>
  <c r="G10" i="82"/>
  <c r="I10" i="82"/>
  <c r="E8" i="82"/>
  <c r="E109" i="82" s="1"/>
  <c r="E9" i="82"/>
  <c r="E10" i="82"/>
  <c r="E7" i="82"/>
  <c r="E108" i="82" s="1"/>
  <c r="D71" i="83"/>
  <c r="I68" i="83"/>
  <c r="D62" i="83"/>
  <c r="D63" i="83"/>
  <c r="D64" i="83"/>
  <c r="D61" i="83"/>
  <c r="D78" i="83"/>
  <c r="D76" i="83" s="1"/>
  <c r="I76" i="83"/>
  <c r="G76" i="83"/>
  <c r="E76" i="83"/>
  <c r="D108" i="82" l="1"/>
  <c r="D10" i="82"/>
  <c r="D8" i="82"/>
  <c r="D7" i="83"/>
  <c r="D7" i="82"/>
  <c r="D9" i="82"/>
  <c r="D10" i="83"/>
  <c r="D9" i="83"/>
  <c r="E20" i="82"/>
  <c r="I20" i="82"/>
  <c r="D22" i="82"/>
  <c r="I6" i="82"/>
  <c r="G6" i="82"/>
  <c r="G20" i="82"/>
  <c r="D23" i="82"/>
  <c r="E6" i="82"/>
  <c r="D60" i="83"/>
  <c r="D8" i="83"/>
  <c r="E6" i="83"/>
  <c r="D40" i="83"/>
  <c r="D38" i="83" s="1"/>
  <c r="I38" i="83"/>
  <c r="G38" i="83"/>
  <c r="E38" i="83"/>
  <c r="D32" i="83"/>
  <c r="D30" i="83" s="1"/>
  <c r="I30" i="83"/>
  <c r="G30" i="83"/>
  <c r="E30" i="83"/>
  <c r="D24" i="83"/>
  <c r="D22" i="83" s="1"/>
  <c r="I22" i="83"/>
  <c r="G22" i="83"/>
  <c r="E22" i="83"/>
  <c r="I14" i="82"/>
  <c r="D6" i="82" l="1"/>
  <c r="D20" i="82"/>
  <c r="D62" i="82"/>
  <c r="D61" i="82"/>
  <c r="D60" i="82"/>
  <c r="D59" i="82"/>
  <c r="G58" i="82"/>
  <c r="E58" i="82"/>
  <c r="D54" i="82"/>
  <c r="D53" i="82"/>
  <c r="D52" i="82"/>
  <c r="D51" i="82"/>
  <c r="G50" i="82"/>
  <c r="E50" i="82"/>
  <c r="D32" i="82"/>
  <c r="D31" i="82"/>
  <c r="D30" i="82"/>
  <c r="D29" i="82"/>
  <c r="G28" i="82"/>
  <c r="E28" i="82"/>
  <c r="D18" i="82"/>
  <c r="D17" i="82"/>
  <c r="D16" i="82"/>
  <c r="D15" i="82"/>
  <c r="G14" i="82"/>
  <c r="E14" i="82"/>
  <c r="D50" i="82" l="1"/>
  <c r="D58" i="82"/>
  <c r="D28" i="82"/>
  <c r="D14" i="82"/>
  <c r="D130" i="83" l="1"/>
  <c r="D128" i="83" s="1"/>
  <c r="I128" i="83"/>
  <c r="G128" i="83"/>
  <c r="E128" i="83"/>
  <c r="I351" i="83"/>
  <c r="G351" i="83"/>
  <c r="E351" i="83"/>
  <c r="J194" i="83"/>
  <c r="I194" i="83"/>
  <c r="G194" i="83"/>
  <c r="E194" i="83"/>
  <c r="D70" i="83"/>
  <c r="D68" i="83" s="1"/>
  <c r="G68" i="83"/>
  <c r="E68" i="83"/>
  <c r="I60" i="83"/>
  <c r="G60" i="83"/>
  <c r="E60" i="83"/>
  <c r="I52" i="83"/>
  <c r="E52" i="83"/>
  <c r="G52" i="83"/>
  <c r="D16" i="83"/>
  <c r="D14" i="83" s="1"/>
  <c r="I14" i="83"/>
  <c r="G14" i="83"/>
  <c r="E14" i="83"/>
  <c r="G6" i="83"/>
  <c r="D6" i="83"/>
  <c r="I683" i="83" l="1"/>
  <c r="D54" i="83"/>
  <c r="D52" i="83" s="1"/>
  <c r="D194" i="83"/>
  <c r="G683" i="83"/>
  <c r="I6" i="83"/>
  <c r="G107" i="82"/>
  <c r="I107" i="82"/>
  <c r="E683" i="83" l="1"/>
  <c r="D685" i="83"/>
  <c r="D683" i="83" s="1"/>
  <c r="D109" i="82"/>
  <c r="E107" i="82"/>
  <c r="D107" i="82" s="1"/>
</calcChain>
</file>

<file path=xl/comments1.xml><?xml version="1.0" encoding="utf-8"?>
<comments xmlns="http://schemas.openxmlformats.org/spreadsheetml/2006/main">
  <authors>
    <author>Адуллин Андрей Зильфатович</author>
  </authors>
  <commentList>
    <comment ref="G316" authorId="0" shapeId="0">
      <text>
        <r>
          <rPr>
            <b/>
            <sz val="9"/>
            <color indexed="81"/>
            <rFont val="Tahoma"/>
            <family val="2"/>
            <charset val="204"/>
          </rPr>
          <t>Адуллин Андрей Зильфатович: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ГРБС</t>
        </r>
      </text>
    </comment>
  </commentList>
</comments>
</file>

<file path=xl/sharedStrings.xml><?xml version="1.0" encoding="utf-8"?>
<sst xmlns="http://schemas.openxmlformats.org/spreadsheetml/2006/main" count="3102" uniqueCount="686">
  <si>
    <t>федеральный бюджет</t>
  </si>
  <si>
    <t>краевой бюджет</t>
  </si>
  <si>
    <t>местные бюджеты</t>
  </si>
  <si>
    <t>внебюджетные источники</t>
  </si>
  <si>
    <t xml:space="preserve">мощность </t>
  </si>
  <si>
    <t>Итого</t>
  </si>
  <si>
    <t>наличие ПД</t>
  </si>
  <si>
    <t>муниципальная</t>
  </si>
  <si>
    <t>Петропавловск-Камчатский городской округ</t>
  </si>
  <si>
    <t>1.</t>
  </si>
  <si>
    <t>1.1.</t>
  </si>
  <si>
    <t>субсидии на софинансирование  капитальных вложений в объекты государственной (муниципальной) собственности</t>
  </si>
  <si>
    <t>получатель средств краевого бюджета</t>
  </si>
  <si>
    <t>2019 год</t>
  </si>
  <si>
    <t>государственный (муниципальный) заказчик Камчатского  края</t>
  </si>
  <si>
    <t>способ финансового обеспечения осуществления капитальных вложений</t>
  </si>
  <si>
    <t>срок ввода в эксплуатацию и/или нормативный срок реализации объекта Инвестиционной программы</t>
  </si>
  <si>
    <t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</si>
  <si>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>форма собственности</t>
  </si>
  <si>
    <t>наименование муниципального образования (муниципальных образований), на территории (ях) которого (ых) расположен (ы) объект (ы) Инвестиционной программы</t>
  </si>
  <si>
    <t>сметная стоимость в ценах соответствующих лет или предполагаемая (предельная) стоимость, либо стоимость приобретения</t>
  </si>
  <si>
    <t>2021 год</t>
  </si>
  <si>
    <t>2020 год</t>
  </si>
  <si>
    <t>Администрация Петропавловск-Камчатского городского округа</t>
  </si>
  <si>
    <t>2023 год</t>
  </si>
  <si>
    <t>разработка проектной документации</t>
  </si>
  <si>
    <t>№ п/п</t>
  </si>
  <si>
    <t>срок подготовки проектной документации</t>
  </si>
  <si>
    <t xml:space="preserve">статус </t>
  </si>
  <si>
    <t>2024 год</t>
  </si>
  <si>
    <t>региональная</t>
  </si>
  <si>
    <t>вновь начинаемый</t>
  </si>
  <si>
    <t>переходящий</t>
  </si>
  <si>
    <t>Агентство по ветеринарии Камчатского края</t>
  </si>
  <si>
    <t>субсидии на осуществление капитальных вложений в объекты государственной (муниципальной) собственности бюджетных учреждений</t>
  </si>
  <si>
    <t>Усть-Большерецкий муниципальный район</t>
  </si>
  <si>
    <t>Елизовский муниципальный район</t>
  </si>
  <si>
    <t>Строительство помещения ветеринарной лечебницы в с. Эссо Быстринского района Камчатского края</t>
  </si>
  <si>
    <t>2021 год, 1 год</t>
  </si>
  <si>
    <t>КГБУ "Быстринская рай СББЖ"</t>
  </si>
  <si>
    <t>Быстринский муниципальный район</t>
  </si>
  <si>
    <t>2019 год, 1 год</t>
  </si>
  <si>
    <t>4681,72 тыс. рублей/2846,04 тыс. рублей</t>
  </si>
  <si>
    <t>Вилючинский городской округ</t>
  </si>
  <si>
    <t>бюджетные инвестиции в объекты капитального строительства государственной (муниципальной) собственности</t>
  </si>
  <si>
    <t>3715,36 тыс. рублей/2460,99 тыс. рублей</t>
  </si>
  <si>
    <t>Мильковский муниципальный район</t>
  </si>
  <si>
    <t>Министерство строительства Камчатского края</t>
  </si>
  <si>
    <t>12.</t>
  </si>
  <si>
    <t>Государственная программа Камчатского края "Обращение с отходами производства и потребления в Камчатском крае"</t>
  </si>
  <si>
    <t>Агентство по обращению с отходами Камчатского края</t>
  </si>
  <si>
    <t>Государственная программа Камчатского края "Обращение с отходами производства и потребления в Камчатском крае". Подпрограмма "Развитие комплексной системы обращения с твердыми коммунальными отходами на территории Камчатского края"</t>
  </si>
  <si>
    <t>субсидии на софинансирование капитальных вложений в объекты государственной (муниципальной) собственности</t>
  </si>
  <si>
    <t>Тигильский муниципальный район</t>
  </si>
  <si>
    <t>Проектирование и строительство полигона твердых бытовых отходов на территории Мильковского муниципального района (проектные работы)</t>
  </si>
  <si>
    <t>2020-2021 годы</t>
  </si>
  <si>
    <t>Государственное унитарное предприятие Камчатского края "Спецтранс"</t>
  </si>
  <si>
    <t>Проектирование и строительство полигона твердых коммунальных отходов в с. Каменское, Пенжинского муниципального района (проектные работы)</t>
  </si>
  <si>
    <t>2025 год</t>
  </si>
  <si>
    <t>2020-2022 годы</t>
  </si>
  <si>
    <t>Пенжинский муниципальный район</t>
  </si>
  <si>
    <t>Проектирование и строительство полигона твердых коммунальных отходов в с. Усть-Хайрюзово, Тигильского муниципального района (проектные работы)</t>
  </si>
  <si>
    <t>Соболевский муниципальный район</t>
  </si>
  <si>
    <t>Проектирование и строительство полигона твердых коммунальных отходов в п. Оссора, Карагинского муниципального района (проектные работы)</t>
  </si>
  <si>
    <t>2022-2023 годы</t>
  </si>
  <si>
    <t>Карагинский муниципальный район</t>
  </si>
  <si>
    <t>Проектирование и строительство полигона твердых коммунальных отходов в Петропавловске-Камчатском городском округе (проектные работы)</t>
  </si>
  <si>
    <t>2027 год</t>
  </si>
  <si>
    <t>2021-2022 годы</t>
  </si>
  <si>
    <t>Проектирование и строительство полигона твердых коммунальных отходов в п. Тиличики, Олюторского муниципального района (проектные работы)</t>
  </si>
  <si>
    <t>Олюторский муниципальный район</t>
  </si>
  <si>
    <t>Министерство имущественных и земельных отношений Камчатского края</t>
  </si>
  <si>
    <t>Приобретение жилых помещений в собственность Камчатского края для обеспечения служебными жилыми помещениями медицинских работников здравоохранения Камчатского края</t>
  </si>
  <si>
    <t>Министерство ЖКХ и энергетики Камчатского края</t>
  </si>
  <si>
    <t>Администрация городского округа "поселок Палана"</t>
  </si>
  <si>
    <t>Муниципальная</t>
  </si>
  <si>
    <t>Переходящий (высокой степени готовности)</t>
  </si>
  <si>
    <t>Корректировка проектной документации</t>
  </si>
  <si>
    <t>2,7057 км</t>
  </si>
  <si>
    <t>Новолесновское сельское поселение</t>
  </si>
  <si>
    <t>Администрация Новолесновского сельского поселения</t>
  </si>
  <si>
    <t>Вновь начинаемый</t>
  </si>
  <si>
    <t>Нет</t>
  </si>
  <si>
    <t>Разработка проектной документации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</si>
  <si>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</si>
  <si>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КГУП "Камчатский водоканал"</t>
  </si>
  <si>
    <t>Региональная</t>
  </si>
  <si>
    <t>Переходящий</t>
  </si>
  <si>
    <t>2*1665 п.м.</t>
  </si>
  <si>
    <t>2100 п.м.</t>
  </si>
  <si>
    <t>Вновь начинаемый объект</t>
  </si>
  <si>
    <t>Эссовское сельское поселение</t>
  </si>
  <si>
    <t>Администрация Быстринского муниципального района</t>
  </si>
  <si>
    <t>Эссовское сельское поселение Быстринский муниципальный район</t>
  </si>
  <si>
    <t>100 м. куб/сутки</t>
  </si>
  <si>
    <t>Сельское поселение  "село Лесная"</t>
  </si>
  <si>
    <t>администрация сельского поселения  "село Лесная"</t>
  </si>
  <si>
    <t>5800,50 п.м.</t>
  </si>
  <si>
    <t>Городкой округ "поселок Палана"</t>
  </si>
  <si>
    <t>28 575 п.м.</t>
  </si>
  <si>
    <t>Ключевское сельское поселение</t>
  </si>
  <si>
    <t>Администрация Ключевского сельского поселения</t>
  </si>
  <si>
    <t>Усть-Камчатский муниципальный район</t>
  </si>
  <si>
    <t>Сельское поселение "село Пахачи"</t>
  </si>
  <si>
    <t>Администрация сельского поселения "село Пахачи"</t>
  </si>
  <si>
    <t>Разработка проектной документациит</t>
  </si>
  <si>
    <t>Обустройство очистных сооружений и строительство централизованнной системы (КНС)  в сельском поселении "село Усть-Хайрюзово" (в том числе проектные работы и государственная экспертиза проектной документации)</t>
  </si>
  <si>
    <t>Сельское поселение "село Усть-Хайрюзово"</t>
  </si>
  <si>
    <t>Администрация сельского поселения "село Усть-Хайрюзово"</t>
  </si>
  <si>
    <t>нет</t>
  </si>
  <si>
    <t xml:space="preserve"> Строительство очистных сооружений и системы сброса сточных вод в водный объект в селе Пахачи Олюторского района Камчатского края (в том числе разработка проектной документации)</t>
  </si>
  <si>
    <t>Государственная программа Камчатского края "Развитие здравоохранения Камчатского края"</t>
  </si>
  <si>
    <t>бюджетные инвестиции на приобретение объектов недвижимого имущества в государственную (муниципальную) собственность</t>
  </si>
  <si>
    <t>муниципальные образования в Камчатском крае</t>
  </si>
  <si>
    <t>Министерство здравоохранения Камчатского края</t>
  </si>
  <si>
    <t>1.4.</t>
  </si>
  <si>
    <t xml:space="preserve">Елизовский муниципальный район  </t>
  </si>
  <si>
    <t>450 коек/150 посещений в смену</t>
  </si>
  <si>
    <t>КГКУ "Служба заказчика Министерства строительства Камчатского края"</t>
  </si>
  <si>
    <t>2.</t>
  </si>
  <si>
    <t>2.1.</t>
  </si>
  <si>
    <t>2.2.</t>
  </si>
  <si>
    <t>200 мест</t>
  </si>
  <si>
    <t>260 мест</t>
  </si>
  <si>
    <t>150 мест</t>
  </si>
  <si>
    <t>241 место</t>
  </si>
  <si>
    <t>30 мест</t>
  </si>
  <si>
    <t>3.</t>
  </si>
  <si>
    <t>Министерство социального развития и труда Камчатского края</t>
  </si>
  <si>
    <t>4.</t>
  </si>
  <si>
    <t>администрации муниципальных образований в Камчатском крае</t>
  </si>
  <si>
    <t>Переселение граждан из аварийных жилых домов и непригодных для проживания жилых помещений в соответствии с жилищным законодательством</t>
  </si>
  <si>
    <t>2018 год</t>
  </si>
  <si>
    <t>5.</t>
  </si>
  <si>
    <t>5.1.</t>
  </si>
  <si>
    <t>6.</t>
  </si>
  <si>
    <t>7.</t>
  </si>
  <si>
    <t>7.1.</t>
  </si>
  <si>
    <t>8.</t>
  </si>
  <si>
    <t>8.1.</t>
  </si>
  <si>
    <t>250 мест 4208,3 м2</t>
  </si>
  <si>
    <t>Министерство культуры Камчатского края</t>
  </si>
  <si>
    <t>9.</t>
  </si>
  <si>
    <t>10.</t>
  </si>
  <si>
    <t>Министерство транспорта и дорожного строительства Камчатского края</t>
  </si>
  <si>
    <t>КГКУ "Управление автомобильных дорог Камчатского края"</t>
  </si>
  <si>
    <t>Реконструкция автомобильной дороги Петропавловск-Камчатский - Мильково на участке строительства западного обхода г.Елизово км 27 - км 30 с подъездом к аэропорту</t>
  </si>
  <si>
    <t>11.</t>
  </si>
  <si>
    <t>Государственная программа Камчатского края "Развитие здравоохранения Камчатского края". Подпрограмма "Кадровое обеспечение системы здравоохранения"</t>
  </si>
  <si>
    <t xml:space="preserve"> 2022 год</t>
  </si>
  <si>
    <t>приобретение</t>
  </si>
  <si>
    <t>Государственная программа Камчатского края "Развитие здравоохранения Камчатского края". Подпрограмма "Инвестиционные мероприятия в здравоохранении Камчатского края"</t>
  </si>
  <si>
    <t>11 994 770,0 тыс. рублей</t>
  </si>
  <si>
    <t xml:space="preserve">Строительство Камчатской краевой больницы (1 этап)
</t>
  </si>
  <si>
    <t>Государственная программа Камчатского края  "Развитие образования в Камчатском крае"</t>
  </si>
  <si>
    <t>Государственная программа Камчатского края  "Развитие образования в Камчатском крае". Подпрограмма "Развитие дошкольного, общего образования и дополнительного образования детей в Камчатском крае"</t>
  </si>
  <si>
    <t>Министерство образования и молодежной политики Камчатского края</t>
  </si>
  <si>
    <t>Детский сад на 150 мест в п. Оссора Карагинского района</t>
  </si>
  <si>
    <t xml:space="preserve">Детский сад на 150 мест в с. Соболево Соболевского района </t>
  </si>
  <si>
    <t>307 108,63                  тыс. рублей</t>
  </si>
  <si>
    <t>Общеобразовательная школа на 250 мест с. Соболево Соболевского района (в том числе проектные работы)</t>
  </si>
  <si>
    <t>250 мест</t>
  </si>
  <si>
    <t>Строительство детского сада на 30 мест в с. Ковран Тигильского района</t>
  </si>
  <si>
    <t>257 880,56                     тыс. рублей</t>
  </si>
  <si>
    <t>Начальная школа по адресу Космический проезд в г.Петропавловске-Камчатском</t>
  </si>
  <si>
    <t>500 мест</t>
  </si>
  <si>
    <t>738 340,61  тыс.рублей</t>
  </si>
  <si>
    <t>Государственная программа Камчатского края "Развитие культуры в Камчатском крае"</t>
  </si>
  <si>
    <t>Государственная программа Камчатского края "Развитие культуры в Камчатском крае". Подпрограмма "Развитие инфраструктуры в сфере культуры"</t>
  </si>
  <si>
    <t>Камчатский театр кукол г. Петропавловск-Камчатский</t>
  </si>
  <si>
    <t>2022 год, 7 лет</t>
  </si>
  <si>
    <t>Здание МАУК "Городской дом культуры СРВ". Реконструкция.</t>
  </si>
  <si>
    <t xml:space="preserve">Администрация Петропавловск-Камчатского городского округа </t>
  </si>
  <si>
    <t>Реконструкция здания КГБУ ДО "Корякская школа искусств им. Д.Б. Кабалевского"</t>
  </si>
  <si>
    <t>Городской округ «посёлок Палана»</t>
  </si>
  <si>
    <t>Государственная программа Камчатского края "Социальная поддержка граждан в Камчатском крае"</t>
  </si>
  <si>
    <t>Государственная программа Камчатского края "Социальная поддержка граждан в Камчатском крае". Подпрограмма "Развитие системы социального обслуживания населения в Камчатском крае"</t>
  </si>
  <si>
    <t>Строительство нового корпуса КГАСУ СО "Паратунский дом-интернат для престарелых и инвалидов"</t>
  </si>
  <si>
    <t>Государственная программа Камчатского края "Физическая культура, спорт, молодежная политика, отдых и оздоровление детей в Камчатском крае"</t>
  </si>
  <si>
    <t>Государственная программа Камчатского края "Физическая культура, спорт, молодежная политика, отдых и оздоровление детей в Камчатском крае". Подпрограмма "Развитие инфраструктуры для занятий физической культурой и спортом"</t>
  </si>
  <si>
    <t>Стадион "Спартак" в г. Петропавловск-Камчатский</t>
  </si>
  <si>
    <t>2020 год, 3 года</t>
  </si>
  <si>
    <t>Министерство спорта Камчатского края</t>
  </si>
  <si>
    <t>530 012,31 тыс. рублей</t>
  </si>
  <si>
    <t>550 мест/ 176 чел/смену</t>
  </si>
  <si>
    <t>677 894,82 тыс. рублей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</si>
  <si>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</si>
  <si>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края". Подпрограмма "Обеспечение эпизоотического и ветеринарно-санитарного благополучия"</t>
  </si>
  <si>
    <t>Государственная программа Камчатского края "Обеспечение доступным и комфортным жильем жителей Камчатского края"</t>
  </si>
  <si>
    <t>Государственная программа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помещений"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</si>
  <si>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Федерации". 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</si>
  <si>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>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</si>
  <si>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>Строительство 2-х многоквартирных 9-этажных жилых домов в районе ул.Карбышева в г. Петропавловске-Камчатском. Жилой дом № 1 (блок-секции № 1,2,3)</t>
  </si>
  <si>
    <t xml:space="preserve">2020 год
                                     </t>
  </si>
  <si>
    <t>7 717,3 м2</t>
  </si>
  <si>
    <t>749 172,46 тыс. рублей</t>
  </si>
  <si>
    <t>Строительство 2-х многоквартирных 9-этажных жилых домов в районе ул.Карбышева в г. Петропавловске-Камчатском. Жилой дом № 2 (блок-секции № 4,5,6)</t>
  </si>
  <si>
    <t>746 135,24 тыс. рублей</t>
  </si>
  <si>
    <t>Государственная программа Камчатского края "Обеспечение доступным и комфортным жильем жителей Камчатского края". Подпрограмма "Обеспечение жилыми помещениями отдельных категорий граждан"</t>
  </si>
  <si>
    <t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N 253 «О порядке предоставления жилых помещений жилищного фонда Камчатского края по договорам социального найма</t>
  </si>
  <si>
    <t>2020 год, 2 года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</si>
  <si>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</si>
  <si>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"Энергосбережение и повышение энергетической эффективности в Камчатском крае"</t>
  </si>
  <si>
    <t>Строительство системы хозяйственно-питьевого водоснабжения с. Лесная Тигильского района (в том числе разработка проектной документации)</t>
  </si>
  <si>
    <t>Государственная программа Российской Федерации "Обеспечение доступным и комфортным жильём и коммунальными услугами граждан Российской Федерации".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</si>
  <si>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Трубопровод водоснабжения протяженностью 12 км в городе Вилючинске Камчатского края</t>
  </si>
  <si>
    <t>12,0 км</t>
  </si>
  <si>
    <t>829 344,00 тыс. руб. 
в ценах 2 кв. 2016 г.</t>
  </si>
  <si>
    <t>Подключение (присоединение) к сетям инженерно-технического обеспечения. Реконструкция сетей централизованного теплоснабжения и холодного водоснабжения  улиц Березовая, Зеленая, Южная, Кедровая, пер. Медвежий угол, ул. им. Девяткина, ул. Линейная с. Эссо Быстринского района Камчатского края ( том числе проектные работы)</t>
  </si>
  <si>
    <t>3 769,92 м3/сут.</t>
  </si>
  <si>
    <t>Государственная программа Камчатского края "Развитие транспортной системы в Камчатском крае"</t>
  </si>
  <si>
    <t>Государственная программа Камчатского края "Развитие транспортной системы в Камчатском крае". Подпрограмма "Развитие дорожного хозяйства"</t>
  </si>
  <si>
    <t>Государственная программа Камчатского края "Развитие транспортной системы в Камчатском крае". Подпрограмма "Развитие пассажирского автомобильного транспорта"</t>
  </si>
  <si>
    <t>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городе Петропавловске-Камчатском</t>
  </si>
  <si>
    <t>1,096 км</t>
  </si>
  <si>
    <t>Строительство автозимника продленного действия  Анавгай - Палана на участке км 0 - км 16</t>
  </si>
  <si>
    <t xml:space="preserve">Строительство мостового перехода через р. Тигиль на 224 км автомобильной дороги Анавгай - Палана </t>
  </si>
  <si>
    <t>Государственная программа Камчатского края "Развитие транспортной системы в Камчатском крае". Подпрограмма "Развитие водного транспорта"</t>
  </si>
  <si>
    <t>Приобретение грузопассажирских барж грузоподъёмностью 40 тонн</t>
  </si>
  <si>
    <t>Приобретение судов на воздушной подушке</t>
  </si>
  <si>
    <t>250 пассажиров, 1,2 тыс. тонн груза в год</t>
  </si>
  <si>
    <t>Государственная программа Камчатского края "Совершенствование управления имуществом, находящимся в государственной собственности Камчатского края"</t>
  </si>
  <si>
    <t>Государственная программа Камчатского края "Безопасная Камчатка"</t>
  </si>
  <si>
    <t>Государственная программа Камчатского края "Социальное и экономическое развитие территории с особым статусом "Корякский округ""</t>
  </si>
  <si>
    <t>Государственная программа Камчатского края "Социальное и экономическое развитие территории с особым статусом "Корякский округ"". Подпрограмма "Обеспечение доступным и комфортным жильем и коммунальными услугами населения Корякского округа".</t>
  </si>
  <si>
    <t>Обеспечение  жильем эконом-класса специалистов социальной сферы, а также граждан стоящих в очереди на улучшение жилищных условий</t>
  </si>
  <si>
    <t>Обеспечение доступным и комфортным жильем в рамках мероприятий по ликвидации аварийного жилищного фонда на территории Корякского округа</t>
  </si>
  <si>
    <t>Предельные ассигнования</t>
  </si>
  <si>
    <t>Детский сад на 200 мест в  п. Ключи Усть-Камчатского района</t>
  </si>
  <si>
    <t>Детский сад по ул. Вилюйская, 60 в г. Петропавловске-Камчатский (в том числе проектные работы)</t>
  </si>
  <si>
    <t>Детский сад по ул. Геофизическая в г. Елизово (в том числе проектные работы)</t>
  </si>
  <si>
    <t>Детский сад в жилом районе Рыбачий в г. Вилючинск (в том числе проектные работы)</t>
  </si>
  <si>
    <t>Приобретение помещений для реализации программ дошкольного образования в г. Елизово</t>
  </si>
  <si>
    <t>Строительство 2-х многоквартирных 9-ти этажных жилых домов в районе ул. Карбышева в г. Петропавловске-Камчатском. Жилой дом № 1 (блок-секции № 1,2,3)</t>
  </si>
  <si>
    <t>Строительство 2-х многоквартирных 9-ти этажных жилых домов в районе ул. Карбышева в г. Петропавловске-Камчатском. Жилой дом № 2 (блок-секции № 4,5,6)</t>
  </si>
  <si>
    <t>от 28.08.2013 № 41-1-4-0073-13, от 30.08.2013 № 41-1-6-0076-13</t>
  </si>
  <si>
    <t>275 905,99000                   тыс. рублей</t>
  </si>
  <si>
    <t>от 06.12.2016 № 41-1-1-3-0088-16, от 13.02.2017 № 1-1-6-0007-17</t>
  </si>
  <si>
    <t>от 12.11.2017 № 41-1-1-3-0081-17</t>
  </si>
  <si>
    <t>от 30.04.2015 № 41-1-5-0033-15</t>
  </si>
  <si>
    <t>от 26.05.2017 № 1-1-6-0021-17, от 11.04.2017 № 41-1-1-3-0026-17</t>
  </si>
  <si>
    <t>360 000,00 тыс. рублей</t>
  </si>
  <si>
    <t>445 848,03 тыс. рублей</t>
  </si>
  <si>
    <t>от 30.09.2015 №  41-1-5-0081-15, от 06.10.2015 № 1-1-6-0039-15</t>
  </si>
  <si>
    <t>160 мест</t>
  </si>
  <si>
    <t>Детский сад по ул. Дальневосточная в г. Елизово  (в том числе проектные работы)</t>
  </si>
  <si>
    <t>Администрация Вилючинского городского округа</t>
  </si>
  <si>
    <t>1 625 869,68 тыс. рублей</t>
  </si>
  <si>
    <t>от 25.09.2013 № 41-1-4-0085-13, от 26.09.2013 № 41-1-6-0086-13</t>
  </si>
  <si>
    <t>156 914,31 тыс. рублей</t>
  </si>
  <si>
    <t>от 18.07.2018 №41-1-1-3-0032-18</t>
  </si>
  <si>
    <t>1516 зрительских мест, 74 161 м2</t>
  </si>
  <si>
    <t>от 04.12.2017 № 41-1-1-3-0090-17, от 05.12.2017 № 1-1-6-0102-17</t>
  </si>
  <si>
    <t>Физкультурно-оздоровительный комплекс с плавательным бассейном в г. Петропавловске - Камчатском</t>
  </si>
  <si>
    <t xml:space="preserve"> от 27.02.2018 № 41-1-1-3-0009-18, от 27.02.2018 № 41-1-0026-18</t>
  </si>
  <si>
    <t>Региональный спортивно-тренировочный центр по зимним видам спорта у подножия вулкана «Авачинский», Камчатский край</t>
  </si>
  <si>
    <t>60 чел</t>
  </si>
  <si>
    <t>КГАУ СШОР "Морозная"</t>
  </si>
  <si>
    <t>220 371,13 тыс. рублей</t>
  </si>
  <si>
    <t>от 31.05.2018                                            № 41-1-1-3-0031-18                                             от 24.12.2018 № 41-1-0281-18</t>
  </si>
  <si>
    <t xml:space="preserve">Строительство помещения  ветеринарного участка КГБУ "Елизовская райСББЖ", п. Сокоч, Елизовский район Камчатского края
</t>
  </si>
  <si>
    <t>от 30.03.2015 № 41-1-5-0023-15, от 31.03.2015 № 1-1-6-0007-15</t>
  </si>
  <si>
    <t>от 30.03.2015 №41-1-5-0025-15, от 31.03.2015 № 1-1-6-0008-15</t>
  </si>
  <si>
    <t xml:space="preserve">Приобретение (строительство) жилых помещений в целях формирования специализированного жилищного фонда Камчатского края </t>
  </si>
  <si>
    <t>Комплекс многоквартирных домов в жилом районе Приморский города Вилючинска Камчатского края</t>
  </si>
  <si>
    <t xml:space="preserve">Многоквартирный жилой дом по ул. Строительная в г. Елизово Камчатского края </t>
  </si>
  <si>
    <t>432 146 тыс. рублей</t>
  </si>
  <si>
    <t xml:space="preserve">от 26.03.2018 № 41-1-1-3-0015-18; от 29 03.2018 № 41-1-0039-18 от 29 03.2018 
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</si>
  <si>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Федерации". Государственная программа Камчатского края "Обеспечение доступным и комфортным жильем жителей Камчатского края". Подпрограмма "Обеспечение жилыми помещениями отдельных категорий граждан"</t>
  </si>
  <si>
    <t xml:space="preserve">     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</si>
  <si>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"Региональная адресная программа по переселению граждан из аварийного жилищного фонда". </t>
  </si>
  <si>
    <t>Переселение граждан из аварийного жилищного фонда в соответствии с жилищным законодательством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</si>
  <si>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"Стимулирование развития жилищного строительства". </t>
  </si>
  <si>
    <t>Строительство системы хозяйственно-питьевого водоснабжения с. Лесная Тигильского района Камчатского края</t>
  </si>
  <si>
    <t xml:space="preserve">от 20.09.2016 № 41-1-1-3-0066-16, от 28.09.2016 № 1-1-6-0046-16 </t>
  </si>
  <si>
    <t>Реконструкция электрических сетей ВЛ 0,38 кВ с КТП 0,4 кВ в посёлке Палана Камчатского края</t>
  </si>
  <si>
    <t>Канализационный коллектор протяженностью 1,218 км с канализационной станцией и очистными сооружениями в жилом районе Рыбачий города Вилючинска Камчатского края</t>
  </si>
  <si>
    <t>822 719,10 тыс. рублей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</si>
  <si>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</si>
  <si>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Проведение мероприятий, направленных на реконструкцию и строительство систем водоснабжения</t>
  </si>
  <si>
    <t>5,297 км / 303,91 п.м.</t>
  </si>
  <si>
    <t xml:space="preserve">Министерство транспорта и дорожного строительства Камчатского края </t>
  </si>
  <si>
    <t>15,859 км / 79,67 п.м.</t>
  </si>
  <si>
    <t>от 17.06.2016 № 41-1-1-3-0042-16</t>
  </si>
  <si>
    <t>5 км
(уточнится проектом)</t>
  </si>
  <si>
    <t xml:space="preserve">Реконструкция автомобильной дороги Петропавловск-Камчатский – Мильково  на участке км 12 - км 17 с подъездом к федеральной дороге» 2 этап </t>
  </si>
  <si>
    <t xml:space="preserve">4,973 км </t>
  </si>
  <si>
    <t>от 14.03.2017 № 41-1-1-3-0015-17</t>
  </si>
  <si>
    <t>Реконструкция автомобильной дороги Петропавловск-Камчатский – Мильково  на участке км 12 - км 17 с подъездом к федеральной дороге» 3 этап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</si>
  <si>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 (1 этап)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</si>
  <si>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 (2 этап)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</si>
  <si>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 (3 этап)</t>
  </si>
  <si>
    <t>Реконструкция автомобильной дороги Начикинский совхоз - Усть-Большерецк - п. Октябрьский с подъездом к пристани Косоево - колхоз им. Октябрьской революции на участке км 5 - км 15</t>
  </si>
  <si>
    <t xml:space="preserve">Реконструкция автомобильной дороги Начикинский совхоз - Усть-Большерецк - п. Октябрьский с подъездом к пристани Косоево - колхоз им. Октябрьской революции на участке км 15 - км 26 </t>
  </si>
  <si>
    <t xml:space="preserve">Реконструкция автомобильной дороги  подъезд к совхозу Петропавловский на участке км 0 - км 4 </t>
  </si>
  <si>
    <t>4 км (уточнится проектом)</t>
  </si>
  <si>
    <t xml:space="preserve">Приобретение грузопассажирской баржи грузоподъёмностью 40 тонн </t>
  </si>
  <si>
    <t>приобритение</t>
  </si>
  <si>
    <t>Реконструкция автомобильной дороги Начикинский совхоз - Усть-Большерецк - п. Октябрьский с подъездом к пристани Косоево - колхоз им. Октябрьской революции на участке км 5 - км 15 (в том числе проектные работы)</t>
  </si>
  <si>
    <t>Проектирование и строительство полигона твердых бытовых отходов в городском округе п. Палана (проектные работы)</t>
  </si>
  <si>
    <t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</si>
  <si>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>Министерство природных ресурсов и экологии Камчатского края</t>
  </si>
  <si>
    <t>Государственная программа Камчатского края "Охрана окружающей среды, воспроизводство и использование природных ресурсов в Камчатском крае". Подпрограмма "Использование и охрана водных объектов в Камчатском крае".</t>
  </si>
  <si>
    <t>Реконструкция комплекса защитных гидротехнических сооружений (дамба) с. Мильково Камчатский край</t>
  </si>
  <si>
    <t>Министерство природных ресурсов и экологии</t>
  </si>
  <si>
    <t>от 16.08.2017 № 1-1-6-0048-17, от 02.08.2017 № 41-1-1-3-0051-17</t>
  </si>
  <si>
    <t>Реконструкция руслорегулирующнго сооружения реки Половинка, г. Елизово, Елизовский муниципальный район, Камчатский край</t>
  </si>
  <si>
    <t>от 12.04.2018 № 41-1-0053-18, от 05.12.2017 № 41-1-1-3-0091-17</t>
  </si>
  <si>
    <t>Сельский учебный комплекс школа-детский сад  в с. Каменское Пенжинского района на 161 ученических и 80 дошкольных мест</t>
  </si>
  <si>
    <t xml:space="preserve">2022 год, </t>
  </si>
  <si>
    <t>608 824,55            тыс. рублей</t>
  </si>
  <si>
    <t>2021 год, 3 года</t>
  </si>
  <si>
    <t>2018-2019 год</t>
  </si>
  <si>
    <t>711 402,023             тыс. рублей</t>
  </si>
  <si>
    <t>Здание. Учебный корпус МБОУ "Средняя школа № 40 по ул. Вольского микрорайона "Северо-Восток" в г. Петропавловске-Камчатском"</t>
  </si>
  <si>
    <t>положительное заключение гос.экспертизы декабрь 2019 года</t>
  </si>
  <si>
    <t>Кол-во мест зрительного зала - 282, кол-во мест зрительного кинозала - 70</t>
  </si>
  <si>
    <t>466 362,73                 тыс. рублей</t>
  </si>
  <si>
    <t xml:space="preserve">2023 год, 4 года                              </t>
  </si>
  <si>
    <t>400 мест</t>
  </si>
  <si>
    <t>4 512 104,22    тыс. рублей</t>
  </si>
  <si>
    <t>разработка проектной документации/вновь начинаемый</t>
  </si>
  <si>
    <t>Канализационная насосная станция № 15 в г. Петропавловске-Камчатском</t>
  </si>
  <si>
    <t>208 985,6 тыс. рублей</t>
  </si>
  <si>
    <t>Обеспечение стандартным жильем специалистов социальной сферы, а также граждан стоящих в очереди на улучшение жилищных условий</t>
  </si>
  <si>
    <t>Администрация Корякского округа</t>
  </si>
  <si>
    <t>360 000,00 тыс.рублей</t>
  </si>
  <si>
    <t>положительное заключение гос. экспертизы - сентябрь 2019 года</t>
  </si>
  <si>
    <t>Администация Елизовского муниципального района</t>
  </si>
  <si>
    <t>410 400,00 тыс.рублей</t>
  </si>
  <si>
    <t>335 400,00 тыс.рублей</t>
  </si>
  <si>
    <t>511 157,74 тыс.рублей</t>
  </si>
  <si>
    <t>положительное заключение гос. экспертизы - ноябрь 2019 года</t>
  </si>
  <si>
    <t>216 мест</t>
  </si>
  <si>
    <t>157 320,0 тыс.рублей</t>
  </si>
  <si>
    <t>12 000 пассажиров, 1,5 тыс. тонн груза в год</t>
  </si>
  <si>
    <t xml:space="preserve">2026 год, 
5 лет </t>
  </si>
  <si>
    <t>8 353 486,341 (уточнится проектом)</t>
  </si>
  <si>
    <t xml:space="preserve">2020 год, 
4 лет </t>
  </si>
  <si>
    <t xml:space="preserve">2025 год, 
3 года </t>
  </si>
  <si>
    <t>5 км / 330,1 п.м.</t>
  </si>
  <si>
    <t>№ 41-1-1-3-0083-17 от 16.11.2017</t>
  </si>
  <si>
    <t xml:space="preserve">Реконструкция автомобильной дороги Петропавловск-Камчатский – Мильково  на участке км 12 - км 17 с подъездом к федеральной дороге. 2 этап </t>
  </si>
  <si>
    <t>Реконструкция автомобильной дороги Петропавловск-Камчатский – Мильково  на участке км 12 - км 17 с подъездом к федеральной дороге. 3 этап</t>
  </si>
  <si>
    <t>1,281 км</t>
  </si>
  <si>
    <t>Реконструкция автомобильной дороги Петропавловск-Камчатский – Мильково  на участке км 12 - км 17 с подъездом к федеральной дороге. 4 этап</t>
  </si>
  <si>
    <t>3,487 км</t>
  </si>
  <si>
    <t xml:space="preserve">1 849 937,919 (уточнится проектом) </t>
  </si>
  <si>
    <t>№ 41-1-1-3-0072-2018 от 12.12.2018</t>
  </si>
  <si>
    <t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5 - км 10 (в том числе проектные работы)</t>
  </si>
  <si>
    <t>2024 год, 
2 года</t>
  </si>
  <si>
    <t>5 км (уточнится проектом)</t>
  </si>
  <si>
    <t>780 020,199 (уточнится проектом)</t>
  </si>
  <si>
    <t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10 - км 15 (в том числе проектные работы)</t>
  </si>
  <si>
    <t>2025 год,
 2 года</t>
  </si>
  <si>
    <t>894 383,025 (уточнится проектом)</t>
  </si>
  <si>
    <t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15 - км 20 (в том числе проектные работы)</t>
  </si>
  <si>
    <t xml:space="preserve">2025 год,  
2 года </t>
  </si>
  <si>
    <t xml:space="preserve">894 383,025 
(уточнится проектом) </t>
  </si>
  <si>
    <t>2023 год,
 4 года</t>
  </si>
  <si>
    <t>4 км
(уточнится проектом)</t>
  </si>
  <si>
    <t>№ 41-1-1-3-005550-2018 от 26.11.2018;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</si>
  <si>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</si>
  <si>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>№ 41-1-1-3-0089-17 от 28.11.2017
№ 41-1-0118-17 от 27.12.2017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</si>
  <si>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2 этап (участок ПК00+00 - ПК28+00)</t>
  </si>
  <si>
    <t xml:space="preserve">2025 год,
 3 года </t>
  </si>
  <si>
    <t>№ 41-1-1-3-0085-17 от 22.10.2017
№ 41-1-0117-17 от 27.12.2017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</si>
  <si>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 (участок ПК80+00 - ПК151+20)</t>
  </si>
  <si>
    <t>№41-1-1-3-0093-17 от 08.12.2017
№ 41-1-0008-18 от 24.01.2018</t>
  </si>
  <si>
    <t xml:space="preserve">Строительство подъезда к стадиону "Спартак" </t>
  </si>
  <si>
    <t xml:space="preserve">2020 год,  
1 года </t>
  </si>
  <si>
    <t>0,35 км (уточнится проектом)</t>
  </si>
  <si>
    <t>125 300 (уточнится проектом)</t>
  </si>
  <si>
    <t>Автомобильная дорога по ул. Ларина с устройством транспортной развязки и водопропускными сооружениями (участок от ул. Ларина до конца жилой застройки)</t>
  </si>
  <si>
    <t xml:space="preserve">переходящий объект </t>
  </si>
  <si>
    <t xml:space="preserve">от 30.09.2013 № 41-1-5-0090-13, от 14.05.2014 № 1-1-6-0021-14 </t>
  </si>
  <si>
    <t xml:space="preserve">субсидии на софинансирование  капитальных вложений в объекты государственной (муниципальной) собственности
</t>
  </si>
  <si>
    <t>1.1</t>
  </si>
  <si>
    <t>1.2</t>
  </si>
  <si>
    <t>пусковой</t>
  </si>
  <si>
    <t>Дом-интернат для психически больных на 400 мест</t>
  </si>
  <si>
    <t xml:space="preserve">типовой проект Арх. № 00014-2011 </t>
  </si>
  <si>
    <t xml:space="preserve">Строительство скотомогильника с одной биотермической ямой в Мильковском районе Камчатского края 
</t>
  </si>
  <si>
    <t>Министерство ЖКХ  и энергетики Камчатского края</t>
  </si>
  <si>
    <t>Муниципальное образование в Камчатском крае</t>
  </si>
  <si>
    <t>Приобретение судна на воздушной подушке пассажировместимостью до 20 человек</t>
  </si>
  <si>
    <t>Реконструкция трубопроводов тепловой сети с исчерпанным ресурсом в п. Лесной Новолесновского сельского поселения</t>
  </si>
  <si>
    <t>Строительство коплексной КНС в г. Елизово, производительностью 5200 тыс.мᵌ/сут. (в том числе проектно-изыскательские работы и государственная экспертиза проектной документации)</t>
  </si>
  <si>
    <t>5200 мᵌ/сут</t>
  </si>
  <si>
    <t>Строительство напорного колектора в 2 ветки через реку Авача от КНС-9 до КОС-29 (в том числе проектно-изыскательские работы и государственная экспертиза проектной документации)</t>
  </si>
  <si>
    <t>Строительство водовода верхней зоны от ВНС 3-го подъема (в том числе проектно-изыскательские работы и государственная экспертиза проектной  документации)</t>
  </si>
  <si>
    <t>100 000 м³/сут.</t>
  </si>
  <si>
    <t>Подключение (присоединение) к сетям инженерно-технического обеспечения. Реконструкция сетей централизованного теплоснабжения и холодного водоснабжения улиц Березовая, Зеленая, Южная, Кедровая, пер. Медвежий угол, ул.им.Девяткина, ул.Линейная с.Эссо Бистринского района Камчатского края (в том числе проектные работы)</t>
  </si>
  <si>
    <t>332,90 мᵌ /сут.</t>
  </si>
  <si>
    <t>Реконструкция водовода от водозабора до пгт. Палана и внутриплощадочных сетей водовода территории совхоза пгт. Палана Тигильского района Камчатского края</t>
  </si>
  <si>
    <t>Реконструкция системы водоснабжения в п. Ключи, Усть-Камчатского муниципального района Камчатского края</t>
  </si>
  <si>
    <t>Реконструкция централизованной системы водоотведения  села Пахачи Олюторского района Камчатского края (в том числе проектные работы и государственная экспертиза проектной документации)</t>
  </si>
  <si>
    <t>200 мᵌ/сут.</t>
  </si>
  <si>
    <t>200 мᵌ/ в сут.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</si>
  <si>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</si>
  <si>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</si>
  <si>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</si>
  <si>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</si>
  <si>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</si>
  <si>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</si>
  <si>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</si>
  <si>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</si>
  <si>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</si>
  <si>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</si>
  <si>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</si>
  <si>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</si>
  <si>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2.16</t>
  </si>
  <si>
    <t>3.1</t>
  </si>
  <si>
    <t>3.2</t>
  </si>
  <si>
    <t>3.3</t>
  </si>
  <si>
    <t>4.1</t>
  </si>
  <si>
    <t>5.1</t>
  </si>
  <si>
    <t>5.2</t>
  </si>
  <si>
    <t>6.1</t>
  </si>
  <si>
    <t>6.2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</si>
  <si>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</si>
  <si>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</si>
  <si>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</si>
  <si>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</si>
  <si>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</si>
  <si>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</si>
  <si>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</si>
  <si>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</si>
  <si>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</si>
  <si>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</si>
  <si>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</si>
  <si>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8.7</t>
  </si>
  <si>
    <t>9.1</t>
  </si>
  <si>
    <t>9.2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</si>
  <si>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</si>
  <si>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</si>
  <si>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</si>
  <si>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</si>
  <si>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</si>
  <si>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</si>
  <si>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</si>
  <si>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</si>
  <si>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</si>
  <si>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</si>
  <si>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</si>
  <si>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</si>
  <si>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</si>
  <si>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11.1</t>
  </si>
  <si>
    <t>11.2</t>
  </si>
  <si>
    <t>11.3</t>
  </si>
  <si>
    <t>1 (софинансирование ФБ)</t>
  </si>
  <si>
    <t>Итого по очередности включения (КБ):</t>
  </si>
  <si>
    <t>2 (пусковые)</t>
  </si>
  <si>
    <t>очередность включения</t>
  </si>
  <si>
    <r>
      <rPr>
        <sz val="10"/>
        <rFont val="Times New Roman"/>
        <family val="1"/>
        <charset val="204"/>
      </rPr>
      <t>Освоение Восточного участка Быстринского месторождения подземных питьевых вод, строительство Быстринского водозабора, строительство магистрального водовода до г. Петропавловск-Камчатского (в том числе проект планировки и проект межевания территории, проектные работы, инженерные изыскания, геодезические работы, государственная экспертиза проектной документации и инженерных изысканий)</t>
    </r>
    <r>
      <rPr>
        <b/>
        <sz val="10"/>
        <rFont val="Times New Roman"/>
        <family val="1"/>
        <charset val="204"/>
      </rPr>
      <t xml:space="preserve">
</t>
    </r>
    <r>
      <rPr>
        <b/>
        <u/>
        <sz val="10"/>
        <rFont val="Times New Roman"/>
        <family val="1"/>
        <charset val="204"/>
      </rPr>
      <t>Нет заключения о проведении публичного технологического и ценового аудита инвестиционного проекта (444-П)</t>
    </r>
  </si>
  <si>
    <r>
      <t xml:space="preserve">Строительство мостового перехода через р. Тигиль на 224 км автомобильной дороги Анавгай - Палана 
</t>
    </r>
    <r>
      <rPr>
        <b/>
        <u/>
        <sz val="10"/>
        <rFont val="Times New Roman"/>
        <family val="1"/>
        <charset val="204"/>
      </rPr>
      <t>Нет заключения о проведении публичного технологического и ценового аудита инвестиционного проекта (444-П)</t>
    </r>
  </si>
  <si>
    <t>от 22.04.2016 № 41-1-1-3-0019-16, 
 от 11.07.2016 № 1-1-6-0035-16</t>
  </si>
  <si>
    <t>декабрь 2019 года ( за счет м.б)</t>
  </si>
  <si>
    <t>от 13.02.2019 № 41-1-1-3-003243-2019</t>
  </si>
  <si>
    <t>№41-1-3-0013-15 от 27.02.2015</t>
  </si>
  <si>
    <t>положительное заключение гос. экспертизы декабрь 2019 года</t>
  </si>
  <si>
    <t>от13.05.2016 № 1---6-3-0011-16; от 14.03.2016  № 41-1-3-0009-16</t>
  </si>
  <si>
    <t>от 22.12.2014 № 41-1-5-0125-14; от 24.12.2014 № 41-1-6-0061-14</t>
  </si>
  <si>
    <t>Проектная документация в стадии разработки</t>
  </si>
  <si>
    <t>от 06.03.2019 № 41-1-0042-19</t>
  </si>
  <si>
    <t>05.07.2016 № 41-1-1-3-0049-16</t>
  </si>
  <si>
    <t>от 10.06.2015 № 41-1-5-0042-15</t>
  </si>
  <si>
    <t>от 06.03.2017 № 41-1-1-3-0014-17;
от 30.06.2017 № 1-1-6-0030-17</t>
  </si>
  <si>
    <t>от 23.05.2013 № 41-1-5-0037-13</t>
  </si>
  <si>
    <t>от 28.01.2011 №41-1-5-0002-11</t>
  </si>
  <si>
    <t>P2</t>
  </si>
  <si>
    <t>G2</t>
  </si>
  <si>
    <t>G5</t>
  </si>
  <si>
    <t>N5</t>
  </si>
  <si>
    <t>E1</t>
  </si>
  <si>
    <t>A1</t>
  </si>
  <si>
    <t>Р5</t>
  </si>
  <si>
    <t>F3</t>
  </si>
  <si>
    <t>P5</t>
  </si>
  <si>
    <t>краевой бюджет по региональным проектам</t>
  </si>
  <si>
    <t>Культурная среда</t>
  </si>
  <si>
    <t>Современная школа</t>
  </si>
  <si>
    <t>Обеспечение устойчивого сокращения непригодного для проживания жилищного фонда</t>
  </si>
  <si>
    <t>Комплексная система обращения с твердыми коммунальными отходами</t>
  </si>
  <si>
    <t>I5</t>
  </si>
  <si>
    <t>Чистая вода</t>
  </si>
  <si>
    <t>Сохранение уникальных водных объектов</t>
  </si>
  <si>
    <t>Акселерация субъектов МСП</t>
  </si>
  <si>
    <t>Обеспечение медицинских организаций квалифицированными кадрами</t>
  </si>
  <si>
    <t>Содействие занятости женщин – создание условий дошкольного образования для детей в возрасте до трех лет</t>
  </si>
  <si>
    <t>Спорт – норма жизни</t>
  </si>
  <si>
    <t>от 15.12.2014 № 41-1-5-0118-14</t>
  </si>
  <si>
    <t>Решение Бюджетной комиссии</t>
  </si>
  <si>
    <t>3.1 (на этапе строительства или реконструкции)</t>
  </si>
  <si>
    <t>3 (переходящие), в том числе:</t>
  </si>
  <si>
    <t>3.2 (ПД в наличии, строительство или реконструкция не начата)</t>
  </si>
  <si>
    <t>3.3 (ПД на экспертизе или в разработке)</t>
  </si>
  <si>
    <t>внебюджетные источники (Фонд ЖКХ)</t>
  </si>
  <si>
    <t>Группа смешанной жилой застройки по улице Кутузова в Петропавловск-Камчатском городском округе</t>
  </si>
  <si>
    <t>1</t>
  </si>
  <si>
    <t>G8</t>
  </si>
  <si>
    <t xml:space="preserve">2021 год </t>
  </si>
  <si>
    <t xml:space="preserve">2022 год </t>
  </si>
  <si>
    <t>8.8</t>
  </si>
  <si>
    <t>8.9</t>
  </si>
  <si>
    <t>8.10</t>
  </si>
  <si>
    <t>8.12</t>
  </si>
  <si>
    <t>8.13</t>
  </si>
  <si>
    <t>8.14</t>
  </si>
  <si>
    <t>8.15</t>
  </si>
  <si>
    <t>11.4</t>
  </si>
  <si>
    <t>11.5</t>
  </si>
  <si>
    <t>11.6</t>
  </si>
  <si>
    <t>«Строительство Камчатской краевой больницы (I этап)»</t>
  </si>
  <si>
    <t>1.2.</t>
  </si>
  <si>
    <t>1.3.</t>
  </si>
  <si>
    <t xml:space="preserve">Строительство фельдшерско-акушерского пункта, расположенного в Камчатском крае Пенжинском муниципальном районе с. Аянка </t>
  </si>
  <si>
    <t xml:space="preserve">Государственная программа Камчатского края "Развитие здравоохранения Камчатского края". Подпрограмма "Инвестиционные мероприятия в здравоохранении Камчатского края". </t>
  </si>
  <si>
    <t>Строительство фельдшерско-акушерских пунктов, расположенных в Камчатском крае Пенжинском муниципальном районе с. Слаутное</t>
  </si>
  <si>
    <t>Строительство офиса врача общей практики в п. Крутогоровский Соболевского района Камчатского края</t>
  </si>
  <si>
    <t>Система медицинского газоснабжения ГБУЗ КК "Петропавловск-Камчатская городская больница №2"</t>
  </si>
  <si>
    <t>2.3.</t>
  </si>
  <si>
    <t>2.4.</t>
  </si>
  <si>
    <t>Здание. Общеобразовательная школа по проспекту Рыбаков в г. Петропавловск-Камчатский</t>
  </si>
  <si>
    <t xml:space="preserve">Детский сад по проспекту Циолковского в г. Петропавловск-Камчатский </t>
  </si>
  <si>
    <t xml:space="preserve"> </t>
  </si>
  <si>
    <t xml:space="preserve">2020 год </t>
  </si>
  <si>
    <t>Детский сад в с. Тиличики Олюторского района</t>
  </si>
  <si>
    <t>3.1.</t>
  </si>
  <si>
    <t>3.2.</t>
  </si>
  <si>
    <t>4.1.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</si>
  <si>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Федерации".Подпрограмма "Повышение устойчивости жилых домов, основных объектов и систем жизнеобеспечения"</t>
  </si>
  <si>
    <t>Государственная программа Камчатского края "Обеспечение доступным и комфортным жильем жителей Камчатского края". Подпрограмма "Стимулирование развития жилищного строительства в Камчатском крае"</t>
  </si>
  <si>
    <t>7.3.</t>
  </si>
  <si>
    <t>Жилая застройка на улице Пограничной в г. Петропавловске-Камчатском  (разработка проектной документации)</t>
  </si>
  <si>
    <t>7.4.</t>
  </si>
  <si>
    <t xml:space="preserve">Жилая застройка на улице Пограничной в г. Петропавловске-Камчатском. </t>
  </si>
  <si>
    <t>7.5.</t>
  </si>
  <si>
    <t>Жилая застройка поул. Арсеньева в г. Петропавловске-Камчатском (разработка проектной документации)</t>
  </si>
  <si>
    <t>Государственная программа Камчатского края "Обеспечение доступным и комфортным жильем жителей Камчатского края". Подпрограмма  "Обеспечение жилыми помещениями отдельных категорий граждан"крае"</t>
  </si>
  <si>
    <t>7.6.</t>
  </si>
  <si>
    <t>Многоквартирный жилой дом в районе ул. Мирная в г. Елизово Камчатского края</t>
  </si>
  <si>
    <t>Многоквартирный жилой дом в районе ул. Мирная в г. Елизово Камчатского края (проектные работы)</t>
  </si>
  <si>
    <t>Микрорайон жилой застройки "Северный "в г. Петропавловске-Камчатском" (проектные работы)</t>
  </si>
  <si>
    <t>Многоквартирный жилой дом в районе ул. Жупановская в г. Елизово Камчатского края (проектные работы)</t>
  </si>
  <si>
    <t>Многоквартирный жилой дом в районе ул. Спортивная в г. Елизово Камчатского края (проектные работы)</t>
  </si>
  <si>
    <t xml:space="preserve">Многоквартирный жилой дом поз. 2 по ул. В. Кручины в г. Елизово Камчатского края (проектные работы) </t>
  </si>
  <si>
    <t>Многоквартирный жилой дом по ул. Строительная  поз. 16</t>
  </si>
  <si>
    <t>Многоквартирный жилой дом по ул. Строительная  поз. 15</t>
  </si>
  <si>
    <t>7.2.</t>
  </si>
  <si>
    <t>Группа смешанной жилой застройки по улице Кутузова в Петропавловск-Камчатском городском округе. Комплексное освоение территорий (поз. 5,6)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</si>
  <si>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Федерации".Подпрограмма "Обеспечение жилыми помещениями отдельных категорий граждан"</t>
  </si>
  <si>
    <t>6.1.</t>
  </si>
  <si>
    <t>Строительство 2-х квартирного жилого дома в с. Крутоберегово Усть-Камчатского района Камчатского края ( 5 ед.)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</si>
  <si>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края". Подпрограмма "Устойчивое развитие сельских территорий"</t>
  </si>
  <si>
    <t>6.2.</t>
  </si>
  <si>
    <t>Строительство здания дома культуры на 100 мест в поселке Лесной Новолесновского сельского поселения Елизовского муниципального района</t>
  </si>
  <si>
    <t>Министерство сельского хозяйства, пищевой и перерабатывающей промышленности Камчатского края</t>
  </si>
  <si>
    <t>4.2.</t>
  </si>
  <si>
    <t>1.5.</t>
  </si>
  <si>
    <t>Реконструкция крыши здания радиологического корпуса с диагностической пристройкой ГБУЗ "Камчатский краевой онкологический диспансер"</t>
  </si>
  <si>
    <t>Устройство пожарных резервуаров.Реконструкция узла управления и системы автоматического пожаротушения здания МБУК "Дом культуры "Меридиан"</t>
  </si>
  <si>
    <t>Строительство многофункционального культурно-досугового центра в городском округе "посёлок Палана"</t>
  </si>
  <si>
    <t xml:space="preserve">Государственная программа Камчатского края "Развитие культуры в Камчатском крае". </t>
  </si>
  <si>
    <t>Приобретение и реконструкция жилых  помещений для реализации программ дошкольного образования в г. Елизово, в том числе проектные работы</t>
  </si>
  <si>
    <t xml:space="preserve">Строительство  нового здания (модульного типа) Аянкинского филиала КГАУ СЗ «Камчатский центр социальной помощи семье и детям» </t>
  </si>
  <si>
    <t>Реконструкция здания "Прачечная-гараж" КГАУ СЗ "Елизовский дом-интернат психоневрологического типа"</t>
  </si>
  <si>
    <t>Формирование инженерной инфраструктуры в  целях жилищного строительства на территории Корякского округа</t>
  </si>
  <si>
    <t>Обустройство водозаборных сооружений с бурением дополнительной скважины и строительством централизованной системы водоснабжения в с. Ивашка, Карагинского района ( в том числе разработка проектной документации)</t>
  </si>
  <si>
    <t>8.2.</t>
  </si>
  <si>
    <t>Обустройство водозаборных сооружений с бурением дополнительной скважины и строительством централизованной системы водоснабжения в с. Апука Олюторского района ( в том числе разработка проектной документации)</t>
  </si>
  <si>
    <t>8.3.</t>
  </si>
  <si>
    <t>Строительство водозаборных сооружений и системы водоснабжения села Вывенка Олюторского муниципального района (в том числе разработка проектной документации)</t>
  </si>
  <si>
    <t>8.4.</t>
  </si>
  <si>
    <t>8.5.</t>
  </si>
  <si>
    <t>Освоение Восточного участка Быстринского месторождения подземных питьевых вод, строительство Быстринского водозабора, строительство магистрального водовода до г. Петропавловск-Камчатского (в том числе проект планировки и проект межевания территории, проектные работы, инженерные изыскания, геодезические работы, государственная экспертиза проектной документации и инженерных изысканий)</t>
  </si>
  <si>
    <t>8.6.</t>
  </si>
  <si>
    <t>Реконструкция насосной станции второго подъема и закрытое распределительное устройство (ЗРУ-6 кВ) «Авачинского водозабора» филиал «Елизовский» (в том числе проектные работы и государственная экспертиза проектной документации)</t>
  </si>
  <si>
    <t>8.7.</t>
  </si>
  <si>
    <t>Строительство водозаборных сооружений и системы водоснабжения села Ковран Тигильского района (в том числе разработка проектной документации)</t>
  </si>
  <si>
    <t>8.8.</t>
  </si>
  <si>
    <t>8.9.</t>
  </si>
  <si>
    <t>8.10.</t>
  </si>
  <si>
    <t>Проектирование и строительство полигона твердых бытовых отходов  в c. Тигиль Тигильского муниципального района (строительные работы)</t>
  </si>
  <si>
    <t>Полигон твердых коммунальных отходов с сортировкой и переработкой мусора, скотомогильником с двумя биометрическими ямами в городском округе "поселок Палана" (строительные работы)</t>
  </si>
  <si>
    <t>Аппарат Губернатора и Правительства Камчатского края</t>
  </si>
  <si>
    <t>Государственная программа Камчатского края "Совершенствование управления имуществом, находящимся в государственной собственности Камчатского края". Подпрограмма "Повышение эффективности управления краевым имуществом"</t>
  </si>
  <si>
    <t>Капитальные вложения в основные средства ГУП "Камчатстройэнергосервис" на проведение работ по реконструкции объекта "Административное здание по адресу г. Петропавловск-Камчатский,  улица Советская, 35".</t>
  </si>
  <si>
    <t>10.1.</t>
  </si>
  <si>
    <t>11.1.</t>
  </si>
  <si>
    <t>Строительство "Пожарного депо на 2 выезда" в п. Озерновский</t>
  </si>
  <si>
    <t>Государственная программа Камчатского края "Безопасная Камчатка". Подпрограмма "Защита населения и территории Камчатского края от чрезвычайных ситуаций, обеспечение пожарной безопасности и развитие гражданской обороны"</t>
  </si>
  <si>
    <t>Министерство специальных программ и по делам казачества Камчатского края</t>
  </si>
  <si>
    <t>5.2.</t>
  </si>
  <si>
    <t>9.1.</t>
  </si>
  <si>
    <t xml:space="preserve">Строительство автозимника продленного действия  Анавгай -  Палана на участке км 17 - км 33 </t>
  </si>
  <si>
    <t>Реконструкция автомобильной дороги Петропавловск-Камчатский – Мильково  на участке км 12 - км 17 с подъездом к федеральной дороге. 1 этап</t>
  </si>
  <si>
    <t>Реконструкция автомобильной дороги Петропавловск-Камчатский - Мильково на участке км 181 - км 195. 1 этап (участок км 181 - км 188)</t>
  </si>
  <si>
    <t>Реконструкция автомобильной дороги Петропавловск-Камчатский - Мильково на участке км 181 - км 195. 2 этап (участок км 188 - км 195)</t>
  </si>
  <si>
    <t>Реконструкция автомобильной дороги Петропавловск-Камчатский - Мильково на участке км 195 - км 208. 1 этап (участок км 195 - км 202)</t>
  </si>
  <si>
    <t>Реконструкция автомобильной дороги Петропавловск-Камчатский - Мильково на участке км 195 - км 208. 2 этап (участок км 202 - км 208)</t>
  </si>
  <si>
    <t xml:space="preserve"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0 - км 5 </t>
  </si>
  <si>
    <t>Строительство причальных сооружений через протоку Озерная в Усть-Камчатском районе Камчатского края</t>
  </si>
  <si>
    <t>Строительство автовокзала регионального значения (в том числе проектные работы)</t>
  </si>
  <si>
    <t>Дорога местного значения от ул. Приморская до территории ООО "Свободный порт Камчатка"</t>
  </si>
  <si>
    <t>Реконструкция грузового пирса в п.Оссора (проектные работы)</t>
  </si>
  <si>
    <t>Детский сад по проспекту Циолковского в г. Петропавловск-Камчатский</t>
  </si>
  <si>
    <t>МИЗО</t>
  </si>
  <si>
    <t>МИНСТРОЙ</t>
  </si>
  <si>
    <t>МИНТРАНС</t>
  </si>
  <si>
    <t>Разработка проектной документации объектов инженерной инфраструктуры группы жилой застройки в районе ул. Автомобилистов микрорайона Пограничный г. Елизово (автомобильные дороги местного значения)</t>
  </si>
  <si>
    <t>Разработка проектной документации объектов инженерной инфраструктуры микрорайона Садовый в г. Елизово (автомобильные дороги местного значения)</t>
  </si>
  <si>
    <t xml:space="preserve">Разработка проектной документации на строительство автомобильной дороги на участке ул. В.Кручины - 34 км в г. Елизово </t>
  </si>
  <si>
    <t>Проектирование второй очереди реконструкции автодороги по ул. Рябикова в г. Елизово - устройство ливневой канализации</t>
  </si>
  <si>
    <t xml:space="preserve">Строительство дороги местного значения микрорайона в п. Лесной Елизовского район, в том числе для многодетных семей (1 очередь) (проектные работы) </t>
  </si>
  <si>
    <t xml:space="preserve">Строительство дороги местного значения микрорайона в п. Лесной Елизовского район, в том числе для многодетных семей (2 очередь) (проектные работы) </t>
  </si>
  <si>
    <t>13.</t>
  </si>
  <si>
    <t>13.1</t>
  </si>
  <si>
    <t>13.2</t>
  </si>
  <si>
    <t>13.3</t>
  </si>
  <si>
    <t xml:space="preserve">Хоккейная коробка в г. Елизово </t>
  </si>
  <si>
    <t>Ледовый каток "Вулкан"по ул. Солнечной  (в том числе проектные работы)</t>
  </si>
  <si>
    <t>4.3.</t>
  </si>
  <si>
    <t>2.5.</t>
  </si>
  <si>
    <t>7.12.</t>
  </si>
  <si>
    <t>7.11.</t>
  </si>
  <si>
    <t>7.10.</t>
  </si>
  <si>
    <t>7.9.</t>
  </si>
  <si>
    <t>7.8.</t>
  </si>
  <si>
    <t>7.7.</t>
  </si>
  <si>
    <t>Внутриплощадные сети инжененрно-технического обеспечкения микрорайона жилой застройкив п. Лесной Елизовского района, в том числе для многоквартирных сетей (2 очередь)(в том числе проектные работы)</t>
  </si>
  <si>
    <t xml:space="preserve">Строительство инженерной инфраструктуры на территории жилого района в Вулканном городском поселении Елизовского района Камчатского края </t>
  </si>
  <si>
    <t>Сейсмоусиление здания жилого дома 18 по ул. Обороны 1854 года в г. Петропавловске-Камчатском</t>
  </si>
  <si>
    <t>"Группа жилых домов в пос. Усть-Камчатск на мысе Погодный" II  этап строительства. III пусковой комплекс. 30-ти квартирный 5-ти этажный монолитный жилой дом, поз.1</t>
  </si>
  <si>
    <t>12-квартирный двухэтажный жилой дом по ул. 60 лет Октября в пос. Усть-Камчатск на мысе Погодный</t>
  </si>
  <si>
    <t>"Группа жилых домов в пос. Усть-Камчатск на мысе Погодный". I  этап строительства. 12-квартирный двухэтажный жилой дом поз.4,5,6,7</t>
  </si>
  <si>
    <t>Многоквартирный жилой дом по ул. Хасанская в г. Петропавловске-Камчатском</t>
  </si>
  <si>
    <t>7.13.</t>
  </si>
  <si>
    <t>7.14.</t>
  </si>
  <si>
    <t>7.15.</t>
  </si>
  <si>
    <t>7.16.</t>
  </si>
  <si>
    <t>7.17.</t>
  </si>
  <si>
    <t>7.18.</t>
  </si>
  <si>
    <t>7.19.</t>
  </si>
  <si>
    <t>Реконструкция  здания склада ГСМ котельной "Центральная" п. Октябрьский</t>
  </si>
  <si>
    <t>Реконструкция канализационных очистных сооружений на мысе Погодном Усть-Камчатского сельского поселения" п.Усть-Камчатск Камчатский край</t>
  </si>
  <si>
    <t xml:space="preserve"> Строительство очистных сооружений канализации в п.Оссора</t>
  </si>
  <si>
    <t>9.2.</t>
  </si>
  <si>
    <t>9.3.</t>
  </si>
  <si>
    <t>9.4.</t>
  </si>
  <si>
    <t>9.5.</t>
  </si>
  <si>
    <t>9.6.</t>
  </si>
  <si>
    <t>9.8.</t>
  </si>
  <si>
    <t>9.9.</t>
  </si>
  <si>
    <t>9.10.</t>
  </si>
  <si>
    <t>9.11.</t>
  </si>
  <si>
    <t>9.12.</t>
  </si>
  <si>
    <t>9.13.</t>
  </si>
  <si>
    <t>9.14.</t>
  </si>
  <si>
    <t>9.15.</t>
  </si>
  <si>
    <t>9.16.</t>
  </si>
  <si>
    <t>9.17.</t>
  </si>
  <si>
    <t>9.18.</t>
  </si>
  <si>
    <t>9.19.</t>
  </si>
  <si>
    <t>9.20.</t>
  </si>
  <si>
    <t>9.21.</t>
  </si>
  <si>
    <t>12.1.</t>
  </si>
  <si>
    <t>9.7.</t>
  </si>
  <si>
    <t>Дополнительный приоритетный перечень краевых инвестиционных мероприятий, предлагаемых к реализации за счет средств краевого бюджета в 2020-2022 годах при наличии источников выделения дополнительных ассигнований</t>
  </si>
  <si>
    <t>Дополнительный перечень краевых инвестиционных мероприятий на 2020-2022 годы ("лист ожидания")</t>
  </si>
  <si>
    <t>Наименование</t>
  </si>
  <si>
    <t>Основной перечень краевых инвестиционных мероприятий, предлагаемых к реализации за счет средств краевого бюджета в 2020-2022 годах</t>
  </si>
  <si>
    <t>Приложение 1</t>
  </si>
  <si>
    <t>код РП</t>
  </si>
  <si>
    <t>Приложение 2</t>
  </si>
  <si>
    <t>Приложение 3</t>
  </si>
  <si>
    <t>4.2</t>
  </si>
  <si>
    <t>4.3</t>
  </si>
  <si>
    <t>6.3</t>
  </si>
  <si>
    <t>6.4</t>
  </si>
  <si>
    <t>6.5</t>
  </si>
  <si>
    <t>6.6</t>
  </si>
  <si>
    <t>6.7</t>
  </si>
  <si>
    <t>6.8</t>
  </si>
  <si>
    <t>6.9</t>
  </si>
  <si>
    <t>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</si>
</sst>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48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i/>
      <sz val="36"/>
      <name val="Times New Roman"/>
      <family val="1"/>
      <charset val="204"/>
    </font>
    <font>
      <sz val="48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30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sz val="38"/>
      <name val="Times New Roman"/>
      <family val="1"/>
      <charset val="204"/>
    </font>
    <font>
      <b/>
      <sz val="4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AFE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/>
    <xf numFmtId="0" fontId="2" fillId="0" borderId="0" xfId="0" applyFont="1" applyBorder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1" fontId="7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/>
    <xf numFmtId="0" fontId="12" fillId="2" borderId="0" xfId="0" applyFont="1" applyFill="1"/>
    <xf numFmtId="0" fontId="2" fillId="2" borderId="0" xfId="0" applyFont="1" applyFill="1"/>
    <xf numFmtId="1" fontId="14" fillId="0" borderId="0" xfId="0" applyNumberFormat="1" applyFont="1" applyBorder="1" applyAlignment="1">
      <alignment horizontal="left" vertical="center" wrapText="1"/>
    </xf>
    <xf numFmtId="1" fontId="14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Border="1" applyAlignment="1">
      <alignment horizontal="center" wrapText="1"/>
    </xf>
    <xf numFmtId="4" fontId="14" fillId="0" borderId="0" xfId="0" applyNumberFormat="1" applyFont="1" applyFill="1" applyBorder="1" applyAlignment="1">
      <alignment horizontal="center" wrapText="1"/>
    </xf>
    <xf numFmtId="164" fontId="14" fillId="0" borderId="4" xfId="0" applyNumberFormat="1" applyFont="1" applyBorder="1" applyAlignment="1">
      <alignment horizontal="right" wrapText="1"/>
    </xf>
    <xf numFmtId="164" fontId="14" fillId="2" borderId="4" xfId="0" applyNumberFormat="1" applyFont="1" applyFill="1" applyBorder="1" applyAlignment="1">
      <alignment horizontal="right" wrapText="1"/>
    </xf>
    <xf numFmtId="0" fontId="16" fillId="0" borderId="0" xfId="0" applyFont="1" applyBorder="1"/>
    <xf numFmtId="0" fontId="16" fillId="0" borderId="0" xfId="0" applyFont="1"/>
    <xf numFmtId="0" fontId="16" fillId="0" borderId="0" xfId="0" applyFont="1" applyFill="1" applyBorder="1"/>
    <xf numFmtId="0" fontId="16" fillId="0" borderId="0" xfId="0" applyFont="1" applyAlignment="1"/>
    <xf numFmtId="1" fontId="14" fillId="0" borderId="0" xfId="0" applyNumberFormat="1" applyFont="1" applyBorder="1" applyAlignment="1">
      <alignment vertical="center" wrapText="1"/>
    </xf>
    <xf numFmtId="0" fontId="4" fillId="2" borderId="0" xfId="0" applyFont="1" applyFill="1"/>
    <xf numFmtId="0" fontId="19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164" fontId="2" fillId="0" borderId="4" xfId="0" applyNumberFormat="1" applyFont="1" applyBorder="1" applyAlignment="1">
      <alignment vertical="center"/>
    </xf>
    <xf numFmtId="0" fontId="4" fillId="0" borderId="0" xfId="0" applyFont="1" applyFill="1" applyBorder="1"/>
    <xf numFmtId="164" fontId="14" fillId="2" borderId="0" xfId="0" applyNumberFormat="1" applyFont="1" applyFill="1" applyBorder="1" applyAlignment="1">
      <alignment horizontal="right" wrapText="1"/>
    </xf>
    <xf numFmtId="4" fontId="14" fillId="2" borderId="0" xfId="0" applyNumberFormat="1" applyFont="1" applyFill="1" applyBorder="1" applyAlignment="1">
      <alignment horizontal="center" wrapText="1"/>
    </xf>
    <xf numFmtId="0" fontId="16" fillId="2" borderId="0" xfId="0" applyFont="1" applyFill="1"/>
    <xf numFmtId="0" fontId="11" fillId="2" borderId="0" xfId="0" applyNumberFormat="1" applyFont="1" applyFill="1" applyAlignment="1"/>
    <xf numFmtId="0" fontId="16" fillId="2" borderId="0" xfId="0" applyFont="1" applyFill="1" applyBorder="1"/>
    <xf numFmtId="164" fontId="2" fillId="2" borderId="0" xfId="0" applyNumberFormat="1" applyFont="1" applyFill="1" applyBorder="1" applyAlignment="1">
      <alignment vertical="center"/>
    </xf>
    <xf numFmtId="164" fontId="16" fillId="0" borderId="0" xfId="0" applyNumberFormat="1" applyFont="1"/>
    <xf numFmtId="164" fontId="2" fillId="2" borderId="0" xfId="0" applyNumberFormat="1" applyFont="1" applyFill="1"/>
    <xf numFmtId="1" fontId="14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/>
    <xf numFmtId="3" fontId="8" fillId="0" borderId="0" xfId="0" applyNumberFormat="1" applyFont="1" applyFill="1" applyBorder="1" applyAlignment="1">
      <alignment vertical="center"/>
    </xf>
    <xf numFmtId="0" fontId="17" fillId="0" borderId="0" xfId="0" applyFont="1" applyFill="1"/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/>
    </xf>
    <xf numFmtId="164" fontId="2" fillId="3" borderId="4" xfId="0" applyNumberFormat="1" applyFont="1" applyFill="1" applyBorder="1" applyAlignment="1">
      <alignment horizontal="right" wrapText="1"/>
    </xf>
    <xf numFmtId="16" fontId="2" fillId="2" borderId="4" xfId="0" applyNumberFormat="1" applyFont="1" applyFill="1" applyBorder="1" applyAlignment="1">
      <alignment horizontal="left" vertical="top" wrapText="1"/>
    </xf>
    <xf numFmtId="164" fontId="2" fillId="2" borderId="4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vertical="center" wrapText="1"/>
    </xf>
    <xf numFmtId="16" fontId="2" fillId="0" borderId="4" xfId="0" applyNumberFormat="1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justify" vertical="top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justify" vertical="top" wrapText="1"/>
    </xf>
    <xf numFmtId="16" fontId="2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1" fontId="2" fillId="3" borderId="4" xfId="0" applyNumberFormat="1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164" fontId="2" fillId="2" borderId="4" xfId="0" applyNumberFormat="1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justify" vertical="top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6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textRotation="90" wrapText="1"/>
    </xf>
    <xf numFmtId="164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justify" vertical="top" wrapText="1"/>
    </xf>
    <xf numFmtId="16" fontId="2" fillId="5" borderId="4" xfId="0" applyNumberFormat="1" applyFont="1" applyFill="1" applyBorder="1" applyAlignment="1">
      <alignment horizontal="left" vertical="top" wrapText="1"/>
    </xf>
    <xf numFmtId="0" fontId="11" fillId="5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textRotation="90" wrapText="1"/>
    </xf>
    <xf numFmtId="49" fontId="11" fillId="5" borderId="4" xfId="0" applyNumberFormat="1" applyFont="1" applyFill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1" fontId="2" fillId="0" borderId="4" xfId="0" applyNumberFormat="1" applyFont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1" fontId="14" fillId="8" borderId="4" xfId="0" applyNumberFormat="1" applyFont="1" applyFill="1" applyBorder="1" applyAlignment="1">
      <alignment horizontal="center" vertical="center"/>
    </xf>
    <xf numFmtId="1" fontId="14" fillId="6" borderId="4" xfId="0" applyNumberFormat="1" applyFont="1" applyFill="1" applyBorder="1" applyAlignment="1">
      <alignment horizontal="center" vertical="center"/>
    </xf>
    <xf numFmtId="1" fontId="14" fillId="9" borderId="4" xfId="0" applyNumberFormat="1" applyFont="1" applyFill="1" applyBorder="1" applyAlignment="1">
      <alignment horizontal="center" vertical="center"/>
    </xf>
    <xf numFmtId="1" fontId="14" fillId="9" borderId="4" xfId="0" applyNumberFormat="1" applyFont="1" applyFill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wrapText="1"/>
    </xf>
    <xf numFmtId="16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justify" vertical="top" wrapText="1"/>
    </xf>
    <xf numFmtId="1" fontId="8" fillId="0" borderId="4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top" wrapText="1"/>
    </xf>
    <xf numFmtId="1" fontId="7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/>
    </xf>
    <xf numFmtId="0" fontId="2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6" fillId="0" borderId="4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justify" vertical="top" wrapText="1"/>
    </xf>
    <xf numFmtId="164" fontId="17" fillId="0" borderId="0" xfId="0" applyNumberFormat="1" applyFont="1" applyFill="1"/>
    <xf numFmtId="1" fontId="7" fillId="0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/>
  </cellXfs>
  <cellStyles count="3">
    <cellStyle name="Обычный" xfId="0" builtinId="0"/>
    <cellStyle name="Обычный 2" xfId="1"/>
    <cellStyle name="Обычный 3 3" xfId="2"/>
  </cellStyles>
  <dxfs count="0"/>
  <tableStyles count="0" defaultTableStyle="TableStyleMedium2" defaultPivotStyle="PivotStyleLight16"/>
  <colors>
    <mruColors>
      <color rgb="FFCCFFCC"/>
      <color rgb="FFAAFE22"/>
      <color rgb="FFFFCCCC"/>
      <color rgb="FFFA856E"/>
      <color rgb="FFFDC9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28"/>
  <sheetViews>
    <sheetView tabSelected="1" view="pageBreakPreview" topLeftCell="A616" zoomScale="115" zoomScaleNormal="70" zoomScaleSheetLayoutView="115" workbookViewId="0">
      <selection activeCell="X689" sqref="X689"/>
    </sheetView>
  </sheetViews>
  <sheetFormatPr defaultColWidth="11.5703125" defaultRowHeight="26.25" x14ac:dyDescent="0.4"/>
  <cols>
    <col min="1" max="1" width="5.85546875" style="1" customWidth="1"/>
    <col min="2" max="2" width="6.85546875" style="1" customWidth="1"/>
    <col min="3" max="3" width="11.5703125" style="2"/>
    <col min="4" max="4" width="35.28515625" style="1" customWidth="1"/>
    <col min="5" max="5" width="2.42578125" style="1" hidden="1" customWidth="1"/>
    <col min="6" max="6" width="17" style="14" customWidth="1"/>
    <col min="7" max="8" width="17" style="1" customWidth="1"/>
    <col min="9" max="10" width="15.7109375" style="1" hidden="1" customWidth="1"/>
    <col min="11" max="11" width="13.5703125" style="1" hidden="1" customWidth="1"/>
    <col min="12" max="12" width="11" style="1" hidden="1" customWidth="1"/>
    <col min="13" max="13" width="29.85546875" style="1" hidden="1" customWidth="1"/>
    <col min="14" max="14" width="13.5703125" style="1" hidden="1" customWidth="1"/>
    <col min="15" max="15" width="24" style="1" hidden="1" customWidth="1"/>
    <col min="16" max="16" width="19.5703125" style="1" hidden="1" customWidth="1"/>
    <col min="17" max="17" width="21.140625" style="1" hidden="1" customWidth="1"/>
    <col min="18" max="18" width="14.140625" style="1" hidden="1" customWidth="1"/>
    <col min="19" max="19" width="7.140625" style="1" hidden="1" customWidth="1"/>
    <col min="20" max="20" width="21.42578125" style="1" hidden="1" customWidth="1"/>
    <col min="21" max="21" width="14.85546875" style="1" hidden="1" customWidth="1"/>
    <col min="22" max="22" width="8.42578125" style="34" hidden="1" customWidth="1"/>
    <col min="23" max="23" width="19.140625" style="1" hidden="1" customWidth="1"/>
    <col min="24" max="24" width="19.140625" style="1" customWidth="1"/>
    <col min="25" max="25" width="11.5703125" style="1" customWidth="1"/>
    <col min="26" max="16384" width="11.5703125" style="1"/>
  </cols>
  <sheetData>
    <row r="1" spans="1:23" ht="17.25" customHeight="1" x14ac:dyDescent="0.4">
      <c r="H1" s="62" t="s">
        <v>672</v>
      </c>
      <c r="I1" s="3"/>
      <c r="J1" s="3"/>
      <c r="K1" s="3"/>
    </row>
    <row r="2" spans="1:23" s="3" customFormat="1" ht="42.75" customHeight="1" x14ac:dyDescent="0.2">
      <c r="A2" s="116" t="s">
        <v>671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</row>
    <row r="3" spans="1:23" ht="12.75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</row>
    <row r="4" spans="1:23" ht="17.25" customHeight="1" x14ac:dyDescent="0.2">
      <c r="A4" s="46" t="s">
        <v>26</v>
      </c>
      <c r="B4" s="63" t="s">
        <v>673</v>
      </c>
      <c r="C4" s="72" t="s">
        <v>670</v>
      </c>
      <c r="D4" s="72"/>
      <c r="E4" s="72"/>
      <c r="F4" s="117" t="s">
        <v>526</v>
      </c>
      <c r="G4" s="117" t="s">
        <v>501</v>
      </c>
      <c r="H4" s="117" t="s">
        <v>502</v>
      </c>
      <c r="I4" s="48" t="s">
        <v>24</v>
      </c>
      <c r="J4" s="48" t="s">
        <v>29</v>
      </c>
      <c r="K4" s="47" t="s">
        <v>16</v>
      </c>
      <c r="L4" s="47" t="s">
        <v>27</v>
      </c>
      <c r="M4" s="47" t="s">
        <v>15</v>
      </c>
      <c r="N4" s="47" t="s">
        <v>4</v>
      </c>
      <c r="O4" s="47" t="s">
        <v>12</v>
      </c>
      <c r="P4" s="47" t="s">
        <v>14</v>
      </c>
      <c r="Q4" s="47" t="s">
        <v>17</v>
      </c>
      <c r="R4" s="47" t="s">
        <v>20</v>
      </c>
      <c r="S4" s="47" t="s">
        <v>18</v>
      </c>
      <c r="T4" s="47" t="s">
        <v>19</v>
      </c>
      <c r="U4" s="47" t="s">
        <v>28</v>
      </c>
      <c r="V4" s="49" t="s">
        <v>453</v>
      </c>
      <c r="W4" s="50" t="s">
        <v>6</v>
      </c>
    </row>
    <row r="5" spans="1:23" s="4" customFormat="1" ht="12.75" x14ac:dyDescent="0.2">
      <c r="A5" s="73" t="s">
        <v>9</v>
      </c>
      <c r="B5" s="73"/>
      <c r="C5" s="74" t="s">
        <v>111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s="4" customFormat="1" ht="12.75" x14ac:dyDescent="0.2">
      <c r="A6" s="73"/>
      <c r="B6" s="73"/>
      <c r="C6" s="75" t="s">
        <v>5</v>
      </c>
      <c r="D6" s="75"/>
      <c r="E6" s="51">
        <f>SUM(F6:J6)</f>
        <v>3040610.1749999998</v>
      </c>
      <c r="F6" s="51">
        <f>SUM(F7:F10)</f>
        <v>2673100</v>
      </c>
      <c r="G6" s="51">
        <f t="shared" ref="G6:J6" si="0">SUM(G7:G10)</f>
        <v>0</v>
      </c>
      <c r="H6" s="51">
        <f t="shared" si="0"/>
        <v>0</v>
      </c>
      <c r="I6" s="51">
        <f t="shared" si="0"/>
        <v>198909.86799999999</v>
      </c>
      <c r="J6" s="51">
        <f t="shared" si="0"/>
        <v>168600.307</v>
      </c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</row>
    <row r="7" spans="1:23" ht="12.75" x14ac:dyDescent="0.2">
      <c r="A7" s="73"/>
      <c r="B7" s="73"/>
      <c r="C7" s="75" t="s">
        <v>0</v>
      </c>
      <c r="D7" s="75"/>
      <c r="E7" s="51">
        <f t="shared" ref="E7:E10" si="1">SUM(F7:J7)</f>
        <v>2501400</v>
      </c>
      <c r="F7" s="51">
        <f>F15+F23</f>
        <v>2501400</v>
      </c>
      <c r="G7" s="51">
        <f t="shared" ref="G7:J7" si="2">G15+G23</f>
        <v>0</v>
      </c>
      <c r="H7" s="51">
        <f t="shared" si="2"/>
        <v>0</v>
      </c>
      <c r="I7" s="51">
        <f t="shared" si="2"/>
        <v>0</v>
      </c>
      <c r="J7" s="51">
        <f t="shared" si="2"/>
        <v>0</v>
      </c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</row>
    <row r="8" spans="1:23" ht="12.75" x14ac:dyDescent="0.2">
      <c r="A8" s="73"/>
      <c r="B8" s="73"/>
      <c r="C8" s="75" t="s">
        <v>1</v>
      </c>
      <c r="D8" s="75"/>
      <c r="E8" s="51">
        <f t="shared" si="1"/>
        <v>539210.17500000005</v>
      </c>
      <c r="F8" s="51">
        <f t="shared" ref="F8:J10" si="3">F16+F24</f>
        <v>171700</v>
      </c>
      <c r="G8" s="51">
        <f t="shared" si="3"/>
        <v>0</v>
      </c>
      <c r="H8" s="51">
        <f t="shared" si="3"/>
        <v>0</v>
      </c>
      <c r="I8" s="51">
        <f t="shared" si="3"/>
        <v>198909.86799999999</v>
      </c>
      <c r="J8" s="51">
        <f t="shared" si="3"/>
        <v>168600.307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</row>
    <row r="9" spans="1:23" ht="12.75" x14ac:dyDescent="0.2">
      <c r="A9" s="73"/>
      <c r="B9" s="73"/>
      <c r="C9" s="75" t="s">
        <v>2</v>
      </c>
      <c r="D9" s="75"/>
      <c r="E9" s="51">
        <f t="shared" si="1"/>
        <v>0</v>
      </c>
      <c r="F9" s="51">
        <f t="shared" si="3"/>
        <v>0</v>
      </c>
      <c r="G9" s="51">
        <f t="shared" si="3"/>
        <v>0</v>
      </c>
      <c r="H9" s="51">
        <f t="shared" si="3"/>
        <v>0</v>
      </c>
      <c r="I9" s="51">
        <f t="shared" si="3"/>
        <v>0</v>
      </c>
      <c r="J9" s="51">
        <f t="shared" si="3"/>
        <v>0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</row>
    <row r="10" spans="1:23" ht="12.75" x14ac:dyDescent="0.2">
      <c r="A10" s="73"/>
      <c r="B10" s="73"/>
      <c r="C10" s="75" t="s">
        <v>3</v>
      </c>
      <c r="D10" s="75"/>
      <c r="E10" s="51">
        <f t="shared" si="1"/>
        <v>0</v>
      </c>
      <c r="F10" s="51">
        <f t="shared" si="3"/>
        <v>0</v>
      </c>
      <c r="G10" s="51">
        <f t="shared" si="3"/>
        <v>0</v>
      </c>
      <c r="H10" s="51">
        <f t="shared" si="3"/>
        <v>0</v>
      </c>
      <c r="I10" s="51">
        <f t="shared" si="3"/>
        <v>0</v>
      </c>
      <c r="J10" s="51">
        <f t="shared" si="3"/>
        <v>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</row>
    <row r="11" spans="1:23" ht="12.75" x14ac:dyDescent="0.2">
      <c r="A11" s="66" t="s">
        <v>377</v>
      </c>
      <c r="B11" s="66" t="s">
        <v>473</v>
      </c>
      <c r="C11" s="67" t="s">
        <v>71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</row>
    <row r="12" spans="1:23" ht="29.25" customHeight="1" x14ac:dyDescent="0.2">
      <c r="A12" s="66"/>
      <c r="B12" s="66"/>
      <c r="C12" s="68" t="s">
        <v>148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</row>
    <row r="13" spans="1:23" ht="28.5" customHeight="1" x14ac:dyDescent="0.2">
      <c r="A13" s="66"/>
      <c r="B13" s="66"/>
      <c r="C13" s="69" t="s">
        <v>72</v>
      </c>
      <c r="D13" s="69"/>
      <c r="E13" s="69"/>
      <c r="F13" s="69"/>
      <c r="G13" s="69"/>
      <c r="H13" s="69"/>
      <c r="I13" s="69"/>
      <c r="J13" s="52"/>
      <c r="K13" s="70" t="s">
        <v>149</v>
      </c>
      <c r="L13" s="70"/>
      <c r="M13" s="70" t="s">
        <v>112</v>
      </c>
      <c r="N13" s="70"/>
      <c r="O13" s="70" t="s">
        <v>71</v>
      </c>
      <c r="P13" s="70" t="s">
        <v>71</v>
      </c>
      <c r="Q13" s="70" t="s">
        <v>71</v>
      </c>
      <c r="R13" s="79"/>
      <c r="S13" s="70" t="s">
        <v>30</v>
      </c>
      <c r="T13" s="70" t="s">
        <v>113</v>
      </c>
      <c r="U13" s="70" t="s">
        <v>150</v>
      </c>
      <c r="V13" s="77" t="s">
        <v>412</v>
      </c>
      <c r="W13" s="70"/>
    </row>
    <row r="14" spans="1:23" ht="12.75" x14ac:dyDescent="0.2">
      <c r="A14" s="66"/>
      <c r="B14" s="66"/>
      <c r="C14" s="78" t="s">
        <v>5</v>
      </c>
      <c r="D14" s="78"/>
      <c r="E14" s="53">
        <f>F14+G14+H14+I14+J14</f>
        <v>407510.17499999999</v>
      </c>
      <c r="F14" s="54">
        <f t="shared" ref="F14" si="4">SUM(F15:F18)</f>
        <v>40000</v>
      </c>
      <c r="G14" s="54"/>
      <c r="H14" s="54"/>
      <c r="I14" s="54">
        <f t="shared" ref="I14:J14" si="5">SUM(I15:I18)</f>
        <v>198909.86799999999</v>
      </c>
      <c r="J14" s="54">
        <f t="shared" si="5"/>
        <v>168600.307</v>
      </c>
      <c r="K14" s="70"/>
      <c r="L14" s="70"/>
      <c r="M14" s="70"/>
      <c r="N14" s="70"/>
      <c r="O14" s="70"/>
      <c r="P14" s="70"/>
      <c r="Q14" s="70"/>
      <c r="R14" s="79"/>
      <c r="S14" s="70"/>
      <c r="T14" s="70"/>
      <c r="U14" s="70"/>
      <c r="V14" s="77"/>
      <c r="W14" s="70"/>
    </row>
    <row r="15" spans="1:23" ht="12.75" x14ac:dyDescent="0.2">
      <c r="A15" s="66"/>
      <c r="B15" s="66"/>
      <c r="C15" s="78" t="s">
        <v>0</v>
      </c>
      <c r="D15" s="78"/>
      <c r="E15" s="53">
        <f t="shared" ref="E15:E18" si="6">F15+G15+H15+I15+J15</f>
        <v>0</v>
      </c>
      <c r="F15" s="54"/>
      <c r="G15" s="54"/>
      <c r="H15" s="54"/>
      <c r="I15" s="54"/>
      <c r="J15" s="54"/>
      <c r="K15" s="70"/>
      <c r="L15" s="70"/>
      <c r="M15" s="70"/>
      <c r="N15" s="70"/>
      <c r="O15" s="70"/>
      <c r="P15" s="70"/>
      <c r="Q15" s="70"/>
      <c r="R15" s="79"/>
      <c r="S15" s="70"/>
      <c r="T15" s="70"/>
      <c r="U15" s="70"/>
      <c r="V15" s="77"/>
      <c r="W15" s="70"/>
    </row>
    <row r="16" spans="1:23" ht="12.75" x14ac:dyDescent="0.2">
      <c r="A16" s="66"/>
      <c r="B16" s="66"/>
      <c r="C16" s="78" t="s">
        <v>1</v>
      </c>
      <c r="D16" s="78"/>
      <c r="E16" s="53">
        <f t="shared" si="6"/>
        <v>407510.17499999999</v>
      </c>
      <c r="F16" s="54">
        <v>40000</v>
      </c>
      <c r="G16" s="54">
        <v>0</v>
      </c>
      <c r="H16" s="54">
        <v>0</v>
      </c>
      <c r="I16" s="54">
        <v>198909.86799999999</v>
      </c>
      <c r="J16" s="54">
        <v>168600.307</v>
      </c>
      <c r="K16" s="70"/>
      <c r="L16" s="70"/>
      <c r="M16" s="70"/>
      <c r="N16" s="70"/>
      <c r="O16" s="70"/>
      <c r="P16" s="70"/>
      <c r="Q16" s="70"/>
      <c r="R16" s="79"/>
      <c r="S16" s="70"/>
      <c r="T16" s="70"/>
      <c r="U16" s="70"/>
      <c r="V16" s="77"/>
      <c r="W16" s="70"/>
    </row>
    <row r="17" spans="1:23" ht="12.75" x14ac:dyDescent="0.2">
      <c r="A17" s="66"/>
      <c r="B17" s="66"/>
      <c r="C17" s="78" t="s">
        <v>2</v>
      </c>
      <c r="D17" s="78"/>
      <c r="E17" s="53">
        <f t="shared" si="6"/>
        <v>0</v>
      </c>
      <c r="F17" s="54"/>
      <c r="G17" s="54"/>
      <c r="H17" s="54"/>
      <c r="I17" s="54"/>
      <c r="J17" s="54"/>
      <c r="K17" s="70"/>
      <c r="L17" s="70"/>
      <c r="M17" s="70"/>
      <c r="N17" s="70"/>
      <c r="O17" s="70"/>
      <c r="P17" s="70"/>
      <c r="Q17" s="70"/>
      <c r="R17" s="79"/>
      <c r="S17" s="70"/>
      <c r="T17" s="70"/>
      <c r="U17" s="70"/>
      <c r="V17" s="77"/>
      <c r="W17" s="70"/>
    </row>
    <row r="18" spans="1:23" ht="12.75" x14ac:dyDescent="0.2">
      <c r="A18" s="66"/>
      <c r="B18" s="66"/>
      <c r="C18" s="78" t="s">
        <v>3</v>
      </c>
      <c r="D18" s="78"/>
      <c r="E18" s="53">
        <f t="shared" si="6"/>
        <v>0</v>
      </c>
      <c r="F18" s="54"/>
      <c r="G18" s="54"/>
      <c r="H18" s="54"/>
      <c r="I18" s="54"/>
      <c r="J18" s="54"/>
      <c r="K18" s="70"/>
      <c r="L18" s="70"/>
      <c r="M18" s="70"/>
      <c r="N18" s="70"/>
      <c r="O18" s="70"/>
      <c r="P18" s="70"/>
      <c r="Q18" s="70"/>
      <c r="R18" s="79"/>
      <c r="S18" s="70"/>
      <c r="T18" s="70"/>
      <c r="U18" s="70"/>
      <c r="V18" s="77"/>
      <c r="W18" s="70"/>
    </row>
    <row r="19" spans="1:23" ht="12.75" x14ac:dyDescent="0.2">
      <c r="A19" s="66" t="s">
        <v>378</v>
      </c>
      <c r="B19" s="66"/>
      <c r="C19" s="67" t="s">
        <v>114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</row>
    <row r="20" spans="1:23" s="14" customFormat="1" ht="27.75" customHeight="1" x14ac:dyDescent="0.2">
      <c r="A20" s="66"/>
      <c r="B20" s="66"/>
      <c r="C20" s="68" t="s">
        <v>151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</row>
    <row r="21" spans="1:23" s="14" customFormat="1" ht="16.5" customHeight="1" x14ac:dyDescent="0.2">
      <c r="A21" s="66"/>
      <c r="B21" s="66"/>
      <c r="C21" s="69" t="s">
        <v>513</v>
      </c>
      <c r="D21" s="69" t="s">
        <v>153</v>
      </c>
      <c r="E21" s="69"/>
      <c r="F21" s="69"/>
      <c r="G21" s="69"/>
      <c r="H21" s="69"/>
      <c r="I21" s="69"/>
      <c r="J21" s="52"/>
      <c r="K21" s="70" t="s">
        <v>58</v>
      </c>
      <c r="L21" s="70"/>
      <c r="M21" s="70" t="s">
        <v>44</v>
      </c>
      <c r="N21" s="70" t="s">
        <v>117</v>
      </c>
      <c r="O21" s="70" t="s">
        <v>114</v>
      </c>
      <c r="P21" s="70" t="s">
        <v>114</v>
      </c>
      <c r="Q21" s="70" t="s">
        <v>114</v>
      </c>
      <c r="R21" s="79" t="s">
        <v>152</v>
      </c>
      <c r="S21" s="70" t="s">
        <v>30</v>
      </c>
      <c r="T21" s="70" t="s">
        <v>116</v>
      </c>
      <c r="U21" s="70" t="s">
        <v>32</v>
      </c>
      <c r="V21" s="81">
        <v>1</v>
      </c>
      <c r="W21" s="70" t="s">
        <v>235</v>
      </c>
    </row>
    <row r="22" spans="1:23" s="14" customFormat="1" ht="12.75" x14ac:dyDescent="0.2">
      <c r="A22" s="66"/>
      <c r="B22" s="66"/>
      <c r="C22" s="78" t="s">
        <v>5</v>
      </c>
      <c r="D22" s="78" t="s">
        <v>5</v>
      </c>
      <c r="E22" s="53">
        <f>SUM(F22:J22)</f>
        <v>2633100</v>
      </c>
      <c r="F22" s="54">
        <f t="shared" ref="F22" si="7">SUM(F23:F26)</f>
        <v>2633100</v>
      </c>
      <c r="G22" s="54"/>
      <c r="H22" s="54"/>
      <c r="I22" s="54">
        <f t="shared" ref="I22:J22" si="8">SUM(I23:I26)</f>
        <v>0</v>
      </c>
      <c r="J22" s="54">
        <f t="shared" si="8"/>
        <v>0</v>
      </c>
      <c r="K22" s="70"/>
      <c r="L22" s="70"/>
      <c r="M22" s="70"/>
      <c r="N22" s="70"/>
      <c r="O22" s="70"/>
      <c r="P22" s="70"/>
      <c r="Q22" s="70"/>
      <c r="R22" s="79"/>
      <c r="S22" s="70"/>
      <c r="T22" s="70"/>
      <c r="U22" s="70"/>
      <c r="V22" s="81"/>
      <c r="W22" s="70"/>
    </row>
    <row r="23" spans="1:23" s="14" customFormat="1" ht="12.75" x14ac:dyDescent="0.2">
      <c r="A23" s="66"/>
      <c r="B23" s="66"/>
      <c r="C23" s="82" t="s">
        <v>0</v>
      </c>
      <c r="D23" s="82" t="s">
        <v>0</v>
      </c>
      <c r="E23" s="53">
        <f t="shared" ref="E23:E26" si="9">SUM(F23:J23)</f>
        <v>2501400</v>
      </c>
      <c r="F23" s="54">
        <v>2501400</v>
      </c>
      <c r="G23" s="54"/>
      <c r="H23" s="54"/>
      <c r="I23" s="54"/>
      <c r="J23" s="54"/>
      <c r="K23" s="70"/>
      <c r="L23" s="70"/>
      <c r="M23" s="70"/>
      <c r="N23" s="70"/>
      <c r="O23" s="70"/>
      <c r="P23" s="70"/>
      <c r="Q23" s="70"/>
      <c r="R23" s="79"/>
      <c r="S23" s="70"/>
      <c r="T23" s="70"/>
      <c r="U23" s="70"/>
      <c r="V23" s="81"/>
      <c r="W23" s="70"/>
    </row>
    <row r="24" spans="1:23" s="14" customFormat="1" ht="12.75" x14ac:dyDescent="0.2">
      <c r="A24" s="66"/>
      <c r="B24" s="66"/>
      <c r="C24" s="78" t="s">
        <v>1</v>
      </c>
      <c r="D24" s="78" t="s">
        <v>1</v>
      </c>
      <c r="E24" s="53">
        <f t="shared" si="9"/>
        <v>131700</v>
      </c>
      <c r="F24" s="54">
        <v>131700</v>
      </c>
      <c r="G24" s="54"/>
      <c r="H24" s="54"/>
      <c r="I24" s="54"/>
      <c r="J24" s="54"/>
      <c r="K24" s="70"/>
      <c r="L24" s="70"/>
      <c r="M24" s="70"/>
      <c r="N24" s="70"/>
      <c r="O24" s="70"/>
      <c r="P24" s="70"/>
      <c r="Q24" s="70"/>
      <c r="R24" s="79"/>
      <c r="S24" s="70"/>
      <c r="T24" s="70"/>
      <c r="U24" s="70"/>
      <c r="V24" s="81"/>
      <c r="W24" s="70"/>
    </row>
    <row r="25" spans="1:23" s="14" customFormat="1" ht="12.75" x14ac:dyDescent="0.2">
      <c r="A25" s="66"/>
      <c r="B25" s="66"/>
      <c r="C25" s="78" t="s">
        <v>2</v>
      </c>
      <c r="D25" s="78" t="s">
        <v>2</v>
      </c>
      <c r="E25" s="53">
        <f t="shared" si="9"/>
        <v>0</v>
      </c>
      <c r="F25" s="54"/>
      <c r="G25" s="54"/>
      <c r="H25" s="54"/>
      <c r="I25" s="54"/>
      <c r="J25" s="54"/>
      <c r="K25" s="70"/>
      <c r="L25" s="70"/>
      <c r="M25" s="70"/>
      <c r="N25" s="70"/>
      <c r="O25" s="70"/>
      <c r="P25" s="70"/>
      <c r="Q25" s="70"/>
      <c r="R25" s="79"/>
      <c r="S25" s="70"/>
      <c r="T25" s="70"/>
      <c r="U25" s="70"/>
      <c r="V25" s="81"/>
      <c r="W25" s="70"/>
    </row>
    <row r="26" spans="1:23" s="14" customFormat="1" ht="12.75" x14ac:dyDescent="0.2">
      <c r="A26" s="66"/>
      <c r="B26" s="66"/>
      <c r="C26" s="78" t="s">
        <v>3</v>
      </c>
      <c r="D26" s="78" t="s">
        <v>3</v>
      </c>
      <c r="E26" s="53">
        <f t="shared" si="9"/>
        <v>0</v>
      </c>
      <c r="F26" s="54"/>
      <c r="G26" s="54"/>
      <c r="H26" s="54"/>
      <c r="I26" s="54"/>
      <c r="J26" s="54"/>
      <c r="K26" s="70"/>
      <c r="L26" s="70"/>
      <c r="M26" s="70"/>
      <c r="N26" s="70"/>
      <c r="O26" s="70"/>
      <c r="P26" s="70"/>
      <c r="Q26" s="70"/>
      <c r="R26" s="79"/>
      <c r="S26" s="70"/>
      <c r="T26" s="70"/>
      <c r="U26" s="70"/>
      <c r="V26" s="81"/>
      <c r="W26" s="70"/>
    </row>
    <row r="27" spans="1:23" s="14" customFormat="1" ht="12.75" x14ac:dyDescent="0.2">
      <c r="A27" s="73" t="s">
        <v>119</v>
      </c>
      <c r="B27" s="73"/>
      <c r="C27" s="80" t="s">
        <v>154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</row>
    <row r="28" spans="1:23" s="14" customFormat="1" ht="12.75" x14ac:dyDescent="0.2">
      <c r="A28" s="73"/>
      <c r="B28" s="73"/>
      <c r="C28" s="75" t="s">
        <v>5</v>
      </c>
      <c r="D28" s="75"/>
      <c r="E28" s="51">
        <f>SUM(F28:J28)</f>
        <v>2938013.4209400001</v>
      </c>
      <c r="F28" s="51">
        <f t="shared" ref="F28:J28" si="10">SUM(F29:F32)</f>
        <v>1242201.5584500001</v>
      </c>
      <c r="G28" s="51">
        <f t="shared" si="10"/>
        <v>600066.79866000009</v>
      </c>
      <c r="H28" s="51">
        <f t="shared" si="10"/>
        <v>888371.83770000003</v>
      </c>
      <c r="I28" s="51">
        <f t="shared" si="10"/>
        <v>207373.22613</v>
      </c>
      <c r="J28" s="51">
        <f t="shared" si="10"/>
        <v>0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</row>
    <row r="29" spans="1:23" s="14" customFormat="1" ht="12.75" x14ac:dyDescent="0.2">
      <c r="A29" s="73"/>
      <c r="B29" s="73"/>
      <c r="C29" s="75" t="s">
        <v>0</v>
      </c>
      <c r="D29" s="75"/>
      <c r="E29" s="51">
        <f t="shared" ref="E29:E32" si="11">SUM(F29:J29)</f>
        <v>837340.60000000009</v>
      </c>
      <c r="F29" s="51">
        <f>F37+F45+F53+F61+F69+F77+F85+F93+F101+F109+F117+F125+F133</f>
        <v>388392.5</v>
      </c>
      <c r="G29" s="51">
        <f t="shared" ref="G29:J29" si="12">G37+G45+G53+G61+G69+G77+G85+G93+G101+G109+G117+G125+G133</f>
        <v>448948.10000000003</v>
      </c>
      <c r="H29" s="51">
        <f t="shared" si="12"/>
        <v>0</v>
      </c>
      <c r="I29" s="51">
        <f t="shared" si="12"/>
        <v>0</v>
      </c>
      <c r="J29" s="51">
        <f t="shared" si="12"/>
        <v>0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</row>
    <row r="30" spans="1:23" s="14" customFormat="1" ht="12.75" x14ac:dyDescent="0.2">
      <c r="A30" s="73"/>
      <c r="B30" s="73"/>
      <c r="C30" s="75" t="s">
        <v>1</v>
      </c>
      <c r="D30" s="75"/>
      <c r="E30" s="51">
        <f t="shared" si="11"/>
        <v>2095561.9243999999</v>
      </c>
      <c r="F30" s="51">
        <f t="shared" ref="F30:J32" si="13">F38+F46+F54+F62+F70+F78+F86+F94+F102+F110+F118+F126+F134</f>
        <v>851572.12458000006</v>
      </c>
      <c r="G30" s="51">
        <f t="shared" si="13"/>
        <v>149281.60211999997</v>
      </c>
      <c r="H30" s="51">
        <f t="shared" si="13"/>
        <v>888371.83770000003</v>
      </c>
      <c r="I30" s="51">
        <f t="shared" si="13"/>
        <v>206336.36</v>
      </c>
      <c r="J30" s="51">
        <f t="shared" si="13"/>
        <v>0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</row>
    <row r="31" spans="1:23" s="14" customFormat="1" ht="12.75" x14ac:dyDescent="0.2">
      <c r="A31" s="73"/>
      <c r="B31" s="73"/>
      <c r="C31" s="75" t="s">
        <v>2</v>
      </c>
      <c r="D31" s="75"/>
      <c r="E31" s="51">
        <f t="shared" si="11"/>
        <v>5110.8965399999997</v>
      </c>
      <c r="F31" s="51">
        <f t="shared" si="13"/>
        <v>2236.9338699999998</v>
      </c>
      <c r="G31" s="51">
        <f t="shared" si="13"/>
        <v>1837.09654</v>
      </c>
      <c r="H31" s="51">
        <f t="shared" si="13"/>
        <v>0</v>
      </c>
      <c r="I31" s="51">
        <f t="shared" si="13"/>
        <v>1036.8661300000001</v>
      </c>
      <c r="J31" s="51">
        <f t="shared" si="13"/>
        <v>0</v>
      </c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</row>
    <row r="32" spans="1:23" s="14" customFormat="1" ht="12.75" x14ac:dyDescent="0.2">
      <c r="A32" s="73"/>
      <c r="B32" s="73"/>
      <c r="C32" s="75" t="s">
        <v>3</v>
      </c>
      <c r="D32" s="75"/>
      <c r="E32" s="51">
        <f t="shared" si="11"/>
        <v>0</v>
      </c>
      <c r="F32" s="51">
        <f t="shared" si="13"/>
        <v>0</v>
      </c>
      <c r="G32" s="51">
        <f t="shared" si="13"/>
        <v>0</v>
      </c>
      <c r="H32" s="51">
        <f t="shared" si="13"/>
        <v>0</v>
      </c>
      <c r="I32" s="51">
        <f t="shared" si="13"/>
        <v>0</v>
      </c>
      <c r="J32" s="51">
        <f t="shared" si="13"/>
        <v>0</v>
      </c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</row>
    <row r="33" spans="1:23" ht="12.75" x14ac:dyDescent="0.2">
      <c r="A33" s="66" t="s">
        <v>399</v>
      </c>
      <c r="B33" s="66" t="s">
        <v>470</v>
      </c>
      <c r="C33" s="67" t="s">
        <v>47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</row>
    <row r="34" spans="1:23" s="14" customFormat="1" ht="28.5" customHeight="1" x14ac:dyDescent="0.2">
      <c r="A34" s="66" t="s">
        <v>115</v>
      </c>
      <c r="B34" s="66"/>
      <c r="C34" s="68" t="s">
        <v>155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</row>
    <row r="35" spans="1:23" s="14" customFormat="1" ht="12.75" customHeight="1" x14ac:dyDescent="0.2">
      <c r="A35" s="66"/>
      <c r="B35" s="66"/>
      <c r="C35" s="69" t="s">
        <v>157</v>
      </c>
      <c r="D35" s="69" t="s">
        <v>157</v>
      </c>
      <c r="E35" s="69"/>
      <c r="F35" s="69"/>
      <c r="G35" s="69"/>
      <c r="H35" s="69"/>
      <c r="I35" s="69"/>
      <c r="J35" s="52"/>
      <c r="K35" s="70" t="s">
        <v>22</v>
      </c>
      <c r="L35" s="70"/>
      <c r="M35" s="70" t="s">
        <v>44</v>
      </c>
      <c r="N35" s="70" t="s">
        <v>124</v>
      </c>
      <c r="O35" s="70" t="s">
        <v>118</v>
      </c>
      <c r="P35" s="70" t="s">
        <v>156</v>
      </c>
      <c r="Q35" s="70" t="s">
        <v>118</v>
      </c>
      <c r="R35" s="79" t="s">
        <v>236</v>
      </c>
      <c r="S35" s="70" t="s">
        <v>30</v>
      </c>
      <c r="T35" s="70" t="s">
        <v>65</v>
      </c>
      <c r="U35" s="70" t="s">
        <v>32</v>
      </c>
      <c r="V35" s="81"/>
      <c r="W35" s="70" t="s">
        <v>237</v>
      </c>
    </row>
    <row r="36" spans="1:23" s="14" customFormat="1" ht="12.75" x14ac:dyDescent="0.2">
      <c r="A36" s="66"/>
      <c r="B36" s="66"/>
      <c r="C36" s="78" t="s">
        <v>5</v>
      </c>
      <c r="D36" s="78" t="s">
        <v>5</v>
      </c>
      <c r="E36" s="53">
        <f>SUM(F36:J36)</f>
        <v>80000</v>
      </c>
      <c r="F36" s="54">
        <f t="shared" ref="F36" si="14">SUM(F37:F40)</f>
        <v>0</v>
      </c>
      <c r="G36" s="54"/>
      <c r="H36" s="54">
        <f t="shared" ref="H36:J36" si="15">SUM(H37:H40)</f>
        <v>80000</v>
      </c>
      <c r="I36" s="54">
        <f t="shared" si="15"/>
        <v>0</v>
      </c>
      <c r="J36" s="54">
        <f t="shared" si="15"/>
        <v>0</v>
      </c>
      <c r="K36" s="70"/>
      <c r="L36" s="70"/>
      <c r="M36" s="70"/>
      <c r="N36" s="70"/>
      <c r="O36" s="70"/>
      <c r="P36" s="70"/>
      <c r="Q36" s="70"/>
      <c r="R36" s="79"/>
      <c r="S36" s="70"/>
      <c r="T36" s="70"/>
      <c r="U36" s="70"/>
      <c r="V36" s="81"/>
      <c r="W36" s="70"/>
    </row>
    <row r="37" spans="1:23" s="14" customFormat="1" ht="12.75" x14ac:dyDescent="0.2">
      <c r="A37" s="66"/>
      <c r="B37" s="66"/>
      <c r="C37" s="78" t="s">
        <v>0</v>
      </c>
      <c r="D37" s="78" t="s">
        <v>0</v>
      </c>
      <c r="E37" s="53">
        <f t="shared" ref="E37:E40" si="16">SUM(F37:J37)</f>
        <v>0</v>
      </c>
      <c r="F37" s="54"/>
      <c r="G37" s="54"/>
      <c r="H37" s="54"/>
      <c r="I37" s="54"/>
      <c r="J37" s="54"/>
      <c r="K37" s="70"/>
      <c r="L37" s="70"/>
      <c r="M37" s="70"/>
      <c r="N37" s="70"/>
      <c r="O37" s="70"/>
      <c r="P37" s="70"/>
      <c r="Q37" s="70"/>
      <c r="R37" s="79"/>
      <c r="S37" s="70"/>
      <c r="T37" s="70"/>
      <c r="U37" s="70"/>
      <c r="V37" s="81"/>
      <c r="W37" s="70"/>
    </row>
    <row r="38" spans="1:23" s="14" customFormat="1" ht="12.75" x14ac:dyDescent="0.2">
      <c r="A38" s="66"/>
      <c r="B38" s="66"/>
      <c r="C38" s="78" t="s">
        <v>1</v>
      </c>
      <c r="D38" s="78" t="s">
        <v>1</v>
      </c>
      <c r="E38" s="53">
        <f t="shared" si="16"/>
        <v>80000</v>
      </c>
      <c r="F38" s="54">
        <v>0</v>
      </c>
      <c r="G38" s="54"/>
      <c r="H38" s="54">
        <v>80000</v>
      </c>
      <c r="I38" s="54"/>
      <c r="J38" s="54"/>
      <c r="K38" s="70"/>
      <c r="L38" s="70"/>
      <c r="M38" s="70"/>
      <c r="N38" s="70"/>
      <c r="O38" s="70"/>
      <c r="P38" s="70"/>
      <c r="Q38" s="70"/>
      <c r="R38" s="79"/>
      <c r="S38" s="70"/>
      <c r="T38" s="70"/>
      <c r="U38" s="70"/>
      <c r="V38" s="81"/>
      <c r="W38" s="70"/>
    </row>
    <row r="39" spans="1:23" s="14" customFormat="1" ht="12.75" x14ac:dyDescent="0.2">
      <c r="A39" s="66"/>
      <c r="B39" s="66"/>
      <c r="C39" s="78" t="s">
        <v>2</v>
      </c>
      <c r="D39" s="78" t="s">
        <v>2</v>
      </c>
      <c r="E39" s="53">
        <f t="shared" si="16"/>
        <v>0</v>
      </c>
      <c r="F39" s="54"/>
      <c r="G39" s="54"/>
      <c r="H39" s="54"/>
      <c r="I39" s="54"/>
      <c r="J39" s="54"/>
      <c r="K39" s="70"/>
      <c r="L39" s="70"/>
      <c r="M39" s="70"/>
      <c r="N39" s="70"/>
      <c r="O39" s="70"/>
      <c r="P39" s="70"/>
      <c r="Q39" s="70"/>
      <c r="R39" s="79"/>
      <c r="S39" s="70"/>
      <c r="T39" s="70"/>
      <c r="U39" s="70"/>
      <c r="V39" s="81"/>
      <c r="W39" s="70"/>
    </row>
    <row r="40" spans="1:23" s="14" customFormat="1" ht="12.75" x14ac:dyDescent="0.2">
      <c r="A40" s="66"/>
      <c r="B40" s="66"/>
      <c r="C40" s="78" t="s">
        <v>3</v>
      </c>
      <c r="D40" s="78" t="s">
        <v>3</v>
      </c>
      <c r="E40" s="53">
        <f t="shared" si="16"/>
        <v>0</v>
      </c>
      <c r="F40" s="54"/>
      <c r="G40" s="54"/>
      <c r="H40" s="54"/>
      <c r="I40" s="54"/>
      <c r="J40" s="54"/>
      <c r="K40" s="70"/>
      <c r="L40" s="70"/>
      <c r="M40" s="70"/>
      <c r="N40" s="70"/>
      <c r="O40" s="70"/>
      <c r="P40" s="70"/>
      <c r="Q40" s="70"/>
      <c r="R40" s="79"/>
      <c r="S40" s="70"/>
      <c r="T40" s="70"/>
      <c r="U40" s="70"/>
      <c r="V40" s="81"/>
      <c r="W40" s="70"/>
    </row>
    <row r="41" spans="1:23" ht="12.75" x14ac:dyDescent="0.2">
      <c r="A41" s="66" t="s">
        <v>400</v>
      </c>
      <c r="B41" s="66" t="s">
        <v>470</v>
      </c>
      <c r="C41" s="67" t="s">
        <v>47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</row>
    <row r="42" spans="1:23" s="14" customFormat="1" ht="27" customHeight="1" x14ac:dyDescent="0.2">
      <c r="A42" s="66" t="s">
        <v>115</v>
      </c>
      <c r="B42" s="66"/>
      <c r="C42" s="68" t="s">
        <v>155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</row>
    <row r="43" spans="1:23" s="14" customFormat="1" ht="12.75" customHeight="1" x14ac:dyDescent="0.2">
      <c r="A43" s="66"/>
      <c r="B43" s="66"/>
      <c r="C43" s="69" t="s">
        <v>158</v>
      </c>
      <c r="D43" s="69" t="s">
        <v>158</v>
      </c>
      <c r="E43" s="69"/>
      <c r="F43" s="69"/>
      <c r="G43" s="69"/>
      <c r="H43" s="69"/>
      <c r="I43" s="69"/>
      <c r="J43" s="55"/>
      <c r="K43" s="70" t="s">
        <v>22</v>
      </c>
      <c r="L43" s="70"/>
      <c r="M43" s="70" t="s">
        <v>44</v>
      </c>
      <c r="N43" s="70" t="s">
        <v>124</v>
      </c>
      <c r="O43" s="70" t="s">
        <v>118</v>
      </c>
      <c r="P43" s="70" t="s">
        <v>156</v>
      </c>
      <c r="Q43" s="70" t="s">
        <v>118</v>
      </c>
      <c r="R43" s="79" t="s">
        <v>159</v>
      </c>
      <c r="S43" s="70" t="s">
        <v>30</v>
      </c>
      <c r="T43" s="70" t="s">
        <v>62</v>
      </c>
      <c r="U43" s="70" t="s">
        <v>31</v>
      </c>
      <c r="V43" s="81"/>
      <c r="W43" s="70" t="s">
        <v>238</v>
      </c>
    </row>
    <row r="44" spans="1:23" s="14" customFormat="1" ht="12.75" x14ac:dyDescent="0.2">
      <c r="A44" s="66"/>
      <c r="B44" s="66"/>
      <c r="C44" s="78" t="s">
        <v>5</v>
      </c>
      <c r="D44" s="78" t="s">
        <v>5</v>
      </c>
      <c r="E44" s="53">
        <f>SUM(F44:J44)</f>
        <v>100000</v>
      </c>
      <c r="F44" s="54">
        <f t="shared" ref="F44" si="17">SUM(F45:F48)</f>
        <v>0</v>
      </c>
      <c r="G44" s="54"/>
      <c r="H44" s="54">
        <f t="shared" ref="H44:J44" si="18">SUM(H45:H48)</f>
        <v>100000</v>
      </c>
      <c r="I44" s="54">
        <f t="shared" si="18"/>
        <v>0</v>
      </c>
      <c r="J44" s="56">
        <f t="shared" si="18"/>
        <v>0</v>
      </c>
      <c r="K44" s="70"/>
      <c r="L44" s="70"/>
      <c r="M44" s="70"/>
      <c r="N44" s="70"/>
      <c r="O44" s="70"/>
      <c r="P44" s="70"/>
      <c r="Q44" s="70"/>
      <c r="R44" s="79"/>
      <c r="S44" s="70"/>
      <c r="T44" s="70"/>
      <c r="U44" s="70"/>
      <c r="V44" s="81"/>
      <c r="W44" s="70"/>
    </row>
    <row r="45" spans="1:23" s="14" customFormat="1" ht="12.75" x14ac:dyDescent="0.2">
      <c r="A45" s="66"/>
      <c r="B45" s="66"/>
      <c r="C45" s="78" t="s">
        <v>0</v>
      </c>
      <c r="D45" s="78" t="s">
        <v>0</v>
      </c>
      <c r="E45" s="53">
        <f t="shared" ref="E45:E48" si="19">SUM(F45:J45)</f>
        <v>0</v>
      </c>
      <c r="F45" s="54"/>
      <c r="G45" s="54"/>
      <c r="H45" s="54"/>
      <c r="I45" s="54"/>
      <c r="J45" s="56"/>
      <c r="K45" s="70"/>
      <c r="L45" s="70"/>
      <c r="M45" s="70"/>
      <c r="N45" s="70"/>
      <c r="O45" s="70"/>
      <c r="P45" s="70"/>
      <c r="Q45" s="70"/>
      <c r="R45" s="79"/>
      <c r="S45" s="70"/>
      <c r="T45" s="70"/>
      <c r="U45" s="70"/>
      <c r="V45" s="81"/>
      <c r="W45" s="70"/>
    </row>
    <row r="46" spans="1:23" s="14" customFormat="1" ht="12.75" x14ac:dyDescent="0.2">
      <c r="A46" s="66"/>
      <c r="B46" s="66"/>
      <c r="C46" s="78" t="s">
        <v>1</v>
      </c>
      <c r="D46" s="78" t="s">
        <v>1</v>
      </c>
      <c r="E46" s="53">
        <f t="shared" si="19"/>
        <v>100000</v>
      </c>
      <c r="F46" s="54">
        <v>0</v>
      </c>
      <c r="G46" s="54"/>
      <c r="H46" s="54">
        <v>100000</v>
      </c>
      <c r="I46" s="54"/>
      <c r="J46" s="56"/>
      <c r="K46" s="70"/>
      <c r="L46" s="70"/>
      <c r="M46" s="70"/>
      <c r="N46" s="70"/>
      <c r="O46" s="70"/>
      <c r="P46" s="70"/>
      <c r="Q46" s="70"/>
      <c r="R46" s="79"/>
      <c r="S46" s="70"/>
      <c r="T46" s="70"/>
      <c r="U46" s="70"/>
      <c r="V46" s="81"/>
      <c r="W46" s="70"/>
    </row>
    <row r="47" spans="1:23" s="14" customFormat="1" ht="12.75" x14ac:dyDescent="0.2">
      <c r="A47" s="66"/>
      <c r="B47" s="66"/>
      <c r="C47" s="78" t="s">
        <v>2</v>
      </c>
      <c r="D47" s="78" t="s">
        <v>2</v>
      </c>
      <c r="E47" s="53">
        <f t="shared" si="19"/>
        <v>0</v>
      </c>
      <c r="F47" s="54"/>
      <c r="G47" s="54"/>
      <c r="H47" s="54"/>
      <c r="I47" s="54"/>
      <c r="J47" s="54"/>
      <c r="K47" s="70"/>
      <c r="L47" s="70"/>
      <c r="M47" s="70"/>
      <c r="N47" s="70"/>
      <c r="O47" s="70"/>
      <c r="P47" s="70"/>
      <c r="Q47" s="70"/>
      <c r="R47" s="79"/>
      <c r="S47" s="70"/>
      <c r="T47" s="70"/>
      <c r="U47" s="70"/>
      <c r="V47" s="81"/>
      <c r="W47" s="70"/>
    </row>
    <row r="48" spans="1:23" s="14" customFormat="1" ht="12.75" x14ac:dyDescent="0.2">
      <c r="A48" s="66"/>
      <c r="B48" s="66"/>
      <c r="C48" s="78" t="s">
        <v>3</v>
      </c>
      <c r="D48" s="78" t="s">
        <v>3</v>
      </c>
      <c r="E48" s="53">
        <f t="shared" si="19"/>
        <v>0</v>
      </c>
      <c r="F48" s="54"/>
      <c r="G48" s="54"/>
      <c r="H48" s="54"/>
      <c r="I48" s="54"/>
      <c r="J48" s="54"/>
      <c r="K48" s="70"/>
      <c r="L48" s="70"/>
      <c r="M48" s="70"/>
      <c r="N48" s="70"/>
      <c r="O48" s="70"/>
      <c r="P48" s="70"/>
      <c r="Q48" s="70"/>
      <c r="R48" s="79"/>
      <c r="S48" s="70"/>
      <c r="T48" s="70"/>
      <c r="U48" s="70"/>
      <c r="V48" s="81"/>
      <c r="W48" s="70"/>
    </row>
    <row r="49" spans="1:23" s="14" customFormat="1" ht="12.75" x14ac:dyDescent="0.2">
      <c r="A49" s="66" t="s">
        <v>401</v>
      </c>
      <c r="B49" s="66"/>
      <c r="C49" s="67" t="s">
        <v>47</v>
      </c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</row>
    <row r="50" spans="1:23" s="14" customFormat="1" ht="27.75" customHeight="1" x14ac:dyDescent="0.2">
      <c r="A50" s="66" t="s">
        <v>115</v>
      </c>
      <c r="B50" s="66"/>
      <c r="C50" s="68" t="s">
        <v>155</v>
      </c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</row>
    <row r="51" spans="1:23" s="14" customFormat="1" ht="12.75" customHeight="1" x14ac:dyDescent="0.2">
      <c r="A51" s="66"/>
      <c r="B51" s="66"/>
      <c r="C51" s="83" t="s">
        <v>162</v>
      </c>
      <c r="D51" s="83" t="s">
        <v>162</v>
      </c>
      <c r="E51" s="83"/>
      <c r="F51" s="83"/>
      <c r="G51" s="83"/>
      <c r="H51" s="83"/>
      <c r="I51" s="83"/>
      <c r="J51" s="55"/>
      <c r="K51" s="70" t="s">
        <v>22</v>
      </c>
      <c r="L51" s="70"/>
      <c r="M51" s="70" t="s">
        <v>44</v>
      </c>
      <c r="N51" s="70" t="s">
        <v>126</v>
      </c>
      <c r="O51" s="70" t="s">
        <v>118</v>
      </c>
      <c r="P51" s="70" t="s">
        <v>156</v>
      </c>
      <c r="Q51" s="70" t="s">
        <v>118</v>
      </c>
      <c r="R51" s="79" t="s">
        <v>163</v>
      </c>
      <c r="S51" s="70" t="s">
        <v>30</v>
      </c>
      <c r="T51" s="70" t="s">
        <v>53</v>
      </c>
      <c r="U51" s="70" t="s">
        <v>31</v>
      </c>
      <c r="V51" s="77" t="s">
        <v>413</v>
      </c>
      <c r="W51" s="70" t="s">
        <v>239</v>
      </c>
    </row>
    <row r="52" spans="1:23" s="14" customFormat="1" ht="12.75" customHeight="1" x14ac:dyDescent="0.2">
      <c r="A52" s="66"/>
      <c r="B52" s="66"/>
      <c r="C52" s="82" t="s">
        <v>5</v>
      </c>
      <c r="D52" s="82" t="s">
        <v>5</v>
      </c>
      <c r="E52" s="57">
        <f>SUM(F52:J52)</f>
        <v>158371.8377</v>
      </c>
      <c r="F52" s="54">
        <f t="shared" ref="F52" si="20">SUM(F53:F56)</f>
        <v>0</v>
      </c>
      <c r="G52" s="56"/>
      <c r="H52" s="56">
        <f t="shared" ref="H52:J52" si="21">SUM(H53:H56)</f>
        <v>158371.8377</v>
      </c>
      <c r="I52" s="56">
        <f t="shared" si="21"/>
        <v>0</v>
      </c>
      <c r="J52" s="56">
        <f t="shared" si="21"/>
        <v>0</v>
      </c>
      <c r="K52" s="70"/>
      <c r="L52" s="70"/>
      <c r="M52" s="70"/>
      <c r="N52" s="70"/>
      <c r="O52" s="70"/>
      <c r="P52" s="70"/>
      <c r="Q52" s="70"/>
      <c r="R52" s="79"/>
      <c r="S52" s="70"/>
      <c r="T52" s="70"/>
      <c r="U52" s="70"/>
      <c r="V52" s="77"/>
      <c r="W52" s="70"/>
    </row>
    <row r="53" spans="1:23" s="14" customFormat="1" ht="12.75" customHeight="1" x14ac:dyDescent="0.2">
      <c r="A53" s="66"/>
      <c r="B53" s="66"/>
      <c r="C53" s="82" t="s">
        <v>0</v>
      </c>
      <c r="D53" s="82" t="s">
        <v>0</v>
      </c>
      <c r="E53" s="57">
        <f t="shared" ref="E53:E56" si="22">SUM(F53:J53)</f>
        <v>0</v>
      </c>
      <c r="F53" s="54"/>
      <c r="G53" s="56"/>
      <c r="H53" s="56"/>
      <c r="I53" s="56"/>
      <c r="J53" s="56"/>
      <c r="K53" s="70"/>
      <c r="L53" s="70"/>
      <c r="M53" s="70"/>
      <c r="N53" s="70"/>
      <c r="O53" s="70"/>
      <c r="P53" s="70"/>
      <c r="Q53" s="70"/>
      <c r="R53" s="79"/>
      <c r="S53" s="70"/>
      <c r="T53" s="70"/>
      <c r="U53" s="70"/>
      <c r="V53" s="77"/>
      <c r="W53" s="70"/>
    </row>
    <row r="54" spans="1:23" s="14" customFormat="1" ht="12.75" customHeight="1" x14ac:dyDescent="0.2">
      <c r="A54" s="66"/>
      <c r="B54" s="66"/>
      <c r="C54" s="82" t="s">
        <v>1</v>
      </c>
      <c r="D54" s="82" t="s">
        <v>1</v>
      </c>
      <c r="E54" s="57">
        <f t="shared" si="22"/>
        <v>158371.8377</v>
      </c>
      <c r="F54" s="54">
        <v>0</v>
      </c>
      <c r="G54" s="56"/>
      <c r="H54" s="56">
        <f>150000+8371.8377</f>
        <v>158371.8377</v>
      </c>
      <c r="I54" s="56"/>
      <c r="J54" s="56"/>
      <c r="K54" s="70"/>
      <c r="L54" s="70"/>
      <c r="M54" s="70"/>
      <c r="N54" s="70"/>
      <c r="O54" s="70"/>
      <c r="P54" s="70"/>
      <c r="Q54" s="70"/>
      <c r="R54" s="79"/>
      <c r="S54" s="70"/>
      <c r="T54" s="70"/>
      <c r="U54" s="70"/>
      <c r="V54" s="77"/>
      <c r="W54" s="70"/>
    </row>
    <row r="55" spans="1:23" s="14" customFormat="1" ht="12.75" customHeight="1" x14ac:dyDescent="0.2">
      <c r="A55" s="66"/>
      <c r="B55" s="66"/>
      <c r="C55" s="82" t="s">
        <v>2</v>
      </c>
      <c r="D55" s="82" t="s">
        <v>2</v>
      </c>
      <c r="E55" s="57">
        <f t="shared" si="22"/>
        <v>0</v>
      </c>
      <c r="F55" s="54"/>
      <c r="G55" s="56"/>
      <c r="H55" s="56"/>
      <c r="I55" s="56"/>
      <c r="J55" s="56"/>
      <c r="K55" s="70"/>
      <c r="L55" s="70"/>
      <c r="M55" s="70"/>
      <c r="N55" s="70"/>
      <c r="O55" s="70"/>
      <c r="P55" s="70"/>
      <c r="Q55" s="70"/>
      <c r="R55" s="79"/>
      <c r="S55" s="70"/>
      <c r="T55" s="70"/>
      <c r="U55" s="70"/>
      <c r="V55" s="77"/>
      <c r="W55" s="70"/>
    </row>
    <row r="56" spans="1:23" s="14" customFormat="1" ht="12.75" customHeight="1" x14ac:dyDescent="0.2">
      <c r="A56" s="66"/>
      <c r="B56" s="66"/>
      <c r="C56" s="78" t="s">
        <v>3</v>
      </c>
      <c r="D56" s="78" t="s">
        <v>3</v>
      </c>
      <c r="E56" s="57">
        <f t="shared" si="22"/>
        <v>0</v>
      </c>
      <c r="F56" s="54"/>
      <c r="G56" s="54"/>
      <c r="H56" s="54"/>
      <c r="I56" s="54"/>
      <c r="J56" s="54"/>
      <c r="K56" s="70"/>
      <c r="L56" s="70"/>
      <c r="M56" s="70"/>
      <c r="N56" s="70"/>
      <c r="O56" s="70"/>
      <c r="P56" s="70"/>
      <c r="Q56" s="70"/>
      <c r="R56" s="79"/>
      <c r="S56" s="70"/>
      <c r="T56" s="70"/>
      <c r="U56" s="70"/>
      <c r="V56" s="77"/>
      <c r="W56" s="70"/>
    </row>
    <row r="57" spans="1:23" s="14" customFormat="1" ht="12.75" hidden="1" x14ac:dyDescent="0.2">
      <c r="A57" s="66" t="s">
        <v>402</v>
      </c>
      <c r="B57" s="66" t="s">
        <v>474</v>
      </c>
      <c r="C57" s="67" t="s">
        <v>47</v>
      </c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</row>
    <row r="58" spans="1:23" s="14" customFormat="1" ht="12.75" hidden="1" x14ac:dyDescent="0.2">
      <c r="A58" s="66" t="s">
        <v>115</v>
      </c>
      <c r="B58" s="66"/>
      <c r="C58" s="86" t="s">
        <v>155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</row>
    <row r="59" spans="1:23" s="14" customFormat="1" ht="12.75" hidden="1" customHeight="1" x14ac:dyDescent="0.2">
      <c r="A59" s="66"/>
      <c r="B59" s="66"/>
      <c r="C59" s="87" t="s">
        <v>164</v>
      </c>
      <c r="D59" s="87" t="s">
        <v>164</v>
      </c>
      <c r="E59" s="87"/>
      <c r="F59" s="87"/>
      <c r="G59" s="87"/>
      <c r="H59" s="87"/>
      <c r="I59" s="87"/>
      <c r="J59" s="55"/>
      <c r="K59" s="84" t="s">
        <v>21</v>
      </c>
      <c r="L59" s="84"/>
      <c r="M59" s="84" t="s">
        <v>11</v>
      </c>
      <c r="N59" s="84" t="s">
        <v>165</v>
      </c>
      <c r="O59" s="84" t="s">
        <v>23</v>
      </c>
      <c r="P59" s="84" t="s">
        <v>156</v>
      </c>
      <c r="Q59" s="84" t="s">
        <v>23</v>
      </c>
      <c r="R59" s="85" t="s">
        <v>166</v>
      </c>
      <c r="S59" s="84" t="s">
        <v>7</v>
      </c>
      <c r="T59" s="84" t="s">
        <v>8</v>
      </c>
      <c r="U59" s="84" t="s">
        <v>31</v>
      </c>
      <c r="V59" s="81"/>
      <c r="W59" s="84" t="s">
        <v>240</v>
      </c>
    </row>
    <row r="60" spans="1:23" s="14" customFormat="1" ht="12.75" hidden="1" x14ac:dyDescent="0.2">
      <c r="A60" s="66"/>
      <c r="B60" s="66"/>
      <c r="C60" s="82" t="s">
        <v>5</v>
      </c>
      <c r="D60" s="82" t="s">
        <v>5</v>
      </c>
      <c r="E60" s="57">
        <f>SUM(F60:J60)</f>
        <v>207373.22613</v>
      </c>
      <c r="F60" s="54">
        <f t="shared" ref="F60" si="23">SUM(F61:F64)</f>
        <v>0</v>
      </c>
      <c r="G60" s="56"/>
      <c r="H60" s="56"/>
      <c r="I60" s="56">
        <f t="shared" ref="I60:J60" si="24">SUM(I61:I64)</f>
        <v>207373.22613</v>
      </c>
      <c r="J60" s="56">
        <f t="shared" si="24"/>
        <v>0</v>
      </c>
      <c r="K60" s="84"/>
      <c r="L60" s="84"/>
      <c r="M60" s="84"/>
      <c r="N60" s="84"/>
      <c r="O60" s="84"/>
      <c r="P60" s="84"/>
      <c r="Q60" s="84"/>
      <c r="R60" s="85"/>
      <c r="S60" s="84"/>
      <c r="T60" s="84"/>
      <c r="U60" s="84"/>
      <c r="V60" s="81"/>
      <c r="W60" s="84"/>
    </row>
    <row r="61" spans="1:23" s="14" customFormat="1" ht="12.75" hidden="1" x14ac:dyDescent="0.2">
      <c r="A61" s="66"/>
      <c r="B61" s="66"/>
      <c r="C61" s="82" t="s">
        <v>0</v>
      </c>
      <c r="D61" s="82" t="s">
        <v>0</v>
      </c>
      <c r="E61" s="57">
        <f t="shared" ref="E61:E64" si="25">SUM(F61:J61)</f>
        <v>0</v>
      </c>
      <c r="F61" s="54"/>
      <c r="G61" s="56"/>
      <c r="H61" s="56"/>
      <c r="I61" s="56"/>
      <c r="J61" s="56"/>
      <c r="K61" s="84"/>
      <c r="L61" s="84"/>
      <c r="M61" s="84"/>
      <c r="N61" s="84"/>
      <c r="O61" s="84"/>
      <c r="P61" s="84"/>
      <c r="Q61" s="84"/>
      <c r="R61" s="85"/>
      <c r="S61" s="84"/>
      <c r="T61" s="84"/>
      <c r="U61" s="84"/>
      <c r="V61" s="81"/>
      <c r="W61" s="84"/>
    </row>
    <row r="62" spans="1:23" s="14" customFormat="1" ht="12.75" hidden="1" x14ac:dyDescent="0.2">
      <c r="A62" s="66"/>
      <c r="B62" s="66"/>
      <c r="C62" s="82" t="s">
        <v>1</v>
      </c>
      <c r="D62" s="82" t="s">
        <v>1</v>
      </c>
      <c r="E62" s="57">
        <f t="shared" si="25"/>
        <v>206336.36</v>
      </c>
      <c r="F62" s="54"/>
      <c r="G62" s="56"/>
      <c r="H62" s="56"/>
      <c r="I62" s="56">
        <v>206336.36</v>
      </c>
      <c r="J62" s="56"/>
      <c r="K62" s="84"/>
      <c r="L62" s="84"/>
      <c r="M62" s="84"/>
      <c r="N62" s="84"/>
      <c r="O62" s="84"/>
      <c r="P62" s="84"/>
      <c r="Q62" s="84"/>
      <c r="R62" s="85"/>
      <c r="S62" s="84"/>
      <c r="T62" s="84"/>
      <c r="U62" s="84"/>
      <c r="V62" s="81"/>
      <c r="W62" s="84"/>
    </row>
    <row r="63" spans="1:23" s="14" customFormat="1" ht="12.75" hidden="1" x14ac:dyDescent="0.2">
      <c r="A63" s="66"/>
      <c r="B63" s="66"/>
      <c r="C63" s="82" t="s">
        <v>2</v>
      </c>
      <c r="D63" s="82" t="s">
        <v>2</v>
      </c>
      <c r="E63" s="57">
        <f t="shared" si="25"/>
        <v>1036.8661300000001</v>
      </c>
      <c r="F63" s="54"/>
      <c r="G63" s="56"/>
      <c r="H63" s="56"/>
      <c r="I63" s="56">
        <v>1036.8661300000001</v>
      </c>
      <c r="J63" s="56"/>
      <c r="K63" s="84"/>
      <c r="L63" s="84"/>
      <c r="M63" s="84"/>
      <c r="N63" s="84"/>
      <c r="O63" s="84"/>
      <c r="P63" s="84"/>
      <c r="Q63" s="84"/>
      <c r="R63" s="85"/>
      <c r="S63" s="84"/>
      <c r="T63" s="84"/>
      <c r="U63" s="84"/>
      <c r="V63" s="81"/>
      <c r="W63" s="84"/>
    </row>
    <row r="64" spans="1:23" s="14" customFormat="1" ht="11.25" hidden="1" customHeight="1" x14ac:dyDescent="0.2">
      <c r="A64" s="66"/>
      <c r="B64" s="66"/>
      <c r="C64" s="82" t="s">
        <v>3</v>
      </c>
      <c r="D64" s="82" t="s">
        <v>3</v>
      </c>
      <c r="E64" s="57">
        <f t="shared" si="25"/>
        <v>0</v>
      </c>
      <c r="F64" s="54"/>
      <c r="G64" s="56"/>
      <c r="H64" s="56"/>
      <c r="I64" s="56"/>
      <c r="J64" s="56"/>
      <c r="K64" s="84"/>
      <c r="L64" s="84"/>
      <c r="M64" s="84"/>
      <c r="N64" s="84"/>
      <c r="O64" s="84"/>
      <c r="P64" s="84"/>
      <c r="Q64" s="84"/>
      <c r="R64" s="85"/>
      <c r="S64" s="84"/>
      <c r="T64" s="84"/>
      <c r="U64" s="84"/>
      <c r="V64" s="81"/>
      <c r="W64" s="84"/>
    </row>
    <row r="65" spans="1:23" s="14" customFormat="1" ht="12.75" x14ac:dyDescent="0.2">
      <c r="A65" s="66" t="s">
        <v>402</v>
      </c>
      <c r="B65" s="66" t="s">
        <v>470</v>
      </c>
      <c r="C65" s="67" t="s">
        <v>156</v>
      </c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</row>
    <row r="66" spans="1:23" s="14" customFormat="1" ht="30.75" customHeight="1" x14ac:dyDescent="0.2">
      <c r="A66" s="66" t="s">
        <v>115</v>
      </c>
      <c r="B66" s="66"/>
      <c r="C66" s="68" t="s">
        <v>155</v>
      </c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</row>
    <row r="67" spans="1:23" s="14" customFormat="1" ht="27.75" customHeight="1" x14ac:dyDescent="0.2">
      <c r="A67" s="66"/>
      <c r="B67" s="66"/>
      <c r="C67" s="78" t="s">
        <v>564</v>
      </c>
      <c r="D67" s="78" t="s">
        <v>232</v>
      </c>
      <c r="E67" s="78"/>
      <c r="F67" s="78"/>
      <c r="G67" s="78"/>
      <c r="H67" s="78"/>
      <c r="I67" s="78"/>
      <c r="J67" s="58"/>
      <c r="K67" s="70" t="s">
        <v>21</v>
      </c>
      <c r="L67" s="70"/>
      <c r="M67" s="70" t="s">
        <v>52</v>
      </c>
      <c r="N67" s="70" t="s">
        <v>333</v>
      </c>
      <c r="O67" s="70" t="s">
        <v>328</v>
      </c>
      <c r="P67" s="70" t="s">
        <v>156</v>
      </c>
      <c r="Q67" s="70" t="s">
        <v>328</v>
      </c>
      <c r="R67" s="79" t="s">
        <v>334</v>
      </c>
      <c r="S67" s="70" t="s">
        <v>7</v>
      </c>
      <c r="T67" s="70" t="s">
        <v>36</v>
      </c>
      <c r="U67" s="70" t="s">
        <v>31</v>
      </c>
      <c r="V67" s="81">
        <v>2</v>
      </c>
      <c r="W67" s="70"/>
    </row>
    <row r="68" spans="1:23" s="14" customFormat="1" ht="12.75" x14ac:dyDescent="0.2">
      <c r="A68" s="66"/>
      <c r="B68" s="66"/>
      <c r="C68" s="78" t="s">
        <v>5</v>
      </c>
      <c r="D68" s="78" t="s">
        <v>5</v>
      </c>
      <c r="E68" s="53">
        <f>SUM(F68:J68)</f>
        <v>157320</v>
      </c>
      <c r="F68" s="54">
        <f t="shared" ref="F68:J68" si="26">SUM(F69:F72)</f>
        <v>73000</v>
      </c>
      <c r="G68" s="54">
        <f t="shared" si="26"/>
        <v>84320</v>
      </c>
      <c r="H68" s="54"/>
      <c r="I68" s="54">
        <f t="shared" si="26"/>
        <v>0</v>
      </c>
      <c r="J68" s="54">
        <f t="shared" si="26"/>
        <v>0</v>
      </c>
      <c r="K68" s="70"/>
      <c r="L68" s="70"/>
      <c r="M68" s="70"/>
      <c r="N68" s="70"/>
      <c r="O68" s="70"/>
      <c r="P68" s="70"/>
      <c r="Q68" s="70"/>
      <c r="R68" s="79"/>
      <c r="S68" s="70"/>
      <c r="T68" s="70"/>
      <c r="U68" s="70"/>
      <c r="V68" s="81"/>
      <c r="W68" s="70"/>
    </row>
    <row r="69" spans="1:23" s="14" customFormat="1" ht="12.75" x14ac:dyDescent="0.2">
      <c r="A69" s="66"/>
      <c r="B69" s="66"/>
      <c r="C69" s="78" t="s">
        <v>0</v>
      </c>
      <c r="D69" s="78" t="s">
        <v>0</v>
      </c>
      <c r="E69" s="53">
        <f t="shared" ref="E69:E72" si="27">SUM(F69:J69)</f>
        <v>0</v>
      </c>
      <c r="F69" s="54"/>
      <c r="G69" s="54"/>
      <c r="H69" s="54"/>
      <c r="I69" s="54"/>
      <c r="J69" s="54"/>
      <c r="K69" s="70"/>
      <c r="L69" s="70"/>
      <c r="M69" s="70"/>
      <c r="N69" s="70"/>
      <c r="O69" s="70"/>
      <c r="P69" s="70"/>
      <c r="Q69" s="70"/>
      <c r="R69" s="79"/>
      <c r="S69" s="70"/>
      <c r="T69" s="70"/>
      <c r="U69" s="70"/>
      <c r="V69" s="81"/>
      <c r="W69" s="70"/>
    </row>
    <row r="70" spans="1:23" s="14" customFormat="1" ht="12.75" x14ac:dyDescent="0.2">
      <c r="A70" s="66"/>
      <c r="B70" s="66"/>
      <c r="C70" s="78" t="s">
        <v>1</v>
      </c>
      <c r="D70" s="78" t="s">
        <v>1</v>
      </c>
      <c r="E70" s="53">
        <f t="shared" si="27"/>
        <v>157320</v>
      </c>
      <c r="F70" s="54">
        <v>73000</v>
      </c>
      <c r="G70" s="54">
        <v>84320</v>
      </c>
      <c r="H70" s="54"/>
      <c r="I70" s="54"/>
      <c r="J70" s="54"/>
      <c r="K70" s="70"/>
      <c r="L70" s="70"/>
      <c r="M70" s="70"/>
      <c r="N70" s="70"/>
      <c r="O70" s="70"/>
      <c r="P70" s="70"/>
      <c r="Q70" s="70"/>
      <c r="R70" s="79"/>
      <c r="S70" s="70"/>
      <c r="T70" s="70"/>
      <c r="U70" s="70"/>
      <c r="V70" s="81"/>
      <c r="W70" s="70"/>
    </row>
    <row r="71" spans="1:23" s="14" customFormat="1" ht="12.75" x14ac:dyDescent="0.2">
      <c r="A71" s="66"/>
      <c r="B71" s="66"/>
      <c r="C71" s="78" t="s">
        <v>2</v>
      </c>
      <c r="D71" s="78" t="s">
        <v>2</v>
      </c>
      <c r="E71" s="53">
        <f t="shared" si="27"/>
        <v>0</v>
      </c>
      <c r="F71" s="54"/>
      <c r="G71" s="54"/>
      <c r="H71" s="54"/>
      <c r="I71" s="54"/>
      <c r="J71" s="54"/>
      <c r="K71" s="70"/>
      <c r="L71" s="70"/>
      <c r="M71" s="70"/>
      <c r="N71" s="70"/>
      <c r="O71" s="70"/>
      <c r="P71" s="70"/>
      <c r="Q71" s="70"/>
      <c r="R71" s="79"/>
      <c r="S71" s="70"/>
      <c r="T71" s="70"/>
      <c r="U71" s="70"/>
      <c r="V71" s="81"/>
      <c r="W71" s="70"/>
    </row>
    <row r="72" spans="1:23" s="14" customFormat="1" ht="12.75" x14ac:dyDescent="0.2">
      <c r="A72" s="66"/>
      <c r="B72" s="66"/>
      <c r="C72" s="78" t="s">
        <v>3</v>
      </c>
      <c r="D72" s="78" t="s">
        <v>3</v>
      </c>
      <c r="E72" s="53">
        <f t="shared" si="27"/>
        <v>0</v>
      </c>
      <c r="F72" s="54"/>
      <c r="G72" s="54"/>
      <c r="H72" s="54"/>
      <c r="I72" s="54"/>
      <c r="J72" s="54"/>
      <c r="K72" s="70"/>
      <c r="L72" s="70"/>
      <c r="M72" s="70"/>
      <c r="N72" s="70"/>
      <c r="O72" s="70"/>
      <c r="P72" s="70"/>
      <c r="Q72" s="70"/>
      <c r="R72" s="79"/>
      <c r="S72" s="70"/>
      <c r="T72" s="70"/>
      <c r="U72" s="70"/>
      <c r="V72" s="81"/>
      <c r="W72" s="70"/>
    </row>
    <row r="73" spans="1:23" s="14" customFormat="1" ht="12.75" x14ac:dyDescent="0.2">
      <c r="A73" s="66" t="s">
        <v>403</v>
      </c>
      <c r="B73" s="66" t="s">
        <v>470</v>
      </c>
      <c r="C73" s="67" t="s">
        <v>47</v>
      </c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</row>
    <row r="74" spans="1:23" s="14" customFormat="1" ht="24.75" customHeight="1" x14ac:dyDescent="0.2">
      <c r="A74" s="66" t="s">
        <v>115</v>
      </c>
      <c r="B74" s="66"/>
      <c r="C74" s="68" t="s">
        <v>155</v>
      </c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</row>
    <row r="75" spans="1:23" s="14" customFormat="1" ht="12.75" customHeight="1" x14ac:dyDescent="0.2">
      <c r="A75" s="66"/>
      <c r="B75" s="66"/>
      <c r="C75" s="83" t="s">
        <v>606</v>
      </c>
      <c r="D75" s="83" t="s">
        <v>162</v>
      </c>
      <c r="E75" s="83"/>
      <c r="F75" s="83"/>
      <c r="G75" s="83"/>
      <c r="H75" s="83"/>
      <c r="I75" s="83"/>
      <c r="J75" s="55"/>
      <c r="K75" s="84" t="s">
        <v>21</v>
      </c>
      <c r="L75" s="84" t="s">
        <v>13</v>
      </c>
      <c r="M75" s="84" t="s">
        <v>44</v>
      </c>
      <c r="N75" s="84" t="s">
        <v>124</v>
      </c>
      <c r="O75" s="84" t="s">
        <v>118</v>
      </c>
      <c r="P75" s="84" t="s">
        <v>156</v>
      </c>
      <c r="Q75" s="84" t="s">
        <v>118</v>
      </c>
      <c r="R75" s="85" t="s">
        <v>241</v>
      </c>
      <c r="S75" s="84" t="s">
        <v>30</v>
      </c>
      <c r="T75" s="84" t="s">
        <v>8</v>
      </c>
      <c r="U75" s="70" t="s">
        <v>32</v>
      </c>
      <c r="V75" s="81">
        <v>1</v>
      </c>
      <c r="W75" s="70" t="s">
        <v>315</v>
      </c>
    </row>
    <row r="76" spans="1:23" s="14" customFormat="1" ht="12.75" x14ac:dyDescent="0.2">
      <c r="A76" s="66"/>
      <c r="B76" s="66"/>
      <c r="C76" s="82" t="s">
        <v>5</v>
      </c>
      <c r="D76" s="82" t="s">
        <v>5</v>
      </c>
      <c r="E76" s="57">
        <f>SUM(F76:J76)</f>
        <v>180078.3665</v>
      </c>
      <c r="F76" s="54">
        <f t="shared" ref="F76:J76" si="28">SUM(F77:F80)</f>
        <v>31750.876499999998</v>
      </c>
      <c r="G76" s="54">
        <f t="shared" si="28"/>
        <v>148327.49</v>
      </c>
      <c r="H76" s="56"/>
      <c r="I76" s="56">
        <f t="shared" si="28"/>
        <v>0</v>
      </c>
      <c r="J76" s="56">
        <f t="shared" si="28"/>
        <v>0</v>
      </c>
      <c r="K76" s="84"/>
      <c r="L76" s="84"/>
      <c r="M76" s="84"/>
      <c r="N76" s="84"/>
      <c r="O76" s="84"/>
      <c r="P76" s="84"/>
      <c r="Q76" s="84"/>
      <c r="R76" s="85"/>
      <c r="S76" s="84"/>
      <c r="T76" s="84"/>
      <c r="U76" s="70"/>
      <c r="V76" s="81"/>
      <c r="W76" s="70"/>
    </row>
    <row r="77" spans="1:23" s="14" customFormat="1" ht="12.75" x14ac:dyDescent="0.2">
      <c r="A77" s="66"/>
      <c r="B77" s="66"/>
      <c r="C77" s="82" t="s">
        <v>0</v>
      </c>
      <c r="D77" s="82" t="s">
        <v>0</v>
      </c>
      <c r="E77" s="57">
        <f t="shared" ref="E77:E80" si="29">SUM(F77:J77)</f>
        <v>87021.71</v>
      </c>
      <c r="F77" s="54"/>
      <c r="G77" s="54">
        <v>87021.71</v>
      </c>
      <c r="H77" s="56"/>
      <c r="I77" s="56"/>
      <c r="J77" s="56"/>
      <c r="K77" s="84"/>
      <c r="L77" s="84"/>
      <c r="M77" s="84"/>
      <c r="N77" s="84"/>
      <c r="O77" s="84"/>
      <c r="P77" s="84"/>
      <c r="Q77" s="84"/>
      <c r="R77" s="85"/>
      <c r="S77" s="84"/>
      <c r="T77" s="84"/>
      <c r="U77" s="70"/>
      <c r="V77" s="81"/>
      <c r="W77" s="70"/>
    </row>
    <row r="78" spans="1:23" s="14" customFormat="1" ht="12.75" x14ac:dyDescent="0.2">
      <c r="A78" s="66"/>
      <c r="B78" s="66"/>
      <c r="C78" s="82" t="s">
        <v>1</v>
      </c>
      <c r="D78" s="82" t="s">
        <v>1</v>
      </c>
      <c r="E78" s="57">
        <f t="shared" si="29"/>
        <v>93056.656499999983</v>
      </c>
      <c r="F78" s="54">
        <v>31750.876499999998</v>
      </c>
      <c r="G78" s="54">
        <v>61305.779999999984</v>
      </c>
      <c r="H78" s="56"/>
      <c r="I78" s="56"/>
      <c r="J78" s="56"/>
      <c r="K78" s="84"/>
      <c r="L78" s="84"/>
      <c r="M78" s="84"/>
      <c r="N78" s="84"/>
      <c r="O78" s="84"/>
      <c r="P78" s="84"/>
      <c r="Q78" s="84"/>
      <c r="R78" s="85"/>
      <c r="S78" s="84"/>
      <c r="T78" s="84"/>
      <c r="U78" s="70"/>
      <c r="V78" s="81"/>
      <c r="W78" s="70"/>
    </row>
    <row r="79" spans="1:23" s="14" customFormat="1" ht="12.75" x14ac:dyDescent="0.2">
      <c r="A79" s="66"/>
      <c r="B79" s="66"/>
      <c r="C79" s="82" t="s">
        <v>2</v>
      </c>
      <c r="D79" s="82" t="s">
        <v>2</v>
      </c>
      <c r="E79" s="57">
        <f t="shared" si="29"/>
        <v>0</v>
      </c>
      <c r="F79" s="54"/>
      <c r="G79" s="54"/>
      <c r="H79" s="56"/>
      <c r="I79" s="56"/>
      <c r="J79" s="56"/>
      <c r="K79" s="84"/>
      <c r="L79" s="84"/>
      <c r="M79" s="84"/>
      <c r="N79" s="84"/>
      <c r="O79" s="84"/>
      <c r="P79" s="84"/>
      <c r="Q79" s="84"/>
      <c r="R79" s="85"/>
      <c r="S79" s="84"/>
      <c r="T79" s="84"/>
      <c r="U79" s="70"/>
      <c r="V79" s="81"/>
      <c r="W79" s="70"/>
    </row>
    <row r="80" spans="1:23" s="14" customFormat="1" ht="12.75" x14ac:dyDescent="0.2">
      <c r="A80" s="66"/>
      <c r="B80" s="66"/>
      <c r="C80" s="82" t="s">
        <v>3</v>
      </c>
      <c r="D80" s="82" t="s">
        <v>3</v>
      </c>
      <c r="E80" s="57">
        <f t="shared" si="29"/>
        <v>0</v>
      </c>
      <c r="F80" s="54"/>
      <c r="G80" s="56"/>
      <c r="H80" s="56"/>
      <c r="I80" s="56"/>
      <c r="J80" s="56"/>
      <c r="K80" s="84"/>
      <c r="L80" s="84"/>
      <c r="M80" s="84"/>
      <c r="N80" s="84"/>
      <c r="O80" s="84"/>
      <c r="P80" s="84"/>
      <c r="Q80" s="84"/>
      <c r="R80" s="85"/>
      <c r="S80" s="84"/>
      <c r="T80" s="84"/>
      <c r="U80" s="70"/>
      <c r="V80" s="81"/>
      <c r="W80" s="70"/>
    </row>
    <row r="81" spans="1:24" s="14" customFormat="1" ht="12.75" x14ac:dyDescent="0.2">
      <c r="A81" s="66" t="s">
        <v>404</v>
      </c>
      <c r="B81" s="66" t="s">
        <v>470</v>
      </c>
      <c r="C81" s="67" t="s">
        <v>47</v>
      </c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</row>
    <row r="82" spans="1:24" s="14" customFormat="1" ht="26.25" customHeight="1" x14ac:dyDescent="0.2">
      <c r="A82" s="66" t="s">
        <v>115</v>
      </c>
      <c r="B82" s="66"/>
      <c r="C82" s="68" t="s">
        <v>155</v>
      </c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</row>
    <row r="83" spans="1:24" s="14" customFormat="1" ht="12.75" customHeight="1" x14ac:dyDescent="0.2">
      <c r="A83" s="66"/>
      <c r="B83" s="66"/>
      <c r="C83" s="83" t="s">
        <v>228</v>
      </c>
      <c r="D83" s="83" t="s">
        <v>162</v>
      </c>
      <c r="E83" s="83"/>
      <c r="F83" s="83"/>
      <c r="G83" s="83"/>
      <c r="H83" s="83"/>
      <c r="I83" s="83"/>
      <c r="J83" s="55"/>
      <c r="K83" s="84" t="s">
        <v>22</v>
      </c>
      <c r="L83" s="84"/>
      <c r="M83" s="84" t="s">
        <v>44</v>
      </c>
      <c r="N83" s="84" t="s">
        <v>122</v>
      </c>
      <c r="O83" s="84" t="s">
        <v>118</v>
      </c>
      <c r="P83" s="84" t="s">
        <v>156</v>
      </c>
      <c r="Q83" s="84" t="s">
        <v>118</v>
      </c>
      <c r="R83" s="85" t="s">
        <v>242</v>
      </c>
      <c r="S83" s="70" t="s">
        <v>30</v>
      </c>
      <c r="T83" s="70" t="s">
        <v>102</v>
      </c>
      <c r="U83" s="70" t="s">
        <v>32</v>
      </c>
      <c r="V83" s="81">
        <v>1</v>
      </c>
      <c r="W83" s="70" t="s">
        <v>243</v>
      </c>
    </row>
    <row r="84" spans="1:24" s="14" customFormat="1" ht="12.75" x14ac:dyDescent="0.2">
      <c r="A84" s="66"/>
      <c r="B84" s="66"/>
      <c r="C84" s="82" t="s">
        <v>5</v>
      </c>
      <c r="D84" s="82" t="s">
        <v>5</v>
      </c>
      <c r="E84" s="57">
        <f>SUM(F84:J84)</f>
        <v>247291.71808000002</v>
      </c>
      <c r="F84" s="54">
        <f t="shared" ref="F84" si="30">SUM(F85:F88)</f>
        <v>247291.71808000002</v>
      </c>
      <c r="G84" s="56"/>
      <c r="H84" s="56"/>
      <c r="I84" s="56">
        <f t="shared" ref="I84:J84" si="31">SUM(I85:I88)</f>
        <v>0</v>
      </c>
      <c r="J84" s="56">
        <f t="shared" si="31"/>
        <v>0</v>
      </c>
      <c r="K84" s="84"/>
      <c r="L84" s="84"/>
      <c r="M84" s="84"/>
      <c r="N84" s="84"/>
      <c r="O84" s="84"/>
      <c r="P84" s="84"/>
      <c r="Q84" s="84"/>
      <c r="R84" s="85"/>
      <c r="S84" s="70"/>
      <c r="T84" s="70"/>
      <c r="U84" s="70"/>
      <c r="V84" s="81"/>
      <c r="W84" s="70"/>
      <c r="X84" s="1"/>
    </row>
    <row r="85" spans="1:24" s="14" customFormat="1" ht="12.75" x14ac:dyDescent="0.2">
      <c r="A85" s="66"/>
      <c r="B85" s="66"/>
      <c r="C85" s="82" t="s">
        <v>0</v>
      </c>
      <c r="D85" s="82" t="s">
        <v>0</v>
      </c>
      <c r="E85" s="57">
        <f t="shared" ref="E85:E88" si="32">SUM(F85:J85)</f>
        <v>89995.27</v>
      </c>
      <c r="F85" s="54">
        <v>89995.27</v>
      </c>
      <c r="G85" s="56"/>
      <c r="H85" s="56"/>
      <c r="I85" s="56"/>
      <c r="J85" s="56"/>
      <c r="K85" s="84"/>
      <c r="L85" s="84"/>
      <c r="M85" s="84"/>
      <c r="N85" s="84"/>
      <c r="O85" s="84"/>
      <c r="P85" s="84"/>
      <c r="Q85" s="84"/>
      <c r="R85" s="85"/>
      <c r="S85" s="70"/>
      <c r="T85" s="70"/>
      <c r="U85" s="70"/>
      <c r="V85" s="81"/>
      <c r="W85" s="70"/>
    </row>
    <row r="86" spans="1:24" s="14" customFormat="1" ht="12.75" x14ac:dyDescent="0.2">
      <c r="A86" s="66"/>
      <c r="B86" s="66"/>
      <c r="C86" s="82" t="s">
        <v>1</v>
      </c>
      <c r="D86" s="82" t="s">
        <v>1</v>
      </c>
      <c r="E86" s="57">
        <f t="shared" si="32"/>
        <v>157296.44808</v>
      </c>
      <c r="F86" s="54">
        <v>157296.44808</v>
      </c>
      <c r="G86" s="56"/>
      <c r="H86" s="56"/>
      <c r="I86" s="56"/>
      <c r="J86" s="56"/>
      <c r="K86" s="84"/>
      <c r="L86" s="84"/>
      <c r="M86" s="84"/>
      <c r="N86" s="84"/>
      <c r="O86" s="84"/>
      <c r="P86" s="84"/>
      <c r="Q86" s="84"/>
      <c r="R86" s="85"/>
      <c r="S86" s="70"/>
      <c r="T86" s="70"/>
      <c r="U86" s="70"/>
      <c r="V86" s="81"/>
      <c r="W86" s="70"/>
      <c r="X86" s="38"/>
    </row>
    <row r="87" spans="1:24" s="14" customFormat="1" ht="12.75" x14ac:dyDescent="0.2">
      <c r="A87" s="66"/>
      <c r="B87" s="66"/>
      <c r="C87" s="82" t="s">
        <v>2</v>
      </c>
      <c r="D87" s="82" t="s">
        <v>2</v>
      </c>
      <c r="E87" s="57">
        <f t="shared" si="32"/>
        <v>0</v>
      </c>
      <c r="F87" s="54"/>
      <c r="G87" s="56"/>
      <c r="H87" s="56"/>
      <c r="I87" s="56"/>
      <c r="J87" s="56"/>
      <c r="K87" s="84"/>
      <c r="L87" s="84"/>
      <c r="M87" s="84"/>
      <c r="N87" s="84"/>
      <c r="O87" s="84"/>
      <c r="P87" s="84"/>
      <c r="Q87" s="84"/>
      <c r="R87" s="85"/>
      <c r="S87" s="70"/>
      <c r="T87" s="70"/>
      <c r="U87" s="70"/>
      <c r="V87" s="81"/>
      <c r="W87" s="70"/>
    </row>
    <row r="88" spans="1:24" s="14" customFormat="1" ht="12.75" x14ac:dyDescent="0.2">
      <c r="A88" s="66"/>
      <c r="B88" s="66"/>
      <c r="C88" s="82" t="s">
        <v>3</v>
      </c>
      <c r="D88" s="82" t="s">
        <v>3</v>
      </c>
      <c r="E88" s="57">
        <f t="shared" si="32"/>
        <v>0</v>
      </c>
      <c r="F88" s="54"/>
      <c r="G88" s="56"/>
      <c r="H88" s="56"/>
      <c r="I88" s="56"/>
      <c r="J88" s="56"/>
      <c r="K88" s="84"/>
      <c r="L88" s="84"/>
      <c r="M88" s="84"/>
      <c r="N88" s="84"/>
      <c r="O88" s="84"/>
      <c r="P88" s="84"/>
      <c r="Q88" s="84"/>
      <c r="R88" s="85"/>
      <c r="S88" s="70"/>
      <c r="T88" s="70"/>
      <c r="U88" s="70"/>
      <c r="V88" s="81"/>
      <c r="W88" s="70"/>
    </row>
    <row r="89" spans="1:24" s="14" customFormat="1" ht="12.75" x14ac:dyDescent="0.2">
      <c r="A89" s="66" t="s">
        <v>405</v>
      </c>
      <c r="B89" s="66" t="s">
        <v>470</v>
      </c>
      <c r="C89" s="67" t="s">
        <v>156</v>
      </c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</row>
    <row r="90" spans="1:24" s="14" customFormat="1" ht="30" customHeight="1" x14ac:dyDescent="0.2">
      <c r="A90" s="66" t="s">
        <v>115</v>
      </c>
      <c r="B90" s="66"/>
      <c r="C90" s="68" t="s">
        <v>155</v>
      </c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</row>
    <row r="91" spans="1:24" s="14" customFormat="1" ht="17.25" customHeight="1" x14ac:dyDescent="0.2">
      <c r="A91" s="66"/>
      <c r="B91" s="66"/>
      <c r="C91" s="82" t="s">
        <v>229</v>
      </c>
      <c r="D91" s="82" t="s">
        <v>232</v>
      </c>
      <c r="E91" s="82"/>
      <c r="F91" s="82"/>
      <c r="G91" s="82"/>
      <c r="H91" s="82"/>
      <c r="I91" s="82"/>
      <c r="J91" s="59"/>
      <c r="K91" s="84" t="s">
        <v>22</v>
      </c>
      <c r="L91" s="84" t="s">
        <v>13</v>
      </c>
      <c r="M91" s="84" t="s">
        <v>52</v>
      </c>
      <c r="N91" s="84" t="s">
        <v>244</v>
      </c>
      <c r="O91" s="84" t="s">
        <v>23</v>
      </c>
      <c r="P91" s="84" t="s">
        <v>156</v>
      </c>
      <c r="Q91" s="84" t="s">
        <v>23</v>
      </c>
      <c r="R91" s="85" t="s">
        <v>326</v>
      </c>
      <c r="S91" s="84" t="s">
        <v>7</v>
      </c>
      <c r="T91" s="84" t="s">
        <v>8</v>
      </c>
      <c r="U91" s="84" t="s">
        <v>32</v>
      </c>
      <c r="V91" s="81">
        <v>1</v>
      </c>
      <c r="W91" s="70" t="s">
        <v>327</v>
      </c>
    </row>
    <row r="92" spans="1:24" s="14" customFormat="1" ht="12.75" x14ac:dyDescent="0.2">
      <c r="A92" s="66"/>
      <c r="B92" s="66"/>
      <c r="C92" s="82" t="s">
        <v>5</v>
      </c>
      <c r="D92" s="82" t="s">
        <v>5</v>
      </c>
      <c r="E92" s="57">
        <f>SUM(F92:J92)</f>
        <v>293784.99285999994</v>
      </c>
      <c r="F92" s="54">
        <f t="shared" ref="F92" si="33">SUM(F93:F96)</f>
        <v>293784.99285999994</v>
      </c>
      <c r="G92" s="56"/>
      <c r="H92" s="56"/>
      <c r="I92" s="56">
        <f t="shared" ref="I92:J92" si="34">SUM(I93:I96)</f>
        <v>0</v>
      </c>
      <c r="J92" s="56">
        <f t="shared" si="34"/>
        <v>0</v>
      </c>
      <c r="K92" s="84"/>
      <c r="L92" s="84"/>
      <c r="M92" s="84"/>
      <c r="N92" s="84"/>
      <c r="O92" s="84"/>
      <c r="P92" s="84"/>
      <c r="Q92" s="84"/>
      <c r="R92" s="85"/>
      <c r="S92" s="84"/>
      <c r="T92" s="84"/>
      <c r="U92" s="84"/>
      <c r="V92" s="81"/>
      <c r="W92" s="70"/>
    </row>
    <row r="93" spans="1:24" s="14" customFormat="1" ht="12.75" x14ac:dyDescent="0.2">
      <c r="A93" s="66"/>
      <c r="B93" s="66"/>
      <c r="C93" s="82" t="s">
        <v>0</v>
      </c>
      <c r="D93" s="82" t="s">
        <v>0</v>
      </c>
      <c r="E93" s="57">
        <f t="shared" ref="E93:E96" si="35">SUM(F93:J93)</f>
        <v>88389.1</v>
      </c>
      <c r="F93" s="54">
        <v>88389.1</v>
      </c>
      <c r="G93" s="56"/>
      <c r="H93" s="56"/>
      <c r="I93" s="56"/>
      <c r="J93" s="56"/>
      <c r="K93" s="84"/>
      <c r="L93" s="84"/>
      <c r="M93" s="84"/>
      <c r="N93" s="84"/>
      <c r="O93" s="84"/>
      <c r="P93" s="84"/>
      <c r="Q93" s="84"/>
      <c r="R93" s="85"/>
      <c r="S93" s="84"/>
      <c r="T93" s="84"/>
      <c r="U93" s="84"/>
      <c r="V93" s="81"/>
      <c r="W93" s="70"/>
    </row>
    <row r="94" spans="1:24" s="14" customFormat="1" ht="12.75" x14ac:dyDescent="0.2">
      <c r="A94" s="66"/>
      <c r="B94" s="66"/>
      <c r="C94" s="82" t="s">
        <v>1</v>
      </c>
      <c r="D94" s="82" t="s">
        <v>1</v>
      </c>
      <c r="E94" s="57">
        <f t="shared" si="35"/>
        <v>204947.24</v>
      </c>
      <c r="F94" s="54">
        <v>204947.24</v>
      </c>
      <c r="G94" s="56"/>
      <c r="H94" s="56"/>
      <c r="I94" s="56"/>
      <c r="J94" s="56"/>
      <c r="K94" s="84"/>
      <c r="L94" s="84"/>
      <c r="M94" s="84"/>
      <c r="N94" s="84"/>
      <c r="O94" s="84"/>
      <c r="P94" s="84"/>
      <c r="Q94" s="84"/>
      <c r="R94" s="85"/>
      <c r="S94" s="84"/>
      <c r="T94" s="84"/>
      <c r="U94" s="84"/>
      <c r="V94" s="81"/>
      <c r="W94" s="70"/>
    </row>
    <row r="95" spans="1:24" s="14" customFormat="1" ht="12.75" x14ac:dyDescent="0.2">
      <c r="A95" s="66"/>
      <c r="B95" s="66"/>
      <c r="C95" s="82" t="s">
        <v>2</v>
      </c>
      <c r="D95" s="82" t="s">
        <v>2</v>
      </c>
      <c r="E95" s="57">
        <f t="shared" si="35"/>
        <v>448.65285999999998</v>
      </c>
      <c r="F95" s="54">
        <v>448.65285999999998</v>
      </c>
      <c r="G95" s="56"/>
      <c r="H95" s="56"/>
      <c r="I95" s="56"/>
      <c r="J95" s="56"/>
      <c r="K95" s="84"/>
      <c r="L95" s="84"/>
      <c r="M95" s="84"/>
      <c r="N95" s="84"/>
      <c r="O95" s="84"/>
      <c r="P95" s="84"/>
      <c r="Q95" s="84"/>
      <c r="R95" s="85"/>
      <c r="S95" s="84"/>
      <c r="T95" s="84"/>
      <c r="U95" s="84"/>
      <c r="V95" s="81"/>
      <c r="W95" s="70"/>
    </row>
    <row r="96" spans="1:24" s="14" customFormat="1" ht="12.75" x14ac:dyDescent="0.2">
      <c r="A96" s="66"/>
      <c r="B96" s="66"/>
      <c r="C96" s="82" t="s">
        <v>3</v>
      </c>
      <c r="D96" s="82" t="s">
        <v>3</v>
      </c>
      <c r="E96" s="57">
        <f t="shared" si="35"/>
        <v>0</v>
      </c>
      <c r="F96" s="54"/>
      <c r="G96" s="56"/>
      <c r="H96" s="56"/>
      <c r="I96" s="56"/>
      <c r="J96" s="56"/>
      <c r="K96" s="84"/>
      <c r="L96" s="84"/>
      <c r="M96" s="84"/>
      <c r="N96" s="84"/>
      <c r="O96" s="84"/>
      <c r="P96" s="84"/>
      <c r="Q96" s="84"/>
      <c r="R96" s="85"/>
      <c r="S96" s="84"/>
      <c r="T96" s="84"/>
      <c r="U96" s="84"/>
      <c r="V96" s="81"/>
      <c r="W96" s="70"/>
    </row>
    <row r="97" spans="1:23" s="14" customFormat="1" ht="12.75" x14ac:dyDescent="0.2">
      <c r="A97" s="66" t="s">
        <v>406</v>
      </c>
      <c r="B97" s="66" t="s">
        <v>470</v>
      </c>
      <c r="C97" s="67" t="s">
        <v>156</v>
      </c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</row>
    <row r="98" spans="1:23" s="14" customFormat="1" ht="27.75" customHeight="1" x14ac:dyDescent="0.2">
      <c r="A98" s="66" t="s">
        <v>115</v>
      </c>
      <c r="B98" s="66"/>
      <c r="C98" s="68" t="s">
        <v>155</v>
      </c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</row>
    <row r="99" spans="1:23" s="14" customFormat="1" ht="12.75" customHeight="1" x14ac:dyDescent="0.2">
      <c r="A99" s="66"/>
      <c r="B99" s="66"/>
      <c r="C99" s="82" t="s">
        <v>230</v>
      </c>
      <c r="D99" s="82" t="s">
        <v>232</v>
      </c>
      <c r="E99" s="82"/>
      <c r="F99" s="82"/>
      <c r="G99" s="82"/>
      <c r="H99" s="82"/>
      <c r="I99" s="82"/>
      <c r="J99" s="59"/>
      <c r="K99" s="84" t="s">
        <v>22</v>
      </c>
      <c r="L99" s="84" t="s">
        <v>13</v>
      </c>
      <c r="M99" s="84" t="s">
        <v>52</v>
      </c>
      <c r="N99" s="84" t="s">
        <v>123</v>
      </c>
      <c r="O99" s="84" t="s">
        <v>328</v>
      </c>
      <c r="P99" s="84" t="s">
        <v>156</v>
      </c>
      <c r="Q99" s="84" t="s">
        <v>328</v>
      </c>
      <c r="R99" s="85" t="s">
        <v>329</v>
      </c>
      <c r="S99" s="84" t="s">
        <v>7</v>
      </c>
      <c r="T99" s="84" t="s">
        <v>36</v>
      </c>
      <c r="U99" s="84" t="s">
        <v>32</v>
      </c>
      <c r="V99" s="81">
        <v>1</v>
      </c>
      <c r="W99" s="70" t="s">
        <v>327</v>
      </c>
    </row>
    <row r="100" spans="1:23" s="14" customFormat="1" ht="12.75" x14ac:dyDescent="0.2">
      <c r="A100" s="66"/>
      <c r="B100" s="66"/>
      <c r="C100" s="82" t="s">
        <v>5</v>
      </c>
      <c r="D100" s="82" t="s">
        <v>5</v>
      </c>
      <c r="E100" s="57">
        <f>SUM(F100:J100)</f>
        <v>217133.23686999999</v>
      </c>
      <c r="F100" s="54">
        <f t="shared" ref="F100" si="36">SUM(F101:F104)</f>
        <v>217133.23686999999</v>
      </c>
      <c r="G100" s="56"/>
      <c r="H100" s="56"/>
      <c r="I100" s="56">
        <f t="shared" ref="I100:J100" si="37">SUM(I101:I104)</f>
        <v>0</v>
      </c>
      <c r="J100" s="56">
        <f t="shared" si="37"/>
        <v>0</v>
      </c>
      <c r="K100" s="84"/>
      <c r="L100" s="84"/>
      <c r="M100" s="84"/>
      <c r="N100" s="84"/>
      <c r="O100" s="84"/>
      <c r="P100" s="84"/>
      <c r="Q100" s="84"/>
      <c r="R100" s="85"/>
      <c r="S100" s="84"/>
      <c r="T100" s="84"/>
      <c r="U100" s="84"/>
      <c r="V100" s="81"/>
      <c r="W100" s="70"/>
    </row>
    <row r="101" spans="1:23" s="14" customFormat="1" ht="12.75" x14ac:dyDescent="0.2">
      <c r="A101" s="66"/>
      <c r="B101" s="66"/>
      <c r="C101" s="82" t="s">
        <v>0</v>
      </c>
      <c r="D101" s="82" t="s">
        <v>0</v>
      </c>
      <c r="E101" s="57">
        <f t="shared" ref="E101:E104" si="38">SUM(F101:J101)</f>
        <v>132526.04</v>
      </c>
      <c r="F101" s="54">
        <v>132526.04</v>
      </c>
      <c r="G101" s="56"/>
      <c r="H101" s="56"/>
      <c r="I101" s="56"/>
      <c r="J101" s="56"/>
      <c r="K101" s="84"/>
      <c r="L101" s="84"/>
      <c r="M101" s="84"/>
      <c r="N101" s="84"/>
      <c r="O101" s="84"/>
      <c r="P101" s="84"/>
      <c r="Q101" s="84"/>
      <c r="R101" s="85"/>
      <c r="S101" s="84"/>
      <c r="T101" s="84"/>
      <c r="U101" s="84"/>
      <c r="V101" s="81"/>
      <c r="W101" s="70"/>
    </row>
    <row r="102" spans="1:23" s="14" customFormat="1" ht="12.75" x14ac:dyDescent="0.2">
      <c r="A102" s="66"/>
      <c r="B102" s="66"/>
      <c r="C102" s="82" t="s">
        <v>1</v>
      </c>
      <c r="D102" s="82" t="s">
        <v>1</v>
      </c>
      <c r="E102" s="57">
        <f t="shared" si="38"/>
        <v>83934.51</v>
      </c>
      <c r="F102" s="54">
        <v>83934.51</v>
      </c>
      <c r="G102" s="56"/>
      <c r="H102" s="56"/>
      <c r="I102" s="56"/>
      <c r="J102" s="56"/>
      <c r="K102" s="84"/>
      <c r="L102" s="84"/>
      <c r="M102" s="84"/>
      <c r="N102" s="84"/>
      <c r="O102" s="84"/>
      <c r="P102" s="84"/>
      <c r="Q102" s="84"/>
      <c r="R102" s="85"/>
      <c r="S102" s="84"/>
      <c r="T102" s="84"/>
      <c r="U102" s="84"/>
      <c r="V102" s="81"/>
      <c r="W102" s="70"/>
    </row>
    <row r="103" spans="1:23" s="14" customFormat="1" ht="12.75" x14ac:dyDescent="0.2">
      <c r="A103" s="66"/>
      <c r="B103" s="66"/>
      <c r="C103" s="82" t="s">
        <v>2</v>
      </c>
      <c r="D103" s="82" t="s">
        <v>2</v>
      </c>
      <c r="E103" s="57">
        <f t="shared" si="38"/>
        <v>672.68687</v>
      </c>
      <c r="F103" s="54">
        <v>672.68687</v>
      </c>
      <c r="G103" s="56"/>
      <c r="H103" s="56"/>
      <c r="I103" s="56"/>
      <c r="J103" s="56"/>
      <c r="K103" s="84"/>
      <c r="L103" s="84"/>
      <c r="M103" s="84"/>
      <c r="N103" s="84"/>
      <c r="O103" s="84"/>
      <c r="P103" s="84"/>
      <c r="Q103" s="84"/>
      <c r="R103" s="85"/>
      <c r="S103" s="84"/>
      <c r="T103" s="84"/>
      <c r="U103" s="84"/>
      <c r="V103" s="81"/>
      <c r="W103" s="70"/>
    </row>
    <row r="104" spans="1:23" s="14" customFormat="1" ht="12.75" x14ac:dyDescent="0.2">
      <c r="A104" s="66"/>
      <c r="B104" s="66"/>
      <c r="C104" s="82" t="s">
        <v>3</v>
      </c>
      <c r="D104" s="82" t="s">
        <v>3</v>
      </c>
      <c r="E104" s="57">
        <f t="shared" si="38"/>
        <v>0</v>
      </c>
      <c r="F104" s="54"/>
      <c r="G104" s="56"/>
      <c r="H104" s="56"/>
      <c r="I104" s="56"/>
      <c r="J104" s="56"/>
      <c r="K104" s="84"/>
      <c r="L104" s="84"/>
      <c r="M104" s="84"/>
      <c r="N104" s="84"/>
      <c r="O104" s="84"/>
      <c r="P104" s="84"/>
      <c r="Q104" s="84"/>
      <c r="R104" s="85"/>
      <c r="S104" s="84"/>
      <c r="T104" s="84"/>
      <c r="U104" s="84"/>
      <c r="V104" s="81"/>
      <c r="W104" s="70"/>
    </row>
    <row r="105" spans="1:23" s="14" customFormat="1" ht="12.75" x14ac:dyDescent="0.2">
      <c r="A105" s="66" t="s">
        <v>407</v>
      </c>
      <c r="B105" s="66" t="s">
        <v>470</v>
      </c>
      <c r="C105" s="67" t="s">
        <v>156</v>
      </c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</row>
    <row r="106" spans="1:23" s="14" customFormat="1" ht="29.25" customHeight="1" x14ac:dyDescent="0.2">
      <c r="A106" s="66" t="s">
        <v>115</v>
      </c>
      <c r="B106" s="66"/>
      <c r="C106" s="68" t="s">
        <v>155</v>
      </c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</row>
    <row r="107" spans="1:23" s="14" customFormat="1" ht="12.75" customHeight="1" x14ac:dyDescent="0.2">
      <c r="A107" s="66"/>
      <c r="B107" s="66"/>
      <c r="C107" s="82" t="s">
        <v>245</v>
      </c>
      <c r="D107" s="82" t="s">
        <v>232</v>
      </c>
      <c r="E107" s="82"/>
      <c r="F107" s="82"/>
      <c r="G107" s="82"/>
      <c r="H107" s="82"/>
      <c r="I107" s="82"/>
      <c r="J107" s="59"/>
      <c r="K107" s="84" t="s">
        <v>22</v>
      </c>
      <c r="L107" s="84" t="s">
        <v>13</v>
      </c>
      <c r="M107" s="84" t="s">
        <v>52</v>
      </c>
      <c r="N107" s="84" t="s">
        <v>124</v>
      </c>
      <c r="O107" s="84" t="s">
        <v>328</v>
      </c>
      <c r="P107" s="84" t="s">
        <v>156</v>
      </c>
      <c r="Q107" s="84" t="s">
        <v>328</v>
      </c>
      <c r="R107" s="85" t="s">
        <v>330</v>
      </c>
      <c r="S107" s="84" t="s">
        <v>7</v>
      </c>
      <c r="T107" s="84" t="s">
        <v>36</v>
      </c>
      <c r="U107" s="84" t="s">
        <v>32</v>
      </c>
      <c r="V107" s="81">
        <v>1</v>
      </c>
      <c r="W107" s="84" t="s">
        <v>327</v>
      </c>
    </row>
    <row r="108" spans="1:23" s="14" customFormat="1" ht="12.75" x14ac:dyDescent="0.2">
      <c r="A108" s="66"/>
      <c r="B108" s="66"/>
      <c r="C108" s="82" t="s">
        <v>5</v>
      </c>
      <c r="D108" s="82" t="s">
        <v>5</v>
      </c>
      <c r="E108" s="57">
        <f>SUM(F108:J108)</f>
        <v>234780.00013999999</v>
      </c>
      <c r="F108" s="54">
        <f t="shared" ref="F108" si="39">SUM(F109:F112)</f>
        <v>234780.00013999999</v>
      </c>
      <c r="G108" s="56"/>
      <c r="H108" s="56"/>
      <c r="I108" s="56">
        <f t="shared" ref="I108:J108" si="40">SUM(I109:I112)</f>
        <v>0</v>
      </c>
      <c r="J108" s="56">
        <f t="shared" si="40"/>
        <v>0</v>
      </c>
      <c r="K108" s="84"/>
      <c r="L108" s="84"/>
      <c r="M108" s="84"/>
      <c r="N108" s="84"/>
      <c r="O108" s="84"/>
      <c r="P108" s="84"/>
      <c r="Q108" s="84"/>
      <c r="R108" s="85"/>
      <c r="S108" s="84"/>
      <c r="T108" s="84"/>
      <c r="U108" s="84"/>
      <c r="V108" s="81"/>
      <c r="W108" s="84"/>
    </row>
    <row r="109" spans="1:23" s="14" customFormat="1" ht="12.75" x14ac:dyDescent="0.2">
      <c r="A109" s="66"/>
      <c r="B109" s="66"/>
      <c r="C109" s="82" t="s">
        <v>0</v>
      </c>
      <c r="D109" s="82" t="s">
        <v>0</v>
      </c>
      <c r="E109" s="57">
        <f t="shared" ref="E109:E112" si="41">SUM(F109:J109)</f>
        <v>77482.09</v>
      </c>
      <c r="F109" s="54">
        <v>77482.09</v>
      </c>
      <c r="G109" s="56"/>
      <c r="H109" s="56"/>
      <c r="I109" s="56"/>
      <c r="J109" s="56"/>
      <c r="K109" s="84"/>
      <c r="L109" s="84"/>
      <c r="M109" s="84"/>
      <c r="N109" s="84"/>
      <c r="O109" s="84"/>
      <c r="P109" s="84"/>
      <c r="Q109" s="84"/>
      <c r="R109" s="85"/>
      <c r="S109" s="84"/>
      <c r="T109" s="84"/>
      <c r="U109" s="84"/>
      <c r="V109" s="81"/>
      <c r="W109" s="84"/>
    </row>
    <row r="110" spans="1:23" s="14" customFormat="1" ht="12.75" x14ac:dyDescent="0.2">
      <c r="A110" s="66"/>
      <c r="B110" s="66"/>
      <c r="C110" s="82" t="s">
        <v>1</v>
      </c>
      <c r="D110" s="82" t="s">
        <v>1</v>
      </c>
      <c r="E110" s="57">
        <f t="shared" si="41"/>
        <v>156904.62</v>
      </c>
      <c r="F110" s="54">
        <v>156904.62</v>
      </c>
      <c r="G110" s="56"/>
      <c r="H110" s="56"/>
      <c r="I110" s="56"/>
      <c r="J110" s="56"/>
      <c r="K110" s="84"/>
      <c r="L110" s="84"/>
      <c r="M110" s="84"/>
      <c r="N110" s="84"/>
      <c r="O110" s="84"/>
      <c r="P110" s="84"/>
      <c r="Q110" s="84"/>
      <c r="R110" s="85"/>
      <c r="S110" s="84"/>
      <c r="T110" s="84"/>
      <c r="U110" s="84"/>
      <c r="V110" s="81"/>
      <c r="W110" s="84"/>
    </row>
    <row r="111" spans="1:23" s="14" customFormat="1" ht="12.75" x14ac:dyDescent="0.2">
      <c r="A111" s="66"/>
      <c r="B111" s="66"/>
      <c r="C111" s="82" t="s">
        <v>2</v>
      </c>
      <c r="D111" s="82" t="s">
        <v>2</v>
      </c>
      <c r="E111" s="57">
        <f t="shared" si="41"/>
        <v>393.29014000000001</v>
      </c>
      <c r="F111" s="54">
        <v>393.29014000000001</v>
      </c>
      <c r="G111" s="56"/>
      <c r="H111" s="56"/>
      <c r="I111" s="56"/>
      <c r="J111" s="56"/>
      <c r="K111" s="84"/>
      <c r="L111" s="84"/>
      <c r="M111" s="84"/>
      <c r="N111" s="84"/>
      <c r="O111" s="84"/>
      <c r="P111" s="84"/>
      <c r="Q111" s="84"/>
      <c r="R111" s="85"/>
      <c r="S111" s="84"/>
      <c r="T111" s="84"/>
      <c r="U111" s="84"/>
      <c r="V111" s="81"/>
      <c r="W111" s="84"/>
    </row>
    <row r="112" spans="1:23" s="14" customFormat="1" ht="12.75" x14ac:dyDescent="0.2">
      <c r="A112" s="66"/>
      <c r="B112" s="66"/>
      <c r="C112" s="82" t="s">
        <v>3</v>
      </c>
      <c r="D112" s="82" t="s">
        <v>3</v>
      </c>
      <c r="E112" s="57">
        <f t="shared" si="41"/>
        <v>0</v>
      </c>
      <c r="F112" s="54"/>
      <c r="G112" s="56"/>
      <c r="H112" s="56"/>
      <c r="I112" s="56"/>
      <c r="J112" s="56"/>
      <c r="K112" s="84"/>
      <c r="L112" s="84"/>
      <c r="M112" s="84"/>
      <c r="N112" s="84"/>
      <c r="O112" s="84"/>
      <c r="P112" s="84"/>
      <c r="Q112" s="84"/>
      <c r="R112" s="85"/>
      <c r="S112" s="84"/>
      <c r="T112" s="84"/>
      <c r="U112" s="84"/>
      <c r="V112" s="81"/>
      <c r="W112" s="84"/>
    </row>
    <row r="113" spans="1:23" s="14" customFormat="1" ht="12.75" x14ac:dyDescent="0.2">
      <c r="A113" s="66" t="s">
        <v>408</v>
      </c>
      <c r="B113" s="66" t="s">
        <v>470</v>
      </c>
      <c r="C113" s="67" t="s">
        <v>156</v>
      </c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</row>
    <row r="114" spans="1:23" s="14" customFormat="1" ht="27" customHeight="1" x14ac:dyDescent="0.2">
      <c r="A114" s="66" t="s">
        <v>115</v>
      </c>
      <c r="B114" s="66"/>
      <c r="C114" s="68" t="s">
        <v>155</v>
      </c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</row>
    <row r="115" spans="1:23" s="14" customFormat="1" ht="12.75" customHeight="1" x14ac:dyDescent="0.2">
      <c r="A115" s="66"/>
      <c r="B115" s="66"/>
      <c r="C115" s="82" t="s">
        <v>231</v>
      </c>
      <c r="D115" s="82" t="s">
        <v>232</v>
      </c>
      <c r="E115" s="82"/>
      <c r="F115" s="82"/>
      <c r="G115" s="82"/>
      <c r="H115" s="82"/>
      <c r="I115" s="82"/>
      <c r="J115" s="59"/>
      <c r="K115" s="84" t="s">
        <v>21</v>
      </c>
      <c r="L115" s="84" t="s">
        <v>13</v>
      </c>
      <c r="M115" s="84" t="s">
        <v>52</v>
      </c>
      <c r="N115" s="84" t="s">
        <v>123</v>
      </c>
      <c r="O115" s="70" t="s">
        <v>246</v>
      </c>
      <c r="P115" s="70" t="s">
        <v>156</v>
      </c>
      <c r="Q115" s="70" t="s">
        <v>246</v>
      </c>
      <c r="R115" s="79" t="s">
        <v>331</v>
      </c>
      <c r="S115" s="70" t="s">
        <v>7</v>
      </c>
      <c r="T115" s="70" t="s">
        <v>43</v>
      </c>
      <c r="U115" s="70" t="s">
        <v>32</v>
      </c>
      <c r="V115" s="77" t="s">
        <v>499</v>
      </c>
      <c r="W115" s="70" t="s">
        <v>332</v>
      </c>
    </row>
    <row r="116" spans="1:23" s="14" customFormat="1" ht="12.75" customHeight="1" x14ac:dyDescent="0.2">
      <c r="A116" s="66"/>
      <c r="B116" s="66"/>
      <c r="C116" s="82" t="s">
        <v>5</v>
      </c>
      <c r="D116" s="82" t="s">
        <v>5</v>
      </c>
      <c r="E116" s="57">
        <f>SUM(F116:J116)</f>
        <v>511880.04266000004</v>
      </c>
      <c r="F116" s="54">
        <f t="shared" ref="F116:G116" si="42">SUM(F117:F120)</f>
        <v>144460.734</v>
      </c>
      <c r="G116" s="54">
        <f t="shared" si="42"/>
        <v>367419.30866000004</v>
      </c>
      <c r="H116" s="56"/>
      <c r="I116" s="56">
        <f t="shared" ref="I116:J116" si="43">SUM(I117:I120)</f>
        <v>0</v>
      </c>
      <c r="J116" s="56">
        <f t="shared" si="43"/>
        <v>0</v>
      </c>
      <c r="K116" s="84"/>
      <c r="L116" s="84"/>
      <c r="M116" s="84"/>
      <c r="N116" s="84"/>
      <c r="O116" s="70"/>
      <c r="P116" s="70"/>
      <c r="Q116" s="70"/>
      <c r="R116" s="79"/>
      <c r="S116" s="70"/>
      <c r="T116" s="70"/>
      <c r="U116" s="70"/>
      <c r="V116" s="77"/>
      <c r="W116" s="70"/>
    </row>
    <row r="117" spans="1:23" s="14" customFormat="1" ht="12.75" customHeight="1" x14ac:dyDescent="0.2">
      <c r="A117" s="66"/>
      <c r="B117" s="66"/>
      <c r="C117" s="82" t="s">
        <v>0</v>
      </c>
      <c r="D117" s="82" t="s">
        <v>0</v>
      </c>
      <c r="E117" s="57">
        <f t="shared" ref="E117:E120" si="44">SUM(F117:J117)</f>
        <v>361926.39</v>
      </c>
      <c r="F117" s="54"/>
      <c r="G117" s="54">
        <v>361926.39</v>
      </c>
      <c r="H117" s="56"/>
      <c r="I117" s="56"/>
      <c r="J117" s="56"/>
      <c r="K117" s="84"/>
      <c r="L117" s="84"/>
      <c r="M117" s="84"/>
      <c r="N117" s="84"/>
      <c r="O117" s="70"/>
      <c r="P117" s="70"/>
      <c r="Q117" s="70"/>
      <c r="R117" s="79"/>
      <c r="S117" s="70"/>
      <c r="T117" s="70"/>
      <c r="U117" s="70"/>
      <c r="V117" s="77"/>
      <c r="W117" s="70"/>
    </row>
    <row r="118" spans="1:23" s="14" customFormat="1" ht="12.75" customHeight="1" x14ac:dyDescent="0.2">
      <c r="A118" s="66"/>
      <c r="B118" s="66"/>
      <c r="C118" s="82" t="s">
        <v>1</v>
      </c>
      <c r="D118" s="82" t="s">
        <v>1</v>
      </c>
      <c r="E118" s="57">
        <f t="shared" si="44"/>
        <v>147394.25211999999</v>
      </c>
      <c r="F118" s="54">
        <v>143738.43</v>
      </c>
      <c r="G118" s="54">
        <v>3655.8221199999998</v>
      </c>
      <c r="H118" s="56"/>
      <c r="I118" s="56"/>
      <c r="J118" s="56"/>
      <c r="K118" s="84"/>
      <c r="L118" s="84"/>
      <c r="M118" s="84"/>
      <c r="N118" s="84"/>
      <c r="O118" s="70"/>
      <c r="P118" s="70"/>
      <c r="Q118" s="70"/>
      <c r="R118" s="79"/>
      <c r="S118" s="70"/>
      <c r="T118" s="70"/>
      <c r="U118" s="70"/>
      <c r="V118" s="77"/>
      <c r="W118" s="70"/>
    </row>
    <row r="119" spans="1:23" s="14" customFormat="1" ht="12.75" customHeight="1" x14ac:dyDescent="0.2">
      <c r="A119" s="66"/>
      <c r="B119" s="66"/>
      <c r="C119" s="82" t="s">
        <v>2</v>
      </c>
      <c r="D119" s="82" t="s">
        <v>2</v>
      </c>
      <c r="E119" s="57">
        <f t="shared" si="44"/>
        <v>2559.4005400000001</v>
      </c>
      <c r="F119" s="54">
        <v>722.30399999999997</v>
      </c>
      <c r="G119" s="54">
        <v>1837.09654</v>
      </c>
      <c r="H119" s="56"/>
      <c r="I119" s="56"/>
      <c r="J119" s="56"/>
      <c r="K119" s="84"/>
      <c r="L119" s="84"/>
      <c r="M119" s="84"/>
      <c r="N119" s="84"/>
      <c r="O119" s="70"/>
      <c r="P119" s="70"/>
      <c r="Q119" s="70"/>
      <c r="R119" s="79"/>
      <c r="S119" s="70"/>
      <c r="T119" s="70"/>
      <c r="U119" s="70"/>
      <c r="V119" s="77"/>
      <c r="W119" s="70"/>
    </row>
    <row r="120" spans="1:23" s="14" customFormat="1" ht="12.75" customHeight="1" x14ac:dyDescent="0.2">
      <c r="A120" s="66"/>
      <c r="B120" s="66"/>
      <c r="C120" s="82" t="s">
        <v>3</v>
      </c>
      <c r="D120" s="82" t="s">
        <v>3</v>
      </c>
      <c r="E120" s="57">
        <f t="shared" si="44"/>
        <v>0</v>
      </c>
      <c r="F120" s="54"/>
      <c r="G120" s="54"/>
      <c r="H120" s="56"/>
      <c r="I120" s="56"/>
      <c r="J120" s="56"/>
      <c r="K120" s="84"/>
      <c r="L120" s="84"/>
      <c r="M120" s="84"/>
      <c r="N120" s="84"/>
      <c r="O120" s="70"/>
      <c r="P120" s="70"/>
      <c r="Q120" s="70"/>
      <c r="R120" s="79"/>
      <c r="S120" s="70"/>
      <c r="T120" s="70"/>
      <c r="U120" s="70"/>
      <c r="V120" s="77"/>
      <c r="W120" s="70"/>
    </row>
    <row r="121" spans="1:23" ht="12.75" x14ac:dyDescent="0.2">
      <c r="A121" s="66" t="s">
        <v>409</v>
      </c>
      <c r="B121" s="66" t="s">
        <v>474</v>
      </c>
      <c r="C121" s="67" t="s">
        <v>47</v>
      </c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</row>
    <row r="122" spans="1:23" ht="30" customHeight="1" x14ac:dyDescent="0.2">
      <c r="A122" s="66" t="s">
        <v>115</v>
      </c>
      <c r="B122" s="66"/>
      <c r="C122" s="86" t="s">
        <v>155</v>
      </c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</row>
    <row r="123" spans="1:23" ht="15" customHeight="1" x14ac:dyDescent="0.2">
      <c r="A123" s="66"/>
      <c r="B123" s="66"/>
      <c r="C123" s="82" t="s">
        <v>160</v>
      </c>
      <c r="D123" s="82"/>
      <c r="E123" s="82"/>
      <c r="F123" s="82"/>
      <c r="G123" s="82"/>
      <c r="H123" s="82"/>
      <c r="I123" s="82"/>
      <c r="J123" s="59"/>
      <c r="K123" s="84" t="s">
        <v>311</v>
      </c>
      <c r="L123" s="84" t="s">
        <v>312</v>
      </c>
      <c r="M123" s="84" t="s">
        <v>44</v>
      </c>
      <c r="N123" s="84" t="s">
        <v>161</v>
      </c>
      <c r="O123" s="84" t="s">
        <v>118</v>
      </c>
      <c r="P123" s="84" t="s">
        <v>156</v>
      </c>
      <c r="Q123" s="84" t="s">
        <v>118</v>
      </c>
      <c r="R123" s="84" t="s">
        <v>313</v>
      </c>
      <c r="S123" s="84" t="s">
        <v>30</v>
      </c>
      <c r="T123" s="84" t="s">
        <v>62</v>
      </c>
      <c r="U123" s="84" t="s">
        <v>31</v>
      </c>
      <c r="V123" s="81"/>
      <c r="W123" s="84" t="s">
        <v>458</v>
      </c>
    </row>
    <row r="124" spans="1:23" ht="12.75" x14ac:dyDescent="0.2">
      <c r="A124" s="66"/>
      <c r="B124" s="66"/>
      <c r="C124" s="82" t="s">
        <v>5</v>
      </c>
      <c r="D124" s="82" t="s">
        <v>5</v>
      </c>
      <c r="E124" s="57">
        <f>SUM(F124:J124)</f>
        <v>300000</v>
      </c>
      <c r="F124" s="54">
        <f t="shared" ref="F124" si="45">SUM(F125:F128)</f>
        <v>0</v>
      </c>
      <c r="G124" s="56"/>
      <c r="H124" s="56">
        <f t="shared" ref="H124:J124" si="46">SUM(H125:H128)</f>
        <v>300000</v>
      </c>
      <c r="I124" s="56">
        <f t="shared" si="46"/>
        <v>0</v>
      </c>
      <c r="J124" s="56">
        <f t="shared" si="46"/>
        <v>0</v>
      </c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1"/>
      <c r="W124" s="84"/>
    </row>
    <row r="125" spans="1:23" ht="12.75" x14ac:dyDescent="0.2">
      <c r="A125" s="66"/>
      <c r="B125" s="66"/>
      <c r="C125" s="82" t="s">
        <v>0</v>
      </c>
      <c r="D125" s="82" t="s">
        <v>0</v>
      </c>
      <c r="E125" s="57">
        <f t="shared" ref="E125:E128" si="47">SUM(F125:J125)</f>
        <v>0</v>
      </c>
      <c r="F125" s="54"/>
      <c r="G125" s="56"/>
      <c r="H125" s="56"/>
      <c r="I125" s="56"/>
      <c r="J125" s="56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1"/>
      <c r="W125" s="84"/>
    </row>
    <row r="126" spans="1:23" ht="12.75" x14ac:dyDescent="0.2">
      <c r="A126" s="66"/>
      <c r="B126" s="66"/>
      <c r="C126" s="82" t="s">
        <v>1</v>
      </c>
      <c r="D126" s="82" t="s">
        <v>1</v>
      </c>
      <c r="E126" s="57">
        <f t="shared" si="47"/>
        <v>300000</v>
      </c>
      <c r="F126" s="54">
        <v>0</v>
      </c>
      <c r="G126" s="56"/>
      <c r="H126" s="54">
        <v>300000</v>
      </c>
      <c r="I126" s="56"/>
      <c r="J126" s="56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1"/>
      <c r="W126" s="84"/>
    </row>
    <row r="127" spans="1:23" ht="12.75" x14ac:dyDescent="0.2">
      <c r="A127" s="66"/>
      <c r="B127" s="66"/>
      <c r="C127" s="82" t="s">
        <v>2</v>
      </c>
      <c r="D127" s="82" t="s">
        <v>2</v>
      </c>
      <c r="E127" s="57">
        <f t="shared" si="47"/>
        <v>0</v>
      </c>
      <c r="F127" s="54"/>
      <c r="G127" s="56"/>
      <c r="H127" s="56"/>
      <c r="I127" s="56"/>
      <c r="J127" s="56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1"/>
      <c r="W127" s="84"/>
    </row>
    <row r="128" spans="1:23" ht="12.75" x14ac:dyDescent="0.2">
      <c r="A128" s="66"/>
      <c r="B128" s="66"/>
      <c r="C128" s="82" t="s">
        <v>3</v>
      </c>
      <c r="D128" s="82" t="s">
        <v>3</v>
      </c>
      <c r="E128" s="57">
        <f t="shared" si="47"/>
        <v>0</v>
      </c>
      <c r="F128" s="54"/>
      <c r="G128" s="56"/>
      <c r="H128" s="56"/>
      <c r="I128" s="56"/>
      <c r="J128" s="56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1"/>
      <c r="W128" s="84"/>
    </row>
    <row r="129" spans="1:23" ht="12.75" x14ac:dyDescent="0.2">
      <c r="A129" s="66" t="s">
        <v>410</v>
      </c>
      <c r="B129" s="66" t="s">
        <v>474</v>
      </c>
      <c r="C129" s="67" t="s">
        <v>47</v>
      </c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</row>
    <row r="130" spans="1:23" ht="27.75" customHeight="1" x14ac:dyDescent="0.2">
      <c r="A130" s="66" t="s">
        <v>115</v>
      </c>
      <c r="B130" s="66"/>
      <c r="C130" s="86" t="s">
        <v>155</v>
      </c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</row>
    <row r="131" spans="1:23" ht="26.25" customHeight="1" x14ac:dyDescent="0.2">
      <c r="A131" s="66"/>
      <c r="B131" s="66"/>
      <c r="C131" s="82" t="s">
        <v>308</v>
      </c>
      <c r="D131" s="82"/>
      <c r="E131" s="82"/>
      <c r="F131" s="82"/>
      <c r="G131" s="82"/>
      <c r="H131" s="82"/>
      <c r="I131" s="82"/>
      <c r="J131" s="59"/>
      <c r="K131" s="84" t="s">
        <v>309</v>
      </c>
      <c r="L131" s="84"/>
      <c r="M131" s="84" t="s">
        <v>44</v>
      </c>
      <c r="N131" s="84" t="s">
        <v>125</v>
      </c>
      <c r="O131" s="84" t="s">
        <v>118</v>
      </c>
      <c r="P131" s="84" t="s">
        <v>156</v>
      </c>
      <c r="Q131" s="84" t="s">
        <v>118</v>
      </c>
      <c r="R131" s="85" t="s">
        <v>310</v>
      </c>
      <c r="S131" s="84" t="s">
        <v>30</v>
      </c>
      <c r="T131" s="84" t="s">
        <v>60</v>
      </c>
      <c r="U131" s="84" t="s">
        <v>31</v>
      </c>
      <c r="V131" s="81"/>
      <c r="W131" s="84" t="s">
        <v>456</v>
      </c>
    </row>
    <row r="132" spans="1:23" ht="12.75" x14ac:dyDescent="0.2">
      <c r="A132" s="66"/>
      <c r="B132" s="66"/>
      <c r="C132" s="82" t="s">
        <v>5</v>
      </c>
      <c r="D132" s="82" t="s">
        <v>5</v>
      </c>
      <c r="E132" s="57">
        <f>SUM(F132:J132)</f>
        <v>0</v>
      </c>
      <c r="F132" s="54">
        <f t="shared" ref="F132:J132" si="48">SUM(F133:F136)</f>
        <v>0</v>
      </c>
      <c r="G132" s="57"/>
      <c r="H132" s="57"/>
      <c r="I132" s="56">
        <f t="shared" si="48"/>
        <v>0</v>
      </c>
      <c r="J132" s="56">
        <f t="shared" si="48"/>
        <v>0</v>
      </c>
      <c r="K132" s="84"/>
      <c r="L132" s="84"/>
      <c r="M132" s="84"/>
      <c r="N132" s="84"/>
      <c r="O132" s="84"/>
      <c r="P132" s="84"/>
      <c r="Q132" s="84"/>
      <c r="R132" s="85"/>
      <c r="S132" s="84"/>
      <c r="T132" s="84"/>
      <c r="U132" s="84"/>
      <c r="V132" s="81"/>
      <c r="W132" s="84"/>
    </row>
    <row r="133" spans="1:23" ht="12.75" x14ac:dyDescent="0.2">
      <c r="A133" s="66"/>
      <c r="B133" s="66"/>
      <c r="C133" s="82" t="s">
        <v>0</v>
      </c>
      <c r="D133" s="82" t="s">
        <v>0</v>
      </c>
      <c r="E133" s="57">
        <f t="shared" ref="E133:E136" si="49">SUM(F133:J133)</f>
        <v>0</v>
      </c>
      <c r="F133" s="54"/>
      <c r="G133" s="56"/>
      <c r="H133" s="54"/>
      <c r="I133" s="56"/>
      <c r="J133" s="56"/>
      <c r="K133" s="84"/>
      <c r="L133" s="84"/>
      <c r="M133" s="84"/>
      <c r="N133" s="84"/>
      <c r="O133" s="84"/>
      <c r="P133" s="84"/>
      <c r="Q133" s="84"/>
      <c r="R133" s="85"/>
      <c r="S133" s="84"/>
      <c r="T133" s="84"/>
      <c r="U133" s="84"/>
      <c r="V133" s="81"/>
      <c r="W133" s="84"/>
    </row>
    <row r="134" spans="1:23" ht="12.75" x14ac:dyDescent="0.2">
      <c r="A134" s="66"/>
      <c r="B134" s="66"/>
      <c r="C134" s="82" t="s">
        <v>1</v>
      </c>
      <c r="D134" s="82" t="s">
        <v>1</v>
      </c>
      <c r="E134" s="57">
        <f t="shared" si="49"/>
        <v>250000</v>
      </c>
      <c r="F134" s="54"/>
      <c r="G134" s="56"/>
      <c r="H134" s="54">
        <v>250000</v>
      </c>
      <c r="I134" s="56"/>
      <c r="J134" s="56"/>
      <c r="K134" s="84"/>
      <c r="L134" s="84"/>
      <c r="M134" s="84"/>
      <c r="N134" s="84"/>
      <c r="O134" s="84"/>
      <c r="P134" s="84"/>
      <c r="Q134" s="84"/>
      <c r="R134" s="85"/>
      <c r="S134" s="84"/>
      <c r="T134" s="84"/>
      <c r="U134" s="84"/>
      <c r="V134" s="81"/>
      <c r="W134" s="84"/>
    </row>
    <row r="135" spans="1:23" ht="12.75" x14ac:dyDescent="0.2">
      <c r="A135" s="66"/>
      <c r="B135" s="66"/>
      <c r="C135" s="82" t="s">
        <v>2</v>
      </c>
      <c r="D135" s="82" t="s">
        <v>2</v>
      </c>
      <c r="E135" s="57">
        <f t="shared" si="49"/>
        <v>0</v>
      </c>
      <c r="F135" s="54"/>
      <c r="G135" s="56"/>
      <c r="H135" s="56"/>
      <c r="I135" s="56"/>
      <c r="J135" s="56"/>
      <c r="K135" s="84"/>
      <c r="L135" s="84"/>
      <c r="M135" s="84"/>
      <c r="N135" s="84"/>
      <c r="O135" s="84"/>
      <c r="P135" s="84"/>
      <c r="Q135" s="84"/>
      <c r="R135" s="85"/>
      <c r="S135" s="84"/>
      <c r="T135" s="84"/>
      <c r="U135" s="84"/>
      <c r="V135" s="81"/>
      <c r="W135" s="84"/>
    </row>
    <row r="136" spans="1:23" ht="12.75" x14ac:dyDescent="0.2">
      <c r="A136" s="66"/>
      <c r="B136" s="66"/>
      <c r="C136" s="82" t="s">
        <v>3</v>
      </c>
      <c r="D136" s="82" t="s">
        <v>3</v>
      </c>
      <c r="E136" s="57">
        <f t="shared" si="49"/>
        <v>0</v>
      </c>
      <c r="F136" s="54"/>
      <c r="G136" s="56"/>
      <c r="H136" s="56"/>
      <c r="I136" s="56"/>
      <c r="J136" s="56"/>
      <c r="K136" s="84"/>
      <c r="L136" s="84"/>
      <c r="M136" s="84"/>
      <c r="N136" s="84"/>
      <c r="O136" s="84"/>
      <c r="P136" s="84"/>
      <c r="Q136" s="84"/>
      <c r="R136" s="85"/>
      <c r="S136" s="84"/>
      <c r="T136" s="84"/>
      <c r="U136" s="84"/>
      <c r="V136" s="81"/>
      <c r="W136" s="84"/>
    </row>
    <row r="137" spans="1:23" ht="12.75" hidden="1" customHeight="1" x14ac:dyDescent="0.2">
      <c r="A137" s="66" t="s">
        <v>411</v>
      </c>
      <c r="B137" s="66" t="s">
        <v>474</v>
      </c>
      <c r="C137" s="67" t="s">
        <v>47</v>
      </c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</row>
    <row r="138" spans="1:23" ht="12.75" hidden="1" customHeight="1" x14ac:dyDescent="0.2">
      <c r="A138" s="66" t="s">
        <v>115</v>
      </c>
      <c r="B138" s="66"/>
      <c r="C138" s="86" t="s">
        <v>155</v>
      </c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</row>
    <row r="139" spans="1:23" ht="12.75" hidden="1" customHeight="1" x14ac:dyDescent="0.2">
      <c r="A139" s="66"/>
      <c r="B139" s="66"/>
      <c r="C139" s="82" t="s">
        <v>314</v>
      </c>
      <c r="D139" s="82"/>
      <c r="E139" s="82"/>
      <c r="F139" s="82"/>
      <c r="G139" s="82"/>
      <c r="H139" s="82"/>
      <c r="I139" s="82"/>
      <c r="J139" s="59"/>
      <c r="K139" s="84" t="s">
        <v>24</v>
      </c>
      <c r="L139" s="84" t="s">
        <v>13</v>
      </c>
      <c r="M139" s="84" t="s">
        <v>11</v>
      </c>
      <c r="N139" s="84" t="s">
        <v>165</v>
      </c>
      <c r="O139" s="84" t="s">
        <v>23</v>
      </c>
      <c r="P139" s="84" t="s">
        <v>156</v>
      </c>
      <c r="Q139" s="84" t="s">
        <v>23</v>
      </c>
      <c r="R139" s="85" t="s">
        <v>166</v>
      </c>
      <c r="S139" s="84" t="s">
        <v>7</v>
      </c>
      <c r="T139" s="84" t="s">
        <v>8</v>
      </c>
      <c r="U139" s="84" t="s">
        <v>31</v>
      </c>
      <c r="V139" s="81"/>
      <c r="W139" s="84" t="s">
        <v>457</v>
      </c>
    </row>
    <row r="140" spans="1:23" ht="12.75" hidden="1" customHeight="1" x14ac:dyDescent="0.2">
      <c r="A140" s="66"/>
      <c r="B140" s="66"/>
      <c r="C140" s="82" t="s">
        <v>5</v>
      </c>
      <c r="D140" s="82" t="s">
        <v>5</v>
      </c>
      <c r="E140" s="57" t="e">
        <f t="shared" ref="E140:J140" si="50">SUM(E141:E144)</f>
        <v>#REF!</v>
      </c>
      <c r="F140" s="54">
        <f t="shared" si="50"/>
        <v>0</v>
      </c>
      <c r="G140" s="56"/>
      <c r="H140" s="56"/>
      <c r="I140" s="56">
        <f t="shared" si="50"/>
        <v>207373.22613</v>
      </c>
      <c r="J140" s="56">
        <f t="shared" si="50"/>
        <v>0</v>
      </c>
      <c r="K140" s="84"/>
      <c r="L140" s="84"/>
      <c r="M140" s="84"/>
      <c r="N140" s="84"/>
      <c r="O140" s="84"/>
      <c r="P140" s="84"/>
      <c r="Q140" s="84"/>
      <c r="R140" s="85"/>
      <c r="S140" s="84"/>
      <c r="T140" s="84"/>
      <c r="U140" s="84"/>
      <c r="V140" s="81"/>
      <c r="W140" s="84"/>
    </row>
    <row r="141" spans="1:23" ht="12.75" hidden="1" customHeight="1" x14ac:dyDescent="0.2">
      <c r="A141" s="66"/>
      <c r="B141" s="66"/>
      <c r="C141" s="82" t="s">
        <v>0</v>
      </c>
      <c r="D141" s="82" t="s">
        <v>0</v>
      </c>
      <c r="E141" s="57" t="e">
        <f>#REF!</f>
        <v>#REF!</v>
      </c>
      <c r="F141" s="54"/>
      <c r="G141" s="56"/>
      <c r="H141" s="56"/>
      <c r="I141" s="56"/>
      <c r="J141" s="56"/>
      <c r="K141" s="84"/>
      <c r="L141" s="84"/>
      <c r="M141" s="84"/>
      <c r="N141" s="84"/>
      <c r="O141" s="84"/>
      <c r="P141" s="84"/>
      <c r="Q141" s="84"/>
      <c r="R141" s="85"/>
      <c r="S141" s="84"/>
      <c r="T141" s="84"/>
      <c r="U141" s="84"/>
      <c r="V141" s="81"/>
      <c r="W141" s="84"/>
    </row>
    <row r="142" spans="1:23" ht="12.75" hidden="1" customHeight="1" x14ac:dyDescent="0.2">
      <c r="A142" s="66"/>
      <c r="B142" s="66"/>
      <c r="C142" s="82" t="s">
        <v>1</v>
      </c>
      <c r="D142" s="82" t="s">
        <v>1</v>
      </c>
      <c r="E142" s="57" t="e">
        <f>#REF!</f>
        <v>#REF!</v>
      </c>
      <c r="F142" s="54"/>
      <c r="G142" s="56"/>
      <c r="H142" s="56"/>
      <c r="I142" s="56">
        <v>206336.36</v>
      </c>
      <c r="J142" s="56"/>
      <c r="K142" s="84"/>
      <c r="L142" s="84"/>
      <c r="M142" s="84"/>
      <c r="N142" s="84"/>
      <c r="O142" s="84"/>
      <c r="P142" s="84"/>
      <c r="Q142" s="84"/>
      <c r="R142" s="85"/>
      <c r="S142" s="84"/>
      <c r="T142" s="84"/>
      <c r="U142" s="84"/>
      <c r="V142" s="81"/>
      <c r="W142" s="84"/>
    </row>
    <row r="143" spans="1:23" ht="12.75" hidden="1" customHeight="1" x14ac:dyDescent="0.2">
      <c r="A143" s="66"/>
      <c r="B143" s="66"/>
      <c r="C143" s="82" t="s">
        <v>2</v>
      </c>
      <c r="D143" s="82" t="s">
        <v>2</v>
      </c>
      <c r="E143" s="57" t="e">
        <f>#REF!</f>
        <v>#REF!</v>
      </c>
      <c r="F143" s="54"/>
      <c r="G143" s="56"/>
      <c r="H143" s="56"/>
      <c r="I143" s="56">
        <v>1036.8661300000001</v>
      </c>
      <c r="J143" s="56"/>
      <c r="K143" s="84"/>
      <c r="L143" s="84"/>
      <c r="M143" s="84"/>
      <c r="N143" s="84"/>
      <c r="O143" s="84"/>
      <c r="P143" s="84"/>
      <c r="Q143" s="84"/>
      <c r="R143" s="85"/>
      <c r="S143" s="84"/>
      <c r="T143" s="84"/>
      <c r="U143" s="84"/>
      <c r="V143" s="81"/>
      <c r="W143" s="84"/>
    </row>
    <row r="144" spans="1:23" ht="12.75" hidden="1" customHeight="1" x14ac:dyDescent="0.2">
      <c r="A144" s="66"/>
      <c r="B144" s="66"/>
      <c r="C144" s="82" t="s">
        <v>3</v>
      </c>
      <c r="D144" s="82" t="s">
        <v>3</v>
      </c>
      <c r="E144" s="57" t="e">
        <f>#REF!</f>
        <v>#REF!</v>
      </c>
      <c r="F144" s="54"/>
      <c r="G144" s="56"/>
      <c r="H144" s="56"/>
      <c r="I144" s="56"/>
      <c r="J144" s="56"/>
      <c r="K144" s="84"/>
      <c r="L144" s="84"/>
      <c r="M144" s="84"/>
      <c r="N144" s="84"/>
      <c r="O144" s="84"/>
      <c r="P144" s="84"/>
      <c r="Q144" s="84"/>
      <c r="R144" s="85"/>
      <c r="S144" s="84"/>
      <c r="T144" s="84"/>
      <c r="U144" s="84"/>
      <c r="V144" s="81"/>
      <c r="W144" s="84"/>
    </row>
    <row r="145" spans="1:23" ht="12.75" x14ac:dyDescent="0.2">
      <c r="A145" s="73" t="s">
        <v>127</v>
      </c>
      <c r="B145" s="73"/>
      <c r="C145" s="80" t="s">
        <v>167</v>
      </c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</row>
    <row r="146" spans="1:23" ht="12.75" x14ac:dyDescent="0.2">
      <c r="A146" s="73"/>
      <c r="B146" s="73"/>
      <c r="C146" s="75" t="s">
        <v>5</v>
      </c>
      <c r="D146" s="75"/>
      <c r="E146" s="51">
        <f>SUM(F146:J146)</f>
        <v>247592.15562000001</v>
      </c>
      <c r="F146" s="51">
        <f t="shared" ref="F146:G146" si="51">SUM(F147:F150)</f>
        <v>247592.15562000001</v>
      </c>
      <c r="G146" s="51">
        <f t="shared" si="51"/>
        <v>0</v>
      </c>
      <c r="H146" s="51"/>
      <c r="I146" s="51">
        <f t="shared" ref="I146:J146" si="52">SUM(I147:I150)</f>
        <v>0</v>
      </c>
      <c r="J146" s="51">
        <f t="shared" si="52"/>
        <v>0</v>
      </c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</row>
    <row r="147" spans="1:23" ht="12.75" x14ac:dyDescent="0.2">
      <c r="A147" s="73"/>
      <c r="B147" s="73"/>
      <c r="C147" s="75" t="s">
        <v>0</v>
      </c>
      <c r="D147" s="75"/>
      <c r="E147" s="51">
        <f t="shared" ref="E147:E150" si="53">SUM(F147:J147)</f>
        <v>0</v>
      </c>
      <c r="F147" s="51">
        <f>F155+F163+F171</f>
        <v>0</v>
      </c>
      <c r="G147" s="51">
        <f t="shared" ref="F147:J150" si="54">G155+G163+G171</f>
        <v>0</v>
      </c>
      <c r="H147" s="51">
        <f t="shared" si="54"/>
        <v>0</v>
      </c>
      <c r="I147" s="51">
        <f t="shared" si="54"/>
        <v>0</v>
      </c>
      <c r="J147" s="51">
        <f t="shared" si="54"/>
        <v>0</v>
      </c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</row>
    <row r="148" spans="1:23" ht="12.75" x14ac:dyDescent="0.2">
      <c r="A148" s="73"/>
      <c r="B148" s="73"/>
      <c r="C148" s="75" t="s">
        <v>1</v>
      </c>
      <c r="D148" s="75"/>
      <c r="E148" s="51">
        <f t="shared" si="53"/>
        <v>246947.652</v>
      </c>
      <c r="F148" s="51">
        <f>F156+F164+F172</f>
        <v>246947.652</v>
      </c>
      <c r="G148" s="51">
        <f t="shared" si="54"/>
        <v>0</v>
      </c>
      <c r="H148" s="51">
        <f t="shared" si="54"/>
        <v>0</v>
      </c>
      <c r="I148" s="51">
        <f t="shared" si="54"/>
        <v>0</v>
      </c>
      <c r="J148" s="51">
        <f t="shared" si="54"/>
        <v>0</v>
      </c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</row>
    <row r="149" spans="1:23" ht="12.75" x14ac:dyDescent="0.2">
      <c r="A149" s="73"/>
      <c r="B149" s="73"/>
      <c r="C149" s="75" t="s">
        <v>2</v>
      </c>
      <c r="D149" s="75"/>
      <c r="E149" s="51">
        <f t="shared" si="53"/>
        <v>644.50361999999996</v>
      </c>
      <c r="F149" s="51">
        <f t="shared" si="54"/>
        <v>644.50361999999996</v>
      </c>
      <c r="G149" s="51">
        <f t="shared" si="54"/>
        <v>0</v>
      </c>
      <c r="H149" s="51">
        <f t="shared" si="54"/>
        <v>0</v>
      </c>
      <c r="I149" s="51">
        <f t="shared" si="54"/>
        <v>0</v>
      </c>
      <c r="J149" s="51">
        <f t="shared" si="54"/>
        <v>0</v>
      </c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</row>
    <row r="150" spans="1:23" s="14" customFormat="1" ht="12.75" x14ac:dyDescent="0.2">
      <c r="A150" s="73"/>
      <c r="B150" s="73"/>
      <c r="C150" s="75" t="s">
        <v>3</v>
      </c>
      <c r="D150" s="75"/>
      <c r="E150" s="51">
        <f t="shared" si="53"/>
        <v>0</v>
      </c>
      <c r="F150" s="51">
        <f t="shared" si="54"/>
        <v>0</v>
      </c>
      <c r="G150" s="51">
        <f t="shared" si="54"/>
        <v>0</v>
      </c>
      <c r="H150" s="51">
        <f t="shared" si="54"/>
        <v>0</v>
      </c>
      <c r="I150" s="51">
        <f t="shared" si="54"/>
        <v>0</v>
      </c>
      <c r="J150" s="51">
        <f t="shared" si="54"/>
        <v>0</v>
      </c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</row>
    <row r="151" spans="1:23" s="14" customFormat="1" ht="12.75" x14ac:dyDescent="0.2">
      <c r="A151" s="66" t="s">
        <v>412</v>
      </c>
      <c r="B151" s="66"/>
      <c r="C151" s="67" t="s">
        <v>47</v>
      </c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</row>
    <row r="152" spans="1:23" s="14" customFormat="1" ht="25.5" customHeight="1" x14ac:dyDescent="0.2">
      <c r="A152" s="66" t="s">
        <v>115</v>
      </c>
      <c r="B152" s="66"/>
      <c r="C152" s="68" t="s">
        <v>168</v>
      </c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</row>
    <row r="153" spans="1:23" s="14" customFormat="1" ht="12.75" customHeight="1" x14ac:dyDescent="0.2">
      <c r="A153" s="66"/>
      <c r="B153" s="66"/>
      <c r="C153" s="69" t="s">
        <v>169</v>
      </c>
      <c r="D153" s="69" t="s">
        <v>169</v>
      </c>
      <c r="E153" s="69"/>
      <c r="F153" s="69"/>
      <c r="G153" s="69"/>
      <c r="H153" s="69"/>
      <c r="I153" s="69"/>
      <c r="J153" s="52"/>
      <c r="K153" s="70" t="s">
        <v>170</v>
      </c>
      <c r="L153" s="70"/>
      <c r="M153" s="70" t="s">
        <v>44</v>
      </c>
      <c r="N153" s="70" t="s">
        <v>140</v>
      </c>
      <c r="O153" s="70" t="s">
        <v>118</v>
      </c>
      <c r="P153" s="70" t="s">
        <v>141</v>
      </c>
      <c r="Q153" s="70" t="s">
        <v>118</v>
      </c>
      <c r="R153" s="79" t="s">
        <v>247</v>
      </c>
      <c r="S153" s="70" t="s">
        <v>30</v>
      </c>
      <c r="T153" s="70" t="s">
        <v>8</v>
      </c>
      <c r="U153" s="70" t="s">
        <v>32</v>
      </c>
      <c r="V153" s="77" t="s">
        <v>412</v>
      </c>
      <c r="W153" s="70" t="s">
        <v>248</v>
      </c>
    </row>
    <row r="154" spans="1:23" s="14" customFormat="1" ht="12.75" customHeight="1" x14ac:dyDescent="0.2">
      <c r="A154" s="66"/>
      <c r="B154" s="66"/>
      <c r="C154" s="78" t="s">
        <v>5</v>
      </c>
      <c r="D154" s="78" t="s">
        <v>5</v>
      </c>
      <c r="E154" s="53">
        <f>SUM(F154:J154)</f>
        <v>86452.92</v>
      </c>
      <c r="F154" s="54">
        <f t="shared" ref="F154" si="55">SUM(F155:F158)</f>
        <v>86452.92</v>
      </c>
      <c r="G154" s="54"/>
      <c r="H154" s="54"/>
      <c r="I154" s="54">
        <f t="shared" ref="I154:J154" si="56">SUM(I155:I158)</f>
        <v>0</v>
      </c>
      <c r="J154" s="54">
        <f t="shared" si="56"/>
        <v>0</v>
      </c>
      <c r="K154" s="70"/>
      <c r="L154" s="70"/>
      <c r="M154" s="70"/>
      <c r="N154" s="70"/>
      <c r="O154" s="70"/>
      <c r="P154" s="70"/>
      <c r="Q154" s="70"/>
      <c r="R154" s="79"/>
      <c r="S154" s="70"/>
      <c r="T154" s="70"/>
      <c r="U154" s="70"/>
      <c r="V154" s="77"/>
      <c r="W154" s="70"/>
    </row>
    <row r="155" spans="1:23" s="14" customFormat="1" ht="12.75" customHeight="1" x14ac:dyDescent="0.2">
      <c r="A155" s="66"/>
      <c r="B155" s="66"/>
      <c r="C155" s="78" t="s">
        <v>0</v>
      </c>
      <c r="D155" s="78" t="s">
        <v>0</v>
      </c>
      <c r="E155" s="53">
        <f t="shared" ref="E155:E158" si="57">SUM(F155:J155)</f>
        <v>0</v>
      </c>
      <c r="F155" s="54"/>
      <c r="G155" s="54"/>
      <c r="H155" s="54"/>
      <c r="I155" s="54"/>
      <c r="J155" s="54"/>
      <c r="K155" s="70"/>
      <c r="L155" s="70"/>
      <c r="M155" s="70"/>
      <c r="N155" s="70"/>
      <c r="O155" s="70"/>
      <c r="P155" s="70"/>
      <c r="Q155" s="70"/>
      <c r="R155" s="79"/>
      <c r="S155" s="70"/>
      <c r="T155" s="70"/>
      <c r="U155" s="70"/>
      <c r="V155" s="77"/>
      <c r="W155" s="70"/>
    </row>
    <row r="156" spans="1:23" s="14" customFormat="1" ht="12.75" customHeight="1" x14ac:dyDescent="0.2">
      <c r="A156" s="66"/>
      <c r="B156" s="66"/>
      <c r="C156" s="78" t="s">
        <v>1</v>
      </c>
      <c r="D156" s="78" t="s">
        <v>1</v>
      </c>
      <c r="E156" s="53">
        <f t="shared" si="57"/>
        <v>86452.92</v>
      </c>
      <c r="F156" s="54">
        <v>86452.92</v>
      </c>
      <c r="G156" s="54"/>
      <c r="H156" s="54"/>
      <c r="I156" s="54"/>
      <c r="J156" s="54"/>
      <c r="K156" s="70"/>
      <c r="L156" s="70"/>
      <c r="M156" s="70"/>
      <c r="N156" s="70"/>
      <c r="O156" s="70"/>
      <c r="P156" s="70"/>
      <c r="Q156" s="70"/>
      <c r="R156" s="79"/>
      <c r="S156" s="70"/>
      <c r="T156" s="70"/>
      <c r="U156" s="70"/>
      <c r="V156" s="77"/>
      <c r="W156" s="70"/>
    </row>
    <row r="157" spans="1:23" ht="12.75" customHeight="1" x14ac:dyDescent="0.2">
      <c r="A157" s="66"/>
      <c r="B157" s="66"/>
      <c r="C157" s="78" t="s">
        <v>2</v>
      </c>
      <c r="D157" s="78" t="s">
        <v>2</v>
      </c>
      <c r="E157" s="53">
        <f t="shared" si="57"/>
        <v>0</v>
      </c>
      <c r="F157" s="54"/>
      <c r="G157" s="54"/>
      <c r="H157" s="54"/>
      <c r="I157" s="54"/>
      <c r="J157" s="54"/>
      <c r="K157" s="70"/>
      <c r="L157" s="70"/>
      <c r="M157" s="70"/>
      <c r="N157" s="70"/>
      <c r="O157" s="70"/>
      <c r="P157" s="70"/>
      <c r="Q157" s="70"/>
      <c r="R157" s="79"/>
      <c r="S157" s="70"/>
      <c r="T157" s="70"/>
      <c r="U157" s="70"/>
      <c r="V157" s="77"/>
      <c r="W157" s="70"/>
    </row>
    <row r="158" spans="1:23" s="14" customFormat="1" ht="12.75" customHeight="1" x14ac:dyDescent="0.2">
      <c r="A158" s="66"/>
      <c r="B158" s="66"/>
      <c r="C158" s="78" t="s">
        <v>3</v>
      </c>
      <c r="D158" s="78" t="s">
        <v>3</v>
      </c>
      <c r="E158" s="53">
        <f t="shared" si="57"/>
        <v>0</v>
      </c>
      <c r="F158" s="54"/>
      <c r="G158" s="54"/>
      <c r="H158" s="54"/>
      <c r="I158" s="54"/>
      <c r="J158" s="54"/>
      <c r="K158" s="70"/>
      <c r="L158" s="70"/>
      <c r="M158" s="70"/>
      <c r="N158" s="70"/>
      <c r="O158" s="70"/>
      <c r="P158" s="70"/>
      <c r="Q158" s="70"/>
      <c r="R158" s="79"/>
      <c r="S158" s="70"/>
      <c r="T158" s="70"/>
      <c r="U158" s="70"/>
      <c r="V158" s="77"/>
      <c r="W158" s="70"/>
    </row>
    <row r="159" spans="1:23" s="14" customFormat="1" ht="12.75" x14ac:dyDescent="0.2">
      <c r="A159" s="66" t="s">
        <v>413</v>
      </c>
      <c r="B159" s="66"/>
      <c r="C159" s="67" t="s">
        <v>47</v>
      </c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</row>
    <row r="160" spans="1:23" s="14" customFormat="1" ht="28.5" customHeight="1" x14ac:dyDescent="0.2">
      <c r="A160" s="66" t="s">
        <v>115</v>
      </c>
      <c r="B160" s="66"/>
      <c r="C160" s="68" t="s">
        <v>168</v>
      </c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</row>
    <row r="161" spans="1:23" s="14" customFormat="1" ht="12.75" customHeight="1" x14ac:dyDescent="0.2">
      <c r="A161" s="66"/>
      <c r="B161" s="66"/>
      <c r="C161" s="69" t="s">
        <v>171</v>
      </c>
      <c r="D161" s="69" t="s">
        <v>171</v>
      </c>
      <c r="E161" s="69"/>
      <c r="F161" s="69"/>
      <c r="G161" s="69"/>
      <c r="H161" s="69"/>
      <c r="I161" s="69"/>
      <c r="J161" s="52"/>
      <c r="K161" s="70" t="s">
        <v>21</v>
      </c>
      <c r="L161" s="70"/>
      <c r="M161" s="70" t="s">
        <v>52</v>
      </c>
      <c r="N161" s="70" t="s">
        <v>316</v>
      </c>
      <c r="O161" s="70" t="s">
        <v>23</v>
      </c>
      <c r="P161" s="70" t="s">
        <v>172</v>
      </c>
      <c r="Q161" s="70" t="s">
        <v>172</v>
      </c>
      <c r="R161" s="79" t="s">
        <v>317</v>
      </c>
      <c r="S161" s="70" t="s">
        <v>7</v>
      </c>
      <c r="T161" s="70" t="s">
        <v>8</v>
      </c>
      <c r="U161" s="70" t="s">
        <v>32</v>
      </c>
      <c r="V161" s="77" t="s">
        <v>412</v>
      </c>
      <c r="W161" s="70" t="s">
        <v>459</v>
      </c>
    </row>
    <row r="162" spans="1:23" s="14" customFormat="1" ht="12.75" customHeight="1" x14ac:dyDescent="0.2">
      <c r="A162" s="66"/>
      <c r="B162" s="66"/>
      <c r="C162" s="78" t="s">
        <v>5</v>
      </c>
      <c r="D162" s="78" t="s">
        <v>5</v>
      </c>
      <c r="E162" s="53">
        <f>SUM(F162:J162)</f>
        <v>77598.235620000007</v>
      </c>
      <c r="F162" s="54">
        <f t="shared" ref="F162:J162" si="58">SUM(F163:F166)</f>
        <v>77598.235620000007</v>
      </c>
      <c r="G162" s="54">
        <f t="shared" si="58"/>
        <v>0</v>
      </c>
      <c r="H162" s="54"/>
      <c r="I162" s="54">
        <f t="shared" si="58"/>
        <v>0</v>
      </c>
      <c r="J162" s="54">
        <f t="shared" si="58"/>
        <v>0</v>
      </c>
      <c r="K162" s="70"/>
      <c r="L162" s="70"/>
      <c r="M162" s="70"/>
      <c r="N162" s="70"/>
      <c r="O162" s="70"/>
      <c r="P162" s="70"/>
      <c r="Q162" s="70"/>
      <c r="R162" s="79"/>
      <c r="S162" s="70"/>
      <c r="T162" s="70"/>
      <c r="U162" s="70"/>
      <c r="V162" s="77"/>
      <c r="W162" s="70"/>
    </row>
    <row r="163" spans="1:23" s="14" customFormat="1" ht="12.75" customHeight="1" x14ac:dyDescent="0.2">
      <c r="A163" s="66"/>
      <c r="B163" s="66"/>
      <c r="C163" s="78" t="s">
        <v>0</v>
      </c>
      <c r="D163" s="78" t="s">
        <v>0</v>
      </c>
      <c r="E163" s="53">
        <f t="shared" ref="E163:E166" si="59">SUM(F163:J163)</f>
        <v>0</v>
      </c>
      <c r="F163" s="54"/>
      <c r="G163" s="54"/>
      <c r="H163" s="54"/>
      <c r="I163" s="54"/>
      <c r="J163" s="54"/>
      <c r="K163" s="70"/>
      <c r="L163" s="70"/>
      <c r="M163" s="70"/>
      <c r="N163" s="70"/>
      <c r="O163" s="70"/>
      <c r="P163" s="70"/>
      <c r="Q163" s="70"/>
      <c r="R163" s="79"/>
      <c r="S163" s="70"/>
      <c r="T163" s="70"/>
      <c r="U163" s="70"/>
      <c r="V163" s="77"/>
      <c r="W163" s="70"/>
    </row>
    <row r="164" spans="1:23" s="14" customFormat="1" ht="12.75" customHeight="1" x14ac:dyDescent="0.2">
      <c r="A164" s="66"/>
      <c r="B164" s="66"/>
      <c r="C164" s="78" t="s">
        <v>1</v>
      </c>
      <c r="D164" s="78" t="s">
        <v>1</v>
      </c>
      <c r="E164" s="53">
        <f t="shared" si="59"/>
        <v>76953.732000000004</v>
      </c>
      <c r="F164" s="54">
        <v>76953.732000000004</v>
      </c>
      <c r="G164" s="54">
        <v>0</v>
      </c>
      <c r="H164" s="54"/>
      <c r="I164" s="54"/>
      <c r="J164" s="54"/>
      <c r="K164" s="70"/>
      <c r="L164" s="70"/>
      <c r="M164" s="70"/>
      <c r="N164" s="70"/>
      <c r="O164" s="70"/>
      <c r="P164" s="70"/>
      <c r="Q164" s="70"/>
      <c r="R164" s="79"/>
      <c r="S164" s="70"/>
      <c r="T164" s="70"/>
      <c r="U164" s="70"/>
      <c r="V164" s="77"/>
      <c r="W164" s="70"/>
    </row>
    <row r="165" spans="1:23" s="14" customFormat="1" ht="12.75" customHeight="1" x14ac:dyDescent="0.2">
      <c r="A165" s="66"/>
      <c r="B165" s="66"/>
      <c r="C165" s="78" t="s">
        <v>2</v>
      </c>
      <c r="D165" s="78" t="s">
        <v>2</v>
      </c>
      <c r="E165" s="53">
        <f t="shared" si="59"/>
        <v>644.50361999999996</v>
      </c>
      <c r="F165" s="54">
        <v>644.50361999999996</v>
      </c>
      <c r="G165" s="54"/>
      <c r="H165" s="54"/>
      <c r="I165" s="54"/>
      <c r="J165" s="54"/>
      <c r="K165" s="70"/>
      <c r="L165" s="70"/>
      <c r="M165" s="70"/>
      <c r="N165" s="70"/>
      <c r="O165" s="70"/>
      <c r="P165" s="70"/>
      <c r="Q165" s="70"/>
      <c r="R165" s="79"/>
      <c r="S165" s="70"/>
      <c r="T165" s="70"/>
      <c r="U165" s="70"/>
      <c r="V165" s="77"/>
      <c r="W165" s="70"/>
    </row>
    <row r="166" spans="1:23" s="14" customFormat="1" ht="12.75" customHeight="1" x14ac:dyDescent="0.2">
      <c r="A166" s="66"/>
      <c r="B166" s="66"/>
      <c r="C166" s="78" t="s">
        <v>3</v>
      </c>
      <c r="D166" s="78" t="s">
        <v>3</v>
      </c>
      <c r="E166" s="53">
        <f t="shared" si="59"/>
        <v>0</v>
      </c>
      <c r="F166" s="54"/>
      <c r="G166" s="54"/>
      <c r="H166" s="54"/>
      <c r="I166" s="54"/>
      <c r="J166" s="54"/>
      <c r="K166" s="70"/>
      <c r="L166" s="70"/>
      <c r="M166" s="70"/>
      <c r="N166" s="70"/>
      <c r="O166" s="70"/>
      <c r="P166" s="70"/>
      <c r="Q166" s="70"/>
      <c r="R166" s="79"/>
      <c r="S166" s="70"/>
      <c r="T166" s="70"/>
      <c r="U166" s="70"/>
      <c r="V166" s="77"/>
      <c r="W166" s="70"/>
    </row>
    <row r="167" spans="1:23" s="14" customFormat="1" ht="12.75" x14ac:dyDescent="0.2">
      <c r="A167" s="66" t="s">
        <v>414</v>
      </c>
      <c r="B167" s="66"/>
      <c r="C167" s="67" t="s">
        <v>47</v>
      </c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</row>
    <row r="168" spans="1:23" s="14" customFormat="1" ht="28.5" customHeight="1" x14ac:dyDescent="0.2">
      <c r="A168" s="66" t="s">
        <v>115</v>
      </c>
      <c r="B168" s="66"/>
      <c r="C168" s="68" t="s">
        <v>168</v>
      </c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</row>
    <row r="169" spans="1:23" s="14" customFormat="1" ht="12.75" customHeight="1" x14ac:dyDescent="0.2">
      <c r="A169" s="66"/>
      <c r="B169" s="66"/>
      <c r="C169" s="69" t="s">
        <v>173</v>
      </c>
      <c r="D169" s="69" t="s">
        <v>173</v>
      </c>
      <c r="E169" s="69"/>
      <c r="F169" s="69"/>
      <c r="G169" s="69"/>
      <c r="H169" s="69"/>
      <c r="I169" s="69"/>
      <c r="J169" s="52"/>
      <c r="K169" s="70" t="s">
        <v>22</v>
      </c>
      <c r="L169" s="70"/>
      <c r="M169" s="70" t="s">
        <v>44</v>
      </c>
      <c r="N169" s="70"/>
      <c r="O169" s="70" t="s">
        <v>118</v>
      </c>
      <c r="P169" s="70" t="s">
        <v>141</v>
      </c>
      <c r="Q169" s="70" t="s">
        <v>118</v>
      </c>
      <c r="R169" s="79" t="s">
        <v>249</v>
      </c>
      <c r="S169" s="70" t="s">
        <v>30</v>
      </c>
      <c r="T169" s="70" t="s">
        <v>174</v>
      </c>
      <c r="U169" s="70" t="s">
        <v>379</v>
      </c>
      <c r="V169" s="81">
        <v>2</v>
      </c>
      <c r="W169" s="70" t="s">
        <v>250</v>
      </c>
    </row>
    <row r="170" spans="1:23" s="14" customFormat="1" ht="12.75" x14ac:dyDescent="0.2">
      <c r="A170" s="66"/>
      <c r="B170" s="66"/>
      <c r="C170" s="78" t="s">
        <v>5</v>
      </c>
      <c r="D170" s="78" t="s">
        <v>5</v>
      </c>
      <c r="E170" s="53">
        <f>SUM(F170:J170)</f>
        <v>83541</v>
      </c>
      <c r="F170" s="54">
        <f t="shared" ref="F170" si="60">SUM(F171:F174)</f>
        <v>83541</v>
      </c>
      <c r="G170" s="54"/>
      <c r="H170" s="54"/>
      <c r="I170" s="54">
        <f t="shared" ref="I170:J170" si="61">SUM(I171:I174)</f>
        <v>0</v>
      </c>
      <c r="J170" s="54">
        <f t="shared" si="61"/>
        <v>0</v>
      </c>
      <c r="K170" s="70"/>
      <c r="L170" s="70"/>
      <c r="M170" s="70"/>
      <c r="N170" s="70"/>
      <c r="O170" s="70"/>
      <c r="P170" s="70"/>
      <c r="Q170" s="70"/>
      <c r="R170" s="79"/>
      <c r="S170" s="70"/>
      <c r="T170" s="70"/>
      <c r="U170" s="70"/>
      <c r="V170" s="81"/>
      <c r="W170" s="70"/>
    </row>
    <row r="171" spans="1:23" s="14" customFormat="1" ht="12.75" x14ac:dyDescent="0.2">
      <c r="A171" s="66"/>
      <c r="B171" s="66"/>
      <c r="C171" s="78" t="s">
        <v>0</v>
      </c>
      <c r="D171" s="78" t="s">
        <v>0</v>
      </c>
      <c r="E171" s="53">
        <f t="shared" ref="E171:E174" si="62">SUM(F171:J171)</f>
        <v>0</v>
      </c>
      <c r="F171" s="54"/>
      <c r="G171" s="54"/>
      <c r="H171" s="54"/>
      <c r="I171" s="54"/>
      <c r="J171" s="54"/>
      <c r="K171" s="70"/>
      <c r="L171" s="70"/>
      <c r="M171" s="70"/>
      <c r="N171" s="70"/>
      <c r="O171" s="70"/>
      <c r="P171" s="70"/>
      <c r="Q171" s="70"/>
      <c r="R171" s="79"/>
      <c r="S171" s="70"/>
      <c r="T171" s="70"/>
      <c r="U171" s="70"/>
      <c r="V171" s="81"/>
      <c r="W171" s="70"/>
    </row>
    <row r="172" spans="1:23" s="14" customFormat="1" ht="12.75" x14ac:dyDescent="0.2">
      <c r="A172" s="66"/>
      <c r="B172" s="66"/>
      <c r="C172" s="78" t="s">
        <v>1</v>
      </c>
      <c r="D172" s="78" t="s">
        <v>1</v>
      </c>
      <c r="E172" s="53">
        <f t="shared" si="62"/>
        <v>83541</v>
      </c>
      <c r="F172" s="54">
        <v>83541</v>
      </c>
      <c r="G172" s="54"/>
      <c r="H172" s="54"/>
      <c r="I172" s="54"/>
      <c r="J172" s="54"/>
      <c r="K172" s="70"/>
      <c r="L172" s="70"/>
      <c r="M172" s="70"/>
      <c r="N172" s="70"/>
      <c r="O172" s="70"/>
      <c r="P172" s="70"/>
      <c r="Q172" s="70"/>
      <c r="R172" s="79"/>
      <c r="S172" s="70"/>
      <c r="T172" s="70"/>
      <c r="U172" s="70"/>
      <c r="V172" s="81"/>
      <c r="W172" s="70"/>
    </row>
    <row r="173" spans="1:23" s="14" customFormat="1" ht="12.75" x14ac:dyDescent="0.2">
      <c r="A173" s="66"/>
      <c r="B173" s="66"/>
      <c r="C173" s="78" t="s">
        <v>2</v>
      </c>
      <c r="D173" s="78" t="s">
        <v>2</v>
      </c>
      <c r="E173" s="53">
        <f t="shared" si="62"/>
        <v>0</v>
      </c>
      <c r="F173" s="54"/>
      <c r="G173" s="54"/>
      <c r="H173" s="54"/>
      <c r="I173" s="54"/>
      <c r="J173" s="54"/>
      <c r="K173" s="70"/>
      <c r="L173" s="70"/>
      <c r="M173" s="70"/>
      <c r="N173" s="70"/>
      <c r="O173" s="70"/>
      <c r="P173" s="70"/>
      <c r="Q173" s="70"/>
      <c r="R173" s="79"/>
      <c r="S173" s="70"/>
      <c r="T173" s="70"/>
      <c r="U173" s="70"/>
      <c r="V173" s="81"/>
      <c r="W173" s="70"/>
    </row>
    <row r="174" spans="1:23" s="14" customFormat="1" ht="12.75" x14ac:dyDescent="0.2">
      <c r="A174" s="66"/>
      <c r="B174" s="66"/>
      <c r="C174" s="78" t="s">
        <v>3</v>
      </c>
      <c r="D174" s="78" t="s">
        <v>3</v>
      </c>
      <c r="E174" s="53">
        <f t="shared" si="62"/>
        <v>0</v>
      </c>
      <c r="F174" s="54"/>
      <c r="G174" s="54"/>
      <c r="H174" s="54"/>
      <c r="I174" s="54"/>
      <c r="J174" s="54"/>
      <c r="K174" s="70"/>
      <c r="L174" s="70"/>
      <c r="M174" s="70"/>
      <c r="N174" s="70"/>
      <c r="O174" s="70"/>
      <c r="P174" s="70"/>
      <c r="Q174" s="70"/>
      <c r="R174" s="79"/>
      <c r="S174" s="70"/>
      <c r="T174" s="70"/>
      <c r="U174" s="70"/>
      <c r="V174" s="81"/>
      <c r="W174" s="70"/>
    </row>
    <row r="175" spans="1:23" s="14" customFormat="1" ht="21" hidden="1" customHeight="1" x14ac:dyDescent="0.2">
      <c r="A175" s="73" t="s">
        <v>129</v>
      </c>
      <c r="B175" s="73"/>
      <c r="C175" s="80" t="s">
        <v>175</v>
      </c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</row>
    <row r="176" spans="1:23" s="14" customFormat="1" ht="12.75" hidden="1" x14ac:dyDescent="0.2">
      <c r="A176" s="73"/>
      <c r="B176" s="73"/>
      <c r="C176" s="75" t="s">
        <v>5</v>
      </c>
      <c r="D176" s="75"/>
      <c r="E176" s="51">
        <f>SUM(F176:J176)</f>
        <v>1568091.66</v>
      </c>
      <c r="F176" s="51">
        <f t="shared" ref="F176:J176" si="63">SUM(F177:F180)</f>
        <v>0</v>
      </c>
      <c r="G176" s="51">
        <f t="shared" si="63"/>
        <v>0</v>
      </c>
      <c r="H176" s="51">
        <f t="shared" si="63"/>
        <v>0</v>
      </c>
      <c r="I176" s="51">
        <f t="shared" si="63"/>
        <v>1568091.66</v>
      </c>
      <c r="J176" s="51">
        <f t="shared" si="63"/>
        <v>0</v>
      </c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</row>
    <row r="177" spans="1:23" s="14" customFormat="1" ht="12.75" hidden="1" x14ac:dyDescent="0.2">
      <c r="A177" s="73"/>
      <c r="B177" s="73"/>
      <c r="C177" s="75" t="s">
        <v>0</v>
      </c>
      <c r="D177" s="75"/>
      <c r="E177" s="51">
        <f t="shared" ref="E177:E180" si="64">SUM(F177:J177)</f>
        <v>0</v>
      </c>
      <c r="F177" s="51">
        <f>F185</f>
        <v>0</v>
      </c>
      <c r="G177" s="51">
        <f t="shared" ref="G177:J177" si="65">G185</f>
        <v>0</v>
      </c>
      <c r="H177" s="51">
        <f t="shared" si="65"/>
        <v>0</v>
      </c>
      <c r="I177" s="51">
        <f t="shared" si="65"/>
        <v>0</v>
      </c>
      <c r="J177" s="51">
        <f t="shared" si="65"/>
        <v>0</v>
      </c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</row>
    <row r="178" spans="1:23" s="14" customFormat="1" ht="12.75" hidden="1" x14ac:dyDescent="0.2">
      <c r="A178" s="73"/>
      <c r="B178" s="73"/>
      <c r="C178" s="75" t="s">
        <v>1</v>
      </c>
      <c r="D178" s="75"/>
      <c r="E178" s="51">
        <f t="shared" si="64"/>
        <v>1568091.66</v>
      </c>
      <c r="F178" s="51">
        <f t="shared" ref="F178:J180" si="66">F186</f>
        <v>0</v>
      </c>
      <c r="G178" s="51">
        <f t="shared" si="66"/>
        <v>0</v>
      </c>
      <c r="H178" s="51">
        <f t="shared" si="66"/>
        <v>0</v>
      </c>
      <c r="I178" s="51">
        <f t="shared" si="66"/>
        <v>1568091.66</v>
      </c>
      <c r="J178" s="51">
        <f t="shared" si="66"/>
        <v>0</v>
      </c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</row>
    <row r="179" spans="1:23" s="14" customFormat="1" ht="12.75" hidden="1" x14ac:dyDescent="0.2">
      <c r="A179" s="73"/>
      <c r="B179" s="73"/>
      <c r="C179" s="75" t="s">
        <v>2</v>
      </c>
      <c r="D179" s="75"/>
      <c r="E179" s="51">
        <f t="shared" si="64"/>
        <v>0</v>
      </c>
      <c r="F179" s="51">
        <f t="shared" si="66"/>
        <v>0</v>
      </c>
      <c r="G179" s="51">
        <f t="shared" si="66"/>
        <v>0</v>
      </c>
      <c r="H179" s="51">
        <f t="shared" si="66"/>
        <v>0</v>
      </c>
      <c r="I179" s="51">
        <f t="shared" si="66"/>
        <v>0</v>
      </c>
      <c r="J179" s="51">
        <f t="shared" si="66"/>
        <v>0</v>
      </c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</row>
    <row r="180" spans="1:23" s="14" customFormat="1" ht="12.75" hidden="1" x14ac:dyDescent="0.2">
      <c r="A180" s="73"/>
      <c r="B180" s="73"/>
      <c r="C180" s="75" t="s">
        <v>3</v>
      </c>
      <c r="D180" s="75"/>
      <c r="E180" s="51">
        <f t="shared" si="64"/>
        <v>0</v>
      </c>
      <c r="F180" s="51">
        <f t="shared" si="66"/>
        <v>0</v>
      </c>
      <c r="G180" s="51">
        <f t="shared" si="66"/>
        <v>0</v>
      </c>
      <c r="H180" s="51">
        <f t="shared" si="66"/>
        <v>0</v>
      </c>
      <c r="I180" s="51">
        <f t="shared" si="66"/>
        <v>0</v>
      </c>
      <c r="J180" s="51">
        <f t="shared" si="66"/>
        <v>0</v>
      </c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</row>
    <row r="181" spans="1:23" s="14" customFormat="1" ht="12.75" hidden="1" x14ac:dyDescent="0.2">
      <c r="A181" s="66" t="s">
        <v>415</v>
      </c>
      <c r="B181" s="66"/>
      <c r="C181" s="67" t="s">
        <v>47</v>
      </c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</row>
    <row r="182" spans="1:23" s="14" customFormat="1" ht="32.25" hidden="1" customHeight="1" x14ac:dyDescent="0.2">
      <c r="A182" s="66"/>
      <c r="B182" s="66"/>
      <c r="C182" s="68" t="s">
        <v>176</v>
      </c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</row>
    <row r="183" spans="1:23" s="14" customFormat="1" ht="12.75" hidden="1" customHeight="1" x14ac:dyDescent="0.2">
      <c r="A183" s="66"/>
      <c r="B183" s="66"/>
      <c r="C183" s="87" t="s">
        <v>380</v>
      </c>
      <c r="D183" s="87" t="s">
        <v>177</v>
      </c>
      <c r="E183" s="87"/>
      <c r="F183" s="87"/>
      <c r="G183" s="87"/>
      <c r="H183" s="87"/>
      <c r="I183" s="87"/>
      <c r="J183" s="52"/>
      <c r="K183" s="70" t="s">
        <v>318</v>
      </c>
      <c r="L183" s="70" t="s">
        <v>13</v>
      </c>
      <c r="M183" s="70" t="s">
        <v>44</v>
      </c>
      <c r="N183" s="70" t="s">
        <v>319</v>
      </c>
      <c r="O183" s="70" t="s">
        <v>47</v>
      </c>
      <c r="P183" s="70" t="s">
        <v>128</v>
      </c>
      <c r="Q183" s="70" t="s">
        <v>118</v>
      </c>
      <c r="R183" s="79" t="s">
        <v>320</v>
      </c>
      <c r="S183" s="70" t="s">
        <v>30</v>
      </c>
      <c r="T183" s="70" t="s">
        <v>36</v>
      </c>
      <c r="U183" s="70" t="s">
        <v>321</v>
      </c>
      <c r="V183" s="88">
        <v>4</v>
      </c>
      <c r="W183" s="70" t="s">
        <v>460</v>
      </c>
    </row>
    <row r="184" spans="1:23" s="14" customFormat="1" ht="12.75" hidden="1" x14ac:dyDescent="0.2">
      <c r="A184" s="66"/>
      <c r="B184" s="66"/>
      <c r="C184" s="78" t="s">
        <v>5</v>
      </c>
      <c r="D184" s="78" t="s">
        <v>5</v>
      </c>
      <c r="E184" s="53">
        <f>SUM(F184:J184)</f>
        <v>1568091.66</v>
      </c>
      <c r="F184" s="54">
        <v>0</v>
      </c>
      <c r="G184" s="54"/>
      <c r="H184" s="54"/>
      <c r="I184" s="54">
        <f t="shared" ref="I184:J184" si="67">SUM(I185:I188)</f>
        <v>1568091.66</v>
      </c>
      <c r="J184" s="54">
        <f t="shared" si="67"/>
        <v>0</v>
      </c>
      <c r="K184" s="70"/>
      <c r="L184" s="70"/>
      <c r="M184" s="70"/>
      <c r="N184" s="70"/>
      <c r="O184" s="70"/>
      <c r="P184" s="70"/>
      <c r="Q184" s="70"/>
      <c r="R184" s="79"/>
      <c r="S184" s="70"/>
      <c r="T184" s="70"/>
      <c r="U184" s="70"/>
      <c r="V184" s="88"/>
      <c r="W184" s="70"/>
    </row>
    <row r="185" spans="1:23" s="14" customFormat="1" ht="12.75" hidden="1" x14ac:dyDescent="0.2">
      <c r="A185" s="66"/>
      <c r="B185" s="66"/>
      <c r="C185" s="78" t="s">
        <v>0</v>
      </c>
      <c r="D185" s="78" t="s">
        <v>0</v>
      </c>
      <c r="E185" s="53">
        <f t="shared" ref="E185:E188" si="68">SUM(F185:J185)</f>
        <v>0</v>
      </c>
      <c r="F185" s="54"/>
      <c r="G185" s="54"/>
      <c r="H185" s="54"/>
      <c r="I185" s="54"/>
      <c r="J185" s="54"/>
      <c r="K185" s="70"/>
      <c r="L185" s="70"/>
      <c r="M185" s="70"/>
      <c r="N185" s="70"/>
      <c r="O185" s="70"/>
      <c r="P185" s="70"/>
      <c r="Q185" s="70"/>
      <c r="R185" s="79"/>
      <c r="S185" s="70"/>
      <c r="T185" s="70"/>
      <c r="U185" s="70"/>
      <c r="V185" s="88"/>
      <c r="W185" s="70"/>
    </row>
    <row r="186" spans="1:23" s="14" customFormat="1" ht="12.75" hidden="1" x14ac:dyDescent="0.2">
      <c r="A186" s="66"/>
      <c r="B186" s="66"/>
      <c r="C186" s="82" t="s">
        <v>1</v>
      </c>
      <c r="D186" s="82" t="s">
        <v>1</v>
      </c>
      <c r="E186" s="53">
        <f t="shared" si="68"/>
        <v>1568091.66</v>
      </c>
      <c r="F186" s="54">
        <v>0</v>
      </c>
      <c r="G186" s="54"/>
      <c r="H186" s="54"/>
      <c r="I186" s="54">
        <v>1568091.66</v>
      </c>
      <c r="J186" s="54"/>
      <c r="K186" s="70"/>
      <c r="L186" s="70"/>
      <c r="M186" s="70"/>
      <c r="N186" s="70"/>
      <c r="O186" s="70"/>
      <c r="P186" s="70"/>
      <c r="Q186" s="70"/>
      <c r="R186" s="79"/>
      <c r="S186" s="70"/>
      <c r="T186" s="70"/>
      <c r="U186" s="70"/>
      <c r="V186" s="88"/>
      <c r="W186" s="70"/>
    </row>
    <row r="187" spans="1:23" s="14" customFormat="1" ht="12.75" hidden="1" x14ac:dyDescent="0.2">
      <c r="A187" s="66"/>
      <c r="B187" s="66"/>
      <c r="C187" s="78" t="s">
        <v>2</v>
      </c>
      <c r="D187" s="78" t="s">
        <v>2</v>
      </c>
      <c r="E187" s="53">
        <f t="shared" si="68"/>
        <v>0</v>
      </c>
      <c r="F187" s="54"/>
      <c r="G187" s="54"/>
      <c r="H187" s="54"/>
      <c r="I187" s="54"/>
      <c r="J187" s="54"/>
      <c r="K187" s="70"/>
      <c r="L187" s="70"/>
      <c r="M187" s="70"/>
      <c r="N187" s="70"/>
      <c r="O187" s="70"/>
      <c r="P187" s="70"/>
      <c r="Q187" s="70"/>
      <c r="R187" s="79"/>
      <c r="S187" s="70"/>
      <c r="T187" s="70"/>
      <c r="U187" s="70"/>
      <c r="V187" s="88"/>
      <c r="W187" s="70"/>
    </row>
    <row r="188" spans="1:23" s="14" customFormat="1" ht="12.75" hidden="1" x14ac:dyDescent="0.2">
      <c r="A188" s="66"/>
      <c r="B188" s="66"/>
      <c r="C188" s="78" t="s">
        <v>3</v>
      </c>
      <c r="D188" s="78" t="s">
        <v>3</v>
      </c>
      <c r="E188" s="53">
        <f t="shared" si="68"/>
        <v>0</v>
      </c>
      <c r="F188" s="54"/>
      <c r="G188" s="54"/>
      <c r="H188" s="54"/>
      <c r="I188" s="54"/>
      <c r="J188" s="54"/>
      <c r="K188" s="70"/>
      <c r="L188" s="70"/>
      <c r="M188" s="70"/>
      <c r="N188" s="70"/>
      <c r="O188" s="70"/>
      <c r="P188" s="70"/>
      <c r="Q188" s="70"/>
      <c r="R188" s="79"/>
      <c r="S188" s="70"/>
      <c r="T188" s="70"/>
      <c r="U188" s="70"/>
      <c r="V188" s="88"/>
      <c r="W188" s="70"/>
    </row>
    <row r="189" spans="1:23" s="14" customFormat="1" ht="28.5" customHeight="1" x14ac:dyDescent="0.2">
      <c r="A189" s="73" t="s">
        <v>129</v>
      </c>
      <c r="B189" s="73"/>
      <c r="C189" s="80" t="s">
        <v>178</v>
      </c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</row>
    <row r="190" spans="1:23" s="14" customFormat="1" ht="12.75" x14ac:dyDescent="0.2">
      <c r="A190" s="73"/>
      <c r="B190" s="73"/>
      <c r="C190" s="75" t="s">
        <v>5</v>
      </c>
      <c r="D190" s="75"/>
      <c r="E190" s="51">
        <f>SUM(F190:J190)</f>
        <v>930159.61207999999</v>
      </c>
      <c r="F190" s="51">
        <f t="shared" ref="F190:G190" si="69">SUM(F191:F194)</f>
        <v>725533.61207999999</v>
      </c>
      <c r="G190" s="51">
        <f t="shared" si="69"/>
        <v>204626</v>
      </c>
      <c r="H190" s="51">
        <f>SUM(H191:H194)</f>
        <v>0</v>
      </c>
      <c r="I190" s="51">
        <f t="shared" ref="I190:J190" si="70">SUM(I191:I194)</f>
        <v>0</v>
      </c>
      <c r="J190" s="51">
        <f t="shared" si="70"/>
        <v>0</v>
      </c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</row>
    <row r="191" spans="1:23" s="14" customFormat="1" ht="12.75" x14ac:dyDescent="0.2">
      <c r="A191" s="73"/>
      <c r="B191" s="73"/>
      <c r="C191" s="75" t="s">
        <v>0</v>
      </c>
      <c r="D191" s="75"/>
      <c r="E191" s="51">
        <f t="shared" ref="E191:E194" si="71">SUM(F191:J191)</f>
        <v>726422</v>
      </c>
      <c r="F191" s="51">
        <f t="shared" ref="F191:J194" si="72">F199+F207+F215</f>
        <v>532500</v>
      </c>
      <c r="G191" s="51">
        <f t="shared" si="72"/>
        <v>193922</v>
      </c>
      <c r="H191" s="51">
        <f t="shared" si="72"/>
        <v>0</v>
      </c>
      <c r="I191" s="51">
        <f t="shared" si="72"/>
        <v>0</v>
      </c>
      <c r="J191" s="51">
        <f t="shared" si="72"/>
        <v>0</v>
      </c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</row>
    <row r="192" spans="1:23" s="14" customFormat="1" ht="12.75" x14ac:dyDescent="0.2">
      <c r="A192" s="73"/>
      <c r="B192" s="73"/>
      <c r="C192" s="75" t="s">
        <v>1</v>
      </c>
      <c r="D192" s="75"/>
      <c r="E192" s="51">
        <f t="shared" si="71"/>
        <v>203737.61207999999</v>
      </c>
      <c r="F192" s="51">
        <f t="shared" si="72"/>
        <v>193033.61207999999</v>
      </c>
      <c r="G192" s="51">
        <f t="shared" si="72"/>
        <v>10704</v>
      </c>
      <c r="H192" s="51">
        <f t="shared" si="72"/>
        <v>0</v>
      </c>
      <c r="I192" s="51">
        <f t="shared" si="72"/>
        <v>0</v>
      </c>
      <c r="J192" s="51">
        <f t="shared" si="72"/>
        <v>0</v>
      </c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</row>
    <row r="193" spans="1:23" s="14" customFormat="1" ht="12.75" x14ac:dyDescent="0.2">
      <c r="A193" s="73"/>
      <c r="B193" s="73"/>
      <c r="C193" s="75" t="s">
        <v>2</v>
      </c>
      <c r="D193" s="75"/>
      <c r="E193" s="51">
        <f t="shared" si="71"/>
        <v>0</v>
      </c>
      <c r="F193" s="51">
        <f t="shared" si="72"/>
        <v>0</v>
      </c>
      <c r="G193" s="51">
        <f t="shared" si="72"/>
        <v>0</v>
      </c>
      <c r="H193" s="51">
        <f t="shared" si="72"/>
        <v>0</v>
      </c>
      <c r="I193" s="51">
        <f t="shared" si="72"/>
        <v>0</v>
      </c>
      <c r="J193" s="51">
        <f t="shared" si="72"/>
        <v>0</v>
      </c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</row>
    <row r="194" spans="1:23" s="14" customFormat="1" ht="12.75" x14ac:dyDescent="0.2">
      <c r="A194" s="73"/>
      <c r="B194" s="73"/>
      <c r="C194" s="75" t="s">
        <v>3</v>
      </c>
      <c r="D194" s="75"/>
      <c r="E194" s="51">
        <f t="shared" si="71"/>
        <v>0</v>
      </c>
      <c r="F194" s="51">
        <f t="shared" si="72"/>
        <v>0</v>
      </c>
      <c r="G194" s="51">
        <f t="shared" si="72"/>
        <v>0</v>
      </c>
      <c r="H194" s="51">
        <f t="shared" si="72"/>
        <v>0</v>
      </c>
      <c r="I194" s="51">
        <f t="shared" si="72"/>
        <v>0</v>
      </c>
      <c r="J194" s="51">
        <f t="shared" si="72"/>
        <v>0</v>
      </c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</row>
    <row r="195" spans="1:23" s="14" customFormat="1" ht="12.75" x14ac:dyDescent="0.2">
      <c r="A195" s="66" t="s">
        <v>415</v>
      </c>
      <c r="B195" s="66"/>
      <c r="C195" s="67" t="s">
        <v>47</v>
      </c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</row>
    <row r="196" spans="1:23" s="14" customFormat="1" ht="28.5" customHeight="1" x14ac:dyDescent="0.2">
      <c r="A196" s="66" t="s">
        <v>115</v>
      </c>
      <c r="B196" s="66"/>
      <c r="C196" s="68" t="s">
        <v>179</v>
      </c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</row>
    <row r="197" spans="1:23" s="14" customFormat="1" ht="12.75" customHeight="1" x14ac:dyDescent="0.2">
      <c r="A197" s="66"/>
      <c r="B197" s="66"/>
      <c r="C197" s="69" t="s">
        <v>180</v>
      </c>
      <c r="D197" s="69" t="s">
        <v>180</v>
      </c>
      <c r="E197" s="69"/>
      <c r="F197" s="69"/>
      <c r="G197" s="69"/>
      <c r="H197" s="69"/>
      <c r="I197" s="69"/>
      <c r="J197" s="52"/>
      <c r="K197" s="70" t="s">
        <v>181</v>
      </c>
      <c r="L197" s="70"/>
      <c r="M197" s="70" t="s">
        <v>44</v>
      </c>
      <c r="N197" s="70" t="s">
        <v>251</v>
      </c>
      <c r="O197" s="70" t="s">
        <v>118</v>
      </c>
      <c r="P197" s="70" t="s">
        <v>182</v>
      </c>
      <c r="Q197" s="70" t="s">
        <v>118</v>
      </c>
      <c r="R197" s="79" t="s">
        <v>183</v>
      </c>
      <c r="S197" s="70" t="s">
        <v>30</v>
      </c>
      <c r="T197" s="70" t="s">
        <v>8</v>
      </c>
      <c r="U197" s="70" t="s">
        <v>32</v>
      </c>
      <c r="V197" s="81">
        <v>2</v>
      </c>
      <c r="W197" s="70" t="s">
        <v>252</v>
      </c>
    </row>
    <row r="198" spans="1:23" s="14" customFormat="1" ht="12.75" x14ac:dyDescent="0.2">
      <c r="A198" s="66"/>
      <c r="B198" s="66"/>
      <c r="C198" s="78" t="s">
        <v>5</v>
      </c>
      <c r="D198" s="78" t="s">
        <v>5</v>
      </c>
      <c r="E198" s="53">
        <f>SUM(F198:J198)</f>
        <v>133500</v>
      </c>
      <c r="F198" s="54">
        <f t="shared" ref="F198" si="73">SUM(F199:F202)</f>
        <v>133500</v>
      </c>
      <c r="G198" s="54"/>
      <c r="H198" s="54"/>
      <c r="I198" s="54">
        <f t="shared" ref="I198:J198" si="74">SUM(I199:I202)</f>
        <v>0</v>
      </c>
      <c r="J198" s="54">
        <f t="shared" si="74"/>
        <v>0</v>
      </c>
      <c r="K198" s="70"/>
      <c r="L198" s="70"/>
      <c r="M198" s="70"/>
      <c r="N198" s="70"/>
      <c r="O198" s="70"/>
      <c r="P198" s="70"/>
      <c r="Q198" s="70"/>
      <c r="R198" s="79"/>
      <c r="S198" s="70"/>
      <c r="T198" s="70"/>
      <c r="U198" s="70"/>
      <c r="V198" s="81"/>
      <c r="W198" s="70"/>
    </row>
    <row r="199" spans="1:23" s="14" customFormat="1" ht="12.75" x14ac:dyDescent="0.2">
      <c r="A199" s="66"/>
      <c r="B199" s="66"/>
      <c r="C199" s="78" t="s">
        <v>0</v>
      </c>
      <c r="D199" s="78" t="s">
        <v>0</v>
      </c>
      <c r="E199" s="53">
        <f t="shared" ref="E199:E202" si="75">SUM(F199:J199)</f>
        <v>0</v>
      </c>
      <c r="F199" s="54"/>
      <c r="G199" s="54"/>
      <c r="H199" s="54"/>
      <c r="I199" s="54"/>
      <c r="J199" s="54"/>
      <c r="K199" s="70"/>
      <c r="L199" s="70"/>
      <c r="M199" s="70"/>
      <c r="N199" s="70"/>
      <c r="O199" s="70"/>
      <c r="P199" s="70"/>
      <c r="Q199" s="70"/>
      <c r="R199" s="79"/>
      <c r="S199" s="70"/>
      <c r="T199" s="70"/>
      <c r="U199" s="70"/>
      <c r="V199" s="81"/>
      <c r="W199" s="70"/>
    </row>
    <row r="200" spans="1:23" s="14" customFormat="1" ht="12.75" x14ac:dyDescent="0.2">
      <c r="A200" s="66"/>
      <c r="B200" s="66"/>
      <c r="C200" s="78" t="s">
        <v>1</v>
      </c>
      <c r="D200" s="78" t="s">
        <v>1</v>
      </c>
      <c r="E200" s="53">
        <f t="shared" si="75"/>
        <v>133500</v>
      </c>
      <c r="F200" s="54">
        <v>133500</v>
      </c>
      <c r="G200" s="54"/>
      <c r="H200" s="54"/>
      <c r="I200" s="54"/>
      <c r="J200" s="54"/>
      <c r="K200" s="70"/>
      <c r="L200" s="70"/>
      <c r="M200" s="70"/>
      <c r="N200" s="70"/>
      <c r="O200" s="70"/>
      <c r="P200" s="70"/>
      <c r="Q200" s="70"/>
      <c r="R200" s="79"/>
      <c r="S200" s="70"/>
      <c r="T200" s="70"/>
      <c r="U200" s="70"/>
      <c r="V200" s="81"/>
      <c r="W200" s="70"/>
    </row>
    <row r="201" spans="1:23" s="14" customFormat="1" ht="12.75" x14ac:dyDescent="0.2">
      <c r="A201" s="66"/>
      <c r="B201" s="66"/>
      <c r="C201" s="78" t="s">
        <v>2</v>
      </c>
      <c r="D201" s="78" t="s">
        <v>2</v>
      </c>
      <c r="E201" s="53">
        <f t="shared" si="75"/>
        <v>0</v>
      </c>
      <c r="F201" s="54"/>
      <c r="G201" s="54"/>
      <c r="H201" s="54"/>
      <c r="I201" s="54"/>
      <c r="J201" s="54"/>
      <c r="K201" s="70"/>
      <c r="L201" s="70"/>
      <c r="M201" s="70"/>
      <c r="N201" s="70"/>
      <c r="O201" s="70"/>
      <c r="P201" s="70"/>
      <c r="Q201" s="70"/>
      <c r="R201" s="79"/>
      <c r="S201" s="70"/>
      <c r="T201" s="70"/>
      <c r="U201" s="70"/>
      <c r="V201" s="81"/>
      <c r="W201" s="70"/>
    </row>
    <row r="202" spans="1:23" s="14" customFormat="1" ht="12.75" x14ac:dyDescent="0.2">
      <c r="A202" s="66"/>
      <c r="B202" s="66"/>
      <c r="C202" s="78" t="s">
        <v>3</v>
      </c>
      <c r="D202" s="78" t="s">
        <v>3</v>
      </c>
      <c r="E202" s="53">
        <f t="shared" si="75"/>
        <v>0</v>
      </c>
      <c r="F202" s="54"/>
      <c r="G202" s="54"/>
      <c r="H202" s="54"/>
      <c r="I202" s="54"/>
      <c r="J202" s="54"/>
      <c r="K202" s="70"/>
      <c r="L202" s="70"/>
      <c r="M202" s="70"/>
      <c r="N202" s="70"/>
      <c r="O202" s="70"/>
      <c r="P202" s="70"/>
      <c r="Q202" s="70"/>
      <c r="R202" s="79"/>
      <c r="S202" s="70"/>
      <c r="T202" s="70"/>
      <c r="U202" s="70"/>
      <c r="V202" s="81"/>
      <c r="W202" s="70"/>
    </row>
    <row r="203" spans="1:23" s="14" customFormat="1" ht="12.75" x14ac:dyDescent="0.2">
      <c r="A203" s="66" t="s">
        <v>676</v>
      </c>
      <c r="B203" s="66" t="s">
        <v>476</v>
      </c>
      <c r="C203" s="67" t="s">
        <v>47</v>
      </c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</row>
    <row r="204" spans="1:23" s="14" customFormat="1" ht="28.5" customHeight="1" x14ac:dyDescent="0.2">
      <c r="A204" s="66" t="s">
        <v>115</v>
      </c>
      <c r="B204" s="66"/>
      <c r="C204" s="68" t="s">
        <v>179</v>
      </c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</row>
    <row r="205" spans="1:23" s="14" customFormat="1" ht="15.75" customHeight="1" x14ac:dyDescent="0.2">
      <c r="A205" s="66"/>
      <c r="B205" s="66"/>
      <c r="C205" s="69" t="s">
        <v>253</v>
      </c>
      <c r="D205" s="69" t="s">
        <v>253</v>
      </c>
      <c r="E205" s="69"/>
      <c r="F205" s="69"/>
      <c r="G205" s="69"/>
      <c r="H205" s="69"/>
      <c r="I205" s="69"/>
      <c r="J205" s="52"/>
      <c r="K205" s="70" t="s">
        <v>21</v>
      </c>
      <c r="L205" s="70"/>
      <c r="M205" s="70" t="s">
        <v>44</v>
      </c>
      <c r="N205" s="70" t="s">
        <v>184</v>
      </c>
      <c r="O205" s="70" t="s">
        <v>118</v>
      </c>
      <c r="P205" s="70" t="s">
        <v>182</v>
      </c>
      <c r="Q205" s="70" t="s">
        <v>118</v>
      </c>
      <c r="R205" s="79" t="s">
        <v>185</v>
      </c>
      <c r="S205" s="70" t="s">
        <v>30</v>
      </c>
      <c r="T205" s="70" t="s">
        <v>8</v>
      </c>
      <c r="U205" s="70" t="s">
        <v>31</v>
      </c>
      <c r="V205" s="81">
        <v>1</v>
      </c>
      <c r="W205" s="70" t="s">
        <v>254</v>
      </c>
    </row>
    <row r="206" spans="1:23" s="14" customFormat="1" ht="12.75" x14ac:dyDescent="0.2">
      <c r="A206" s="66"/>
      <c r="B206" s="66"/>
      <c r="C206" s="78" t="s">
        <v>5</v>
      </c>
      <c r="D206" s="78" t="s">
        <v>5</v>
      </c>
      <c r="E206" s="53">
        <f>SUM(F206:J206)</f>
        <v>554626</v>
      </c>
      <c r="F206" s="54">
        <f t="shared" ref="F206:G206" si="76">SUM(F207:F210)</f>
        <v>350000</v>
      </c>
      <c r="G206" s="54">
        <f t="shared" si="76"/>
        <v>204626</v>
      </c>
      <c r="H206" s="54"/>
      <c r="I206" s="54">
        <f t="shared" ref="I206:J206" si="77">SUM(I207:I210)</f>
        <v>0</v>
      </c>
      <c r="J206" s="54">
        <f t="shared" si="77"/>
        <v>0</v>
      </c>
      <c r="K206" s="70"/>
      <c r="L206" s="70"/>
      <c r="M206" s="70"/>
      <c r="N206" s="70"/>
      <c r="O206" s="70"/>
      <c r="P206" s="70"/>
      <c r="Q206" s="70"/>
      <c r="R206" s="79"/>
      <c r="S206" s="70"/>
      <c r="T206" s="70"/>
      <c r="U206" s="70"/>
      <c r="V206" s="81"/>
      <c r="W206" s="70"/>
    </row>
    <row r="207" spans="1:23" s="14" customFormat="1" ht="12.75" x14ac:dyDescent="0.2">
      <c r="A207" s="66"/>
      <c r="B207" s="66"/>
      <c r="C207" s="78" t="s">
        <v>0</v>
      </c>
      <c r="D207" s="78" t="s">
        <v>0</v>
      </c>
      <c r="E207" s="53">
        <f t="shared" ref="E207:E210" si="78">SUM(F207:J207)</f>
        <v>526422</v>
      </c>
      <c r="F207" s="54">
        <v>332500</v>
      </c>
      <c r="G207" s="54">
        <f>0+193922</f>
        <v>193922</v>
      </c>
      <c r="H207" s="54"/>
      <c r="I207" s="54"/>
      <c r="J207" s="54"/>
      <c r="K207" s="70"/>
      <c r="L207" s="70"/>
      <c r="M207" s="70"/>
      <c r="N207" s="70"/>
      <c r="O207" s="70"/>
      <c r="P207" s="70"/>
      <c r="Q207" s="70"/>
      <c r="R207" s="79"/>
      <c r="S207" s="70"/>
      <c r="T207" s="70"/>
      <c r="U207" s="70"/>
      <c r="V207" s="81"/>
      <c r="W207" s="70"/>
    </row>
    <row r="208" spans="1:23" s="14" customFormat="1" ht="12.75" x14ac:dyDescent="0.2">
      <c r="A208" s="66"/>
      <c r="B208" s="66"/>
      <c r="C208" s="82" t="s">
        <v>1</v>
      </c>
      <c r="D208" s="82" t="s">
        <v>1</v>
      </c>
      <c r="E208" s="53">
        <f t="shared" si="78"/>
        <v>28204</v>
      </c>
      <c r="F208" s="54">
        <v>17500</v>
      </c>
      <c r="G208" s="54">
        <v>10704</v>
      </c>
      <c r="H208" s="54"/>
      <c r="I208" s="54"/>
      <c r="J208" s="54"/>
      <c r="K208" s="70"/>
      <c r="L208" s="70"/>
      <c r="M208" s="70"/>
      <c r="N208" s="70"/>
      <c r="O208" s="70"/>
      <c r="P208" s="70"/>
      <c r="Q208" s="70"/>
      <c r="R208" s="79"/>
      <c r="S208" s="70"/>
      <c r="T208" s="70"/>
      <c r="U208" s="70"/>
      <c r="V208" s="81"/>
      <c r="W208" s="70"/>
    </row>
    <row r="209" spans="1:23" s="14" customFormat="1" ht="12.75" x14ac:dyDescent="0.2">
      <c r="A209" s="66"/>
      <c r="B209" s="66"/>
      <c r="C209" s="78" t="s">
        <v>2</v>
      </c>
      <c r="D209" s="78" t="s">
        <v>2</v>
      </c>
      <c r="E209" s="53">
        <f t="shared" si="78"/>
        <v>0</v>
      </c>
      <c r="F209" s="54"/>
      <c r="G209" s="54"/>
      <c r="H209" s="54"/>
      <c r="I209" s="54"/>
      <c r="J209" s="54"/>
      <c r="K209" s="70"/>
      <c r="L209" s="70"/>
      <c r="M209" s="70"/>
      <c r="N209" s="70"/>
      <c r="O209" s="70"/>
      <c r="P209" s="70"/>
      <c r="Q209" s="70"/>
      <c r="R209" s="79"/>
      <c r="S209" s="70"/>
      <c r="T209" s="70"/>
      <c r="U209" s="70"/>
      <c r="V209" s="81"/>
      <c r="W209" s="70"/>
    </row>
    <row r="210" spans="1:23" s="14" customFormat="1" ht="12.75" x14ac:dyDescent="0.2">
      <c r="A210" s="66"/>
      <c r="B210" s="66"/>
      <c r="C210" s="78" t="s">
        <v>3</v>
      </c>
      <c r="D210" s="78" t="s">
        <v>3</v>
      </c>
      <c r="E210" s="53">
        <f t="shared" si="78"/>
        <v>0</v>
      </c>
      <c r="F210" s="54"/>
      <c r="G210" s="54"/>
      <c r="H210" s="54"/>
      <c r="I210" s="54"/>
      <c r="J210" s="54"/>
      <c r="K210" s="70"/>
      <c r="L210" s="70"/>
      <c r="M210" s="70"/>
      <c r="N210" s="70"/>
      <c r="O210" s="70"/>
      <c r="P210" s="70"/>
      <c r="Q210" s="70"/>
      <c r="R210" s="79"/>
      <c r="S210" s="70"/>
      <c r="T210" s="70"/>
      <c r="U210" s="70"/>
      <c r="V210" s="81"/>
      <c r="W210" s="70"/>
    </row>
    <row r="211" spans="1:23" s="14" customFormat="1" ht="12.75" x14ac:dyDescent="0.2">
      <c r="A211" s="66" t="s">
        <v>677</v>
      </c>
      <c r="B211" s="66"/>
      <c r="C211" s="67" t="s">
        <v>182</v>
      </c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</row>
    <row r="212" spans="1:23" s="14" customFormat="1" ht="28.5" customHeight="1" x14ac:dyDescent="0.2">
      <c r="A212" s="66"/>
      <c r="B212" s="66"/>
      <c r="C212" s="68" t="s">
        <v>179</v>
      </c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</row>
    <row r="213" spans="1:23" s="14" customFormat="1" ht="26.25" customHeight="1" x14ac:dyDescent="0.2">
      <c r="A213" s="66"/>
      <c r="B213" s="66"/>
      <c r="C213" s="82" t="s">
        <v>255</v>
      </c>
      <c r="D213" s="82"/>
      <c r="E213" s="82"/>
      <c r="F213" s="82"/>
      <c r="G213" s="82"/>
      <c r="H213" s="82"/>
      <c r="I213" s="82"/>
      <c r="J213" s="59"/>
      <c r="K213" s="84" t="s">
        <v>200</v>
      </c>
      <c r="L213" s="84"/>
      <c r="M213" s="84" t="s">
        <v>34</v>
      </c>
      <c r="N213" s="84" t="s">
        <v>256</v>
      </c>
      <c r="O213" s="84" t="s">
        <v>257</v>
      </c>
      <c r="P213" s="84" t="s">
        <v>182</v>
      </c>
      <c r="Q213" s="84" t="s">
        <v>257</v>
      </c>
      <c r="R213" s="85" t="s">
        <v>258</v>
      </c>
      <c r="S213" s="84" t="s">
        <v>30</v>
      </c>
      <c r="T213" s="84" t="s">
        <v>36</v>
      </c>
      <c r="U213" s="84" t="s">
        <v>31</v>
      </c>
      <c r="V213" s="77" t="s">
        <v>499</v>
      </c>
      <c r="W213" s="84" t="s">
        <v>259</v>
      </c>
    </row>
    <row r="214" spans="1:23" s="14" customFormat="1" ht="12.75" customHeight="1" x14ac:dyDescent="0.2">
      <c r="A214" s="66"/>
      <c r="B214" s="66"/>
      <c r="C214" s="82" t="s">
        <v>5</v>
      </c>
      <c r="D214" s="82" t="s">
        <v>5</v>
      </c>
      <c r="E214" s="57">
        <f>SUM(F214:J214)</f>
        <v>242033.61207999999</v>
      </c>
      <c r="F214" s="53">
        <f t="shared" ref="F214" si="79">SUM(F215:F218)</f>
        <v>242033.61207999999</v>
      </c>
      <c r="G214" s="56"/>
      <c r="H214" s="56"/>
      <c r="I214" s="56">
        <f t="shared" ref="I214:J214" si="80">SUM(I215:I218)</f>
        <v>0</v>
      </c>
      <c r="J214" s="56">
        <f t="shared" si="80"/>
        <v>0</v>
      </c>
      <c r="K214" s="84"/>
      <c r="L214" s="84"/>
      <c r="M214" s="84"/>
      <c r="N214" s="84"/>
      <c r="O214" s="84"/>
      <c r="P214" s="84"/>
      <c r="Q214" s="84"/>
      <c r="R214" s="85"/>
      <c r="S214" s="84"/>
      <c r="T214" s="84"/>
      <c r="U214" s="84"/>
      <c r="V214" s="77"/>
      <c r="W214" s="84"/>
    </row>
    <row r="215" spans="1:23" s="14" customFormat="1" ht="12.75" customHeight="1" x14ac:dyDescent="0.2">
      <c r="A215" s="66"/>
      <c r="B215" s="66"/>
      <c r="C215" s="82" t="s">
        <v>0</v>
      </c>
      <c r="D215" s="82" t="s">
        <v>0</v>
      </c>
      <c r="E215" s="57">
        <f t="shared" ref="E215:E218" si="81">SUM(F215:J215)</f>
        <v>200000</v>
      </c>
      <c r="F215" s="54">
        <v>200000</v>
      </c>
      <c r="G215" s="56"/>
      <c r="H215" s="56"/>
      <c r="I215" s="56"/>
      <c r="J215" s="56"/>
      <c r="K215" s="84"/>
      <c r="L215" s="84"/>
      <c r="M215" s="84"/>
      <c r="N215" s="84"/>
      <c r="O215" s="84"/>
      <c r="P215" s="84"/>
      <c r="Q215" s="84"/>
      <c r="R215" s="85"/>
      <c r="S215" s="84"/>
      <c r="T215" s="84"/>
      <c r="U215" s="84"/>
      <c r="V215" s="77"/>
      <c r="W215" s="84"/>
    </row>
    <row r="216" spans="1:23" s="14" customFormat="1" ht="12.75" customHeight="1" x14ac:dyDescent="0.2">
      <c r="A216" s="66"/>
      <c r="B216" s="66"/>
      <c r="C216" s="82" t="s">
        <v>1</v>
      </c>
      <c r="D216" s="82" t="s">
        <v>1</v>
      </c>
      <c r="E216" s="57">
        <f t="shared" si="81"/>
        <v>42033.612079999999</v>
      </c>
      <c r="F216" s="54">
        <v>42033.612079999999</v>
      </c>
      <c r="G216" s="56"/>
      <c r="H216" s="56"/>
      <c r="I216" s="56"/>
      <c r="J216" s="56"/>
      <c r="K216" s="84"/>
      <c r="L216" s="84"/>
      <c r="M216" s="84"/>
      <c r="N216" s="84"/>
      <c r="O216" s="84"/>
      <c r="P216" s="84"/>
      <c r="Q216" s="84"/>
      <c r="R216" s="85"/>
      <c r="S216" s="84"/>
      <c r="T216" s="84"/>
      <c r="U216" s="84"/>
      <c r="V216" s="77"/>
      <c r="W216" s="84"/>
    </row>
    <row r="217" spans="1:23" s="14" customFormat="1" ht="12.75" customHeight="1" x14ac:dyDescent="0.2">
      <c r="A217" s="66"/>
      <c r="B217" s="66"/>
      <c r="C217" s="82" t="s">
        <v>2</v>
      </c>
      <c r="D217" s="82" t="s">
        <v>2</v>
      </c>
      <c r="E217" s="57">
        <f t="shared" si="81"/>
        <v>0</v>
      </c>
      <c r="F217" s="54"/>
      <c r="G217" s="56"/>
      <c r="H217" s="56"/>
      <c r="I217" s="56"/>
      <c r="J217" s="56"/>
      <c r="K217" s="84"/>
      <c r="L217" s="84"/>
      <c r="M217" s="84"/>
      <c r="N217" s="84"/>
      <c r="O217" s="84"/>
      <c r="P217" s="84"/>
      <c r="Q217" s="84"/>
      <c r="R217" s="85"/>
      <c r="S217" s="84"/>
      <c r="T217" s="84"/>
      <c r="U217" s="84"/>
      <c r="V217" s="77"/>
      <c r="W217" s="84"/>
    </row>
    <row r="218" spans="1:23" s="14" customFormat="1" ht="12.75" customHeight="1" x14ac:dyDescent="0.2">
      <c r="A218" s="66"/>
      <c r="B218" s="66"/>
      <c r="C218" s="82" t="s">
        <v>3</v>
      </c>
      <c r="D218" s="82" t="s">
        <v>3</v>
      </c>
      <c r="E218" s="57">
        <f t="shared" si="81"/>
        <v>0</v>
      </c>
      <c r="F218" s="54"/>
      <c r="G218" s="56"/>
      <c r="H218" s="56"/>
      <c r="I218" s="56"/>
      <c r="J218" s="56"/>
      <c r="K218" s="84"/>
      <c r="L218" s="84"/>
      <c r="M218" s="84"/>
      <c r="N218" s="84"/>
      <c r="O218" s="84"/>
      <c r="P218" s="84"/>
      <c r="Q218" s="84"/>
      <c r="R218" s="85"/>
      <c r="S218" s="84"/>
      <c r="T218" s="84"/>
      <c r="U218" s="84"/>
      <c r="V218" s="77"/>
      <c r="W218" s="84"/>
    </row>
    <row r="219" spans="1:23" s="14" customFormat="1" ht="30.75" customHeight="1" x14ac:dyDescent="0.2">
      <c r="A219" s="73" t="s">
        <v>133</v>
      </c>
      <c r="B219" s="73"/>
      <c r="C219" s="80" t="s">
        <v>186</v>
      </c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</row>
    <row r="220" spans="1:23" s="14" customFormat="1" ht="12.75" x14ac:dyDescent="0.2">
      <c r="A220" s="73"/>
      <c r="B220" s="73"/>
      <c r="C220" s="75" t="s">
        <v>5</v>
      </c>
      <c r="D220" s="75"/>
      <c r="E220" s="51">
        <f>SUM(F220:J220)</f>
        <v>8962.2100000000009</v>
      </c>
      <c r="F220" s="51">
        <f t="shared" ref="F220:J220" si="82">SUM(F221:F224)</f>
        <v>5246.85</v>
      </c>
      <c r="G220" s="51">
        <f t="shared" si="82"/>
        <v>3715.36</v>
      </c>
      <c r="H220" s="51">
        <f t="shared" si="82"/>
        <v>0</v>
      </c>
      <c r="I220" s="51">
        <f t="shared" si="82"/>
        <v>0</v>
      </c>
      <c r="J220" s="51">
        <f t="shared" si="82"/>
        <v>0</v>
      </c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</row>
    <row r="221" spans="1:23" s="14" customFormat="1" ht="12.75" x14ac:dyDescent="0.2">
      <c r="A221" s="73"/>
      <c r="B221" s="73"/>
      <c r="C221" s="75" t="s">
        <v>0</v>
      </c>
      <c r="D221" s="75"/>
      <c r="E221" s="51">
        <f t="shared" ref="E221:E224" si="83">SUM(F221:J221)</f>
        <v>0</v>
      </c>
      <c r="F221" s="51">
        <f>F229+F237</f>
        <v>0</v>
      </c>
      <c r="G221" s="51">
        <f t="shared" ref="G221:J221" si="84">G229+G237</f>
        <v>0</v>
      </c>
      <c r="H221" s="51">
        <f t="shared" si="84"/>
        <v>0</v>
      </c>
      <c r="I221" s="51">
        <f t="shared" si="84"/>
        <v>0</v>
      </c>
      <c r="J221" s="51">
        <f t="shared" si="84"/>
        <v>0</v>
      </c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</row>
    <row r="222" spans="1:23" s="14" customFormat="1" ht="12.75" x14ac:dyDescent="0.2">
      <c r="A222" s="73"/>
      <c r="B222" s="73"/>
      <c r="C222" s="75" t="s">
        <v>1</v>
      </c>
      <c r="D222" s="75"/>
      <c r="E222" s="51">
        <f t="shared" si="83"/>
        <v>8962.2100000000009</v>
      </c>
      <c r="F222" s="51">
        <f t="shared" ref="F222:J224" si="85">F230+F238</f>
        <v>5246.85</v>
      </c>
      <c r="G222" s="51">
        <f t="shared" si="85"/>
        <v>3715.36</v>
      </c>
      <c r="H222" s="51">
        <f t="shared" si="85"/>
        <v>0</v>
      </c>
      <c r="I222" s="51">
        <f t="shared" si="85"/>
        <v>0</v>
      </c>
      <c r="J222" s="51">
        <f t="shared" si="85"/>
        <v>0</v>
      </c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</row>
    <row r="223" spans="1:23" s="14" customFormat="1" ht="12.75" x14ac:dyDescent="0.2">
      <c r="A223" s="73"/>
      <c r="B223" s="73"/>
      <c r="C223" s="75" t="s">
        <v>2</v>
      </c>
      <c r="D223" s="75"/>
      <c r="E223" s="51">
        <f t="shared" si="83"/>
        <v>0</v>
      </c>
      <c r="F223" s="51">
        <f t="shared" si="85"/>
        <v>0</v>
      </c>
      <c r="G223" s="51">
        <f t="shared" si="85"/>
        <v>0</v>
      </c>
      <c r="H223" s="51">
        <f t="shared" si="85"/>
        <v>0</v>
      </c>
      <c r="I223" s="51">
        <f t="shared" si="85"/>
        <v>0</v>
      </c>
      <c r="J223" s="51">
        <f t="shared" si="85"/>
        <v>0</v>
      </c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</row>
    <row r="224" spans="1:23" s="14" customFormat="1" ht="12.75" x14ac:dyDescent="0.2">
      <c r="A224" s="73"/>
      <c r="B224" s="73"/>
      <c r="C224" s="75" t="s">
        <v>3</v>
      </c>
      <c r="D224" s="75"/>
      <c r="E224" s="51">
        <f t="shared" si="83"/>
        <v>0</v>
      </c>
      <c r="F224" s="51">
        <f t="shared" si="85"/>
        <v>0</v>
      </c>
      <c r="G224" s="51">
        <f t="shared" si="85"/>
        <v>0</v>
      </c>
      <c r="H224" s="51">
        <f t="shared" si="85"/>
        <v>0</v>
      </c>
      <c r="I224" s="51">
        <f t="shared" si="85"/>
        <v>0</v>
      </c>
      <c r="J224" s="51">
        <f t="shared" si="85"/>
        <v>0</v>
      </c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</row>
    <row r="225" spans="1:23" s="14" customFormat="1" ht="12.75" x14ac:dyDescent="0.2">
      <c r="A225" s="66" t="s">
        <v>416</v>
      </c>
      <c r="B225" s="66"/>
      <c r="C225" s="67" t="s">
        <v>33</v>
      </c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</row>
    <row r="226" spans="1:23" s="14" customFormat="1" ht="40.5" customHeight="1" x14ac:dyDescent="0.2">
      <c r="A226" s="66" t="s">
        <v>115</v>
      </c>
      <c r="B226" s="66"/>
      <c r="C226" s="68" t="s">
        <v>187</v>
      </c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</row>
    <row r="227" spans="1:23" s="14" customFormat="1" ht="15.75" customHeight="1" x14ac:dyDescent="0.2">
      <c r="A227" s="66"/>
      <c r="B227" s="66"/>
      <c r="C227" s="83" t="s">
        <v>37</v>
      </c>
      <c r="D227" s="83" t="s">
        <v>37</v>
      </c>
      <c r="E227" s="83"/>
      <c r="F227" s="83"/>
      <c r="G227" s="83"/>
      <c r="H227" s="83"/>
      <c r="I227" s="83"/>
      <c r="J227" s="55"/>
      <c r="K227" s="84" t="s">
        <v>38</v>
      </c>
      <c r="L227" s="84"/>
      <c r="M227" s="84" t="s">
        <v>34</v>
      </c>
      <c r="N227" s="84"/>
      <c r="O227" s="84" t="s">
        <v>39</v>
      </c>
      <c r="P227" s="84" t="s">
        <v>33</v>
      </c>
      <c r="Q227" s="84" t="s">
        <v>39</v>
      </c>
      <c r="R227" s="85" t="s">
        <v>42</v>
      </c>
      <c r="S227" s="84" t="s">
        <v>30</v>
      </c>
      <c r="T227" s="84" t="s">
        <v>40</v>
      </c>
      <c r="U227" s="84" t="s">
        <v>31</v>
      </c>
      <c r="V227" s="81">
        <v>2</v>
      </c>
      <c r="W227" s="84" t="s">
        <v>381</v>
      </c>
    </row>
    <row r="228" spans="1:23" s="14" customFormat="1" ht="12.75" x14ac:dyDescent="0.2">
      <c r="A228" s="66"/>
      <c r="B228" s="66"/>
      <c r="C228" s="82" t="s">
        <v>5</v>
      </c>
      <c r="D228" s="82" t="s">
        <v>5</v>
      </c>
      <c r="E228" s="57">
        <f>SUM(F228:J228)</f>
        <v>4896.8500000000004</v>
      </c>
      <c r="F228" s="54">
        <f t="shared" ref="F228" si="86">SUM(F229:F232)</f>
        <v>4896.8500000000004</v>
      </c>
      <c r="G228" s="56"/>
      <c r="H228" s="56"/>
      <c r="I228" s="56">
        <f t="shared" ref="I228:J228" si="87">SUM(I229:I232)</f>
        <v>0</v>
      </c>
      <c r="J228" s="56">
        <f t="shared" si="87"/>
        <v>0</v>
      </c>
      <c r="K228" s="84"/>
      <c r="L228" s="84"/>
      <c r="M228" s="84"/>
      <c r="N228" s="84"/>
      <c r="O228" s="84"/>
      <c r="P228" s="84"/>
      <c r="Q228" s="84"/>
      <c r="R228" s="85"/>
      <c r="S228" s="84"/>
      <c r="T228" s="84"/>
      <c r="U228" s="84"/>
      <c r="V228" s="81"/>
      <c r="W228" s="84"/>
    </row>
    <row r="229" spans="1:23" s="14" customFormat="1" ht="12.75" x14ac:dyDescent="0.2">
      <c r="A229" s="66"/>
      <c r="B229" s="66"/>
      <c r="C229" s="82" t="s">
        <v>0</v>
      </c>
      <c r="D229" s="82" t="s">
        <v>0</v>
      </c>
      <c r="E229" s="57">
        <f t="shared" ref="E229:E232" si="88">SUM(F229:J229)</f>
        <v>0</v>
      </c>
      <c r="F229" s="54"/>
      <c r="G229" s="56"/>
      <c r="H229" s="56"/>
      <c r="I229" s="56"/>
      <c r="J229" s="56"/>
      <c r="K229" s="84"/>
      <c r="L229" s="84"/>
      <c r="M229" s="84"/>
      <c r="N229" s="84"/>
      <c r="O229" s="84"/>
      <c r="P229" s="84"/>
      <c r="Q229" s="84"/>
      <c r="R229" s="85"/>
      <c r="S229" s="84"/>
      <c r="T229" s="84"/>
      <c r="U229" s="84"/>
      <c r="V229" s="81"/>
      <c r="W229" s="84"/>
    </row>
    <row r="230" spans="1:23" s="14" customFormat="1" ht="12.75" x14ac:dyDescent="0.2">
      <c r="A230" s="66"/>
      <c r="B230" s="66"/>
      <c r="C230" s="82" t="s">
        <v>1</v>
      </c>
      <c r="D230" s="82" t="s">
        <v>1</v>
      </c>
      <c r="E230" s="57">
        <f t="shared" si="88"/>
        <v>4896.8500000000004</v>
      </c>
      <c r="F230" s="54">
        <v>4896.8500000000004</v>
      </c>
      <c r="G230" s="56"/>
      <c r="H230" s="56"/>
      <c r="I230" s="56"/>
      <c r="J230" s="56"/>
      <c r="K230" s="84"/>
      <c r="L230" s="84"/>
      <c r="M230" s="84"/>
      <c r="N230" s="84"/>
      <c r="O230" s="84"/>
      <c r="P230" s="84"/>
      <c r="Q230" s="84"/>
      <c r="R230" s="85"/>
      <c r="S230" s="84"/>
      <c r="T230" s="84"/>
      <c r="U230" s="84"/>
      <c r="V230" s="81"/>
      <c r="W230" s="84"/>
    </row>
    <row r="231" spans="1:23" s="14" customFormat="1" ht="12.75" x14ac:dyDescent="0.2">
      <c r="A231" s="66"/>
      <c r="B231" s="66"/>
      <c r="C231" s="82" t="s">
        <v>2</v>
      </c>
      <c r="D231" s="82" t="s">
        <v>2</v>
      </c>
      <c r="E231" s="57">
        <f t="shared" si="88"/>
        <v>0</v>
      </c>
      <c r="F231" s="54"/>
      <c r="G231" s="56"/>
      <c r="H231" s="56"/>
      <c r="I231" s="56"/>
      <c r="J231" s="56"/>
      <c r="K231" s="84"/>
      <c r="L231" s="84"/>
      <c r="M231" s="84"/>
      <c r="N231" s="84"/>
      <c r="O231" s="84"/>
      <c r="P231" s="84"/>
      <c r="Q231" s="84"/>
      <c r="R231" s="85"/>
      <c r="S231" s="84"/>
      <c r="T231" s="84"/>
      <c r="U231" s="84"/>
      <c r="V231" s="81"/>
      <c r="W231" s="84"/>
    </row>
    <row r="232" spans="1:23" s="14" customFormat="1" ht="12.75" x14ac:dyDescent="0.2">
      <c r="A232" s="66"/>
      <c r="B232" s="66"/>
      <c r="C232" s="82" t="s">
        <v>3</v>
      </c>
      <c r="D232" s="82" t="s">
        <v>3</v>
      </c>
      <c r="E232" s="57">
        <f t="shared" si="88"/>
        <v>0</v>
      </c>
      <c r="F232" s="54"/>
      <c r="G232" s="56"/>
      <c r="H232" s="56"/>
      <c r="I232" s="56"/>
      <c r="J232" s="56"/>
      <c r="K232" s="84"/>
      <c r="L232" s="84"/>
      <c r="M232" s="84"/>
      <c r="N232" s="84"/>
      <c r="O232" s="84"/>
      <c r="P232" s="84"/>
      <c r="Q232" s="84"/>
      <c r="R232" s="85"/>
      <c r="S232" s="84"/>
      <c r="T232" s="84"/>
      <c r="U232" s="84"/>
      <c r="V232" s="81"/>
      <c r="W232" s="84"/>
    </row>
    <row r="233" spans="1:23" s="14" customFormat="1" ht="12.75" x14ac:dyDescent="0.2">
      <c r="A233" s="66" t="s">
        <v>417</v>
      </c>
      <c r="B233" s="66"/>
      <c r="C233" s="67" t="s">
        <v>33</v>
      </c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/>
    </row>
    <row r="234" spans="1:23" s="14" customFormat="1" ht="41.25" customHeight="1" x14ac:dyDescent="0.2">
      <c r="A234" s="66" t="s">
        <v>115</v>
      </c>
      <c r="B234" s="66"/>
      <c r="C234" s="86" t="s">
        <v>187</v>
      </c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</row>
    <row r="235" spans="1:23" s="14" customFormat="1" ht="12.75" customHeight="1" x14ac:dyDescent="0.2">
      <c r="A235" s="66"/>
      <c r="B235" s="66"/>
      <c r="C235" s="69" t="s">
        <v>382</v>
      </c>
      <c r="D235" s="69" t="s">
        <v>260</v>
      </c>
      <c r="E235" s="69"/>
      <c r="F235" s="69"/>
      <c r="G235" s="69"/>
      <c r="H235" s="69"/>
      <c r="I235" s="69"/>
      <c r="J235" s="52"/>
      <c r="K235" s="70" t="s">
        <v>41</v>
      </c>
      <c r="L235" s="70">
        <v>2020</v>
      </c>
      <c r="M235" s="70" t="s">
        <v>44</v>
      </c>
      <c r="N235" s="70"/>
      <c r="O235" s="70" t="s">
        <v>33</v>
      </c>
      <c r="P235" s="70" t="s">
        <v>33</v>
      </c>
      <c r="Q235" s="70" t="s">
        <v>33</v>
      </c>
      <c r="R235" s="79" t="s">
        <v>45</v>
      </c>
      <c r="S235" s="70" t="s">
        <v>30</v>
      </c>
      <c r="T235" s="70" t="s">
        <v>46</v>
      </c>
      <c r="U235" s="70" t="s">
        <v>31</v>
      </c>
      <c r="V235" s="81">
        <v>4</v>
      </c>
      <c r="W235" s="84" t="s">
        <v>491</v>
      </c>
    </row>
    <row r="236" spans="1:23" s="14" customFormat="1" ht="12.75" x14ac:dyDescent="0.2">
      <c r="A236" s="66"/>
      <c r="B236" s="66"/>
      <c r="C236" s="78" t="s">
        <v>5</v>
      </c>
      <c r="D236" s="78" t="s">
        <v>5</v>
      </c>
      <c r="E236" s="53">
        <f>SUM(F236:J236)</f>
        <v>4065.36</v>
      </c>
      <c r="F236" s="54">
        <f t="shared" ref="F236:G236" si="89">SUM(F237:F240)</f>
        <v>350</v>
      </c>
      <c r="G236" s="54">
        <f t="shared" si="89"/>
        <v>3715.36</v>
      </c>
      <c r="H236" s="54"/>
      <c r="I236" s="54">
        <f t="shared" ref="I236:J236" si="90">SUM(I237:I240)</f>
        <v>0</v>
      </c>
      <c r="J236" s="54">
        <f t="shared" si="90"/>
        <v>0</v>
      </c>
      <c r="K236" s="70"/>
      <c r="L236" s="70"/>
      <c r="M236" s="70"/>
      <c r="N236" s="70"/>
      <c r="O236" s="70"/>
      <c r="P236" s="70"/>
      <c r="Q236" s="70"/>
      <c r="R236" s="79"/>
      <c r="S236" s="70"/>
      <c r="T236" s="70"/>
      <c r="U236" s="70"/>
      <c r="V236" s="81"/>
      <c r="W236" s="84"/>
    </row>
    <row r="237" spans="1:23" s="14" customFormat="1" ht="12.75" x14ac:dyDescent="0.2">
      <c r="A237" s="66"/>
      <c r="B237" s="66"/>
      <c r="C237" s="78" t="s">
        <v>0</v>
      </c>
      <c r="D237" s="78" t="s">
        <v>0</v>
      </c>
      <c r="E237" s="53">
        <f t="shared" ref="E237:E240" si="91">SUM(F237:J237)</f>
        <v>0</v>
      </c>
      <c r="F237" s="54"/>
      <c r="G237" s="54"/>
      <c r="H237" s="54"/>
      <c r="I237" s="54"/>
      <c r="J237" s="54"/>
      <c r="K237" s="70"/>
      <c r="L237" s="70"/>
      <c r="M237" s="70"/>
      <c r="N237" s="70"/>
      <c r="O237" s="70"/>
      <c r="P237" s="70"/>
      <c r="Q237" s="70"/>
      <c r="R237" s="79"/>
      <c r="S237" s="70"/>
      <c r="T237" s="70"/>
      <c r="U237" s="70"/>
      <c r="V237" s="81"/>
      <c r="W237" s="84"/>
    </row>
    <row r="238" spans="1:23" s="14" customFormat="1" ht="12.75" x14ac:dyDescent="0.2">
      <c r="A238" s="66"/>
      <c r="B238" s="66"/>
      <c r="C238" s="78" t="s">
        <v>1</v>
      </c>
      <c r="D238" s="78" t="s">
        <v>1</v>
      </c>
      <c r="E238" s="53">
        <f t="shared" si="91"/>
        <v>4065.36</v>
      </c>
      <c r="F238" s="54">
        <v>350</v>
      </c>
      <c r="G238" s="54">
        <v>3715.36</v>
      </c>
      <c r="H238" s="54"/>
      <c r="I238" s="54"/>
      <c r="J238" s="54"/>
      <c r="K238" s="70"/>
      <c r="L238" s="70"/>
      <c r="M238" s="70"/>
      <c r="N238" s="70"/>
      <c r="O238" s="70"/>
      <c r="P238" s="70"/>
      <c r="Q238" s="70"/>
      <c r="R238" s="79"/>
      <c r="S238" s="70"/>
      <c r="T238" s="70"/>
      <c r="U238" s="70"/>
      <c r="V238" s="81"/>
      <c r="W238" s="84"/>
    </row>
    <row r="239" spans="1:23" s="14" customFormat="1" ht="12.75" x14ac:dyDescent="0.2">
      <c r="A239" s="66"/>
      <c r="B239" s="66"/>
      <c r="C239" s="78" t="s">
        <v>2</v>
      </c>
      <c r="D239" s="78" t="s">
        <v>2</v>
      </c>
      <c r="E239" s="53">
        <f t="shared" si="91"/>
        <v>0</v>
      </c>
      <c r="F239" s="54"/>
      <c r="G239" s="54"/>
      <c r="H239" s="54"/>
      <c r="I239" s="54"/>
      <c r="J239" s="54"/>
      <c r="K239" s="70"/>
      <c r="L239" s="70"/>
      <c r="M239" s="70"/>
      <c r="N239" s="70"/>
      <c r="O239" s="70"/>
      <c r="P239" s="70"/>
      <c r="Q239" s="70"/>
      <c r="R239" s="79"/>
      <c r="S239" s="70"/>
      <c r="T239" s="70"/>
      <c r="U239" s="70"/>
      <c r="V239" s="81"/>
      <c r="W239" s="84"/>
    </row>
    <row r="240" spans="1:23" s="14" customFormat="1" ht="12.75" x14ac:dyDescent="0.2">
      <c r="A240" s="66"/>
      <c r="B240" s="66"/>
      <c r="C240" s="78" t="s">
        <v>3</v>
      </c>
      <c r="D240" s="78" t="s">
        <v>3</v>
      </c>
      <c r="E240" s="53">
        <f t="shared" si="91"/>
        <v>0</v>
      </c>
      <c r="F240" s="54"/>
      <c r="G240" s="54"/>
      <c r="H240" s="54"/>
      <c r="I240" s="54"/>
      <c r="J240" s="54"/>
      <c r="K240" s="70"/>
      <c r="L240" s="70"/>
      <c r="M240" s="70"/>
      <c r="N240" s="70"/>
      <c r="O240" s="70"/>
      <c r="P240" s="70"/>
      <c r="Q240" s="70"/>
      <c r="R240" s="79"/>
      <c r="S240" s="70"/>
      <c r="T240" s="70"/>
      <c r="U240" s="70"/>
      <c r="V240" s="81"/>
      <c r="W240" s="84"/>
    </row>
    <row r="241" spans="1:23" s="14" customFormat="1" ht="27.75" customHeight="1" x14ac:dyDescent="0.2">
      <c r="A241" s="73" t="s">
        <v>135</v>
      </c>
      <c r="B241" s="73"/>
      <c r="C241" s="80" t="s">
        <v>188</v>
      </c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</row>
    <row r="242" spans="1:23" s="14" customFormat="1" ht="12.75" x14ac:dyDescent="0.2">
      <c r="A242" s="73"/>
      <c r="B242" s="73"/>
      <c r="C242" s="75" t="s">
        <v>5</v>
      </c>
      <c r="D242" s="75"/>
      <c r="E242" s="51">
        <f>SUM(F242:J242)</f>
        <v>4668073.1417990001</v>
      </c>
      <c r="F242" s="51">
        <f t="shared" ref="F242:J242" si="92">SUM(F243:F246)</f>
        <v>1306871.6232590894</v>
      </c>
      <c r="G242" s="51">
        <f t="shared" si="92"/>
        <v>1576817.1566399108</v>
      </c>
      <c r="H242" s="51">
        <f t="shared" si="92"/>
        <v>703640.12580000004</v>
      </c>
      <c r="I242" s="51">
        <f t="shared" si="92"/>
        <v>708342.26209999993</v>
      </c>
      <c r="J242" s="51">
        <f t="shared" si="92"/>
        <v>372401.97400000005</v>
      </c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</row>
    <row r="243" spans="1:23" s="14" customFormat="1" ht="12.75" x14ac:dyDescent="0.2">
      <c r="A243" s="73"/>
      <c r="B243" s="73"/>
      <c r="C243" s="75" t="s">
        <v>0</v>
      </c>
      <c r="D243" s="75"/>
      <c r="E243" s="51">
        <f t="shared" ref="E243:E246" si="93">SUM(F243:J243)</f>
        <v>712556.01699999999</v>
      </c>
      <c r="F243" s="51">
        <f>F251+F259+F267+F275+F283+F291+F299+F307+F315+F323</f>
        <v>387246.41700000002</v>
      </c>
      <c r="G243" s="51">
        <f t="shared" ref="G243:J243" si="94">G251+G259+G267+G275+G283+G291+G299+G307+G315+G323</f>
        <v>205309.6</v>
      </c>
      <c r="H243" s="51">
        <f t="shared" si="94"/>
        <v>120000</v>
      </c>
      <c r="I243" s="51">
        <f t="shared" si="94"/>
        <v>0</v>
      </c>
      <c r="J243" s="51">
        <f t="shared" si="94"/>
        <v>0</v>
      </c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</row>
    <row r="244" spans="1:23" s="14" customFormat="1" ht="12.75" x14ac:dyDescent="0.2">
      <c r="A244" s="73"/>
      <c r="B244" s="73"/>
      <c r="C244" s="75" t="s">
        <v>1</v>
      </c>
      <c r="D244" s="75"/>
      <c r="E244" s="51">
        <f t="shared" si="93"/>
        <v>3418272.4453989998</v>
      </c>
      <c r="F244" s="51">
        <f t="shared" ref="F244:J246" si="95">F252+F260+F268+F276+F284+F292+F300+F308+F316+F324</f>
        <v>651474.76873999997</v>
      </c>
      <c r="G244" s="51">
        <f t="shared" si="95"/>
        <v>1105279.830509</v>
      </c>
      <c r="H244" s="51">
        <f t="shared" si="95"/>
        <v>580773.61005000002</v>
      </c>
      <c r="I244" s="51">
        <f t="shared" si="95"/>
        <v>708342.26209999993</v>
      </c>
      <c r="J244" s="51">
        <f t="shared" si="95"/>
        <v>372401.97400000005</v>
      </c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</row>
    <row r="245" spans="1:23" s="14" customFormat="1" ht="12.75" x14ac:dyDescent="0.2">
      <c r="A245" s="73"/>
      <c r="B245" s="73"/>
      <c r="C245" s="75" t="s">
        <v>2</v>
      </c>
      <c r="D245" s="75"/>
      <c r="E245" s="51">
        <f t="shared" si="93"/>
        <v>13226.195730000001</v>
      </c>
      <c r="F245" s="51">
        <f t="shared" si="95"/>
        <v>6141.1956890893862</v>
      </c>
      <c r="G245" s="51">
        <f t="shared" si="95"/>
        <v>4218.4842909106137</v>
      </c>
      <c r="H245" s="51">
        <f t="shared" si="95"/>
        <v>2866.51575</v>
      </c>
      <c r="I245" s="51">
        <f t="shared" si="95"/>
        <v>0</v>
      </c>
      <c r="J245" s="51">
        <f t="shared" si="95"/>
        <v>0</v>
      </c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</row>
    <row r="246" spans="1:23" s="14" customFormat="1" ht="12.75" x14ac:dyDescent="0.2">
      <c r="A246" s="73"/>
      <c r="B246" s="73"/>
      <c r="C246" s="75" t="s">
        <v>3</v>
      </c>
      <c r="D246" s="75"/>
      <c r="E246" s="51">
        <f t="shared" si="93"/>
        <v>524018.48366999999</v>
      </c>
      <c r="F246" s="51">
        <f t="shared" si="95"/>
        <v>262009.24183000001</v>
      </c>
      <c r="G246" s="51">
        <f t="shared" si="95"/>
        <v>262009.24184</v>
      </c>
      <c r="H246" s="51">
        <f t="shared" si="95"/>
        <v>0</v>
      </c>
      <c r="I246" s="51">
        <f t="shared" si="95"/>
        <v>0</v>
      </c>
      <c r="J246" s="51">
        <f t="shared" si="95"/>
        <v>0</v>
      </c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</row>
    <row r="247" spans="1:23" ht="12.75" x14ac:dyDescent="0.2">
      <c r="A247" s="66" t="s">
        <v>418</v>
      </c>
      <c r="B247" s="66"/>
      <c r="C247" s="67" t="s">
        <v>47</v>
      </c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  <c r="U247" s="67"/>
      <c r="V247" s="67"/>
      <c r="W247" s="67"/>
    </row>
    <row r="248" spans="1:23" s="14" customFormat="1" ht="51.75" customHeight="1" x14ac:dyDescent="0.2">
      <c r="A248" s="66" t="s">
        <v>115</v>
      </c>
      <c r="B248" s="66"/>
      <c r="C248" s="68" t="s">
        <v>190</v>
      </c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</row>
    <row r="249" spans="1:23" s="14" customFormat="1" ht="28.5" customHeight="1" x14ac:dyDescent="0.2">
      <c r="A249" s="66"/>
      <c r="B249" s="66"/>
      <c r="C249" s="83" t="s">
        <v>233</v>
      </c>
      <c r="D249" s="83" t="s">
        <v>192</v>
      </c>
      <c r="E249" s="83"/>
      <c r="F249" s="83"/>
      <c r="G249" s="83"/>
      <c r="H249" s="83"/>
      <c r="I249" s="83"/>
      <c r="J249" s="55"/>
      <c r="K249" s="70" t="s">
        <v>193</v>
      </c>
      <c r="L249" s="70"/>
      <c r="M249" s="70" t="s">
        <v>44</v>
      </c>
      <c r="N249" s="70" t="s">
        <v>194</v>
      </c>
      <c r="O249" s="70" t="s">
        <v>118</v>
      </c>
      <c r="P249" s="70" t="s">
        <v>47</v>
      </c>
      <c r="Q249" s="70" t="s">
        <v>118</v>
      </c>
      <c r="R249" s="79" t="s">
        <v>195</v>
      </c>
      <c r="S249" s="70" t="s">
        <v>30</v>
      </c>
      <c r="T249" s="70" t="s">
        <v>8</v>
      </c>
      <c r="U249" s="70" t="s">
        <v>32</v>
      </c>
      <c r="V249" s="81">
        <v>1</v>
      </c>
      <c r="W249" s="70" t="s">
        <v>261</v>
      </c>
    </row>
    <row r="250" spans="1:23" s="14" customFormat="1" ht="12.75" x14ac:dyDescent="0.2">
      <c r="A250" s="66"/>
      <c r="B250" s="66"/>
      <c r="C250" s="82" t="s">
        <v>5</v>
      </c>
      <c r="D250" s="82" t="s">
        <v>5</v>
      </c>
      <c r="E250" s="57">
        <f>SUM(F250:J250)</f>
        <v>190000</v>
      </c>
      <c r="F250" s="54">
        <f t="shared" ref="F250" si="96">SUM(F251:F254)</f>
        <v>190000</v>
      </c>
      <c r="G250" s="56"/>
      <c r="H250" s="56"/>
      <c r="I250" s="56">
        <f t="shared" ref="I250:J250" si="97">SUM(I251:I254)</f>
        <v>0</v>
      </c>
      <c r="J250" s="56">
        <f t="shared" si="97"/>
        <v>0</v>
      </c>
      <c r="K250" s="70"/>
      <c r="L250" s="70"/>
      <c r="M250" s="70"/>
      <c r="N250" s="70"/>
      <c r="O250" s="70"/>
      <c r="P250" s="70"/>
      <c r="Q250" s="70"/>
      <c r="R250" s="79"/>
      <c r="S250" s="70"/>
      <c r="T250" s="70"/>
      <c r="U250" s="70"/>
      <c r="V250" s="81"/>
      <c r="W250" s="70"/>
    </row>
    <row r="251" spans="1:23" s="14" customFormat="1" ht="12.75" x14ac:dyDescent="0.2">
      <c r="A251" s="66"/>
      <c r="B251" s="66"/>
      <c r="C251" s="82" t="s">
        <v>0</v>
      </c>
      <c r="D251" s="82" t="s">
        <v>0</v>
      </c>
      <c r="E251" s="57">
        <f t="shared" ref="E251:E254" si="98">SUM(F251:J251)</f>
        <v>150000</v>
      </c>
      <c r="F251" s="54">
        <v>150000</v>
      </c>
      <c r="G251" s="56"/>
      <c r="H251" s="56"/>
      <c r="I251" s="56"/>
      <c r="J251" s="56"/>
      <c r="K251" s="70"/>
      <c r="L251" s="70"/>
      <c r="M251" s="70"/>
      <c r="N251" s="70"/>
      <c r="O251" s="70"/>
      <c r="P251" s="70"/>
      <c r="Q251" s="70"/>
      <c r="R251" s="79"/>
      <c r="S251" s="70"/>
      <c r="T251" s="70"/>
      <c r="U251" s="70"/>
      <c r="V251" s="81"/>
      <c r="W251" s="70"/>
    </row>
    <row r="252" spans="1:23" s="14" customFormat="1" ht="12.75" x14ac:dyDescent="0.2">
      <c r="A252" s="66"/>
      <c r="B252" s="66"/>
      <c r="C252" s="78" t="s">
        <v>1</v>
      </c>
      <c r="D252" s="78" t="s">
        <v>1</v>
      </c>
      <c r="E252" s="57">
        <f t="shared" si="98"/>
        <v>40000</v>
      </c>
      <c r="F252" s="54">
        <v>40000</v>
      </c>
      <c r="G252" s="54"/>
      <c r="H252" s="54"/>
      <c r="I252" s="54"/>
      <c r="J252" s="54"/>
      <c r="K252" s="70"/>
      <c r="L252" s="70"/>
      <c r="M252" s="70"/>
      <c r="N252" s="70"/>
      <c r="O252" s="70"/>
      <c r="P252" s="70"/>
      <c r="Q252" s="70"/>
      <c r="R252" s="79"/>
      <c r="S252" s="70"/>
      <c r="T252" s="70"/>
      <c r="U252" s="70"/>
      <c r="V252" s="81"/>
      <c r="W252" s="70"/>
    </row>
    <row r="253" spans="1:23" s="14" customFormat="1" ht="12.75" x14ac:dyDescent="0.2">
      <c r="A253" s="66"/>
      <c r="B253" s="66"/>
      <c r="C253" s="78" t="s">
        <v>2</v>
      </c>
      <c r="D253" s="78" t="s">
        <v>2</v>
      </c>
      <c r="E253" s="57">
        <f t="shared" si="98"/>
        <v>0</v>
      </c>
      <c r="F253" s="54"/>
      <c r="G253" s="54"/>
      <c r="H253" s="54"/>
      <c r="I253" s="54"/>
      <c r="J253" s="54"/>
      <c r="K253" s="70"/>
      <c r="L253" s="70"/>
      <c r="M253" s="70"/>
      <c r="N253" s="70"/>
      <c r="O253" s="70"/>
      <c r="P253" s="70"/>
      <c r="Q253" s="70"/>
      <c r="R253" s="79"/>
      <c r="S253" s="70"/>
      <c r="T253" s="70"/>
      <c r="U253" s="70"/>
      <c r="V253" s="81"/>
      <c r="W253" s="70"/>
    </row>
    <row r="254" spans="1:23" s="14" customFormat="1" ht="12.75" x14ac:dyDescent="0.2">
      <c r="A254" s="66"/>
      <c r="B254" s="66"/>
      <c r="C254" s="78" t="s">
        <v>3</v>
      </c>
      <c r="D254" s="78" t="s">
        <v>3</v>
      </c>
      <c r="E254" s="57">
        <f t="shared" si="98"/>
        <v>0</v>
      </c>
      <c r="F254" s="54"/>
      <c r="G254" s="54"/>
      <c r="H254" s="54"/>
      <c r="I254" s="54"/>
      <c r="J254" s="54"/>
      <c r="K254" s="70"/>
      <c r="L254" s="70"/>
      <c r="M254" s="70"/>
      <c r="N254" s="70"/>
      <c r="O254" s="70"/>
      <c r="P254" s="70"/>
      <c r="Q254" s="70"/>
      <c r="R254" s="79"/>
      <c r="S254" s="70"/>
      <c r="T254" s="70"/>
      <c r="U254" s="70"/>
      <c r="V254" s="81"/>
      <c r="W254" s="70"/>
    </row>
    <row r="255" spans="1:23" ht="12.75" x14ac:dyDescent="0.2">
      <c r="A255" s="66" t="s">
        <v>419</v>
      </c>
      <c r="B255" s="66"/>
      <c r="C255" s="67" t="s">
        <v>47</v>
      </c>
      <c r="D255" s="67" t="s">
        <v>47</v>
      </c>
      <c r="E255" s="67" t="s">
        <v>47</v>
      </c>
      <c r="F255" s="67"/>
      <c r="G255" s="67"/>
      <c r="H255" s="67"/>
      <c r="I255" s="67" t="s">
        <v>47</v>
      </c>
      <c r="J255" s="67"/>
      <c r="K255" s="67" t="s">
        <v>47</v>
      </c>
      <c r="L255" s="67" t="s">
        <v>47</v>
      </c>
      <c r="M255" s="67" t="s">
        <v>47</v>
      </c>
      <c r="N255" s="67" t="s">
        <v>47</v>
      </c>
      <c r="O255" s="67" t="s">
        <v>47</v>
      </c>
      <c r="P255" s="67" t="s">
        <v>47</v>
      </c>
      <c r="Q255" s="67" t="s">
        <v>47</v>
      </c>
      <c r="R255" s="67" t="s">
        <v>47</v>
      </c>
      <c r="S255" s="67" t="s">
        <v>47</v>
      </c>
      <c r="T255" s="67" t="s">
        <v>47</v>
      </c>
      <c r="U255" s="67" t="s">
        <v>47</v>
      </c>
      <c r="V255" s="67" t="s">
        <v>47</v>
      </c>
      <c r="W255" s="67" t="s">
        <v>47</v>
      </c>
    </row>
    <row r="256" spans="1:23" s="14" customFormat="1" ht="54.75" customHeight="1" x14ac:dyDescent="0.2">
      <c r="A256" s="66" t="s">
        <v>115</v>
      </c>
      <c r="B256" s="66"/>
      <c r="C256" s="68" t="s">
        <v>190</v>
      </c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</row>
    <row r="257" spans="1:23" s="14" customFormat="1" ht="27" customHeight="1" x14ac:dyDescent="0.2">
      <c r="A257" s="66"/>
      <c r="B257" s="66"/>
      <c r="C257" s="83" t="s">
        <v>234</v>
      </c>
      <c r="D257" s="83" t="s">
        <v>196</v>
      </c>
      <c r="E257" s="83"/>
      <c r="F257" s="83"/>
      <c r="G257" s="83"/>
      <c r="H257" s="83"/>
      <c r="I257" s="83"/>
      <c r="J257" s="55"/>
      <c r="K257" s="70" t="s">
        <v>193</v>
      </c>
      <c r="L257" s="70"/>
      <c r="M257" s="70" t="s">
        <v>44</v>
      </c>
      <c r="N257" s="70" t="s">
        <v>194</v>
      </c>
      <c r="O257" s="70" t="s">
        <v>118</v>
      </c>
      <c r="P257" s="70" t="s">
        <v>47</v>
      </c>
      <c r="Q257" s="70" t="s">
        <v>118</v>
      </c>
      <c r="R257" s="79" t="s">
        <v>197</v>
      </c>
      <c r="S257" s="70" t="s">
        <v>30</v>
      </c>
      <c r="T257" s="70" t="s">
        <v>8</v>
      </c>
      <c r="U257" s="70" t="s">
        <v>32</v>
      </c>
      <c r="V257" s="81">
        <v>1</v>
      </c>
      <c r="W257" s="70" t="s">
        <v>262</v>
      </c>
    </row>
    <row r="258" spans="1:23" s="14" customFormat="1" ht="12.75" x14ac:dyDescent="0.2">
      <c r="A258" s="66"/>
      <c r="B258" s="66"/>
      <c r="C258" s="82" t="s">
        <v>5</v>
      </c>
      <c r="D258" s="82" t="s">
        <v>5</v>
      </c>
      <c r="E258" s="57">
        <f>SUM(F258:J258)</f>
        <v>190000</v>
      </c>
      <c r="F258" s="54">
        <f t="shared" ref="F258" si="99">SUM(F259:F262)</f>
        <v>190000</v>
      </c>
      <c r="G258" s="56"/>
      <c r="H258" s="56"/>
      <c r="I258" s="56">
        <f t="shared" ref="I258:J258" si="100">SUM(I259:I262)</f>
        <v>0</v>
      </c>
      <c r="J258" s="56">
        <f t="shared" si="100"/>
        <v>0</v>
      </c>
      <c r="K258" s="70"/>
      <c r="L258" s="70"/>
      <c r="M258" s="70"/>
      <c r="N258" s="70"/>
      <c r="O258" s="70"/>
      <c r="P258" s="70"/>
      <c r="Q258" s="70"/>
      <c r="R258" s="79"/>
      <c r="S258" s="70"/>
      <c r="T258" s="70"/>
      <c r="U258" s="70"/>
      <c r="V258" s="81"/>
      <c r="W258" s="70"/>
    </row>
    <row r="259" spans="1:23" s="14" customFormat="1" ht="12.75" x14ac:dyDescent="0.2">
      <c r="A259" s="66"/>
      <c r="B259" s="66"/>
      <c r="C259" s="82" t="s">
        <v>0</v>
      </c>
      <c r="D259" s="82" t="s">
        <v>0</v>
      </c>
      <c r="E259" s="57">
        <f t="shared" ref="E259:E262" si="101">SUM(F259:J259)</f>
        <v>150000</v>
      </c>
      <c r="F259" s="54">
        <v>150000</v>
      </c>
      <c r="G259" s="56"/>
      <c r="H259" s="56"/>
      <c r="I259" s="56"/>
      <c r="J259" s="56"/>
      <c r="K259" s="70"/>
      <c r="L259" s="70"/>
      <c r="M259" s="70"/>
      <c r="N259" s="70"/>
      <c r="O259" s="70"/>
      <c r="P259" s="70"/>
      <c r="Q259" s="70"/>
      <c r="R259" s="79"/>
      <c r="S259" s="70"/>
      <c r="T259" s="70"/>
      <c r="U259" s="70"/>
      <c r="V259" s="81"/>
      <c r="W259" s="70"/>
    </row>
    <row r="260" spans="1:23" s="14" customFormat="1" ht="12.75" x14ac:dyDescent="0.2">
      <c r="A260" s="66"/>
      <c r="B260" s="66"/>
      <c r="C260" s="82" t="s">
        <v>1</v>
      </c>
      <c r="D260" s="82" t="s">
        <v>1</v>
      </c>
      <c r="E260" s="57">
        <f t="shared" si="101"/>
        <v>40000</v>
      </c>
      <c r="F260" s="54">
        <v>40000</v>
      </c>
      <c r="G260" s="56"/>
      <c r="H260" s="56"/>
      <c r="I260" s="56"/>
      <c r="J260" s="56"/>
      <c r="K260" s="70"/>
      <c r="L260" s="70"/>
      <c r="M260" s="70"/>
      <c r="N260" s="70"/>
      <c r="O260" s="70"/>
      <c r="P260" s="70"/>
      <c r="Q260" s="70"/>
      <c r="R260" s="79"/>
      <c r="S260" s="70"/>
      <c r="T260" s="70"/>
      <c r="U260" s="70"/>
      <c r="V260" s="81"/>
      <c r="W260" s="70"/>
    </row>
    <row r="261" spans="1:23" s="14" customFormat="1" ht="12.75" x14ac:dyDescent="0.2">
      <c r="A261" s="66"/>
      <c r="B261" s="66"/>
      <c r="C261" s="78" t="s">
        <v>2</v>
      </c>
      <c r="D261" s="78" t="s">
        <v>2</v>
      </c>
      <c r="E261" s="57">
        <f t="shared" si="101"/>
        <v>0</v>
      </c>
      <c r="F261" s="54"/>
      <c r="G261" s="54"/>
      <c r="H261" s="54"/>
      <c r="I261" s="54"/>
      <c r="J261" s="54"/>
      <c r="K261" s="70"/>
      <c r="L261" s="70"/>
      <c r="M261" s="70"/>
      <c r="N261" s="70"/>
      <c r="O261" s="70"/>
      <c r="P261" s="70"/>
      <c r="Q261" s="70"/>
      <c r="R261" s="79"/>
      <c r="S261" s="70"/>
      <c r="T261" s="70"/>
      <c r="U261" s="70"/>
      <c r="V261" s="81"/>
      <c r="W261" s="70"/>
    </row>
    <row r="262" spans="1:23" s="14" customFormat="1" ht="12.75" x14ac:dyDescent="0.2">
      <c r="A262" s="66"/>
      <c r="B262" s="66"/>
      <c r="C262" s="78" t="s">
        <v>3</v>
      </c>
      <c r="D262" s="78" t="s">
        <v>3</v>
      </c>
      <c r="E262" s="57">
        <f t="shared" si="101"/>
        <v>0</v>
      </c>
      <c r="F262" s="54"/>
      <c r="G262" s="54"/>
      <c r="H262" s="54"/>
      <c r="I262" s="54"/>
      <c r="J262" s="54"/>
      <c r="K262" s="70"/>
      <c r="L262" s="70"/>
      <c r="M262" s="70"/>
      <c r="N262" s="70"/>
      <c r="O262" s="70"/>
      <c r="P262" s="70"/>
      <c r="Q262" s="70"/>
      <c r="R262" s="79"/>
      <c r="S262" s="70"/>
      <c r="T262" s="70"/>
      <c r="U262" s="70"/>
      <c r="V262" s="81"/>
      <c r="W262" s="70"/>
    </row>
    <row r="263" spans="1:23" s="14" customFormat="1" ht="12.75" x14ac:dyDescent="0.2">
      <c r="A263" s="66" t="s">
        <v>678</v>
      </c>
      <c r="B263" s="66"/>
      <c r="C263" s="67" t="s">
        <v>71</v>
      </c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</row>
    <row r="264" spans="1:23" s="14" customFormat="1" ht="30" customHeight="1" x14ac:dyDescent="0.2">
      <c r="A264" s="66" t="s">
        <v>115</v>
      </c>
      <c r="B264" s="66"/>
      <c r="C264" s="68" t="s">
        <v>198</v>
      </c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</row>
    <row r="265" spans="1:23" s="14" customFormat="1" ht="42.75" customHeight="1" x14ac:dyDescent="0.2">
      <c r="A265" s="66"/>
      <c r="B265" s="66"/>
      <c r="C265" s="69" t="s">
        <v>199</v>
      </c>
      <c r="D265" s="69" t="s">
        <v>199</v>
      </c>
      <c r="E265" s="69"/>
      <c r="F265" s="69"/>
      <c r="G265" s="69"/>
      <c r="H265" s="69"/>
      <c r="I265" s="69"/>
      <c r="J265" s="52"/>
      <c r="K265" s="70" t="s">
        <v>22</v>
      </c>
      <c r="L265" s="70"/>
      <c r="M265" s="70" t="s">
        <v>44</v>
      </c>
      <c r="N265" s="70"/>
      <c r="O265" s="70" t="s">
        <v>71</v>
      </c>
      <c r="P265" s="70" t="s">
        <v>71</v>
      </c>
      <c r="Q265" s="70" t="s">
        <v>71</v>
      </c>
      <c r="R265" s="79"/>
      <c r="S265" s="70"/>
      <c r="T265" s="70"/>
      <c r="U265" s="70" t="s">
        <v>150</v>
      </c>
      <c r="V265" s="77" t="s">
        <v>412</v>
      </c>
      <c r="W265" s="70"/>
    </row>
    <row r="266" spans="1:23" s="14" customFormat="1" ht="12.75" customHeight="1" x14ac:dyDescent="0.2">
      <c r="A266" s="66"/>
      <c r="B266" s="66"/>
      <c r="C266" s="78" t="s">
        <v>5</v>
      </c>
      <c r="D266" s="78" t="s">
        <v>5</v>
      </c>
      <c r="E266" s="53">
        <f>SUM(F266:J266)</f>
        <v>762275.62140000006</v>
      </c>
      <c r="F266" s="54">
        <f t="shared" ref="F266" si="102">SUM(F267:F270)</f>
        <v>53719.9614</v>
      </c>
      <c r="G266" s="54"/>
      <c r="H266" s="54"/>
      <c r="I266" s="54">
        <f t="shared" ref="I266:J266" si="103">SUM(I267:I270)</f>
        <v>354277.83</v>
      </c>
      <c r="J266" s="54">
        <f t="shared" si="103"/>
        <v>354277.83</v>
      </c>
      <c r="K266" s="70"/>
      <c r="L266" s="70"/>
      <c r="M266" s="70"/>
      <c r="N266" s="70"/>
      <c r="O266" s="70"/>
      <c r="P266" s="70"/>
      <c r="Q266" s="70"/>
      <c r="R266" s="79"/>
      <c r="S266" s="70"/>
      <c r="T266" s="70"/>
      <c r="U266" s="70"/>
      <c r="V266" s="77"/>
      <c r="W266" s="70"/>
    </row>
    <row r="267" spans="1:23" s="14" customFormat="1" ht="12.75" customHeight="1" x14ac:dyDescent="0.2">
      <c r="A267" s="66"/>
      <c r="B267" s="66"/>
      <c r="C267" s="78" t="s">
        <v>0</v>
      </c>
      <c r="D267" s="78" t="s">
        <v>0</v>
      </c>
      <c r="E267" s="53">
        <f t="shared" ref="E267:E270" si="104">SUM(F267:J267)</f>
        <v>0</v>
      </c>
      <c r="F267" s="54"/>
      <c r="G267" s="54"/>
      <c r="H267" s="54"/>
      <c r="I267" s="54"/>
      <c r="J267" s="54"/>
      <c r="K267" s="70"/>
      <c r="L267" s="70"/>
      <c r="M267" s="70"/>
      <c r="N267" s="70"/>
      <c r="O267" s="70"/>
      <c r="P267" s="70"/>
      <c r="Q267" s="70"/>
      <c r="R267" s="79"/>
      <c r="S267" s="70"/>
      <c r="T267" s="70"/>
      <c r="U267" s="70"/>
      <c r="V267" s="77"/>
      <c r="W267" s="70"/>
    </row>
    <row r="268" spans="1:23" s="14" customFormat="1" ht="12.75" customHeight="1" x14ac:dyDescent="0.2">
      <c r="A268" s="66"/>
      <c r="B268" s="66"/>
      <c r="C268" s="78" t="s">
        <v>1</v>
      </c>
      <c r="D268" s="78" t="s">
        <v>1</v>
      </c>
      <c r="E268" s="53">
        <f t="shared" si="104"/>
        <v>762275.62140000006</v>
      </c>
      <c r="F268" s="54">
        <v>53719.9614</v>
      </c>
      <c r="G268" s="54"/>
      <c r="H268" s="54"/>
      <c r="I268" s="54">
        <v>354277.83</v>
      </c>
      <c r="J268" s="54">
        <v>354277.83</v>
      </c>
      <c r="K268" s="70"/>
      <c r="L268" s="70"/>
      <c r="M268" s="70"/>
      <c r="N268" s="70"/>
      <c r="O268" s="70"/>
      <c r="P268" s="70"/>
      <c r="Q268" s="70"/>
      <c r="R268" s="79"/>
      <c r="S268" s="70"/>
      <c r="T268" s="70"/>
      <c r="U268" s="70"/>
      <c r="V268" s="77"/>
      <c r="W268" s="70"/>
    </row>
    <row r="269" spans="1:23" ht="12.75" customHeight="1" x14ac:dyDescent="0.2">
      <c r="A269" s="66"/>
      <c r="B269" s="66"/>
      <c r="C269" s="78" t="s">
        <v>2</v>
      </c>
      <c r="D269" s="78" t="s">
        <v>2</v>
      </c>
      <c r="E269" s="53">
        <f t="shared" si="104"/>
        <v>0</v>
      </c>
      <c r="F269" s="54"/>
      <c r="G269" s="54"/>
      <c r="H269" s="54"/>
      <c r="I269" s="54"/>
      <c r="J269" s="54"/>
      <c r="K269" s="70"/>
      <c r="L269" s="70"/>
      <c r="M269" s="70"/>
      <c r="N269" s="70"/>
      <c r="O269" s="70"/>
      <c r="P269" s="70"/>
      <c r="Q269" s="70"/>
      <c r="R269" s="79"/>
      <c r="S269" s="70"/>
      <c r="T269" s="70"/>
      <c r="U269" s="70"/>
      <c r="V269" s="77"/>
      <c r="W269" s="70"/>
    </row>
    <row r="270" spans="1:23" s="14" customFormat="1" ht="12.75" customHeight="1" x14ac:dyDescent="0.2">
      <c r="A270" s="66"/>
      <c r="B270" s="66"/>
      <c r="C270" s="78" t="s">
        <v>3</v>
      </c>
      <c r="D270" s="78" t="s">
        <v>3</v>
      </c>
      <c r="E270" s="53">
        <f t="shared" si="104"/>
        <v>0</v>
      </c>
      <c r="F270" s="54"/>
      <c r="G270" s="54"/>
      <c r="H270" s="54"/>
      <c r="I270" s="54"/>
      <c r="J270" s="54"/>
      <c r="K270" s="70"/>
      <c r="L270" s="70"/>
      <c r="M270" s="70"/>
      <c r="N270" s="70"/>
      <c r="O270" s="70"/>
      <c r="P270" s="70"/>
      <c r="Q270" s="70"/>
      <c r="R270" s="79"/>
      <c r="S270" s="70"/>
      <c r="T270" s="70"/>
      <c r="U270" s="70"/>
      <c r="V270" s="77"/>
      <c r="W270" s="70"/>
    </row>
    <row r="271" spans="1:23" s="14" customFormat="1" ht="12.75" x14ac:dyDescent="0.2">
      <c r="A271" s="66" t="s">
        <v>679</v>
      </c>
      <c r="B271" s="66"/>
      <c r="C271" s="67" t="s">
        <v>71</v>
      </c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67"/>
      <c r="P271" s="67"/>
      <c r="Q271" s="67"/>
      <c r="R271" s="67"/>
      <c r="S271" s="67"/>
      <c r="T271" s="67"/>
      <c r="U271" s="67"/>
      <c r="V271" s="67"/>
      <c r="W271" s="67"/>
    </row>
    <row r="272" spans="1:23" s="14" customFormat="1" ht="27" customHeight="1" x14ac:dyDescent="0.2">
      <c r="A272" s="66" t="s">
        <v>115</v>
      </c>
      <c r="B272" s="66"/>
      <c r="C272" s="68" t="s">
        <v>198</v>
      </c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</row>
    <row r="273" spans="1:23" s="14" customFormat="1" ht="30" customHeight="1" x14ac:dyDescent="0.2">
      <c r="A273" s="66"/>
      <c r="B273" s="66"/>
      <c r="C273" s="69" t="s">
        <v>263</v>
      </c>
      <c r="D273" s="69" t="s">
        <v>263</v>
      </c>
      <c r="E273" s="69"/>
      <c r="F273" s="69"/>
      <c r="G273" s="69"/>
      <c r="H273" s="69"/>
      <c r="I273" s="69"/>
      <c r="J273" s="52"/>
      <c r="K273" s="70" t="s">
        <v>13</v>
      </c>
      <c r="L273" s="70"/>
      <c r="M273" s="70" t="s">
        <v>44</v>
      </c>
      <c r="N273" s="70"/>
      <c r="O273" s="70" t="s">
        <v>71</v>
      </c>
      <c r="P273" s="70" t="s">
        <v>71</v>
      </c>
      <c r="Q273" s="70" t="s">
        <v>71</v>
      </c>
      <c r="R273" s="79"/>
      <c r="S273" s="70"/>
      <c r="T273" s="70"/>
      <c r="U273" s="70" t="s">
        <v>150</v>
      </c>
      <c r="V273" s="77" t="s">
        <v>412</v>
      </c>
      <c r="W273" s="70"/>
    </row>
    <row r="274" spans="1:23" s="14" customFormat="1" ht="12.75" customHeight="1" x14ac:dyDescent="0.2">
      <c r="A274" s="66"/>
      <c r="B274" s="66"/>
      <c r="C274" s="78" t="s">
        <v>5</v>
      </c>
      <c r="D274" s="78" t="s">
        <v>5</v>
      </c>
      <c r="E274" s="53">
        <f>SUM(F274:J274)</f>
        <v>64511.403999999995</v>
      </c>
      <c r="F274" s="54">
        <f t="shared" ref="F274" si="105">SUM(F275:F278)</f>
        <v>24270.53</v>
      </c>
      <c r="G274" s="54"/>
      <c r="H274" s="54"/>
      <c r="I274" s="54">
        <f t="shared" ref="I274:J274" si="106">SUM(I275:I278)</f>
        <v>22116.73</v>
      </c>
      <c r="J274" s="54">
        <f t="shared" si="106"/>
        <v>18124.144</v>
      </c>
      <c r="K274" s="70"/>
      <c r="L274" s="70"/>
      <c r="M274" s="70"/>
      <c r="N274" s="70"/>
      <c r="O274" s="70"/>
      <c r="P274" s="70"/>
      <c r="Q274" s="70"/>
      <c r="R274" s="79"/>
      <c r="S274" s="70"/>
      <c r="T274" s="70"/>
      <c r="U274" s="70"/>
      <c r="V274" s="77"/>
      <c r="W274" s="70"/>
    </row>
    <row r="275" spans="1:23" s="14" customFormat="1" ht="12.75" customHeight="1" x14ac:dyDescent="0.2">
      <c r="A275" s="66"/>
      <c r="B275" s="66"/>
      <c r="C275" s="78" t="s">
        <v>0</v>
      </c>
      <c r="D275" s="78" t="s">
        <v>0</v>
      </c>
      <c r="E275" s="53">
        <f t="shared" ref="E275:E278" si="107">SUM(F275:J275)</f>
        <v>0</v>
      </c>
      <c r="F275" s="54"/>
      <c r="G275" s="54"/>
      <c r="H275" s="54"/>
      <c r="I275" s="54"/>
      <c r="J275" s="54"/>
      <c r="K275" s="70"/>
      <c r="L275" s="70"/>
      <c r="M275" s="70"/>
      <c r="N275" s="70"/>
      <c r="O275" s="70"/>
      <c r="P275" s="70"/>
      <c r="Q275" s="70"/>
      <c r="R275" s="79"/>
      <c r="S275" s="70"/>
      <c r="T275" s="70"/>
      <c r="U275" s="70"/>
      <c r="V275" s="77"/>
      <c r="W275" s="70"/>
    </row>
    <row r="276" spans="1:23" s="14" customFormat="1" ht="12.75" customHeight="1" x14ac:dyDescent="0.2">
      <c r="A276" s="66"/>
      <c r="B276" s="66"/>
      <c r="C276" s="78" t="s">
        <v>1</v>
      </c>
      <c r="D276" s="78" t="s">
        <v>1</v>
      </c>
      <c r="E276" s="53">
        <f t="shared" si="107"/>
        <v>64511.403999999995</v>
      </c>
      <c r="F276" s="54">
        <v>24270.53</v>
      </c>
      <c r="G276" s="54"/>
      <c r="H276" s="54"/>
      <c r="I276" s="54">
        <v>22116.73</v>
      </c>
      <c r="J276" s="54">
        <v>18124.144</v>
      </c>
      <c r="K276" s="70"/>
      <c r="L276" s="70"/>
      <c r="M276" s="70"/>
      <c r="N276" s="70"/>
      <c r="O276" s="70"/>
      <c r="P276" s="70"/>
      <c r="Q276" s="70"/>
      <c r="R276" s="79"/>
      <c r="S276" s="70"/>
      <c r="T276" s="70"/>
      <c r="U276" s="70"/>
      <c r="V276" s="77"/>
      <c r="W276" s="70"/>
    </row>
    <row r="277" spans="1:23" ht="12.75" customHeight="1" x14ac:dyDescent="0.2">
      <c r="A277" s="66"/>
      <c r="B277" s="66"/>
      <c r="C277" s="78" t="s">
        <v>2</v>
      </c>
      <c r="D277" s="78" t="s">
        <v>2</v>
      </c>
      <c r="E277" s="53">
        <f t="shared" si="107"/>
        <v>0</v>
      </c>
      <c r="F277" s="54"/>
      <c r="G277" s="54"/>
      <c r="H277" s="54"/>
      <c r="I277" s="54"/>
      <c r="J277" s="54"/>
      <c r="K277" s="70"/>
      <c r="L277" s="70"/>
      <c r="M277" s="70"/>
      <c r="N277" s="70"/>
      <c r="O277" s="70"/>
      <c r="P277" s="70"/>
      <c r="Q277" s="70"/>
      <c r="R277" s="79"/>
      <c r="S277" s="70"/>
      <c r="T277" s="70"/>
      <c r="U277" s="70"/>
      <c r="V277" s="77"/>
      <c r="W277" s="70"/>
    </row>
    <row r="278" spans="1:23" s="14" customFormat="1" ht="12.75" customHeight="1" x14ac:dyDescent="0.2">
      <c r="A278" s="66"/>
      <c r="B278" s="66"/>
      <c r="C278" s="78" t="s">
        <v>3</v>
      </c>
      <c r="D278" s="78" t="s">
        <v>3</v>
      </c>
      <c r="E278" s="53">
        <f t="shared" si="107"/>
        <v>0</v>
      </c>
      <c r="F278" s="54"/>
      <c r="G278" s="54"/>
      <c r="H278" s="54"/>
      <c r="I278" s="54"/>
      <c r="J278" s="54"/>
      <c r="K278" s="70"/>
      <c r="L278" s="70"/>
      <c r="M278" s="70"/>
      <c r="N278" s="70"/>
      <c r="O278" s="70"/>
      <c r="P278" s="70"/>
      <c r="Q278" s="70"/>
      <c r="R278" s="79"/>
      <c r="S278" s="70"/>
      <c r="T278" s="70"/>
      <c r="U278" s="70"/>
      <c r="V278" s="77"/>
      <c r="W278" s="70"/>
    </row>
    <row r="279" spans="1:23" s="14" customFormat="1" ht="12.75" x14ac:dyDescent="0.2">
      <c r="A279" s="66" t="s">
        <v>680</v>
      </c>
      <c r="B279" s="66"/>
      <c r="C279" s="67" t="s">
        <v>47</v>
      </c>
      <c r="D279" s="67"/>
      <c r="E279" s="67"/>
      <c r="F279" s="67"/>
      <c r="G279" s="67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</row>
    <row r="280" spans="1:23" s="14" customFormat="1" ht="53.25" customHeight="1" x14ac:dyDescent="0.2">
      <c r="A280" s="66" t="s">
        <v>115</v>
      </c>
      <c r="B280" s="66"/>
      <c r="C280" s="68" t="s">
        <v>190</v>
      </c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</row>
    <row r="281" spans="1:23" s="14" customFormat="1" ht="12.75" customHeight="1" x14ac:dyDescent="0.2">
      <c r="A281" s="66"/>
      <c r="B281" s="66"/>
      <c r="C281" s="82" t="s">
        <v>264</v>
      </c>
      <c r="D281" s="82" t="s">
        <v>264</v>
      </c>
      <c r="E281" s="82"/>
      <c r="F281" s="82"/>
      <c r="G281" s="82"/>
      <c r="H281" s="82"/>
      <c r="I281" s="82"/>
      <c r="J281" s="59"/>
      <c r="K281" s="70" t="s">
        <v>24</v>
      </c>
      <c r="L281" s="70"/>
      <c r="M281" s="70" t="s">
        <v>44</v>
      </c>
      <c r="N281" s="70"/>
      <c r="O281" s="70" t="s">
        <v>118</v>
      </c>
      <c r="P281" s="70" t="s">
        <v>47</v>
      </c>
      <c r="Q281" s="70" t="s">
        <v>118</v>
      </c>
      <c r="R281" s="79"/>
      <c r="S281" s="70" t="s">
        <v>30</v>
      </c>
      <c r="T281" s="70" t="s">
        <v>43</v>
      </c>
      <c r="U281" s="70" t="s">
        <v>32</v>
      </c>
      <c r="V281" s="77" t="s">
        <v>499</v>
      </c>
      <c r="W281" s="70" t="s">
        <v>461</v>
      </c>
    </row>
    <row r="282" spans="1:23" s="14" customFormat="1" ht="12.75" customHeight="1" x14ac:dyDescent="0.2">
      <c r="A282" s="66"/>
      <c r="B282" s="66"/>
      <c r="C282" s="82" t="s">
        <v>5</v>
      </c>
      <c r="D282" s="82" t="s">
        <v>5</v>
      </c>
      <c r="E282" s="57">
        <f>SUM(F282:J282)</f>
        <v>1051900.5717000002</v>
      </c>
      <c r="F282" s="54">
        <f t="shared" ref="F282:J282" si="108">SUM(F283:F286)</f>
        <v>40900.758600000001</v>
      </c>
      <c r="G282" s="54">
        <f t="shared" si="108"/>
        <v>382063.56000000006</v>
      </c>
      <c r="H282" s="54">
        <f t="shared" si="108"/>
        <v>296988.55099999998</v>
      </c>
      <c r="I282" s="56">
        <f t="shared" si="108"/>
        <v>331947.70209999999</v>
      </c>
      <c r="J282" s="56">
        <f t="shared" si="108"/>
        <v>0</v>
      </c>
      <c r="K282" s="70"/>
      <c r="L282" s="70"/>
      <c r="M282" s="70"/>
      <c r="N282" s="70"/>
      <c r="O282" s="70"/>
      <c r="P282" s="70"/>
      <c r="Q282" s="70"/>
      <c r="R282" s="79"/>
      <c r="S282" s="70"/>
      <c r="T282" s="70"/>
      <c r="U282" s="70"/>
      <c r="V282" s="77"/>
      <c r="W282" s="70"/>
    </row>
    <row r="283" spans="1:23" s="14" customFormat="1" ht="12.75" customHeight="1" x14ac:dyDescent="0.2">
      <c r="A283" s="66"/>
      <c r="B283" s="66"/>
      <c r="C283" s="82" t="s">
        <v>0</v>
      </c>
      <c r="D283" s="82" t="s">
        <v>0</v>
      </c>
      <c r="E283" s="57">
        <f t="shared" ref="E283:E286" si="109">SUM(F283:J283)</f>
        <v>87947.217000000004</v>
      </c>
      <c r="F283" s="54">
        <v>2637.6170000000002</v>
      </c>
      <c r="G283" s="54">
        <v>85309.6</v>
      </c>
      <c r="H283" s="54"/>
      <c r="I283" s="56"/>
      <c r="J283" s="56"/>
      <c r="K283" s="70"/>
      <c r="L283" s="70"/>
      <c r="M283" s="70"/>
      <c r="N283" s="70"/>
      <c r="O283" s="70"/>
      <c r="P283" s="70"/>
      <c r="Q283" s="70"/>
      <c r="R283" s="79"/>
      <c r="S283" s="70"/>
      <c r="T283" s="70"/>
      <c r="U283" s="70"/>
      <c r="V283" s="77"/>
      <c r="W283" s="70"/>
    </row>
    <row r="284" spans="1:23" s="14" customFormat="1" ht="12.75" customHeight="1" x14ac:dyDescent="0.2">
      <c r="A284" s="66"/>
      <c r="B284" s="66"/>
      <c r="C284" s="82" t="s">
        <v>1</v>
      </c>
      <c r="D284" s="82" t="s">
        <v>1</v>
      </c>
      <c r="E284" s="57">
        <f t="shared" si="109"/>
        <v>963953.35470000003</v>
      </c>
      <c r="F284" s="54">
        <v>38263.141600000003</v>
      </c>
      <c r="G284" s="54">
        <v>296753.96000000002</v>
      </c>
      <c r="H284" s="54">
        <v>296988.55099999998</v>
      </c>
      <c r="I284" s="56">
        <v>331947.70209999999</v>
      </c>
      <c r="J284" s="56"/>
      <c r="K284" s="70"/>
      <c r="L284" s="70"/>
      <c r="M284" s="70"/>
      <c r="N284" s="70"/>
      <c r="O284" s="70"/>
      <c r="P284" s="70"/>
      <c r="Q284" s="70"/>
      <c r="R284" s="79"/>
      <c r="S284" s="70"/>
      <c r="T284" s="70"/>
      <c r="U284" s="70"/>
      <c r="V284" s="77"/>
      <c r="W284" s="70"/>
    </row>
    <row r="285" spans="1:23" s="14" customFormat="1" ht="12.75" customHeight="1" x14ac:dyDescent="0.2">
      <c r="A285" s="66"/>
      <c r="B285" s="66"/>
      <c r="C285" s="78" t="s">
        <v>2</v>
      </c>
      <c r="D285" s="78" t="s">
        <v>2</v>
      </c>
      <c r="E285" s="57">
        <f t="shared" si="109"/>
        <v>0</v>
      </c>
      <c r="F285" s="54"/>
      <c r="G285" s="54"/>
      <c r="H285" s="54"/>
      <c r="I285" s="54"/>
      <c r="J285" s="54"/>
      <c r="K285" s="70"/>
      <c r="L285" s="70"/>
      <c r="M285" s="70"/>
      <c r="N285" s="70"/>
      <c r="O285" s="70"/>
      <c r="P285" s="70"/>
      <c r="Q285" s="70"/>
      <c r="R285" s="79"/>
      <c r="S285" s="70"/>
      <c r="T285" s="70"/>
      <c r="U285" s="70"/>
      <c r="V285" s="77"/>
      <c r="W285" s="70"/>
    </row>
    <row r="286" spans="1:23" s="14" customFormat="1" ht="12.75" customHeight="1" x14ac:dyDescent="0.2">
      <c r="A286" s="66"/>
      <c r="B286" s="66"/>
      <c r="C286" s="78" t="s">
        <v>3</v>
      </c>
      <c r="D286" s="78" t="s">
        <v>3</v>
      </c>
      <c r="E286" s="57">
        <f t="shared" si="109"/>
        <v>0</v>
      </c>
      <c r="F286" s="54"/>
      <c r="G286" s="54"/>
      <c r="H286" s="54"/>
      <c r="I286" s="54"/>
      <c r="J286" s="54"/>
      <c r="K286" s="70"/>
      <c r="L286" s="70"/>
      <c r="M286" s="70"/>
      <c r="N286" s="70"/>
      <c r="O286" s="70"/>
      <c r="P286" s="70"/>
      <c r="Q286" s="70"/>
      <c r="R286" s="79"/>
      <c r="S286" s="70"/>
      <c r="T286" s="70"/>
      <c r="U286" s="70"/>
      <c r="V286" s="77"/>
      <c r="W286" s="70"/>
    </row>
    <row r="287" spans="1:23" s="14" customFormat="1" ht="12.75" x14ac:dyDescent="0.2">
      <c r="A287" s="66" t="s">
        <v>681</v>
      </c>
      <c r="B287" s="66"/>
      <c r="C287" s="67" t="s">
        <v>47</v>
      </c>
      <c r="D287" s="67"/>
      <c r="E287" s="67"/>
      <c r="F287" s="67"/>
      <c r="G287" s="67"/>
      <c r="H287" s="67"/>
      <c r="I287" s="67"/>
      <c r="J287" s="67"/>
      <c r="K287" s="67"/>
      <c r="L287" s="67"/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7"/>
    </row>
    <row r="288" spans="1:23" s="14" customFormat="1" ht="29.25" customHeight="1" x14ac:dyDescent="0.2">
      <c r="A288" s="66" t="s">
        <v>115</v>
      </c>
      <c r="B288" s="66"/>
      <c r="C288" s="68" t="s">
        <v>191</v>
      </c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</row>
    <row r="289" spans="1:23" s="14" customFormat="1" ht="12.75" customHeight="1" x14ac:dyDescent="0.2">
      <c r="A289" s="66"/>
      <c r="B289" s="66"/>
      <c r="C289" s="82" t="s">
        <v>265</v>
      </c>
      <c r="D289" s="82" t="s">
        <v>265</v>
      </c>
      <c r="E289" s="82"/>
      <c r="F289" s="82"/>
      <c r="G289" s="82"/>
      <c r="H289" s="82"/>
      <c r="I289" s="82"/>
      <c r="J289" s="59"/>
      <c r="K289" s="70" t="s">
        <v>22</v>
      </c>
      <c r="L289" s="70"/>
      <c r="M289" s="70" t="s">
        <v>44</v>
      </c>
      <c r="N289" s="70"/>
      <c r="O289" s="70" t="s">
        <v>118</v>
      </c>
      <c r="P289" s="70" t="s">
        <v>47</v>
      </c>
      <c r="Q289" s="70" t="s">
        <v>118</v>
      </c>
      <c r="R289" s="79" t="s">
        <v>266</v>
      </c>
      <c r="S289" s="70"/>
      <c r="T289" s="70" t="s">
        <v>36</v>
      </c>
      <c r="U289" s="84" t="s">
        <v>31</v>
      </c>
      <c r="V289" s="77" t="s">
        <v>499</v>
      </c>
      <c r="W289" s="70" t="s">
        <v>267</v>
      </c>
    </row>
    <row r="290" spans="1:23" s="14" customFormat="1" ht="12.75" customHeight="1" x14ac:dyDescent="0.2">
      <c r="A290" s="66"/>
      <c r="B290" s="66"/>
      <c r="C290" s="82" t="s">
        <v>5</v>
      </c>
      <c r="D290" s="82" t="s">
        <v>5</v>
      </c>
      <c r="E290" s="57">
        <f>SUM(F290:J290)</f>
        <v>122729.63</v>
      </c>
      <c r="F290" s="53">
        <f t="shared" ref="F290" si="110">SUM(F291:F294)</f>
        <v>122729.63</v>
      </c>
      <c r="G290" s="56"/>
      <c r="H290" s="56"/>
      <c r="I290" s="56">
        <f t="shared" ref="I290:J290" si="111">SUM(I291:I294)</f>
        <v>0</v>
      </c>
      <c r="J290" s="56">
        <f t="shared" si="111"/>
        <v>0</v>
      </c>
      <c r="K290" s="70"/>
      <c r="L290" s="70"/>
      <c r="M290" s="70"/>
      <c r="N290" s="70"/>
      <c r="O290" s="70"/>
      <c r="P290" s="70"/>
      <c r="Q290" s="70"/>
      <c r="R290" s="79"/>
      <c r="S290" s="70"/>
      <c r="T290" s="70"/>
      <c r="U290" s="84"/>
      <c r="V290" s="77"/>
      <c r="W290" s="70"/>
    </row>
    <row r="291" spans="1:23" s="14" customFormat="1" ht="12.75" customHeight="1" x14ac:dyDescent="0.2">
      <c r="A291" s="66"/>
      <c r="B291" s="66"/>
      <c r="C291" s="82" t="s">
        <v>0</v>
      </c>
      <c r="D291" s="82" t="s">
        <v>0</v>
      </c>
      <c r="E291" s="57">
        <f t="shared" ref="E291:E294" si="112">SUM(F291:J291)</f>
        <v>84608.8</v>
      </c>
      <c r="F291" s="54">
        <v>84608.8</v>
      </c>
      <c r="G291" s="56"/>
      <c r="H291" s="56"/>
      <c r="I291" s="56"/>
      <c r="J291" s="56"/>
      <c r="K291" s="70"/>
      <c r="L291" s="70"/>
      <c r="M291" s="70"/>
      <c r="N291" s="70"/>
      <c r="O291" s="70"/>
      <c r="P291" s="70"/>
      <c r="Q291" s="70"/>
      <c r="R291" s="79"/>
      <c r="S291" s="70"/>
      <c r="T291" s="70"/>
      <c r="U291" s="84"/>
      <c r="V291" s="77"/>
      <c r="W291" s="70"/>
    </row>
    <row r="292" spans="1:23" s="14" customFormat="1" ht="12.75" customHeight="1" x14ac:dyDescent="0.2">
      <c r="A292" s="66"/>
      <c r="B292" s="66"/>
      <c r="C292" s="82" t="s">
        <v>1</v>
      </c>
      <c r="D292" s="82" t="s">
        <v>1</v>
      </c>
      <c r="E292" s="57">
        <f t="shared" si="112"/>
        <v>38120.83</v>
      </c>
      <c r="F292" s="54">
        <v>38120.83</v>
      </c>
      <c r="G292" s="56"/>
      <c r="H292" s="56"/>
      <c r="I292" s="56"/>
      <c r="J292" s="56"/>
      <c r="K292" s="70"/>
      <c r="L292" s="70"/>
      <c r="M292" s="70"/>
      <c r="N292" s="70"/>
      <c r="O292" s="70"/>
      <c r="P292" s="70"/>
      <c r="Q292" s="70"/>
      <c r="R292" s="79"/>
      <c r="S292" s="70"/>
      <c r="T292" s="70"/>
      <c r="U292" s="84"/>
      <c r="V292" s="77"/>
      <c r="W292" s="70"/>
    </row>
    <row r="293" spans="1:23" s="14" customFormat="1" ht="12.75" customHeight="1" x14ac:dyDescent="0.2">
      <c r="A293" s="66"/>
      <c r="B293" s="66"/>
      <c r="C293" s="78" t="s">
        <v>2</v>
      </c>
      <c r="D293" s="78" t="s">
        <v>2</v>
      </c>
      <c r="E293" s="57">
        <f t="shared" si="112"/>
        <v>0</v>
      </c>
      <c r="F293" s="54"/>
      <c r="G293" s="54"/>
      <c r="H293" s="54"/>
      <c r="I293" s="54"/>
      <c r="J293" s="54"/>
      <c r="K293" s="70"/>
      <c r="L293" s="70"/>
      <c r="M293" s="70"/>
      <c r="N293" s="70"/>
      <c r="O293" s="70"/>
      <c r="P293" s="70"/>
      <c r="Q293" s="70"/>
      <c r="R293" s="79"/>
      <c r="S293" s="70"/>
      <c r="T293" s="70"/>
      <c r="U293" s="84"/>
      <c r="V293" s="77"/>
      <c r="W293" s="70"/>
    </row>
    <row r="294" spans="1:23" s="14" customFormat="1" ht="12.75" customHeight="1" x14ac:dyDescent="0.2">
      <c r="A294" s="66"/>
      <c r="B294" s="66"/>
      <c r="C294" s="78" t="s">
        <v>3</v>
      </c>
      <c r="D294" s="78" t="s">
        <v>3</v>
      </c>
      <c r="E294" s="57">
        <f t="shared" si="112"/>
        <v>0</v>
      </c>
      <c r="F294" s="54"/>
      <c r="G294" s="54"/>
      <c r="H294" s="54"/>
      <c r="I294" s="54"/>
      <c r="J294" s="54"/>
      <c r="K294" s="70"/>
      <c r="L294" s="70"/>
      <c r="M294" s="70"/>
      <c r="N294" s="70"/>
      <c r="O294" s="70"/>
      <c r="P294" s="70"/>
      <c r="Q294" s="70"/>
      <c r="R294" s="79"/>
      <c r="S294" s="70"/>
      <c r="T294" s="70"/>
      <c r="U294" s="84"/>
      <c r="V294" s="77"/>
      <c r="W294" s="70"/>
    </row>
    <row r="295" spans="1:23" ht="12.75" x14ac:dyDescent="0.2">
      <c r="A295" s="66" t="s">
        <v>682</v>
      </c>
      <c r="B295" s="66"/>
      <c r="C295" s="67" t="s">
        <v>47</v>
      </c>
      <c r="D295" s="67"/>
      <c r="E295" s="67"/>
      <c r="F295" s="67"/>
      <c r="G295" s="67"/>
      <c r="H295" s="67"/>
      <c r="I295" s="67"/>
      <c r="J295" s="67"/>
      <c r="K295" s="67"/>
      <c r="L295" s="67"/>
      <c r="M295" s="67"/>
      <c r="N295" s="67"/>
      <c r="O295" s="67"/>
      <c r="P295" s="67"/>
      <c r="Q295" s="67"/>
      <c r="R295" s="67"/>
      <c r="S295" s="67"/>
      <c r="T295" s="67"/>
      <c r="U295" s="67"/>
      <c r="V295" s="67"/>
      <c r="W295" s="67"/>
    </row>
    <row r="296" spans="1:23" s="14" customFormat="1" ht="54" customHeight="1" x14ac:dyDescent="0.2">
      <c r="A296" s="66" t="s">
        <v>115</v>
      </c>
      <c r="B296" s="66"/>
      <c r="C296" s="68" t="s">
        <v>268</v>
      </c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</row>
    <row r="297" spans="1:23" s="14" customFormat="1" ht="12.75" customHeight="1" x14ac:dyDescent="0.2">
      <c r="A297" s="66"/>
      <c r="B297" s="66"/>
      <c r="C297" s="83" t="s">
        <v>498</v>
      </c>
      <c r="D297" s="83" t="s">
        <v>192</v>
      </c>
      <c r="E297" s="83"/>
      <c r="F297" s="83"/>
      <c r="G297" s="83"/>
      <c r="H297" s="83"/>
      <c r="I297" s="83"/>
      <c r="J297" s="55"/>
      <c r="K297" s="84" t="s">
        <v>13</v>
      </c>
      <c r="L297" s="70"/>
      <c r="M297" s="70" t="s">
        <v>44</v>
      </c>
      <c r="N297" s="70"/>
      <c r="O297" s="70" t="s">
        <v>118</v>
      </c>
      <c r="P297" s="70" t="s">
        <v>47</v>
      </c>
      <c r="Q297" s="70" t="s">
        <v>118</v>
      </c>
      <c r="R297" s="79"/>
      <c r="S297" s="70" t="s">
        <v>30</v>
      </c>
      <c r="T297" s="70" t="s">
        <v>8</v>
      </c>
      <c r="U297" s="70" t="s">
        <v>32</v>
      </c>
      <c r="V297" s="77" t="s">
        <v>499</v>
      </c>
      <c r="W297" s="70"/>
    </row>
    <row r="298" spans="1:23" s="14" customFormat="1" ht="12.75" customHeight="1" x14ac:dyDescent="0.2">
      <c r="A298" s="66"/>
      <c r="B298" s="66"/>
      <c r="C298" s="82" t="s">
        <v>5</v>
      </c>
      <c r="D298" s="82" t="s">
        <v>5</v>
      </c>
      <c r="E298" s="57">
        <f>SUM(F298:J298)</f>
        <v>696570.30420000001</v>
      </c>
      <c r="F298" s="54">
        <f t="shared" ref="F298:J298" si="113">SUM(F299:F302)</f>
        <v>19138.494200000001</v>
      </c>
      <c r="G298" s="56">
        <f t="shared" si="113"/>
        <v>557431.81000000006</v>
      </c>
      <c r="H298" s="56">
        <f t="shared" si="113"/>
        <v>120000</v>
      </c>
      <c r="I298" s="56">
        <f t="shared" si="113"/>
        <v>0</v>
      </c>
      <c r="J298" s="56">
        <f t="shared" si="113"/>
        <v>0</v>
      </c>
      <c r="K298" s="84"/>
      <c r="L298" s="70"/>
      <c r="M298" s="70"/>
      <c r="N298" s="70"/>
      <c r="O298" s="70"/>
      <c r="P298" s="70"/>
      <c r="Q298" s="70"/>
      <c r="R298" s="79"/>
      <c r="S298" s="70"/>
      <c r="T298" s="70"/>
      <c r="U298" s="70"/>
      <c r="V298" s="77"/>
      <c r="W298" s="70"/>
    </row>
    <row r="299" spans="1:23" s="14" customFormat="1" ht="12.75" customHeight="1" x14ac:dyDescent="0.2">
      <c r="A299" s="66"/>
      <c r="B299" s="66"/>
      <c r="C299" s="82" t="s">
        <v>0</v>
      </c>
      <c r="D299" s="82" t="s">
        <v>0</v>
      </c>
      <c r="E299" s="57">
        <f t="shared" ref="E299:E302" si="114">SUM(F299:J299)</f>
        <v>240000</v>
      </c>
      <c r="F299" s="54"/>
      <c r="G299" s="54">
        <v>120000</v>
      </c>
      <c r="H299" s="54">
        <v>120000</v>
      </c>
      <c r="I299" s="56"/>
      <c r="J299" s="56"/>
      <c r="K299" s="84"/>
      <c r="L299" s="70"/>
      <c r="M299" s="70"/>
      <c r="N299" s="70"/>
      <c r="O299" s="70"/>
      <c r="P299" s="70"/>
      <c r="Q299" s="70"/>
      <c r="R299" s="79"/>
      <c r="S299" s="70"/>
      <c r="T299" s="70"/>
      <c r="U299" s="70"/>
      <c r="V299" s="77"/>
      <c r="W299" s="70"/>
    </row>
    <row r="300" spans="1:23" s="14" customFormat="1" ht="12.75" customHeight="1" x14ac:dyDescent="0.2">
      <c r="A300" s="66"/>
      <c r="B300" s="66"/>
      <c r="C300" s="78" t="s">
        <v>1</v>
      </c>
      <c r="D300" s="78" t="s">
        <v>1</v>
      </c>
      <c r="E300" s="57">
        <f t="shared" si="114"/>
        <v>456570.30420000001</v>
      </c>
      <c r="F300" s="54">
        <v>19138.494200000001</v>
      </c>
      <c r="G300" s="54">
        <v>437431.81</v>
      </c>
      <c r="H300" s="54"/>
      <c r="I300" s="54"/>
      <c r="J300" s="54"/>
      <c r="K300" s="84"/>
      <c r="L300" s="70"/>
      <c r="M300" s="70"/>
      <c r="N300" s="70"/>
      <c r="O300" s="70"/>
      <c r="P300" s="70"/>
      <c r="Q300" s="70"/>
      <c r="R300" s="79"/>
      <c r="S300" s="70"/>
      <c r="T300" s="70"/>
      <c r="U300" s="70"/>
      <c r="V300" s="77"/>
      <c r="W300" s="70"/>
    </row>
    <row r="301" spans="1:23" s="14" customFormat="1" ht="12.75" customHeight="1" x14ac:dyDescent="0.2">
      <c r="A301" s="66"/>
      <c r="B301" s="66"/>
      <c r="C301" s="78" t="s">
        <v>2</v>
      </c>
      <c r="D301" s="78" t="s">
        <v>2</v>
      </c>
      <c r="E301" s="57">
        <f t="shared" si="114"/>
        <v>0</v>
      </c>
      <c r="F301" s="54"/>
      <c r="G301" s="54"/>
      <c r="H301" s="54"/>
      <c r="I301" s="54"/>
      <c r="J301" s="54"/>
      <c r="K301" s="84"/>
      <c r="L301" s="70"/>
      <c r="M301" s="70"/>
      <c r="N301" s="70"/>
      <c r="O301" s="70"/>
      <c r="P301" s="70"/>
      <c r="Q301" s="70"/>
      <c r="R301" s="79"/>
      <c r="S301" s="70"/>
      <c r="T301" s="70"/>
      <c r="U301" s="70"/>
      <c r="V301" s="77"/>
      <c r="W301" s="70"/>
    </row>
    <row r="302" spans="1:23" s="14" customFormat="1" ht="12.75" customHeight="1" x14ac:dyDescent="0.2">
      <c r="A302" s="66"/>
      <c r="B302" s="66"/>
      <c r="C302" s="78" t="s">
        <v>3</v>
      </c>
      <c r="D302" s="78" t="s">
        <v>3</v>
      </c>
      <c r="E302" s="57">
        <f t="shared" si="114"/>
        <v>0</v>
      </c>
      <c r="F302" s="54"/>
      <c r="G302" s="54"/>
      <c r="H302" s="54"/>
      <c r="I302" s="54"/>
      <c r="J302" s="54"/>
      <c r="K302" s="84"/>
      <c r="L302" s="70"/>
      <c r="M302" s="70"/>
      <c r="N302" s="70"/>
      <c r="O302" s="70"/>
      <c r="P302" s="70"/>
      <c r="Q302" s="70"/>
      <c r="R302" s="79"/>
      <c r="S302" s="70"/>
      <c r="T302" s="70"/>
      <c r="U302" s="70"/>
      <c r="V302" s="77"/>
      <c r="W302" s="70"/>
    </row>
    <row r="303" spans="1:23" ht="12.75" x14ac:dyDescent="0.2">
      <c r="A303" s="66" t="s">
        <v>683</v>
      </c>
      <c r="B303" s="66"/>
      <c r="C303" s="67" t="s">
        <v>47</v>
      </c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67"/>
      <c r="O303" s="67"/>
      <c r="P303" s="67"/>
      <c r="Q303" s="67"/>
      <c r="R303" s="67"/>
      <c r="S303" s="67"/>
      <c r="T303" s="67"/>
      <c r="U303" s="67"/>
      <c r="V303" s="67"/>
      <c r="W303" s="67"/>
    </row>
    <row r="304" spans="1:23" s="14" customFormat="1" ht="28.5" customHeight="1" x14ac:dyDescent="0.2">
      <c r="A304" s="66" t="s">
        <v>115</v>
      </c>
      <c r="B304" s="66"/>
      <c r="C304" s="68" t="s">
        <v>189</v>
      </c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</row>
    <row r="305" spans="1:23" s="14" customFormat="1" ht="27" customHeight="1" x14ac:dyDescent="0.2">
      <c r="A305" s="66"/>
      <c r="B305" s="66"/>
      <c r="C305" s="83" t="s">
        <v>131</v>
      </c>
      <c r="D305" s="83" t="s">
        <v>192</v>
      </c>
      <c r="E305" s="83"/>
      <c r="F305" s="83"/>
      <c r="G305" s="83"/>
      <c r="H305" s="83"/>
      <c r="I305" s="83"/>
      <c r="J305" s="55"/>
      <c r="K305" s="84" t="s">
        <v>269</v>
      </c>
      <c r="L305" s="70"/>
      <c r="M305" s="70" t="s">
        <v>11</v>
      </c>
      <c r="N305" s="70"/>
      <c r="O305" s="70" t="s">
        <v>113</v>
      </c>
      <c r="P305" s="70"/>
      <c r="Q305" s="70" t="s">
        <v>130</v>
      </c>
      <c r="R305" s="79"/>
      <c r="S305" s="70" t="s">
        <v>7</v>
      </c>
      <c r="T305" s="70" t="s">
        <v>113</v>
      </c>
      <c r="U305" s="70" t="s">
        <v>32</v>
      </c>
      <c r="V305" s="77" t="s">
        <v>412</v>
      </c>
      <c r="W305" s="70"/>
    </row>
    <row r="306" spans="1:23" s="14" customFormat="1" ht="12.75" customHeight="1" x14ac:dyDescent="0.2">
      <c r="A306" s="66"/>
      <c r="B306" s="66"/>
      <c r="C306" s="82" t="s">
        <v>5</v>
      </c>
      <c r="D306" s="82" t="s">
        <v>5</v>
      </c>
      <c r="E306" s="57">
        <f>SUM(F306:J306)</f>
        <v>90463.593759999989</v>
      </c>
      <c r="F306" s="54">
        <f t="shared" ref="F306" si="115">SUM(F307:F310)</f>
        <v>90463.593759999989</v>
      </c>
      <c r="G306" s="56"/>
      <c r="H306" s="56"/>
      <c r="I306" s="56">
        <f t="shared" ref="I306:J306" si="116">SUM(I307:I310)</f>
        <v>0</v>
      </c>
      <c r="J306" s="56">
        <f t="shared" si="116"/>
        <v>0</v>
      </c>
      <c r="K306" s="84"/>
      <c r="L306" s="70"/>
      <c r="M306" s="70"/>
      <c r="N306" s="70"/>
      <c r="O306" s="70"/>
      <c r="P306" s="70"/>
      <c r="Q306" s="70"/>
      <c r="R306" s="79"/>
      <c r="S306" s="70"/>
      <c r="T306" s="70"/>
      <c r="U306" s="70"/>
      <c r="V306" s="77"/>
      <c r="W306" s="70"/>
    </row>
    <row r="307" spans="1:23" s="14" customFormat="1" ht="12.75" customHeight="1" x14ac:dyDescent="0.2">
      <c r="A307" s="66"/>
      <c r="B307" s="66"/>
      <c r="C307" s="82" t="s">
        <v>0</v>
      </c>
      <c r="D307" s="82" t="s">
        <v>0</v>
      </c>
      <c r="E307" s="57">
        <f t="shared" ref="E307:E310" si="117">SUM(F307:J307)</f>
        <v>0</v>
      </c>
      <c r="F307" s="54"/>
      <c r="G307" s="56"/>
      <c r="H307" s="56"/>
      <c r="I307" s="56"/>
      <c r="J307" s="56"/>
      <c r="K307" s="84"/>
      <c r="L307" s="70"/>
      <c r="M307" s="70"/>
      <c r="N307" s="70"/>
      <c r="O307" s="70"/>
      <c r="P307" s="70"/>
      <c r="Q307" s="70"/>
      <c r="R307" s="79"/>
      <c r="S307" s="70"/>
      <c r="T307" s="70"/>
      <c r="U307" s="70"/>
      <c r="V307" s="77"/>
      <c r="W307" s="70"/>
    </row>
    <row r="308" spans="1:23" s="14" customFormat="1" ht="12.75" customHeight="1" x14ac:dyDescent="0.2">
      <c r="A308" s="66"/>
      <c r="B308" s="66"/>
      <c r="C308" s="78" t="s">
        <v>1</v>
      </c>
      <c r="D308" s="78" t="s">
        <v>1</v>
      </c>
      <c r="E308" s="57">
        <f t="shared" si="117"/>
        <v>87926.045549999995</v>
      </c>
      <c r="F308" s="54">
        <v>87926.045549999995</v>
      </c>
      <c r="G308" s="56"/>
      <c r="H308" s="54"/>
      <c r="I308" s="54"/>
      <c r="J308" s="54"/>
      <c r="K308" s="84"/>
      <c r="L308" s="70"/>
      <c r="M308" s="70"/>
      <c r="N308" s="70"/>
      <c r="O308" s="70"/>
      <c r="P308" s="70"/>
      <c r="Q308" s="70"/>
      <c r="R308" s="79"/>
      <c r="S308" s="70"/>
      <c r="T308" s="70"/>
      <c r="U308" s="70"/>
      <c r="V308" s="77"/>
      <c r="W308" s="70"/>
    </row>
    <row r="309" spans="1:23" s="14" customFormat="1" ht="12.75" customHeight="1" x14ac:dyDescent="0.2">
      <c r="A309" s="66"/>
      <c r="B309" s="66"/>
      <c r="C309" s="78" t="s">
        <v>2</v>
      </c>
      <c r="D309" s="78" t="s">
        <v>2</v>
      </c>
      <c r="E309" s="57">
        <f t="shared" si="117"/>
        <v>2537.5482099999999</v>
      </c>
      <c r="F309" s="54">
        <v>2537.5482099999999</v>
      </c>
      <c r="G309" s="54"/>
      <c r="H309" s="54"/>
      <c r="I309" s="54"/>
      <c r="J309" s="54"/>
      <c r="K309" s="84"/>
      <c r="L309" s="70"/>
      <c r="M309" s="70"/>
      <c r="N309" s="70"/>
      <c r="O309" s="70"/>
      <c r="P309" s="70"/>
      <c r="Q309" s="70"/>
      <c r="R309" s="79"/>
      <c r="S309" s="70"/>
      <c r="T309" s="70"/>
      <c r="U309" s="70"/>
      <c r="V309" s="77"/>
      <c r="W309" s="70"/>
    </row>
    <row r="310" spans="1:23" s="14" customFormat="1" ht="12.75" customHeight="1" x14ac:dyDescent="0.2">
      <c r="A310" s="66"/>
      <c r="B310" s="66"/>
      <c r="C310" s="78" t="s">
        <v>3</v>
      </c>
      <c r="D310" s="78" t="s">
        <v>3</v>
      </c>
      <c r="E310" s="57">
        <f t="shared" si="117"/>
        <v>0</v>
      </c>
      <c r="F310" s="54"/>
      <c r="G310" s="54"/>
      <c r="H310" s="54"/>
      <c r="I310" s="54"/>
      <c r="J310" s="54"/>
      <c r="K310" s="84"/>
      <c r="L310" s="70"/>
      <c r="M310" s="70"/>
      <c r="N310" s="70"/>
      <c r="O310" s="70"/>
      <c r="P310" s="70"/>
      <c r="Q310" s="70"/>
      <c r="R310" s="79"/>
      <c r="S310" s="70"/>
      <c r="T310" s="70"/>
      <c r="U310" s="70"/>
      <c r="V310" s="77"/>
      <c r="W310" s="70"/>
    </row>
    <row r="311" spans="1:23" s="14" customFormat="1" ht="12.75" x14ac:dyDescent="0.2">
      <c r="A311" s="66" t="s">
        <v>684</v>
      </c>
      <c r="B311" s="66" t="s">
        <v>477</v>
      </c>
      <c r="C311" s="89" t="s">
        <v>47</v>
      </c>
      <c r="D311" s="89"/>
      <c r="E311" s="89"/>
      <c r="F311" s="89"/>
      <c r="G311" s="89"/>
      <c r="H311" s="89"/>
      <c r="I311" s="89"/>
      <c r="J311" s="89"/>
      <c r="K311" s="89"/>
      <c r="L311" s="89"/>
      <c r="M311" s="89"/>
      <c r="N311" s="89"/>
      <c r="O311" s="89"/>
      <c r="P311" s="89"/>
      <c r="Q311" s="89"/>
      <c r="R311" s="89"/>
      <c r="S311" s="89"/>
      <c r="T311" s="89"/>
      <c r="U311" s="89"/>
      <c r="V311" s="89"/>
      <c r="W311" s="89"/>
    </row>
    <row r="312" spans="1:23" s="14" customFormat="1" ht="28.5" customHeight="1" x14ac:dyDescent="0.2">
      <c r="A312" s="66" t="s">
        <v>115</v>
      </c>
      <c r="B312" s="66"/>
      <c r="C312" s="68" t="s">
        <v>270</v>
      </c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</row>
    <row r="313" spans="1:23" s="14" customFormat="1" ht="18.75" customHeight="1" x14ac:dyDescent="0.2">
      <c r="A313" s="66"/>
      <c r="B313" s="66"/>
      <c r="C313" s="83" t="s">
        <v>271</v>
      </c>
      <c r="D313" s="83"/>
      <c r="E313" s="83"/>
      <c r="F313" s="83"/>
      <c r="G313" s="83"/>
      <c r="H313" s="83"/>
      <c r="I313" s="83"/>
      <c r="J313" s="55"/>
      <c r="K313" s="84"/>
      <c r="L313" s="70"/>
      <c r="M313" s="70" t="s">
        <v>52</v>
      </c>
      <c r="N313" s="70"/>
      <c r="O313" s="70" t="s">
        <v>113</v>
      </c>
      <c r="P313" s="70"/>
      <c r="Q313" s="70" t="s">
        <v>130</v>
      </c>
      <c r="R313" s="79"/>
      <c r="S313" s="70" t="s">
        <v>7</v>
      </c>
      <c r="T313" s="70" t="s">
        <v>113</v>
      </c>
      <c r="U313" s="70" t="s">
        <v>31</v>
      </c>
      <c r="V313" s="77" t="s">
        <v>499</v>
      </c>
      <c r="W313" s="70"/>
    </row>
    <row r="314" spans="1:23" s="14" customFormat="1" ht="12.75" customHeight="1" x14ac:dyDescent="0.2">
      <c r="A314" s="66"/>
      <c r="B314" s="66"/>
      <c r="C314" s="82" t="s">
        <v>5</v>
      </c>
      <c r="D314" s="82" t="s">
        <v>5</v>
      </c>
      <c r="E314" s="57">
        <f>SUM(F314:J314)</f>
        <v>1407770.8933089999</v>
      </c>
      <c r="F314" s="53">
        <f t="shared" ref="F314:J314" si="118">SUM(F315:F318)</f>
        <v>529629.80000000005</v>
      </c>
      <c r="G314" s="57">
        <f t="shared" si="118"/>
        <v>591489.51850899996</v>
      </c>
      <c r="H314" s="57">
        <f t="shared" si="118"/>
        <v>286651.5748</v>
      </c>
      <c r="I314" s="57">
        <f t="shared" si="118"/>
        <v>0</v>
      </c>
      <c r="J314" s="56">
        <f t="shared" si="118"/>
        <v>0</v>
      </c>
      <c r="K314" s="84"/>
      <c r="L314" s="70"/>
      <c r="M314" s="70"/>
      <c r="N314" s="70"/>
      <c r="O314" s="70"/>
      <c r="P314" s="70"/>
      <c r="Q314" s="70"/>
      <c r="R314" s="79"/>
      <c r="S314" s="70"/>
      <c r="T314" s="70"/>
      <c r="U314" s="70"/>
      <c r="V314" s="77"/>
      <c r="W314" s="70"/>
    </row>
    <row r="315" spans="1:23" s="14" customFormat="1" ht="12.75" customHeight="1" x14ac:dyDescent="0.2">
      <c r="A315" s="66"/>
      <c r="B315" s="66"/>
      <c r="C315" s="82" t="s">
        <v>0</v>
      </c>
      <c r="D315" s="82" t="s">
        <v>0</v>
      </c>
      <c r="E315" s="57">
        <f t="shared" ref="E315:E318" si="119">SUM(F315:J315)</f>
        <v>0</v>
      </c>
      <c r="F315" s="54"/>
      <c r="G315" s="56"/>
      <c r="H315" s="56"/>
      <c r="I315" s="56"/>
      <c r="J315" s="56"/>
      <c r="K315" s="84"/>
      <c r="L315" s="70"/>
      <c r="M315" s="70"/>
      <c r="N315" s="70"/>
      <c r="O315" s="70"/>
      <c r="P315" s="70"/>
      <c r="Q315" s="70"/>
      <c r="R315" s="79"/>
      <c r="S315" s="70"/>
      <c r="T315" s="70"/>
      <c r="U315" s="70"/>
      <c r="V315" s="77"/>
      <c r="W315" s="70"/>
    </row>
    <row r="316" spans="1:23" s="14" customFormat="1" ht="12.75" customHeight="1" x14ac:dyDescent="0.2">
      <c r="A316" s="66"/>
      <c r="B316" s="66"/>
      <c r="C316" s="82" t="s">
        <v>1</v>
      </c>
      <c r="D316" s="82" t="s">
        <v>1</v>
      </c>
      <c r="E316" s="57">
        <f t="shared" si="119"/>
        <v>874914.885549</v>
      </c>
      <c r="F316" s="54">
        <v>264944.35259999998</v>
      </c>
      <c r="G316" s="54">
        <v>326185.47389899998</v>
      </c>
      <c r="H316" s="54">
        <v>283785.05904999998</v>
      </c>
      <c r="I316" s="56"/>
      <c r="J316" s="54"/>
      <c r="K316" s="84"/>
      <c r="L316" s="70"/>
      <c r="M316" s="70"/>
      <c r="N316" s="70"/>
      <c r="O316" s="70"/>
      <c r="P316" s="70"/>
      <c r="Q316" s="70"/>
      <c r="R316" s="79"/>
      <c r="S316" s="70"/>
      <c r="T316" s="70"/>
      <c r="U316" s="70"/>
      <c r="V316" s="77"/>
      <c r="W316" s="70"/>
    </row>
    <row r="317" spans="1:23" s="14" customFormat="1" ht="12.75" customHeight="1" x14ac:dyDescent="0.2">
      <c r="A317" s="66"/>
      <c r="B317" s="66"/>
      <c r="C317" s="82" t="s">
        <v>2</v>
      </c>
      <c r="D317" s="82" t="s">
        <v>2</v>
      </c>
      <c r="E317" s="57">
        <f t="shared" si="119"/>
        <v>8837.5240900000008</v>
      </c>
      <c r="F317" s="54">
        <v>2676.2055700000001</v>
      </c>
      <c r="G317" s="54">
        <v>3294.8027699999998</v>
      </c>
      <c r="H317" s="54">
        <v>2866.51575</v>
      </c>
      <c r="I317" s="56"/>
      <c r="J317" s="54"/>
      <c r="K317" s="84"/>
      <c r="L317" s="70"/>
      <c r="M317" s="70"/>
      <c r="N317" s="70"/>
      <c r="O317" s="70"/>
      <c r="P317" s="70"/>
      <c r="Q317" s="70"/>
      <c r="R317" s="79"/>
      <c r="S317" s="70"/>
      <c r="T317" s="70"/>
      <c r="U317" s="70"/>
      <c r="V317" s="77"/>
      <c r="W317" s="70"/>
    </row>
    <row r="318" spans="1:23" s="14" customFormat="1" ht="12.75" customHeight="1" x14ac:dyDescent="0.2">
      <c r="A318" s="66"/>
      <c r="B318" s="66"/>
      <c r="C318" s="82" t="s">
        <v>497</v>
      </c>
      <c r="D318" s="82" t="s">
        <v>3</v>
      </c>
      <c r="E318" s="57">
        <f t="shared" si="119"/>
        <v>524018.48366999999</v>
      </c>
      <c r="F318" s="54">
        <v>262009.24183000001</v>
      </c>
      <c r="G318" s="54">
        <v>262009.24184</v>
      </c>
      <c r="H318" s="54"/>
      <c r="I318" s="56"/>
      <c r="J318" s="54"/>
      <c r="K318" s="84"/>
      <c r="L318" s="70"/>
      <c r="M318" s="70"/>
      <c r="N318" s="70"/>
      <c r="O318" s="70"/>
      <c r="P318" s="70"/>
      <c r="Q318" s="70"/>
      <c r="R318" s="79"/>
      <c r="S318" s="70"/>
      <c r="T318" s="70"/>
      <c r="U318" s="70"/>
      <c r="V318" s="77"/>
      <c r="W318" s="70"/>
    </row>
    <row r="319" spans="1:23" s="14" customFormat="1" ht="12.75" x14ac:dyDescent="0.2">
      <c r="A319" s="66" t="s">
        <v>685</v>
      </c>
      <c r="B319" s="66"/>
      <c r="C319" s="89" t="s">
        <v>47</v>
      </c>
      <c r="D319" s="89"/>
      <c r="E319" s="89"/>
      <c r="F319" s="89"/>
      <c r="G319" s="89"/>
      <c r="H319" s="89"/>
      <c r="I319" s="89"/>
      <c r="J319" s="89"/>
      <c r="K319" s="89"/>
      <c r="L319" s="89"/>
      <c r="M319" s="89"/>
      <c r="N319" s="89"/>
      <c r="O319" s="89"/>
      <c r="P319" s="89"/>
      <c r="Q319" s="89"/>
      <c r="R319" s="89"/>
      <c r="S319" s="89"/>
      <c r="T319" s="89"/>
      <c r="U319" s="89"/>
      <c r="V319" s="89"/>
      <c r="W319" s="89"/>
    </row>
    <row r="320" spans="1:23" s="14" customFormat="1" ht="28.5" customHeight="1" x14ac:dyDescent="0.2">
      <c r="A320" s="66" t="s">
        <v>115</v>
      </c>
      <c r="B320" s="66"/>
      <c r="C320" s="68" t="s">
        <v>272</v>
      </c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</row>
    <row r="321" spans="1:23" s="14" customFormat="1" ht="12.75" customHeight="1" x14ac:dyDescent="0.2">
      <c r="A321" s="66"/>
      <c r="B321" s="66"/>
      <c r="C321" s="83" t="s">
        <v>322</v>
      </c>
      <c r="D321" s="83"/>
      <c r="E321" s="83"/>
      <c r="F321" s="83"/>
      <c r="G321" s="83"/>
      <c r="H321" s="83"/>
      <c r="I321" s="83"/>
      <c r="J321" s="55"/>
      <c r="K321" s="84" t="s">
        <v>22</v>
      </c>
      <c r="L321" s="70"/>
      <c r="M321" s="70" t="s">
        <v>11</v>
      </c>
      <c r="N321" s="70"/>
      <c r="O321" s="70" t="s">
        <v>8</v>
      </c>
      <c r="P321" s="70" t="s">
        <v>23</v>
      </c>
      <c r="Q321" s="70" t="s">
        <v>23</v>
      </c>
      <c r="R321" s="79" t="s">
        <v>323</v>
      </c>
      <c r="S321" s="70" t="s">
        <v>7</v>
      </c>
      <c r="T321" s="70" t="s">
        <v>8</v>
      </c>
      <c r="U321" s="70" t="s">
        <v>31</v>
      </c>
      <c r="V321" s="77" t="s">
        <v>412</v>
      </c>
      <c r="W321" s="70" t="s">
        <v>462</v>
      </c>
    </row>
    <row r="322" spans="1:23" s="14" customFormat="1" ht="12.75" customHeight="1" x14ac:dyDescent="0.2">
      <c r="A322" s="66"/>
      <c r="B322" s="66"/>
      <c r="C322" s="82" t="s">
        <v>5</v>
      </c>
      <c r="D322" s="82" t="s">
        <v>5</v>
      </c>
      <c r="E322" s="57">
        <f>SUM(F322:J322)</f>
        <v>91851.123430000007</v>
      </c>
      <c r="F322" s="53">
        <f t="shared" ref="F322:G322" si="120">SUM(F323:F326)</f>
        <v>46018.855299089388</v>
      </c>
      <c r="G322" s="57">
        <f t="shared" si="120"/>
        <v>45832.268130910612</v>
      </c>
      <c r="H322" s="57"/>
      <c r="I322" s="57">
        <f t="shared" ref="I322:J322" si="121">SUM(I323:I326)</f>
        <v>0</v>
      </c>
      <c r="J322" s="57">
        <f t="shared" si="121"/>
        <v>0</v>
      </c>
      <c r="K322" s="84"/>
      <c r="L322" s="70"/>
      <c r="M322" s="70"/>
      <c r="N322" s="70"/>
      <c r="O322" s="70"/>
      <c r="P322" s="70"/>
      <c r="Q322" s="70"/>
      <c r="R322" s="79"/>
      <c r="S322" s="70"/>
      <c r="T322" s="70"/>
      <c r="U322" s="70"/>
      <c r="V322" s="77"/>
      <c r="W322" s="70"/>
    </row>
    <row r="323" spans="1:23" s="14" customFormat="1" ht="12.75" customHeight="1" x14ac:dyDescent="0.2">
      <c r="A323" s="66"/>
      <c r="B323" s="66"/>
      <c r="C323" s="82" t="s">
        <v>0</v>
      </c>
      <c r="D323" s="82" t="s">
        <v>0</v>
      </c>
      <c r="E323" s="57">
        <f t="shared" ref="E323:E326" si="122">SUM(F323:J323)</f>
        <v>0</v>
      </c>
      <c r="F323" s="54"/>
      <c r="G323" s="54"/>
      <c r="H323" s="56"/>
      <c r="I323" s="56"/>
      <c r="J323" s="56"/>
      <c r="K323" s="84"/>
      <c r="L323" s="70"/>
      <c r="M323" s="70"/>
      <c r="N323" s="70"/>
      <c r="O323" s="70"/>
      <c r="P323" s="70"/>
      <c r="Q323" s="70"/>
      <c r="R323" s="79"/>
      <c r="S323" s="70"/>
      <c r="T323" s="70"/>
      <c r="U323" s="70"/>
      <c r="V323" s="77"/>
      <c r="W323" s="70"/>
    </row>
    <row r="324" spans="1:23" s="14" customFormat="1" ht="12.75" customHeight="1" x14ac:dyDescent="0.2">
      <c r="A324" s="66"/>
      <c r="B324" s="66"/>
      <c r="C324" s="82" t="s">
        <v>1</v>
      </c>
      <c r="D324" s="82" t="s">
        <v>1</v>
      </c>
      <c r="E324" s="57">
        <f t="shared" si="122"/>
        <v>90000</v>
      </c>
      <c r="F324" s="54">
        <v>45091.413390000002</v>
      </c>
      <c r="G324" s="54">
        <v>44908.586609999998</v>
      </c>
      <c r="H324" s="56"/>
      <c r="I324" s="56"/>
      <c r="J324" s="56"/>
      <c r="K324" s="84"/>
      <c r="L324" s="70"/>
      <c r="M324" s="70"/>
      <c r="N324" s="70"/>
      <c r="O324" s="70"/>
      <c r="P324" s="70"/>
      <c r="Q324" s="70"/>
      <c r="R324" s="79"/>
      <c r="S324" s="70"/>
      <c r="T324" s="70"/>
      <c r="U324" s="70"/>
      <c r="V324" s="77"/>
      <c r="W324" s="70"/>
    </row>
    <row r="325" spans="1:23" s="14" customFormat="1" ht="12.75" customHeight="1" x14ac:dyDescent="0.2">
      <c r="A325" s="66"/>
      <c r="B325" s="66"/>
      <c r="C325" s="82" t="s">
        <v>2</v>
      </c>
      <c r="D325" s="82" t="s">
        <v>2</v>
      </c>
      <c r="E325" s="57">
        <f t="shared" si="122"/>
        <v>1851.1234300000001</v>
      </c>
      <c r="F325" s="54">
        <v>927.44190908938583</v>
      </c>
      <c r="G325" s="54">
        <v>923.68152091061427</v>
      </c>
      <c r="H325" s="56"/>
      <c r="I325" s="56"/>
      <c r="J325" s="56"/>
      <c r="K325" s="84"/>
      <c r="L325" s="70"/>
      <c r="M325" s="70"/>
      <c r="N325" s="70"/>
      <c r="O325" s="70"/>
      <c r="P325" s="70"/>
      <c r="Q325" s="70"/>
      <c r="R325" s="79"/>
      <c r="S325" s="70"/>
      <c r="T325" s="70"/>
      <c r="U325" s="70"/>
      <c r="V325" s="77"/>
      <c r="W325" s="70"/>
    </row>
    <row r="326" spans="1:23" s="14" customFormat="1" ht="12.75" customHeight="1" x14ac:dyDescent="0.2">
      <c r="A326" s="66"/>
      <c r="B326" s="66"/>
      <c r="C326" s="82" t="s">
        <v>3</v>
      </c>
      <c r="D326" s="82" t="s">
        <v>3</v>
      </c>
      <c r="E326" s="57">
        <f t="shared" si="122"/>
        <v>0</v>
      </c>
      <c r="F326" s="54"/>
      <c r="G326" s="56"/>
      <c r="H326" s="56"/>
      <c r="I326" s="56"/>
      <c r="J326" s="56"/>
      <c r="K326" s="84"/>
      <c r="L326" s="70"/>
      <c r="M326" s="70"/>
      <c r="N326" s="70"/>
      <c r="O326" s="70"/>
      <c r="P326" s="70"/>
      <c r="Q326" s="70"/>
      <c r="R326" s="79"/>
      <c r="S326" s="70"/>
      <c r="T326" s="70"/>
      <c r="U326" s="70"/>
      <c r="V326" s="77"/>
      <c r="W326" s="70"/>
    </row>
    <row r="327" spans="1:23" s="14" customFormat="1" ht="28.5" customHeight="1" x14ac:dyDescent="0.2">
      <c r="A327" s="73" t="s">
        <v>136</v>
      </c>
      <c r="B327" s="73"/>
      <c r="C327" s="80" t="s">
        <v>201</v>
      </c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</row>
    <row r="328" spans="1:23" s="14" customFormat="1" ht="12.75" x14ac:dyDescent="0.2">
      <c r="A328" s="73"/>
      <c r="B328" s="73"/>
      <c r="C328" s="75" t="s">
        <v>5</v>
      </c>
      <c r="D328" s="75"/>
      <c r="E328" s="51">
        <f>SUM(F328:J328)</f>
        <v>2253530.4428281835</v>
      </c>
      <c r="F328" s="51">
        <f t="shared" ref="F328:J328" si="123">SUM(F329:F332)</f>
        <v>581111.26598000003</v>
      </c>
      <c r="G328" s="51">
        <f t="shared" si="123"/>
        <v>679559.15264818363</v>
      </c>
      <c r="H328" s="51">
        <f t="shared" si="123"/>
        <v>28442.989389999999</v>
      </c>
      <c r="I328" s="51">
        <f t="shared" si="123"/>
        <v>740138.98973999999</v>
      </c>
      <c r="J328" s="51">
        <f t="shared" si="123"/>
        <v>224278.04507000002</v>
      </c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</row>
    <row r="329" spans="1:23" s="14" customFormat="1" ht="12.75" x14ac:dyDescent="0.2">
      <c r="A329" s="73"/>
      <c r="B329" s="73"/>
      <c r="C329" s="75" t="s">
        <v>0</v>
      </c>
      <c r="D329" s="75"/>
      <c r="E329" s="51">
        <f t="shared" ref="E329:E332" si="124">SUM(F329:J329)</f>
        <v>1073493.3999999999</v>
      </c>
      <c r="F329" s="51">
        <f>F337+F345+F353+F361+F369+F377+F385+F393+F401+F409+F417+F425+F433+F441+F449</f>
        <v>458850.9</v>
      </c>
      <c r="G329" s="51">
        <f t="shared" ref="G329:J329" si="125">G337+G345+G353+G361+G369+G377+G385+G393+G401+G409+G417+G425+G433+G441+G449</f>
        <v>614642.5</v>
      </c>
      <c r="H329" s="51">
        <f t="shared" si="125"/>
        <v>0</v>
      </c>
      <c r="I329" s="51">
        <f t="shared" si="125"/>
        <v>0</v>
      </c>
      <c r="J329" s="51">
        <f t="shared" si="125"/>
        <v>0</v>
      </c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</row>
    <row r="330" spans="1:23" s="14" customFormat="1" ht="12.75" x14ac:dyDescent="0.2">
      <c r="A330" s="73"/>
      <c r="B330" s="73"/>
      <c r="C330" s="75" t="s">
        <v>1</v>
      </c>
      <c r="D330" s="75"/>
      <c r="E330" s="51">
        <f t="shared" si="124"/>
        <v>1176406.7546900001</v>
      </c>
      <c r="F330" s="51">
        <f t="shared" ref="F330:J332" si="126">F338+F346+F354+F362+F370+F378+F386+F394+F402+F410+F418+F426+F434+F442+F450</f>
        <v>121028.47793000002</v>
      </c>
      <c r="G330" s="51">
        <f t="shared" si="126"/>
        <v>64611.669289999998</v>
      </c>
      <c r="H330" s="51">
        <f t="shared" si="126"/>
        <v>27874.129919999999</v>
      </c>
      <c r="I330" s="51">
        <f t="shared" si="126"/>
        <v>739316.20189000003</v>
      </c>
      <c r="J330" s="51">
        <f t="shared" si="126"/>
        <v>223576.27566000001</v>
      </c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</row>
    <row r="331" spans="1:23" s="14" customFormat="1" ht="12.75" x14ac:dyDescent="0.2">
      <c r="A331" s="73"/>
      <c r="B331" s="73"/>
      <c r="C331" s="75" t="s">
        <v>2</v>
      </c>
      <c r="D331" s="75"/>
      <c r="E331" s="51">
        <f t="shared" si="124"/>
        <v>3630.2881381836678</v>
      </c>
      <c r="F331" s="51">
        <f t="shared" si="126"/>
        <v>1231.88805</v>
      </c>
      <c r="G331" s="51">
        <f t="shared" si="126"/>
        <v>304.98335818366758</v>
      </c>
      <c r="H331" s="51">
        <f t="shared" si="126"/>
        <v>568.85946999999999</v>
      </c>
      <c r="I331" s="51">
        <f t="shared" si="126"/>
        <v>822.78784999999993</v>
      </c>
      <c r="J331" s="51">
        <f t="shared" si="126"/>
        <v>701.76940999999999</v>
      </c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</row>
    <row r="332" spans="1:23" s="14" customFormat="1" ht="12.75" x14ac:dyDescent="0.2">
      <c r="A332" s="73"/>
      <c r="B332" s="73"/>
      <c r="C332" s="75" t="s">
        <v>3</v>
      </c>
      <c r="D332" s="75"/>
      <c r="E332" s="51">
        <f t="shared" si="124"/>
        <v>0</v>
      </c>
      <c r="F332" s="51">
        <f t="shared" si="126"/>
        <v>0</v>
      </c>
      <c r="G332" s="51">
        <f t="shared" si="126"/>
        <v>0</v>
      </c>
      <c r="H332" s="51">
        <f t="shared" si="126"/>
        <v>0</v>
      </c>
      <c r="I332" s="51">
        <f t="shared" si="126"/>
        <v>0</v>
      </c>
      <c r="J332" s="51">
        <f t="shared" si="126"/>
        <v>0</v>
      </c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</row>
    <row r="333" spans="1:23" s="14" customFormat="1" ht="12.75" x14ac:dyDescent="0.2">
      <c r="A333" s="66" t="s">
        <v>420</v>
      </c>
      <c r="B333" s="66" t="s">
        <v>472</v>
      </c>
      <c r="C333" s="67" t="s">
        <v>73</v>
      </c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</row>
    <row r="334" spans="1:23" s="14" customFormat="1" ht="40.5" customHeight="1" x14ac:dyDescent="0.2">
      <c r="A334" s="66" t="s">
        <v>115</v>
      </c>
      <c r="B334" s="66"/>
      <c r="C334" s="68" t="s">
        <v>84</v>
      </c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</row>
    <row r="335" spans="1:23" s="14" customFormat="1" ht="15.75" customHeight="1" x14ac:dyDescent="0.2">
      <c r="A335" s="66"/>
      <c r="B335" s="66"/>
      <c r="C335" s="69" t="s">
        <v>273</v>
      </c>
      <c r="D335" s="69" t="s">
        <v>203</v>
      </c>
      <c r="E335" s="69"/>
      <c r="F335" s="69"/>
      <c r="G335" s="69"/>
      <c r="H335" s="69"/>
      <c r="I335" s="69"/>
      <c r="J335" s="52"/>
      <c r="K335" s="70">
        <v>2021</v>
      </c>
      <c r="L335" s="70"/>
      <c r="M335" s="84" t="s">
        <v>376</v>
      </c>
      <c r="N335" s="70" t="s">
        <v>94</v>
      </c>
      <c r="O335" s="84" t="s">
        <v>95</v>
      </c>
      <c r="P335" s="84" t="s">
        <v>96</v>
      </c>
      <c r="Q335" s="84" t="s">
        <v>96</v>
      </c>
      <c r="R335" s="79">
        <v>59742</v>
      </c>
      <c r="S335" s="84" t="s">
        <v>75</v>
      </c>
      <c r="T335" s="84" t="s">
        <v>95</v>
      </c>
      <c r="U335" s="84" t="s">
        <v>32</v>
      </c>
      <c r="V335" s="81">
        <v>1</v>
      </c>
      <c r="W335" s="70" t="s">
        <v>464</v>
      </c>
    </row>
    <row r="336" spans="1:23" s="14" customFormat="1" ht="12.75" x14ac:dyDescent="0.2">
      <c r="A336" s="66"/>
      <c r="B336" s="66"/>
      <c r="C336" s="78" t="s">
        <v>5</v>
      </c>
      <c r="D336" s="78" t="s">
        <v>5</v>
      </c>
      <c r="E336" s="53">
        <f>SUM(F336:J336)</f>
        <v>22845.141479999998</v>
      </c>
      <c r="F336" s="54">
        <f t="shared" ref="F336" si="127">SUM(F337:F340)</f>
        <v>22845.141479999998</v>
      </c>
      <c r="G336" s="54"/>
      <c r="H336" s="54"/>
      <c r="I336" s="54">
        <f t="shared" ref="I336:J336" si="128">SUM(I337:I340)</f>
        <v>0</v>
      </c>
      <c r="J336" s="54">
        <f t="shared" si="128"/>
        <v>0</v>
      </c>
      <c r="K336" s="70"/>
      <c r="L336" s="70"/>
      <c r="M336" s="84"/>
      <c r="N336" s="70"/>
      <c r="O336" s="84"/>
      <c r="P336" s="84"/>
      <c r="Q336" s="84"/>
      <c r="R336" s="79"/>
      <c r="S336" s="84"/>
      <c r="T336" s="84"/>
      <c r="U336" s="84"/>
      <c r="V336" s="81"/>
      <c r="W336" s="70"/>
    </row>
    <row r="337" spans="1:23" s="14" customFormat="1" ht="12.75" x14ac:dyDescent="0.2">
      <c r="A337" s="66"/>
      <c r="B337" s="66"/>
      <c r="C337" s="78" t="s">
        <v>0</v>
      </c>
      <c r="D337" s="78" t="s">
        <v>0</v>
      </c>
      <c r="E337" s="53">
        <f t="shared" ref="E337:E340" si="129">SUM(F337:J337)</f>
        <v>12671.456</v>
      </c>
      <c r="F337" s="54">
        <v>12671.456</v>
      </c>
      <c r="G337" s="54"/>
      <c r="H337" s="54"/>
      <c r="I337" s="54"/>
      <c r="J337" s="54"/>
      <c r="K337" s="70"/>
      <c r="L337" s="70"/>
      <c r="M337" s="84"/>
      <c r="N337" s="70"/>
      <c r="O337" s="84"/>
      <c r="P337" s="84"/>
      <c r="Q337" s="84"/>
      <c r="R337" s="79"/>
      <c r="S337" s="84"/>
      <c r="T337" s="84"/>
      <c r="U337" s="84"/>
      <c r="V337" s="81"/>
      <c r="W337" s="70"/>
    </row>
    <row r="338" spans="1:23" s="14" customFormat="1" ht="12.75" x14ac:dyDescent="0.2">
      <c r="A338" s="66"/>
      <c r="B338" s="66"/>
      <c r="C338" s="78" t="s">
        <v>1</v>
      </c>
      <c r="D338" s="78" t="s">
        <v>1</v>
      </c>
      <c r="E338" s="53">
        <f t="shared" si="129"/>
        <v>10127.994500000001</v>
      </c>
      <c r="F338" s="54">
        <v>10127.994500000001</v>
      </c>
      <c r="G338" s="54"/>
      <c r="H338" s="54"/>
      <c r="I338" s="54"/>
      <c r="J338" s="54"/>
      <c r="K338" s="70"/>
      <c r="L338" s="70"/>
      <c r="M338" s="84"/>
      <c r="N338" s="70"/>
      <c r="O338" s="84"/>
      <c r="P338" s="84"/>
      <c r="Q338" s="84"/>
      <c r="R338" s="79"/>
      <c r="S338" s="84"/>
      <c r="T338" s="84"/>
      <c r="U338" s="84"/>
      <c r="V338" s="81"/>
      <c r="W338" s="70"/>
    </row>
    <row r="339" spans="1:23" s="14" customFormat="1" ht="12.75" x14ac:dyDescent="0.2">
      <c r="A339" s="66"/>
      <c r="B339" s="66"/>
      <c r="C339" s="78" t="s">
        <v>2</v>
      </c>
      <c r="D339" s="78" t="s">
        <v>2</v>
      </c>
      <c r="E339" s="53">
        <f t="shared" si="129"/>
        <v>45.690980000000003</v>
      </c>
      <c r="F339" s="54">
        <v>45.690980000000003</v>
      </c>
      <c r="G339" s="54"/>
      <c r="H339" s="54"/>
      <c r="I339" s="54"/>
      <c r="J339" s="54"/>
      <c r="K339" s="70"/>
      <c r="L339" s="70"/>
      <c r="M339" s="84"/>
      <c r="N339" s="70"/>
      <c r="O339" s="84"/>
      <c r="P339" s="84"/>
      <c r="Q339" s="84"/>
      <c r="R339" s="79"/>
      <c r="S339" s="84"/>
      <c r="T339" s="84"/>
      <c r="U339" s="84"/>
      <c r="V339" s="81"/>
      <c r="W339" s="70"/>
    </row>
    <row r="340" spans="1:23" s="14" customFormat="1" ht="12.75" x14ac:dyDescent="0.2">
      <c r="A340" s="66"/>
      <c r="B340" s="66"/>
      <c r="C340" s="78" t="s">
        <v>3</v>
      </c>
      <c r="D340" s="78" t="s">
        <v>3</v>
      </c>
      <c r="E340" s="53">
        <f t="shared" si="129"/>
        <v>0</v>
      </c>
      <c r="F340" s="54"/>
      <c r="G340" s="54"/>
      <c r="H340" s="54"/>
      <c r="I340" s="54"/>
      <c r="J340" s="54"/>
      <c r="K340" s="70"/>
      <c r="L340" s="70"/>
      <c r="M340" s="84"/>
      <c r="N340" s="70"/>
      <c r="O340" s="84"/>
      <c r="P340" s="84"/>
      <c r="Q340" s="84"/>
      <c r="R340" s="79"/>
      <c r="S340" s="84"/>
      <c r="T340" s="84"/>
      <c r="U340" s="84"/>
      <c r="V340" s="81"/>
      <c r="W340" s="70"/>
    </row>
    <row r="341" spans="1:23" s="14" customFormat="1" ht="12.75" x14ac:dyDescent="0.2">
      <c r="A341" s="66" t="s">
        <v>421</v>
      </c>
      <c r="B341" s="66"/>
      <c r="C341" s="67" t="s">
        <v>47</v>
      </c>
      <c r="D341" s="67"/>
      <c r="E341" s="67"/>
      <c r="F341" s="67"/>
      <c r="G341" s="67"/>
      <c r="H341" s="67"/>
      <c r="I341" s="67"/>
      <c r="J341" s="67"/>
      <c r="K341" s="67"/>
      <c r="L341" s="67"/>
      <c r="M341" s="67"/>
      <c r="N341" s="67"/>
      <c r="O341" s="67"/>
      <c r="P341" s="67"/>
      <c r="Q341" s="67"/>
      <c r="R341" s="67"/>
      <c r="S341" s="67"/>
      <c r="T341" s="67"/>
      <c r="U341" s="67"/>
      <c r="V341" s="67"/>
      <c r="W341" s="67"/>
    </row>
    <row r="342" spans="1:23" s="14" customFormat="1" ht="55.5" customHeight="1" x14ac:dyDescent="0.2">
      <c r="A342" s="66" t="s">
        <v>115</v>
      </c>
      <c r="B342" s="66"/>
      <c r="C342" s="68" t="s">
        <v>204</v>
      </c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</row>
    <row r="343" spans="1:23" s="14" customFormat="1" ht="19.5" customHeight="1" x14ac:dyDescent="0.2">
      <c r="A343" s="66"/>
      <c r="B343" s="66"/>
      <c r="C343" s="83" t="s">
        <v>205</v>
      </c>
      <c r="D343" s="83" t="s">
        <v>205</v>
      </c>
      <c r="E343" s="83"/>
      <c r="F343" s="83"/>
      <c r="G343" s="83"/>
      <c r="H343" s="83"/>
      <c r="I343" s="83"/>
      <c r="J343" s="55"/>
      <c r="K343" s="70" t="s">
        <v>181</v>
      </c>
      <c r="L343" s="70"/>
      <c r="M343" s="70" t="s">
        <v>44</v>
      </c>
      <c r="N343" s="70" t="s">
        <v>206</v>
      </c>
      <c r="O343" s="70" t="s">
        <v>118</v>
      </c>
      <c r="P343" s="70" t="s">
        <v>47</v>
      </c>
      <c r="Q343" s="70" t="s">
        <v>118</v>
      </c>
      <c r="R343" s="79" t="s">
        <v>207</v>
      </c>
      <c r="S343" s="70" t="s">
        <v>30</v>
      </c>
      <c r="T343" s="70" t="s">
        <v>43</v>
      </c>
      <c r="U343" s="70" t="s">
        <v>32</v>
      </c>
      <c r="V343" s="81">
        <v>1</v>
      </c>
      <c r="W343" s="70" t="s">
        <v>274</v>
      </c>
    </row>
    <row r="344" spans="1:23" s="14" customFormat="1" ht="12.75" x14ac:dyDescent="0.2">
      <c r="A344" s="66"/>
      <c r="B344" s="66"/>
      <c r="C344" s="82" t="s">
        <v>5</v>
      </c>
      <c r="D344" s="82" t="s">
        <v>5</v>
      </c>
      <c r="E344" s="57">
        <f>SUM(F344:J344)</f>
        <v>449914.41700000002</v>
      </c>
      <c r="F344" s="54">
        <f t="shared" ref="F344:G344" si="130">SUM(F345:F348)</f>
        <v>257148.01699999999</v>
      </c>
      <c r="G344" s="54">
        <f t="shared" si="130"/>
        <v>192766.4</v>
      </c>
      <c r="H344" s="56"/>
      <c r="I344" s="56">
        <f t="shared" ref="I344:J344" si="131">SUM(I345:I348)</f>
        <v>0</v>
      </c>
      <c r="J344" s="56">
        <f t="shared" si="131"/>
        <v>0</v>
      </c>
      <c r="K344" s="70"/>
      <c r="L344" s="70"/>
      <c r="M344" s="70"/>
      <c r="N344" s="70"/>
      <c r="O344" s="70"/>
      <c r="P344" s="70"/>
      <c r="Q344" s="70"/>
      <c r="R344" s="79"/>
      <c r="S344" s="70"/>
      <c r="T344" s="70"/>
      <c r="U344" s="70"/>
      <c r="V344" s="81"/>
      <c r="W344" s="70"/>
    </row>
    <row r="345" spans="1:23" s="14" customFormat="1" ht="12.75" x14ac:dyDescent="0.2">
      <c r="A345" s="66"/>
      <c r="B345" s="66"/>
      <c r="C345" s="82" t="s">
        <v>0</v>
      </c>
      <c r="D345" s="82" t="s">
        <v>0</v>
      </c>
      <c r="E345" s="57">
        <f t="shared" ref="E345:E348" si="132">SUM(F345:J345)</f>
        <v>384898.4</v>
      </c>
      <c r="F345" s="54">
        <v>217232</v>
      </c>
      <c r="G345" s="54">
        <v>167666.4</v>
      </c>
      <c r="H345" s="56"/>
      <c r="I345" s="56"/>
      <c r="J345" s="56"/>
      <c r="K345" s="70"/>
      <c r="L345" s="70"/>
      <c r="M345" s="70"/>
      <c r="N345" s="70"/>
      <c r="O345" s="70"/>
      <c r="P345" s="70"/>
      <c r="Q345" s="70"/>
      <c r="R345" s="79"/>
      <c r="S345" s="70"/>
      <c r="T345" s="70"/>
      <c r="U345" s="70"/>
      <c r="V345" s="81"/>
      <c r="W345" s="70"/>
    </row>
    <row r="346" spans="1:23" s="14" customFormat="1" ht="12.75" x14ac:dyDescent="0.2">
      <c r="A346" s="66"/>
      <c r="B346" s="66"/>
      <c r="C346" s="82" t="s">
        <v>1</v>
      </c>
      <c r="D346" s="82" t="s">
        <v>1</v>
      </c>
      <c r="E346" s="57">
        <f t="shared" si="132"/>
        <v>65016.017</v>
      </c>
      <c r="F346" s="54">
        <v>39916.017</v>
      </c>
      <c r="G346" s="54">
        <f>0+25100</f>
        <v>25100</v>
      </c>
      <c r="H346" s="56"/>
      <c r="I346" s="56"/>
      <c r="J346" s="56"/>
      <c r="K346" s="70"/>
      <c r="L346" s="70"/>
      <c r="M346" s="70"/>
      <c r="N346" s="70"/>
      <c r="O346" s="70"/>
      <c r="P346" s="70"/>
      <c r="Q346" s="70"/>
      <c r="R346" s="79"/>
      <c r="S346" s="70"/>
      <c r="T346" s="70"/>
      <c r="U346" s="70"/>
      <c r="V346" s="81"/>
      <c r="W346" s="70"/>
    </row>
    <row r="347" spans="1:23" s="14" customFormat="1" ht="12.75" x14ac:dyDescent="0.2">
      <c r="A347" s="66"/>
      <c r="B347" s="66"/>
      <c r="C347" s="82" t="s">
        <v>2</v>
      </c>
      <c r="D347" s="82" t="s">
        <v>2</v>
      </c>
      <c r="E347" s="57">
        <f t="shared" si="132"/>
        <v>0</v>
      </c>
      <c r="F347" s="54"/>
      <c r="G347" s="56"/>
      <c r="H347" s="56"/>
      <c r="I347" s="56"/>
      <c r="J347" s="56"/>
      <c r="K347" s="70"/>
      <c r="L347" s="70"/>
      <c r="M347" s="70"/>
      <c r="N347" s="70"/>
      <c r="O347" s="70"/>
      <c r="P347" s="70"/>
      <c r="Q347" s="70"/>
      <c r="R347" s="79"/>
      <c r="S347" s="70"/>
      <c r="T347" s="70"/>
      <c r="U347" s="70"/>
      <c r="V347" s="81"/>
      <c r="W347" s="70"/>
    </row>
    <row r="348" spans="1:23" s="14" customFormat="1" ht="12.75" x14ac:dyDescent="0.2">
      <c r="A348" s="66"/>
      <c r="B348" s="66"/>
      <c r="C348" s="78" t="s">
        <v>3</v>
      </c>
      <c r="D348" s="78" t="s">
        <v>3</v>
      </c>
      <c r="E348" s="57">
        <f t="shared" si="132"/>
        <v>0</v>
      </c>
      <c r="F348" s="54"/>
      <c r="G348" s="54"/>
      <c r="H348" s="54"/>
      <c r="I348" s="54"/>
      <c r="J348" s="54"/>
      <c r="K348" s="70"/>
      <c r="L348" s="70"/>
      <c r="M348" s="70"/>
      <c r="N348" s="70"/>
      <c r="O348" s="70"/>
      <c r="P348" s="70"/>
      <c r="Q348" s="70"/>
      <c r="R348" s="79"/>
      <c r="S348" s="70"/>
      <c r="T348" s="70"/>
      <c r="U348" s="70"/>
      <c r="V348" s="81"/>
      <c r="W348" s="70"/>
    </row>
    <row r="349" spans="1:23" s="14" customFormat="1" ht="12.75" x14ac:dyDescent="0.2">
      <c r="A349" s="66" t="s">
        <v>422</v>
      </c>
      <c r="B349" s="66"/>
      <c r="C349" s="67" t="s">
        <v>73</v>
      </c>
      <c r="D349" s="67"/>
      <c r="E349" s="67"/>
      <c r="F349" s="67"/>
      <c r="G349" s="67"/>
      <c r="H349" s="67"/>
      <c r="I349" s="67"/>
      <c r="J349" s="67"/>
      <c r="K349" s="67"/>
      <c r="L349" s="67"/>
      <c r="M349" s="67"/>
      <c r="N349" s="67"/>
      <c r="O349" s="67"/>
      <c r="P349" s="67"/>
      <c r="Q349" s="67"/>
      <c r="R349" s="67"/>
      <c r="S349" s="67"/>
      <c r="T349" s="67"/>
      <c r="U349" s="67"/>
      <c r="V349" s="67"/>
      <c r="W349" s="67"/>
    </row>
    <row r="350" spans="1:23" s="14" customFormat="1" ht="40.5" customHeight="1" x14ac:dyDescent="0.2">
      <c r="A350" s="66" t="s">
        <v>115</v>
      </c>
      <c r="B350" s="66"/>
      <c r="C350" s="68" t="s">
        <v>84</v>
      </c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</row>
    <row r="351" spans="1:23" s="14" customFormat="1" ht="42.75" customHeight="1" x14ac:dyDescent="0.2">
      <c r="A351" s="66"/>
      <c r="B351" s="66"/>
      <c r="C351" s="69" t="s">
        <v>392</v>
      </c>
      <c r="D351" s="69" t="s">
        <v>208</v>
      </c>
      <c r="E351" s="69"/>
      <c r="F351" s="69"/>
      <c r="G351" s="69"/>
      <c r="H351" s="69"/>
      <c r="I351" s="69"/>
      <c r="J351" s="52"/>
      <c r="K351" s="70">
        <v>2025</v>
      </c>
      <c r="L351" s="70"/>
      <c r="M351" s="70" t="s">
        <v>376</v>
      </c>
      <c r="N351" s="70" t="s">
        <v>393</v>
      </c>
      <c r="O351" s="70" t="s">
        <v>91</v>
      </c>
      <c r="P351" s="70" t="s">
        <v>92</v>
      </c>
      <c r="Q351" s="70" t="s">
        <v>92</v>
      </c>
      <c r="R351" s="79">
        <v>239696.08</v>
      </c>
      <c r="S351" s="70" t="s">
        <v>75</v>
      </c>
      <c r="T351" s="70" t="s">
        <v>93</v>
      </c>
      <c r="U351" s="70" t="s">
        <v>87</v>
      </c>
      <c r="V351" s="77" t="s">
        <v>412</v>
      </c>
      <c r="W351" s="70" t="s">
        <v>465</v>
      </c>
    </row>
    <row r="352" spans="1:23" s="14" customFormat="1" ht="12.75" customHeight="1" x14ac:dyDescent="0.2">
      <c r="A352" s="66"/>
      <c r="B352" s="66"/>
      <c r="C352" s="78" t="s">
        <v>5</v>
      </c>
      <c r="D352" s="78" t="s">
        <v>5</v>
      </c>
      <c r="E352" s="53">
        <f>SUM(F352:J352)</f>
        <v>101890.95676818368</v>
      </c>
      <c r="F352" s="54">
        <f t="shared" ref="F352:G352" si="133">SUM(F353:F356)</f>
        <v>26297.14256</v>
      </c>
      <c r="G352" s="54">
        <f t="shared" si="133"/>
        <v>15249.167908183668</v>
      </c>
      <c r="H352" s="54"/>
      <c r="I352" s="54">
        <f t="shared" ref="I352:J352" si="134">SUM(I353:I356)</f>
        <v>29580.708970000003</v>
      </c>
      <c r="J352" s="54">
        <f t="shared" si="134"/>
        <v>30763.937330000001</v>
      </c>
      <c r="K352" s="70"/>
      <c r="L352" s="70"/>
      <c r="M352" s="70"/>
      <c r="N352" s="70"/>
      <c r="O352" s="70"/>
      <c r="P352" s="70"/>
      <c r="Q352" s="70"/>
      <c r="R352" s="79"/>
      <c r="S352" s="70"/>
      <c r="T352" s="70"/>
      <c r="U352" s="70"/>
      <c r="V352" s="77"/>
      <c r="W352" s="70"/>
    </row>
    <row r="353" spans="1:23" s="14" customFormat="1" ht="12.75" customHeight="1" x14ac:dyDescent="0.2">
      <c r="A353" s="66"/>
      <c r="B353" s="66"/>
      <c r="C353" s="78" t="s">
        <v>0</v>
      </c>
      <c r="D353" s="78" t="s">
        <v>0</v>
      </c>
      <c r="E353" s="53">
        <f t="shared" ref="E353:E356" si="135">SUM(F353:J353)</f>
        <v>0</v>
      </c>
      <c r="F353" s="54"/>
      <c r="G353" s="54"/>
      <c r="H353" s="54"/>
      <c r="I353" s="54"/>
      <c r="J353" s="54"/>
      <c r="K353" s="70"/>
      <c r="L353" s="70"/>
      <c r="M353" s="70"/>
      <c r="N353" s="70"/>
      <c r="O353" s="70"/>
      <c r="P353" s="70"/>
      <c r="Q353" s="70"/>
      <c r="R353" s="79"/>
      <c r="S353" s="70"/>
      <c r="T353" s="70"/>
      <c r="U353" s="70"/>
      <c r="V353" s="77"/>
      <c r="W353" s="70"/>
    </row>
    <row r="354" spans="1:23" s="14" customFormat="1" ht="12.75" customHeight="1" x14ac:dyDescent="0.2">
      <c r="A354" s="66"/>
      <c r="B354" s="66"/>
      <c r="C354" s="78" t="s">
        <v>1</v>
      </c>
      <c r="D354" s="78" t="s">
        <v>1</v>
      </c>
      <c r="E354" s="53">
        <f t="shared" si="135"/>
        <v>127727.26850999999</v>
      </c>
      <c r="F354" s="54">
        <v>25771.200000000001</v>
      </c>
      <c r="G354" s="54">
        <v>14944.18455</v>
      </c>
      <c r="H354" s="54">
        <v>27874.129919999999</v>
      </c>
      <c r="I354" s="54">
        <v>28989.095120000002</v>
      </c>
      <c r="J354" s="54">
        <v>30148.658920000002</v>
      </c>
      <c r="K354" s="70"/>
      <c r="L354" s="70"/>
      <c r="M354" s="70"/>
      <c r="N354" s="70"/>
      <c r="O354" s="70"/>
      <c r="P354" s="70"/>
      <c r="Q354" s="70"/>
      <c r="R354" s="79"/>
      <c r="S354" s="70"/>
      <c r="T354" s="70"/>
      <c r="U354" s="70"/>
      <c r="V354" s="77"/>
      <c r="W354" s="70"/>
    </row>
    <row r="355" spans="1:23" s="14" customFormat="1" ht="12.75" customHeight="1" x14ac:dyDescent="0.2">
      <c r="A355" s="66"/>
      <c r="B355" s="66"/>
      <c r="C355" s="78" t="s">
        <v>2</v>
      </c>
      <c r="D355" s="78" t="s">
        <v>2</v>
      </c>
      <c r="E355" s="53">
        <f t="shared" si="135"/>
        <v>2606.6776481836678</v>
      </c>
      <c r="F355" s="54">
        <v>525.94255999999996</v>
      </c>
      <c r="G355" s="54">
        <v>304.98335818366758</v>
      </c>
      <c r="H355" s="54">
        <v>568.85946999999999</v>
      </c>
      <c r="I355" s="54">
        <v>591.61384999999996</v>
      </c>
      <c r="J355" s="54">
        <v>615.27841000000001</v>
      </c>
      <c r="K355" s="70"/>
      <c r="L355" s="70"/>
      <c r="M355" s="70"/>
      <c r="N355" s="70"/>
      <c r="O355" s="70"/>
      <c r="P355" s="70"/>
      <c r="Q355" s="70"/>
      <c r="R355" s="79"/>
      <c r="S355" s="70"/>
      <c r="T355" s="70"/>
      <c r="U355" s="70"/>
      <c r="V355" s="77"/>
      <c r="W355" s="70"/>
    </row>
    <row r="356" spans="1:23" s="14" customFormat="1" ht="12.75" customHeight="1" x14ac:dyDescent="0.2">
      <c r="A356" s="66"/>
      <c r="B356" s="66"/>
      <c r="C356" s="78" t="s">
        <v>3</v>
      </c>
      <c r="D356" s="78" t="s">
        <v>3</v>
      </c>
      <c r="E356" s="53">
        <f t="shared" si="135"/>
        <v>0</v>
      </c>
      <c r="F356" s="54"/>
      <c r="G356" s="54"/>
      <c r="H356" s="54"/>
      <c r="I356" s="54"/>
      <c r="J356" s="54"/>
      <c r="K356" s="70"/>
      <c r="L356" s="70"/>
      <c r="M356" s="70"/>
      <c r="N356" s="70"/>
      <c r="O356" s="70"/>
      <c r="P356" s="70"/>
      <c r="Q356" s="70"/>
      <c r="R356" s="79"/>
      <c r="S356" s="70"/>
      <c r="T356" s="70"/>
      <c r="U356" s="70"/>
      <c r="V356" s="77"/>
      <c r="W356" s="70"/>
    </row>
    <row r="357" spans="1:23" s="14" customFormat="1" ht="12.75" hidden="1" x14ac:dyDescent="0.2">
      <c r="A357" s="66" t="s">
        <v>429</v>
      </c>
      <c r="B357" s="66"/>
      <c r="C357" s="67" t="s">
        <v>73</v>
      </c>
      <c r="D357" s="67"/>
      <c r="E357" s="67"/>
      <c r="F357" s="67"/>
      <c r="G357" s="67"/>
      <c r="H357" s="67"/>
      <c r="I357" s="67"/>
      <c r="J357" s="67"/>
      <c r="K357" s="67"/>
      <c r="L357" s="67"/>
      <c r="M357" s="67"/>
      <c r="N357" s="67"/>
      <c r="O357" s="67"/>
      <c r="P357" s="67"/>
      <c r="Q357" s="67"/>
      <c r="R357" s="67"/>
      <c r="S357" s="67"/>
      <c r="T357" s="67"/>
      <c r="U357" s="67"/>
      <c r="V357" s="67"/>
      <c r="W357" s="67"/>
    </row>
    <row r="358" spans="1:23" s="14" customFormat="1" ht="12.75" hidden="1" x14ac:dyDescent="0.2">
      <c r="A358" s="66" t="s">
        <v>115</v>
      </c>
      <c r="B358" s="66"/>
      <c r="C358" s="68" t="s">
        <v>202</v>
      </c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</row>
    <row r="359" spans="1:23" s="14" customFormat="1" ht="27" hidden="1" customHeight="1" x14ac:dyDescent="0.2">
      <c r="A359" s="66"/>
      <c r="B359" s="66"/>
      <c r="C359" s="87" t="s">
        <v>386</v>
      </c>
      <c r="D359" s="87" t="s">
        <v>275</v>
      </c>
      <c r="E359" s="87"/>
      <c r="F359" s="87"/>
      <c r="G359" s="87"/>
      <c r="H359" s="87"/>
      <c r="I359" s="87"/>
      <c r="J359" s="55"/>
      <c r="K359" s="84">
        <v>2024</v>
      </c>
      <c r="L359" s="84">
        <v>2020</v>
      </c>
      <c r="M359" s="84" t="s">
        <v>376</v>
      </c>
      <c r="N359" s="84" t="s">
        <v>78</v>
      </c>
      <c r="O359" s="84" t="s">
        <v>79</v>
      </c>
      <c r="P359" s="84" t="s">
        <v>80</v>
      </c>
      <c r="Q359" s="84" t="s">
        <v>80</v>
      </c>
      <c r="R359" s="85">
        <v>391199.60499999998</v>
      </c>
      <c r="S359" s="84" t="s">
        <v>75</v>
      </c>
      <c r="T359" s="84" t="s">
        <v>79</v>
      </c>
      <c r="U359" s="84" t="s">
        <v>77</v>
      </c>
      <c r="V359" s="81"/>
      <c r="W359" s="84" t="s">
        <v>466</v>
      </c>
    </row>
    <row r="360" spans="1:23" s="14" customFormat="1" ht="12.75" hidden="1" x14ac:dyDescent="0.2">
      <c r="A360" s="66"/>
      <c r="B360" s="66"/>
      <c r="C360" s="82" t="s">
        <v>5</v>
      </c>
      <c r="D360" s="82" t="s">
        <v>5</v>
      </c>
      <c r="E360" s="57">
        <f>SUM(F360:J360)</f>
        <v>146832.58000000002</v>
      </c>
      <c r="F360" s="54"/>
      <c r="G360" s="56"/>
      <c r="H360" s="56"/>
      <c r="I360" s="56">
        <f t="shared" ref="I360:J360" si="136">SUM(I361:I364)</f>
        <v>103586.969</v>
      </c>
      <c r="J360" s="56">
        <f t="shared" si="136"/>
        <v>43245.611000000004</v>
      </c>
      <c r="K360" s="84"/>
      <c r="L360" s="84"/>
      <c r="M360" s="84"/>
      <c r="N360" s="84"/>
      <c r="O360" s="84"/>
      <c r="P360" s="84"/>
      <c r="Q360" s="84"/>
      <c r="R360" s="85"/>
      <c r="S360" s="84"/>
      <c r="T360" s="84"/>
      <c r="U360" s="84"/>
      <c r="V360" s="81"/>
      <c r="W360" s="84"/>
    </row>
    <row r="361" spans="1:23" s="14" customFormat="1" ht="12.75" hidden="1" x14ac:dyDescent="0.2">
      <c r="A361" s="66"/>
      <c r="B361" s="66"/>
      <c r="C361" s="82" t="s">
        <v>0</v>
      </c>
      <c r="D361" s="82" t="s">
        <v>0</v>
      </c>
      <c r="E361" s="57">
        <f t="shared" ref="E361:E364" si="137">SUM(F361:J361)</f>
        <v>0</v>
      </c>
      <c r="F361" s="54"/>
      <c r="G361" s="56"/>
      <c r="H361" s="56"/>
      <c r="I361" s="56"/>
      <c r="J361" s="56"/>
      <c r="K361" s="84"/>
      <c r="L361" s="84"/>
      <c r="M361" s="84"/>
      <c r="N361" s="84"/>
      <c r="O361" s="84"/>
      <c r="P361" s="84"/>
      <c r="Q361" s="84"/>
      <c r="R361" s="85"/>
      <c r="S361" s="84"/>
      <c r="T361" s="84"/>
      <c r="U361" s="84"/>
      <c r="V361" s="81"/>
      <c r="W361" s="84"/>
    </row>
    <row r="362" spans="1:23" s="14" customFormat="1" ht="12.75" hidden="1" x14ac:dyDescent="0.2">
      <c r="A362" s="66"/>
      <c r="B362" s="66"/>
      <c r="C362" s="82" t="s">
        <v>1</v>
      </c>
      <c r="D362" s="82" t="s">
        <v>1</v>
      </c>
      <c r="E362" s="57">
        <f t="shared" si="137"/>
        <v>146538.91500000001</v>
      </c>
      <c r="F362" s="54"/>
      <c r="G362" s="56"/>
      <c r="H362" s="56"/>
      <c r="I362" s="56">
        <v>103379.795</v>
      </c>
      <c r="J362" s="56">
        <v>43159.12</v>
      </c>
      <c r="K362" s="84"/>
      <c r="L362" s="84"/>
      <c r="M362" s="84"/>
      <c r="N362" s="84"/>
      <c r="O362" s="84"/>
      <c r="P362" s="84"/>
      <c r="Q362" s="84"/>
      <c r="R362" s="85"/>
      <c r="S362" s="84"/>
      <c r="T362" s="84"/>
      <c r="U362" s="84"/>
      <c r="V362" s="81"/>
      <c r="W362" s="84"/>
    </row>
    <row r="363" spans="1:23" s="14" customFormat="1" ht="12.75" hidden="1" x14ac:dyDescent="0.2">
      <c r="A363" s="66"/>
      <c r="B363" s="66"/>
      <c r="C363" s="82" t="s">
        <v>2</v>
      </c>
      <c r="D363" s="82" t="s">
        <v>2</v>
      </c>
      <c r="E363" s="57">
        <f t="shared" si="137"/>
        <v>293.66500000000002</v>
      </c>
      <c r="F363" s="54"/>
      <c r="G363" s="56"/>
      <c r="H363" s="56"/>
      <c r="I363" s="56">
        <v>207.17400000000001</v>
      </c>
      <c r="J363" s="56">
        <v>86.491</v>
      </c>
      <c r="K363" s="84"/>
      <c r="L363" s="84"/>
      <c r="M363" s="84"/>
      <c r="N363" s="84"/>
      <c r="O363" s="84"/>
      <c r="P363" s="84"/>
      <c r="Q363" s="84"/>
      <c r="R363" s="85"/>
      <c r="S363" s="84"/>
      <c r="T363" s="84"/>
      <c r="U363" s="84"/>
      <c r="V363" s="81"/>
      <c r="W363" s="84"/>
    </row>
    <row r="364" spans="1:23" s="14" customFormat="1" ht="12.75" hidden="1" x14ac:dyDescent="0.2">
      <c r="A364" s="66"/>
      <c r="B364" s="66"/>
      <c r="C364" s="82" t="s">
        <v>3</v>
      </c>
      <c r="D364" s="82" t="s">
        <v>3</v>
      </c>
      <c r="E364" s="57">
        <f t="shared" si="137"/>
        <v>0</v>
      </c>
      <c r="F364" s="54"/>
      <c r="G364" s="56"/>
      <c r="H364" s="56"/>
      <c r="I364" s="56"/>
      <c r="J364" s="56"/>
      <c r="K364" s="84"/>
      <c r="L364" s="84"/>
      <c r="M364" s="84"/>
      <c r="N364" s="84"/>
      <c r="O364" s="84"/>
      <c r="P364" s="84"/>
      <c r="Q364" s="84"/>
      <c r="R364" s="85"/>
      <c r="S364" s="84"/>
      <c r="T364" s="84"/>
      <c r="U364" s="84"/>
      <c r="V364" s="81"/>
      <c r="W364" s="84"/>
    </row>
    <row r="365" spans="1:23" s="14" customFormat="1" ht="12.75" x14ac:dyDescent="0.2">
      <c r="A365" s="66" t="s">
        <v>423</v>
      </c>
      <c r="B365" s="66"/>
      <c r="C365" s="67" t="s">
        <v>47</v>
      </c>
      <c r="D365" s="67"/>
      <c r="E365" s="67"/>
      <c r="F365" s="67"/>
      <c r="G365" s="67"/>
      <c r="H365" s="67"/>
      <c r="I365" s="67"/>
      <c r="J365" s="67"/>
      <c r="K365" s="67"/>
      <c r="L365" s="67"/>
      <c r="M365" s="67"/>
      <c r="N365" s="67"/>
      <c r="O365" s="67"/>
      <c r="P365" s="67"/>
      <c r="Q365" s="67"/>
      <c r="R365" s="67"/>
      <c r="S365" s="67"/>
      <c r="T365" s="67"/>
      <c r="U365" s="67"/>
      <c r="V365" s="67"/>
      <c r="W365" s="67"/>
    </row>
    <row r="366" spans="1:23" s="14" customFormat="1" ht="40.5" customHeight="1" x14ac:dyDescent="0.2">
      <c r="A366" s="66" t="s">
        <v>115</v>
      </c>
      <c r="B366" s="66"/>
      <c r="C366" s="68" t="s">
        <v>84</v>
      </c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</row>
    <row r="367" spans="1:23" s="14" customFormat="1" ht="27.75" customHeight="1" x14ac:dyDescent="0.2">
      <c r="A367" s="66"/>
      <c r="B367" s="66"/>
      <c r="C367" s="69" t="s">
        <v>276</v>
      </c>
      <c r="D367" s="69" t="s">
        <v>275</v>
      </c>
      <c r="E367" s="69"/>
      <c r="F367" s="69"/>
      <c r="G367" s="69"/>
      <c r="H367" s="69"/>
      <c r="I367" s="69"/>
      <c r="J367" s="54"/>
      <c r="K367" s="70" t="s">
        <v>21</v>
      </c>
      <c r="L367" s="70"/>
      <c r="M367" s="70" t="s">
        <v>44</v>
      </c>
      <c r="N367" s="70" t="s">
        <v>209</v>
      </c>
      <c r="O367" s="70" t="s">
        <v>118</v>
      </c>
      <c r="P367" s="70" t="s">
        <v>73</v>
      </c>
      <c r="Q367" s="84" t="s">
        <v>118</v>
      </c>
      <c r="R367" s="85" t="s">
        <v>277</v>
      </c>
      <c r="S367" s="84" t="s">
        <v>30</v>
      </c>
      <c r="T367" s="84" t="s">
        <v>43</v>
      </c>
      <c r="U367" s="84" t="s">
        <v>32</v>
      </c>
      <c r="V367" s="81">
        <v>1</v>
      </c>
      <c r="W367" s="84" t="s">
        <v>467</v>
      </c>
    </row>
    <row r="368" spans="1:23" s="14" customFormat="1" ht="12.75" x14ac:dyDescent="0.2">
      <c r="A368" s="66"/>
      <c r="B368" s="66"/>
      <c r="C368" s="78" t="s">
        <v>5</v>
      </c>
      <c r="D368" s="78" t="s">
        <v>5</v>
      </c>
      <c r="E368" s="53">
        <f>SUM(F368:J368)</f>
        <v>652870.26399999997</v>
      </c>
      <c r="F368" s="54">
        <f t="shared" ref="F368:G368" si="138">SUM(F369:F372)</f>
        <v>231144.05299999999</v>
      </c>
      <c r="G368" s="54">
        <f t="shared" si="138"/>
        <v>421726.21100000001</v>
      </c>
      <c r="H368" s="54"/>
      <c r="I368" s="54">
        <f t="shared" ref="I368:J368" si="139">SUM(I369:I372)</f>
        <v>0</v>
      </c>
      <c r="J368" s="54">
        <f t="shared" si="139"/>
        <v>0</v>
      </c>
      <c r="K368" s="70"/>
      <c r="L368" s="70"/>
      <c r="M368" s="70"/>
      <c r="N368" s="70"/>
      <c r="O368" s="70"/>
      <c r="P368" s="70"/>
      <c r="Q368" s="84"/>
      <c r="R368" s="85"/>
      <c r="S368" s="84"/>
      <c r="T368" s="84"/>
      <c r="U368" s="84"/>
      <c r="V368" s="81"/>
      <c r="W368" s="84"/>
    </row>
    <row r="369" spans="1:23" s="14" customFormat="1" ht="12.75" x14ac:dyDescent="0.2">
      <c r="A369" s="66"/>
      <c r="B369" s="66"/>
      <c r="C369" s="78" t="s">
        <v>0</v>
      </c>
      <c r="D369" s="78" t="s">
        <v>0</v>
      </c>
      <c r="E369" s="53">
        <f t="shared" ref="E369:E372" si="140">SUM(F369:J369)</f>
        <v>616046.80000000005</v>
      </c>
      <c r="F369" s="54">
        <v>218389.9</v>
      </c>
      <c r="G369" s="54">
        <v>397656.9</v>
      </c>
      <c r="H369" s="54"/>
      <c r="I369" s="54"/>
      <c r="J369" s="56"/>
      <c r="K369" s="70"/>
      <c r="L369" s="70"/>
      <c r="M369" s="70"/>
      <c r="N369" s="70"/>
      <c r="O369" s="70"/>
      <c r="P369" s="70"/>
      <c r="Q369" s="84"/>
      <c r="R369" s="85"/>
      <c r="S369" s="84"/>
      <c r="T369" s="84"/>
      <c r="U369" s="84"/>
      <c r="V369" s="81"/>
      <c r="W369" s="84"/>
    </row>
    <row r="370" spans="1:23" s="14" customFormat="1" ht="12.75" x14ac:dyDescent="0.2">
      <c r="A370" s="66"/>
      <c r="B370" s="66"/>
      <c r="C370" s="78" t="s">
        <v>1</v>
      </c>
      <c r="D370" s="78" t="s">
        <v>1</v>
      </c>
      <c r="E370" s="53">
        <f t="shared" si="140"/>
        <v>36823.464</v>
      </c>
      <c r="F370" s="54">
        <v>12754.153</v>
      </c>
      <c r="G370" s="54">
        <f>0+24069.311</f>
        <v>24069.311000000002</v>
      </c>
      <c r="H370" s="54"/>
      <c r="I370" s="54"/>
      <c r="J370" s="56"/>
      <c r="K370" s="70"/>
      <c r="L370" s="70"/>
      <c r="M370" s="70"/>
      <c r="N370" s="70"/>
      <c r="O370" s="70"/>
      <c r="P370" s="70"/>
      <c r="Q370" s="84"/>
      <c r="R370" s="85"/>
      <c r="S370" s="84"/>
      <c r="T370" s="84"/>
      <c r="U370" s="84"/>
      <c r="V370" s="81"/>
      <c r="W370" s="84"/>
    </row>
    <row r="371" spans="1:23" s="14" customFormat="1" ht="12.75" x14ac:dyDescent="0.2">
      <c r="A371" s="66"/>
      <c r="B371" s="66"/>
      <c r="C371" s="78" t="s">
        <v>2</v>
      </c>
      <c r="D371" s="78" t="s">
        <v>2</v>
      </c>
      <c r="E371" s="53">
        <f t="shared" si="140"/>
        <v>0</v>
      </c>
      <c r="F371" s="54"/>
      <c r="G371" s="54"/>
      <c r="H371" s="54"/>
      <c r="I371" s="54"/>
      <c r="J371" s="56"/>
      <c r="K371" s="70"/>
      <c r="L371" s="70"/>
      <c r="M371" s="70"/>
      <c r="N371" s="70"/>
      <c r="O371" s="70"/>
      <c r="P371" s="70"/>
      <c r="Q371" s="84"/>
      <c r="R371" s="85"/>
      <c r="S371" s="84"/>
      <c r="T371" s="84"/>
      <c r="U371" s="84"/>
      <c r="V371" s="81"/>
      <c r="W371" s="84"/>
    </row>
    <row r="372" spans="1:23" s="14" customFormat="1" ht="12.75" x14ac:dyDescent="0.2">
      <c r="A372" s="66"/>
      <c r="B372" s="66"/>
      <c r="C372" s="78" t="s">
        <v>3</v>
      </c>
      <c r="D372" s="78" t="s">
        <v>3</v>
      </c>
      <c r="E372" s="53">
        <f t="shared" si="140"/>
        <v>0</v>
      </c>
      <c r="F372" s="54"/>
      <c r="G372" s="54"/>
      <c r="H372" s="54"/>
      <c r="I372" s="54"/>
      <c r="J372" s="56"/>
      <c r="K372" s="70"/>
      <c r="L372" s="70"/>
      <c r="M372" s="70"/>
      <c r="N372" s="70"/>
      <c r="O372" s="70"/>
      <c r="P372" s="70"/>
      <c r="Q372" s="84"/>
      <c r="R372" s="85"/>
      <c r="S372" s="84"/>
      <c r="T372" s="84"/>
      <c r="U372" s="84"/>
      <c r="V372" s="81"/>
      <c r="W372" s="84"/>
    </row>
    <row r="373" spans="1:23" s="14" customFormat="1" ht="12.75" x14ac:dyDescent="0.2">
      <c r="A373" s="66" t="s">
        <v>424</v>
      </c>
      <c r="B373" s="66" t="s">
        <v>472</v>
      </c>
      <c r="C373" s="67" t="s">
        <v>73</v>
      </c>
      <c r="D373" s="67"/>
      <c r="E373" s="67"/>
      <c r="F373" s="67"/>
      <c r="G373" s="67"/>
      <c r="H373" s="67"/>
      <c r="I373" s="67"/>
      <c r="J373" s="67"/>
      <c r="K373" s="67"/>
      <c r="L373" s="67"/>
      <c r="M373" s="67"/>
      <c r="N373" s="67"/>
      <c r="O373" s="67"/>
      <c r="P373" s="67"/>
      <c r="Q373" s="67"/>
      <c r="R373" s="67"/>
      <c r="S373" s="67"/>
      <c r="T373" s="67"/>
      <c r="U373" s="67"/>
      <c r="V373" s="67"/>
      <c r="W373" s="67"/>
    </row>
    <row r="374" spans="1:23" s="14" customFormat="1" ht="39" customHeight="1" x14ac:dyDescent="0.2">
      <c r="A374" s="66" t="s">
        <v>115</v>
      </c>
      <c r="B374" s="66"/>
      <c r="C374" s="68" t="s">
        <v>278</v>
      </c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</row>
    <row r="375" spans="1:23" s="14" customFormat="1" ht="18" customHeight="1" x14ac:dyDescent="0.2">
      <c r="A375" s="66"/>
      <c r="B375" s="66"/>
      <c r="C375" s="83" t="s">
        <v>279</v>
      </c>
      <c r="D375" s="83" t="s">
        <v>275</v>
      </c>
      <c r="E375" s="83"/>
      <c r="F375" s="83"/>
      <c r="G375" s="83"/>
      <c r="H375" s="83"/>
      <c r="I375" s="83"/>
      <c r="J375" s="55"/>
      <c r="K375" s="84">
        <v>2021</v>
      </c>
      <c r="L375" s="84"/>
      <c r="M375" s="70" t="s">
        <v>376</v>
      </c>
      <c r="N375" s="84"/>
      <c r="O375" s="84" t="s">
        <v>383</v>
      </c>
      <c r="P375" s="84" t="s">
        <v>383</v>
      </c>
      <c r="Q375" s="84" t="s">
        <v>383</v>
      </c>
      <c r="R375" s="85"/>
      <c r="S375" s="84" t="s">
        <v>86</v>
      </c>
      <c r="T375" s="84" t="s">
        <v>384</v>
      </c>
      <c r="U375" s="84"/>
      <c r="V375" s="81">
        <v>1</v>
      </c>
      <c r="W375" s="84"/>
    </row>
    <row r="376" spans="1:23" s="14" customFormat="1" ht="12.75" x14ac:dyDescent="0.2">
      <c r="A376" s="66"/>
      <c r="B376" s="66"/>
      <c r="C376" s="82" t="s">
        <v>5</v>
      </c>
      <c r="D376" s="82" t="s">
        <v>5</v>
      </c>
      <c r="E376" s="57">
        <f>SUM(F376:J376)</f>
        <v>60481.559599999993</v>
      </c>
      <c r="F376" s="54">
        <f t="shared" ref="F376:G376" si="141">SUM(F377:F380)</f>
        <v>10664.18586</v>
      </c>
      <c r="G376" s="54">
        <f t="shared" si="141"/>
        <v>49817.373739999995</v>
      </c>
      <c r="H376" s="56"/>
      <c r="I376" s="56">
        <f t="shared" ref="I376:J376" si="142">SUM(I377:I380)</f>
        <v>0</v>
      </c>
      <c r="J376" s="56">
        <f t="shared" si="142"/>
        <v>0</v>
      </c>
      <c r="K376" s="84"/>
      <c r="L376" s="84"/>
      <c r="M376" s="70"/>
      <c r="N376" s="84"/>
      <c r="O376" s="84"/>
      <c r="P376" s="84"/>
      <c r="Q376" s="84"/>
      <c r="R376" s="85"/>
      <c r="S376" s="84"/>
      <c r="T376" s="84"/>
      <c r="U376" s="84"/>
      <c r="V376" s="81"/>
      <c r="W376" s="84"/>
    </row>
    <row r="377" spans="1:23" s="14" customFormat="1" ht="12.75" x14ac:dyDescent="0.2">
      <c r="A377" s="66"/>
      <c r="B377" s="66"/>
      <c r="C377" s="82" t="s">
        <v>0</v>
      </c>
      <c r="D377" s="82" t="s">
        <v>0</v>
      </c>
      <c r="E377" s="57">
        <f t="shared" ref="E377:E380" si="143">SUM(F377:J377)</f>
        <v>59876.743999999999</v>
      </c>
      <c r="F377" s="54">
        <v>10557.544</v>
      </c>
      <c r="G377" s="54">
        <v>49319.199999999997</v>
      </c>
      <c r="H377" s="56"/>
      <c r="I377" s="56"/>
      <c r="J377" s="56"/>
      <c r="K377" s="84"/>
      <c r="L377" s="84"/>
      <c r="M377" s="70"/>
      <c r="N377" s="84"/>
      <c r="O377" s="84"/>
      <c r="P377" s="84"/>
      <c r="Q377" s="84"/>
      <c r="R377" s="85"/>
      <c r="S377" s="84"/>
      <c r="T377" s="84"/>
      <c r="U377" s="84"/>
      <c r="V377" s="81"/>
      <c r="W377" s="84"/>
    </row>
    <row r="378" spans="1:23" s="14" customFormat="1" ht="12.75" x14ac:dyDescent="0.2">
      <c r="A378" s="66"/>
      <c r="B378" s="66"/>
      <c r="C378" s="82" t="s">
        <v>1</v>
      </c>
      <c r="D378" s="82" t="s">
        <v>1</v>
      </c>
      <c r="E378" s="57">
        <f t="shared" si="143"/>
        <v>604.81560000000002</v>
      </c>
      <c r="F378" s="54">
        <v>106.64185999999999</v>
      </c>
      <c r="G378" s="54">
        <v>498.17374000000001</v>
      </c>
      <c r="H378" s="56"/>
      <c r="I378" s="56"/>
      <c r="J378" s="56"/>
      <c r="K378" s="84"/>
      <c r="L378" s="84"/>
      <c r="M378" s="70"/>
      <c r="N378" s="84"/>
      <c r="O378" s="84"/>
      <c r="P378" s="84"/>
      <c r="Q378" s="84"/>
      <c r="R378" s="85"/>
      <c r="S378" s="84"/>
      <c r="T378" s="84"/>
      <c r="U378" s="84"/>
      <c r="V378" s="81"/>
      <c r="W378" s="84"/>
    </row>
    <row r="379" spans="1:23" s="14" customFormat="1" ht="12.75" x14ac:dyDescent="0.2">
      <c r="A379" s="66"/>
      <c r="B379" s="66"/>
      <c r="C379" s="82" t="s">
        <v>2</v>
      </c>
      <c r="D379" s="82" t="s">
        <v>2</v>
      </c>
      <c r="E379" s="57">
        <f t="shared" si="143"/>
        <v>0</v>
      </c>
      <c r="F379" s="54"/>
      <c r="G379" s="56"/>
      <c r="H379" s="56"/>
      <c r="I379" s="56"/>
      <c r="J379" s="56"/>
      <c r="K379" s="84"/>
      <c r="L379" s="84"/>
      <c r="M379" s="70"/>
      <c r="N379" s="84"/>
      <c r="O379" s="84"/>
      <c r="P379" s="84"/>
      <c r="Q379" s="84"/>
      <c r="R379" s="85"/>
      <c r="S379" s="84"/>
      <c r="T379" s="84"/>
      <c r="U379" s="84"/>
      <c r="V379" s="81"/>
      <c r="W379" s="84"/>
    </row>
    <row r="380" spans="1:23" s="14" customFormat="1" ht="12.75" x14ac:dyDescent="0.2">
      <c r="A380" s="66"/>
      <c r="B380" s="66"/>
      <c r="C380" s="82" t="s">
        <v>3</v>
      </c>
      <c r="D380" s="82" t="s">
        <v>3</v>
      </c>
      <c r="E380" s="57">
        <f t="shared" si="143"/>
        <v>0</v>
      </c>
      <c r="F380" s="54"/>
      <c r="G380" s="56"/>
      <c r="H380" s="56"/>
      <c r="I380" s="56"/>
      <c r="J380" s="56"/>
      <c r="K380" s="84"/>
      <c r="L380" s="84"/>
      <c r="M380" s="70"/>
      <c r="N380" s="84"/>
      <c r="O380" s="84"/>
      <c r="P380" s="84"/>
      <c r="Q380" s="84"/>
      <c r="R380" s="85"/>
      <c r="S380" s="84"/>
      <c r="T380" s="84"/>
      <c r="U380" s="84"/>
      <c r="V380" s="81"/>
      <c r="W380" s="84"/>
    </row>
    <row r="381" spans="1:23" s="14" customFormat="1" ht="12.75" hidden="1" x14ac:dyDescent="0.2">
      <c r="A381" s="66" t="s">
        <v>431</v>
      </c>
      <c r="B381" s="66"/>
      <c r="C381" s="67" t="s">
        <v>73</v>
      </c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67"/>
      <c r="P381" s="67"/>
      <c r="Q381" s="67"/>
      <c r="R381" s="67"/>
      <c r="S381" s="67"/>
      <c r="T381" s="67"/>
      <c r="U381" s="67"/>
      <c r="V381" s="67"/>
      <c r="W381" s="67"/>
    </row>
    <row r="382" spans="1:23" s="14" customFormat="1" ht="12.75" hidden="1" x14ac:dyDescent="0.2">
      <c r="A382" s="66" t="s">
        <v>115</v>
      </c>
      <c r="B382" s="66"/>
      <c r="C382" s="86" t="s">
        <v>278</v>
      </c>
      <c r="D382" s="86"/>
      <c r="E382" s="86"/>
      <c r="F382" s="86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</row>
    <row r="383" spans="1:23" s="14" customFormat="1" ht="29.25" hidden="1" customHeight="1" x14ac:dyDescent="0.2">
      <c r="A383" s="66"/>
      <c r="B383" s="66"/>
      <c r="C383" s="87" t="s">
        <v>387</v>
      </c>
      <c r="D383" s="87" t="s">
        <v>275</v>
      </c>
      <c r="E383" s="87"/>
      <c r="F383" s="87"/>
      <c r="G383" s="87"/>
      <c r="H383" s="87"/>
      <c r="I383" s="87"/>
      <c r="J383" s="55"/>
      <c r="K383" s="84">
        <v>2023</v>
      </c>
      <c r="L383" s="84">
        <v>2021</v>
      </c>
      <c r="M383" s="84" t="s">
        <v>376</v>
      </c>
      <c r="N383" s="84" t="s">
        <v>388</v>
      </c>
      <c r="O383" s="84" t="s">
        <v>73</v>
      </c>
      <c r="P383" s="84" t="s">
        <v>73</v>
      </c>
      <c r="Q383" s="84" t="s">
        <v>85</v>
      </c>
      <c r="R383" s="85">
        <v>209049.86</v>
      </c>
      <c r="S383" s="84" t="s">
        <v>86</v>
      </c>
      <c r="T383" s="84" t="s">
        <v>8</v>
      </c>
      <c r="U383" s="84" t="s">
        <v>83</v>
      </c>
      <c r="V383" s="81"/>
      <c r="W383" s="84" t="s">
        <v>82</v>
      </c>
    </row>
    <row r="384" spans="1:23" s="14" customFormat="1" ht="12.75" hidden="1" x14ac:dyDescent="0.2">
      <c r="A384" s="66"/>
      <c r="B384" s="66"/>
      <c r="C384" s="82" t="s">
        <v>5</v>
      </c>
      <c r="D384" s="82" t="s">
        <v>5</v>
      </c>
      <c r="E384" s="57">
        <f>SUM(F384:J384)</f>
        <v>118030.26235</v>
      </c>
      <c r="F384" s="54"/>
      <c r="G384" s="56"/>
      <c r="H384" s="56"/>
      <c r="I384" s="56">
        <f t="shared" ref="I384:J384" si="144">SUM(I385:I388)</f>
        <v>118030.26235</v>
      </c>
      <c r="J384" s="56">
        <f t="shared" si="144"/>
        <v>0</v>
      </c>
      <c r="K384" s="84"/>
      <c r="L384" s="84"/>
      <c r="M384" s="84"/>
      <c r="N384" s="84"/>
      <c r="O384" s="84"/>
      <c r="P384" s="84"/>
      <c r="Q384" s="84"/>
      <c r="R384" s="85"/>
      <c r="S384" s="84"/>
      <c r="T384" s="84"/>
      <c r="U384" s="84"/>
      <c r="V384" s="81"/>
      <c r="W384" s="84"/>
    </row>
    <row r="385" spans="1:23" s="14" customFormat="1" ht="12.75" hidden="1" x14ac:dyDescent="0.2">
      <c r="A385" s="66"/>
      <c r="B385" s="66"/>
      <c r="C385" s="82" t="s">
        <v>0</v>
      </c>
      <c r="D385" s="82" t="s">
        <v>0</v>
      </c>
      <c r="E385" s="57">
        <f t="shared" ref="E385:E388" si="145">SUM(F385:J385)</f>
        <v>0</v>
      </c>
      <c r="F385" s="54"/>
      <c r="G385" s="56"/>
      <c r="H385" s="56"/>
      <c r="I385" s="56"/>
      <c r="J385" s="56"/>
      <c r="K385" s="84"/>
      <c r="L385" s="84"/>
      <c r="M385" s="84"/>
      <c r="N385" s="84"/>
      <c r="O385" s="84"/>
      <c r="P385" s="84"/>
      <c r="Q385" s="84"/>
      <c r="R385" s="85"/>
      <c r="S385" s="84"/>
      <c r="T385" s="84"/>
      <c r="U385" s="84"/>
      <c r="V385" s="81"/>
      <c r="W385" s="84"/>
    </row>
    <row r="386" spans="1:23" s="14" customFormat="1" ht="12.75" hidden="1" x14ac:dyDescent="0.2">
      <c r="A386" s="66"/>
      <c r="B386" s="66"/>
      <c r="C386" s="82" t="s">
        <v>1</v>
      </c>
      <c r="D386" s="82" t="s">
        <v>1</v>
      </c>
      <c r="E386" s="57">
        <f t="shared" si="145"/>
        <v>118030.26235</v>
      </c>
      <c r="F386" s="54"/>
      <c r="G386" s="56"/>
      <c r="H386" s="56"/>
      <c r="I386" s="56">
        <v>118030.26235</v>
      </c>
      <c r="J386" s="56"/>
      <c r="K386" s="84"/>
      <c r="L386" s="84"/>
      <c r="M386" s="84"/>
      <c r="N386" s="84"/>
      <c r="O386" s="84"/>
      <c r="P386" s="84"/>
      <c r="Q386" s="84"/>
      <c r="R386" s="85"/>
      <c r="S386" s="84"/>
      <c r="T386" s="84"/>
      <c r="U386" s="84"/>
      <c r="V386" s="81"/>
      <c r="W386" s="84"/>
    </row>
    <row r="387" spans="1:23" s="14" customFormat="1" ht="12.75" hidden="1" x14ac:dyDescent="0.2">
      <c r="A387" s="66"/>
      <c r="B387" s="66"/>
      <c r="C387" s="82" t="s">
        <v>2</v>
      </c>
      <c r="D387" s="82" t="s">
        <v>2</v>
      </c>
      <c r="E387" s="57">
        <f t="shared" si="145"/>
        <v>0</v>
      </c>
      <c r="F387" s="54"/>
      <c r="G387" s="56"/>
      <c r="H387" s="56"/>
      <c r="I387" s="56"/>
      <c r="J387" s="56"/>
      <c r="K387" s="84"/>
      <c r="L387" s="84"/>
      <c r="M387" s="84"/>
      <c r="N387" s="84"/>
      <c r="O387" s="84"/>
      <c r="P387" s="84"/>
      <c r="Q387" s="84"/>
      <c r="R387" s="85"/>
      <c r="S387" s="84"/>
      <c r="T387" s="84"/>
      <c r="U387" s="84"/>
      <c r="V387" s="81"/>
      <c r="W387" s="84"/>
    </row>
    <row r="388" spans="1:23" s="14" customFormat="1" ht="12.75" hidden="1" x14ac:dyDescent="0.2">
      <c r="A388" s="66"/>
      <c r="B388" s="66"/>
      <c r="C388" s="82" t="s">
        <v>3</v>
      </c>
      <c r="D388" s="82" t="s">
        <v>3</v>
      </c>
      <c r="E388" s="57">
        <f t="shared" si="145"/>
        <v>0</v>
      </c>
      <c r="F388" s="54"/>
      <c r="G388" s="56"/>
      <c r="H388" s="56"/>
      <c r="I388" s="56"/>
      <c r="J388" s="56"/>
      <c r="K388" s="84"/>
      <c r="L388" s="84"/>
      <c r="M388" s="84"/>
      <c r="N388" s="84"/>
      <c r="O388" s="84"/>
      <c r="P388" s="84"/>
      <c r="Q388" s="84"/>
      <c r="R388" s="85"/>
      <c r="S388" s="84"/>
      <c r="T388" s="84"/>
      <c r="U388" s="84"/>
      <c r="V388" s="81"/>
      <c r="W388" s="84"/>
    </row>
    <row r="389" spans="1:23" s="14" customFormat="1" ht="12.75" hidden="1" x14ac:dyDescent="0.2">
      <c r="A389" s="66" t="s">
        <v>503</v>
      </c>
      <c r="B389" s="66"/>
      <c r="C389" s="67" t="s">
        <v>73</v>
      </c>
      <c r="D389" s="67"/>
      <c r="E389" s="67"/>
      <c r="F389" s="67"/>
      <c r="G389" s="67"/>
      <c r="H389" s="67"/>
      <c r="I389" s="67"/>
      <c r="J389" s="67"/>
      <c r="K389" s="67"/>
      <c r="L389" s="67"/>
      <c r="M389" s="67"/>
      <c r="N389" s="67"/>
      <c r="O389" s="67"/>
      <c r="P389" s="67"/>
      <c r="Q389" s="67"/>
      <c r="R389" s="67"/>
      <c r="S389" s="67"/>
      <c r="T389" s="67"/>
      <c r="U389" s="67"/>
      <c r="V389" s="67"/>
      <c r="W389" s="67"/>
    </row>
    <row r="390" spans="1:23" s="14" customFormat="1" ht="12.75" hidden="1" x14ac:dyDescent="0.2">
      <c r="A390" s="66" t="s">
        <v>115</v>
      </c>
      <c r="B390" s="66"/>
      <c r="C390" s="86" t="s">
        <v>278</v>
      </c>
      <c r="D390" s="86"/>
      <c r="E390" s="86"/>
      <c r="F390" s="86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</row>
    <row r="391" spans="1:23" s="14" customFormat="1" ht="28.5" hidden="1" customHeight="1" x14ac:dyDescent="0.2">
      <c r="A391" s="66"/>
      <c r="B391" s="66"/>
      <c r="C391" s="87" t="s">
        <v>389</v>
      </c>
      <c r="D391" s="87" t="s">
        <v>275</v>
      </c>
      <c r="E391" s="87"/>
      <c r="F391" s="87"/>
      <c r="G391" s="87"/>
      <c r="H391" s="87"/>
      <c r="I391" s="87"/>
      <c r="J391" s="55"/>
      <c r="K391" s="84">
        <v>2023</v>
      </c>
      <c r="L391" s="84">
        <v>2021</v>
      </c>
      <c r="M391" s="84" t="s">
        <v>376</v>
      </c>
      <c r="N391" s="84" t="s">
        <v>88</v>
      </c>
      <c r="O391" s="84" t="s">
        <v>73</v>
      </c>
      <c r="P391" s="84" t="s">
        <v>73</v>
      </c>
      <c r="Q391" s="84" t="s">
        <v>85</v>
      </c>
      <c r="R391" s="85">
        <v>75621.953179999997</v>
      </c>
      <c r="S391" s="84" t="s">
        <v>86</v>
      </c>
      <c r="T391" s="84" t="s">
        <v>8</v>
      </c>
      <c r="U391" s="84" t="s">
        <v>83</v>
      </c>
      <c r="V391" s="81"/>
      <c r="W391" s="84" t="s">
        <v>82</v>
      </c>
    </row>
    <row r="392" spans="1:23" s="14" customFormat="1" ht="12.75" hidden="1" x14ac:dyDescent="0.2">
      <c r="A392" s="66"/>
      <c r="B392" s="66"/>
      <c r="C392" s="82" t="s">
        <v>5</v>
      </c>
      <c r="D392" s="82" t="s">
        <v>5</v>
      </c>
      <c r="E392" s="57">
        <f>SUM(F392:J392)</f>
        <v>47837.154040000001</v>
      </c>
      <c r="F392" s="54"/>
      <c r="G392" s="56"/>
      <c r="H392" s="56"/>
      <c r="I392" s="56">
        <f t="shared" ref="I392:J392" si="146">SUM(I393:I396)</f>
        <v>47837.154040000001</v>
      </c>
      <c r="J392" s="56">
        <f t="shared" si="146"/>
        <v>0</v>
      </c>
      <c r="K392" s="84"/>
      <c r="L392" s="84"/>
      <c r="M392" s="84"/>
      <c r="N392" s="84"/>
      <c r="O392" s="84"/>
      <c r="P392" s="84"/>
      <c r="Q392" s="84"/>
      <c r="R392" s="85"/>
      <c r="S392" s="84"/>
      <c r="T392" s="84"/>
      <c r="U392" s="84"/>
      <c r="V392" s="81"/>
      <c r="W392" s="84"/>
    </row>
    <row r="393" spans="1:23" s="14" customFormat="1" ht="12.75" hidden="1" x14ac:dyDescent="0.2">
      <c r="A393" s="66"/>
      <c r="B393" s="66"/>
      <c r="C393" s="82" t="s">
        <v>0</v>
      </c>
      <c r="D393" s="82" t="s">
        <v>0</v>
      </c>
      <c r="E393" s="57">
        <f t="shared" ref="E393:E396" si="147">SUM(F393:J393)</f>
        <v>0</v>
      </c>
      <c r="F393" s="54"/>
      <c r="G393" s="56"/>
      <c r="H393" s="56"/>
      <c r="I393" s="56"/>
      <c r="J393" s="56"/>
      <c r="K393" s="84"/>
      <c r="L393" s="84"/>
      <c r="M393" s="84"/>
      <c r="N393" s="84"/>
      <c r="O393" s="84"/>
      <c r="P393" s="84"/>
      <c r="Q393" s="84"/>
      <c r="R393" s="85"/>
      <c r="S393" s="84"/>
      <c r="T393" s="84"/>
      <c r="U393" s="84"/>
      <c r="V393" s="81"/>
      <c r="W393" s="84"/>
    </row>
    <row r="394" spans="1:23" s="14" customFormat="1" ht="12.75" hidden="1" x14ac:dyDescent="0.2">
      <c r="A394" s="66"/>
      <c r="B394" s="66"/>
      <c r="C394" s="82" t="s">
        <v>1</v>
      </c>
      <c r="D394" s="82" t="s">
        <v>1</v>
      </c>
      <c r="E394" s="57">
        <f t="shared" si="147"/>
        <v>47837.154040000001</v>
      </c>
      <c r="F394" s="54"/>
      <c r="G394" s="56"/>
      <c r="H394" s="56"/>
      <c r="I394" s="56">
        <v>47837.154040000001</v>
      </c>
      <c r="J394" s="56"/>
      <c r="K394" s="84"/>
      <c r="L394" s="84"/>
      <c r="M394" s="84"/>
      <c r="N394" s="84"/>
      <c r="O394" s="84"/>
      <c r="P394" s="84"/>
      <c r="Q394" s="84"/>
      <c r="R394" s="85"/>
      <c r="S394" s="84"/>
      <c r="T394" s="84"/>
      <c r="U394" s="84"/>
      <c r="V394" s="81"/>
      <c r="W394" s="84"/>
    </row>
    <row r="395" spans="1:23" s="14" customFormat="1" ht="12.75" hidden="1" x14ac:dyDescent="0.2">
      <c r="A395" s="66"/>
      <c r="B395" s="66"/>
      <c r="C395" s="82" t="s">
        <v>2</v>
      </c>
      <c r="D395" s="82" t="s">
        <v>2</v>
      </c>
      <c r="E395" s="57">
        <f t="shared" si="147"/>
        <v>0</v>
      </c>
      <c r="F395" s="54"/>
      <c r="G395" s="56"/>
      <c r="H395" s="56"/>
      <c r="I395" s="56"/>
      <c r="J395" s="56"/>
      <c r="K395" s="84"/>
      <c r="L395" s="84"/>
      <c r="M395" s="84"/>
      <c r="N395" s="84"/>
      <c r="O395" s="84"/>
      <c r="P395" s="84"/>
      <c r="Q395" s="84"/>
      <c r="R395" s="85"/>
      <c r="S395" s="84"/>
      <c r="T395" s="84"/>
      <c r="U395" s="84"/>
      <c r="V395" s="81"/>
      <c r="W395" s="84"/>
    </row>
    <row r="396" spans="1:23" s="14" customFormat="1" ht="12.75" hidden="1" x14ac:dyDescent="0.2">
      <c r="A396" s="66"/>
      <c r="B396" s="66"/>
      <c r="C396" s="82" t="s">
        <v>3</v>
      </c>
      <c r="D396" s="82" t="s">
        <v>3</v>
      </c>
      <c r="E396" s="57">
        <f t="shared" si="147"/>
        <v>0</v>
      </c>
      <c r="F396" s="54"/>
      <c r="G396" s="56"/>
      <c r="H396" s="56"/>
      <c r="I396" s="56"/>
      <c r="J396" s="56"/>
      <c r="K396" s="84"/>
      <c r="L396" s="84"/>
      <c r="M396" s="84"/>
      <c r="N396" s="84"/>
      <c r="O396" s="84"/>
      <c r="P396" s="84"/>
      <c r="Q396" s="84"/>
      <c r="R396" s="85"/>
      <c r="S396" s="84"/>
      <c r="T396" s="84"/>
      <c r="U396" s="84"/>
      <c r="V396" s="81"/>
      <c r="W396" s="84"/>
    </row>
    <row r="397" spans="1:23" s="14" customFormat="1" ht="12.75" hidden="1" x14ac:dyDescent="0.2">
      <c r="A397" s="66" t="s">
        <v>504</v>
      </c>
      <c r="B397" s="66"/>
      <c r="C397" s="67" t="s">
        <v>73</v>
      </c>
      <c r="D397" s="67"/>
      <c r="E397" s="67"/>
      <c r="F397" s="67"/>
      <c r="G397" s="67"/>
      <c r="H397" s="67"/>
      <c r="I397" s="67"/>
      <c r="J397" s="67"/>
      <c r="K397" s="67"/>
      <c r="L397" s="67"/>
      <c r="M397" s="67"/>
      <c r="N397" s="67"/>
      <c r="O397" s="67"/>
      <c r="P397" s="67"/>
      <c r="Q397" s="67"/>
      <c r="R397" s="67"/>
      <c r="S397" s="67"/>
      <c r="T397" s="67"/>
      <c r="U397" s="67"/>
      <c r="V397" s="67"/>
      <c r="W397" s="67"/>
    </row>
    <row r="398" spans="1:23" s="14" customFormat="1" ht="12.75" hidden="1" x14ac:dyDescent="0.2">
      <c r="A398" s="66" t="s">
        <v>115</v>
      </c>
      <c r="B398" s="66"/>
      <c r="C398" s="86" t="s">
        <v>278</v>
      </c>
      <c r="D398" s="86"/>
      <c r="E398" s="86"/>
      <c r="F398" s="86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</row>
    <row r="399" spans="1:23" s="14" customFormat="1" ht="34.5" hidden="1" customHeight="1" x14ac:dyDescent="0.2">
      <c r="A399" s="66"/>
      <c r="B399" s="66"/>
      <c r="C399" s="87" t="s">
        <v>390</v>
      </c>
      <c r="D399" s="87" t="s">
        <v>275</v>
      </c>
      <c r="E399" s="87"/>
      <c r="F399" s="87"/>
      <c r="G399" s="87"/>
      <c r="H399" s="87"/>
      <c r="I399" s="87"/>
      <c r="J399" s="55"/>
      <c r="K399" s="84">
        <v>2024</v>
      </c>
      <c r="L399" s="84">
        <v>2022</v>
      </c>
      <c r="M399" s="84" t="s">
        <v>376</v>
      </c>
      <c r="N399" s="84" t="s">
        <v>89</v>
      </c>
      <c r="O399" s="84" t="s">
        <v>73</v>
      </c>
      <c r="P399" s="84" t="s">
        <v>73</v>
      </c>
      <c r="Q399" s="84" t="s">
        <v>85</v>
      </c>
      <c r="R399" s="85">
        <v>62318.87</v>
      </c>
      <c r="S399" s="84" t="s">
        <v>86</v>
      </c>
      <c r="T399" s="84" t="s">
        <v>8</v>
      </c>
      <c r="U399" s="84" t="s">
        <v>83</v>
      </c>
      <c r="V399" s="81"/>
      <c r="W399" s="84" t="s">
        <v>82</v>
      </c>
    </row>
    <row r="400" spans="1:23" s="14" customFormat="1" ht="12.75" hidden="1" x14ac:dyDescent="0.2">
      <c r="A400" s="66"/>
      <c r="B400" s="66"/>
      <c r="C400" s="82" t="s">
        <v>5</v>
      </c>
      <c r="D400" s="82" t="s">
        <v>5</v>
      </c>
      <c r="E400" s="57">
        <f>SUM(F400:J400)</f>
        <v>57647.402119999999</v>
      </c>
      <c r="F400" s="54"/>
      <c r="G400" s="56"/>
      <c r="H400" s="56"/>
      <c r="I400" s="56">
        <f t="shared" ref="I400:J400" si="148">SUM(I401:I404)</f>
        <v>34024.31538</v>
      </c>
      <c r="J400" s="56">
        <f t="shared" si="148"/>
        <v>23623.086739999999</v>
      </c>
      <c r="K400" s="84"/>
      <c r="L400" s="84"/>
      <c r="M400" s="84"/>
      <c r="N400" s="84"/>
      <c r="O400" s="84"/>
      <c r="P400" s="84"/>
      <c r="Q400" s="84"/>
      <c r="R400" s="85"/>
      <c r="S400" s="84"/>
      <c r="T400" s="84"/>
      <c r="U400" s="84"/>
      <c r="V400" s="81"/>
      <c r="W400" s="84"/>
    </row>
    <row r="401" spans="1:23" s="14" customFormat="1" ht="12.75" hidden="1" x14ac:dyDescent="0.2">
      <c r="A401" s="66"/>
      <c r="B401" s="66"/>
      <c r="C401" s="82" t="s">
        <v>0</v>
      </c>
      <c r="D401" s="82" t="s">
        <v>0</v>
      </c>
      <c r="E401" s="57">
        <f t="shared" ref="E401:E404" si="149">SUM(F401:J401)</f>
        <v>0</v>
      </c>
      <c r="F401" s="54"/>
      <c r="G401" s="56"/>
      <c r="H401" s="56"/>
      <c r="I401" s="56"/>
      <c r="J401" s="56"/>
      <c r="K401" s="84"/>
      <c r="L401" s="84"/>
      <c r="M401" s="84"/>
      <c r="N401" s="84"/>
      <c r="O401" s="84"/>
      <c r="P401" s="84"/>
      <c r="Q401" s="84"/>
      <c r="R401" s="85"/>
      <c r="S401" s="84"/>
      <c r="T401" s="84"/>
      <c r="U401" s="84"/>
      <c r="V401" s="81"/>
      <c r="W401" s="84"/>
    </row>
    <row r="402" spans="1:23" s="14" customFormat="1" ht="12.75" hidden="1" x14ac:dyDescent="0.2">
      <c r="A402" s="66"/>
      <c r="B402" s="66"/>
      <c r="C402" s="82" t="s">
        <v>1</v>
      </c>
      <c r="D402" s="82" t="s">
        <v>1</v>
      </c>
      <c r="E402" s="57">
        <f t="shared" si="149"/>
        <v>57647.402119999999</v>
      </c>
      <c r="F402" s="54"/>
      <c r="G402" s="56"/>
      <c r="H402" s="56"/>
      <c r="I402" s="56">
        <v>34024.31538</v>
      </c>
      <c r="J402" s="56">
        <v>23623.086739999999</v>
      </c>
      <c r="K402" s="84"/>
      <c r="L402" s="84"/>
      <c r="M402" s="84"/>
      <c r="N402" s="84"/>
      <c r="O402" s="84"/>
      <c r="P402" s="84"/>
      <c r="Q402" s="84"/>
      <c r="R402" s="85"/>
      <c r="S402" s="84"/>
      <c r="T402" s="84"/>
      <c r="U402" s="84"/>
      <c r="V402" s="81"/>
      <c r="W402" s="84"/>
    </row>
    <row r="403" spans="1:23" s="14" customFormat="1" ht="12.75" hidden="1" x14ac:dyDescent="0.2">
      <c r="A403" s="66"/>
      <c r="B403" s="66"/>
      <c r="C403" s="82" t="s">
        <v>2</v>
      </c>
      <c r="D403" s="82" t="s">
        <v>2</v>
      </c>
      <c r="E403" s="57">
        <f t="shared" si="149"/>
        <v>0</v>
      </c>
      <c r="F403" s="54"/>
      <c r="G403" s="56"/>
      <c r="H403" s="56"/>
      <c r="I403" s="56"/>
      <c r="J403" s="56"/>
      <c r="K403" s="84"/>
      <c r="L403" s="84"/>
      <c r="M403" s="84"/>
      <c r="N403" s="84"/>
      <c r="O403" s="84"/>
      <c r="P403" s="84"/>
      <c r="Q403" s="84"/>
      <c r="R403" s="85"/>
      <c r="S403" s="84"/>
      <c r="T403" s="84"/>
      <c r="U403" s="84"/>
      <c r="V403" s="81"/>
      <c r="W403" s="84"/>
    </row>
    <row r="404" spans="1:23" s="14" customFormat="1" ht="12.75" hidden="1" x14ac:dyDescent="0.2">
      <c r="A404" s="66"/>
      <c r="B404" s="66"/>
      <c r="C404" s="82" t="s">
        <v>3</v>
      </c>
      <c r="D404" s="82" t="s">
        <v>3</v>
      </c>
      <c r="E404" s="57">
        <f t="shared" si="149"/>
        <v>0</v>
      </c>
      <c r="F404" s="54"/>
      <c r="G404" s="56"/>
      <c r="H404" s="56"/>
      <c r="I404" s="56"/>
      <c r="J404" s="56"/>
      <c r="K404" s="84"/>
      <c r="L404" s="84"/>
      <c r="M404" s="84"/>
      <c r="N404" s="84"/>
      <c r="O404" s="84"/>
      <c r="P404" s="84"/>
      <c r="Q404" s="84"/>
      <c r="R404" s="85"/>
      <c r="S404" s="84"/>
      <c r="T404" s="84"/>
      <c r="U404" s="84"/>
      <c r="V404" s="81"/>
      <c r="W404" s="84"/>
    </row>
    <row r="405" spans="1:23" s="14" customFormat="1" ht="12.75" hidden="1" x14ac:dyDescent="0.2">
      <c r="A405" s="66" t="s">
        <v>505</v>
      </c>
      <c r="B405" s="66"/>
      <c r="C405" s="67" t="s">
        <v>73</v>
      </c>
      <c r="D405" s="67"/>
      <c r="E405" s="67"/>
      <c r="F405" s="67"/>
      <c r="G405" s="67"/>
      <c r="H405" s="67"/>
      <c r="I405" s="67"/>
      <c r="J405" s="67"/>
      <c r="K405" s="67"/>
      <c r="L405" s="67"/>
      <c r="M405" s="67"/>
      <c r="N405" s="67"/>
      <c r="O405" s="67"/>
      <c r="P405" s="67"/>
      <c r="Q405" s="67"/>
      <c r="R405" s="67"/>
      <c r="S405" s="67"/>
      <c r="T405" s="67"/>
      <c r="U405" s="67"/>
      <c r="V405" s="67"/>
      <c r="W405" s="67"/>
    </row>
    <row r="406" spans="1:23" s="14" customFormat="1" ht="12.75" hidden="1" x14ac:dyDescent="0.2">
      <c r="A406" s="66"/>
      <c r="B406" s="66"/>
      <c r="C406" s="86" t="s">
        <v>278</v>
      </c>
      <c r="D406" s="86"/>
      <c r="E406" s="86"/>
      <c r="F406" s="86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</row>
    <row r="407" spans="1:23" s="14" customFormat="1" ht="71.25" hidden="1" customHeight="1" x14ac:dyDescent="0.2">
      <c r="A407" s="66"/>
      <c r="B407" s="66"/>
      <c r="C407" s="90" t="s">
        <v>454</v>
      </c>
      <c r="D407" s="91"/>
      <c r="E407" s="91"/>
      <c r="F407" s="91"/>
      <c r="G407" s="91"/>
      <c r="H407" s="91"/>
      <c r="I407" s="91"/>
      <c r="J407" s="59"/>
      <c r="K407" s="84">
        <v>2022</v>
      </c>
      <c r="L407" s="84">
        <v>2019</v>
      </c>
      <c r="M407" s="84" t="s">
        <v>376</v>
      </c>
      <c r="N407" s="84" t="s">
        <v>391</v>
      </c>
      <c r="O407" s="84" t="s">
        <v>73</v>
      </c>
      <c r="P407" s="84" t="s">
        <v>73</v>
      </c>
      <c r="Q407" s="84" t="s">
        <v>85</v>
      </c>
      <c r="R407" s="84">
        <v>3309342.94</v>
      </c>
      <c r="S407" s="84" t="s">
        <v>86</v>
      </c>
      <c r="T407" s="84" t="s">
        <v>8</v>
      </c>
      <c r="U407" s="84" t="s">
        <v>90</v>
      </c>
      <c r="V407" s="88">
        <v>4</v>
      </c>
      <c r="W407" s="84" t="s">
        <v>463</v>
      </c>
    </row>
    <row r="408" spans="1:23" s="14" customFormat="1" ht="12.75" hidden="1" x14ac:dyDescent="0.2">
      <c r="A408" s="66"/>
      <c r="B408" s="66"/>
      <c r="C408" s="82" t="s">
        <v>5</v>
      </c>
      <c r="D408" s="82" t="s">
        <v>5</v>
      </c>
      <c r="E408" s="57">
        <f>SUM(F408:J408)</f>
        <v>303050</v>
      </c>
      <c r="F408" s="53"/>
      <c r="G408" s="57"/>
      <c r="H408" s="57"/>
      <c r="I408" s="57">
        <f t="shared" ref="I408:J408" si="150">SUM(I409:I412)</f>
        <v>300000</v>
      </c>
      <c r="J408" s="56">
        <f t="shared" si="150"/>
        <v>3050</v>
      </c>
      <c r="K408" s="84"/>
      <c r="L408" s="84"/>
      <c r="M408" s="84"/>
      <c r="N408" s="84"/>
      <c r="O408" s="84"/>
      <c r="P408" s="84"/>
      <c r="Q408" s="84"/>
      <c r="R408" s="84"/>
      <c r="S408" s="84"/>
      <c r="T408" s="84"/>
      <c r="U408" s="84"/>
      <c r="V408" s="88"/>
      <c r="W408" s="84"/>
    </row>
    <row r="409" spans="1:23" s="14" customFormat="1" ht="12.75" hidden="1" x14ac:dyDescent="0.2">
      <c r="A409" s="66"/>
      <c r="B409" s="66"/>
      <c r="C409" s="82" t="s">
        <v>0</v>
      </c>
      <c r="D409" s="82" t="s">
        <v>0</v>
      </c>
      <c r="E409" s="57">
        <f t="shared" ref="E409:E412" si="151">SUM(F409:J409)</f>
        <v>0</v>
      </c>
      <c r="F409" s="54"/>
      <c r="G409" s="56"/>
      <c r="H409" s="56"/>
      <c r="I409" s="56"/>
      <c r="J409" s="56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8"/>
      <c r="W409" s="84"/>
    </row>
    <row r="410" spans="1:23" s="14" customFormat="1" ht="12.75" hidden="1" x14ac:dyDescent="0.2">
      <c r="A410" s="66"/>
      <c r="B410" s="66"/>
      <c r="C410" s="82" t="s">
        <v>1</v>
      </c>
      <c r="D410" s="82" t="s">
        <v>1</v>
      </c>
      <c r="E410" s="57">
        <f t="shared" si="151"/>
        <v>303050</v>
      </c>
      <c r="F410" s="54"/>
      <c r="G410" s="56"/>
      <c r="H410" s="56"/>
      <c r="I410" s="56">
        <v>300000</v>
      </c>
      <c r="J410" s="56">
        <v>3050</v>
      </c>
      <c r="K410" s="84"/>
      <c r="L410" s="84"/>
      <c r="M410" s="84"/>
      <c r="N410" s="84"/>
      <c r="O410" s="84"/>
      <c r="P410" s="84"/>
      <c r="Q410" s="84"/>
      <c r="R410" s="84"/>
      <c r="S410" s="84"/>
      <c r="T410" s="84"/>
      <c r="U410" s="84"/>
      <c r="V410" s="88"/>
      <c r="W410" s="84"/>
    </row>
    <row r="411" spans="1:23" s="14" customFormat="1" ht="12.75" hidden="1" x14ac:dyDescent="0.2">
      <c r="A411" s="66"/>
      <c r="B411" s="66"/>
      <c r="C411" s="82" t="s">
        <v>2</v>
      </c>
      <c r="D411" s="82" t="s">
        <v>2</v>
      </c>
      <c r="E411" s="57">
        <f t="shared" si="151"/>
        <v>0</v>
      </c>
      <c r="F411" s="54"/>
      <c r="G411" s="56"/>
      <c r="H411" s="56"/>
      <c r="I411" s="56"/>
      <c r="J411" s="56"/>
      <c r="K411" s="84"/>
      <c r="L411" s="84"/>
      <c r="M411" s="84"/>
      <c r="N411" s="84"/>
      <c r="O411" s="84"/>
      <c r="P411" s="84"/>
      <c r="Q411" s="84"/>
      <c r="R411" s="84"/>
      <c r="S411" s="84"/>
      <c r="T411" s="84"/>
      <c r="U411" s="84"/>
      <c r="V411" s="88"/>
      <c r="W411" s="84"/>
    </row>
    <row r="412" spans="1:23" s="14" customFormat="1" ht="12.75" hidden="1" x14ac:dyDescent="0.2">
      <c r="A412" s="66"/>
      <c r="B412" s="66"/>
      <c r="C412" s="82" t="s">
        <v>3</v>
      </c>
      <c r="D412" s="82" t="s">
        <v>3</v>
      </c>
      <c r="E412" s="57">
        <f t="shared" si="151"/>
        <v>0</v>
      </c>
      <c r="F412" s="54"/>
      <c r="G412" s="56"/>
      <c r="H412" s="56"/>
      <c r="I412" s="56"/>
      <c r="J412" s="56"/>
      <c r="K412" s="84"/>
      <c r="L412" s="84"/>
      <c r="M412" s="84"/>
      <c r="N412" s="84"/>
      <c r="O412" s="84"/>
      <c r="P412" s="84"/>
      <c r="Q412" s="84"/>
      <c r="R412" s="84"/>
      <c r="S412" s="84"/>
      <c r="T412" s="84"/>
      <c r="U412" s="84"/>
      <c r="V412" s="88"/>
      <c r="W412" s="84"/>
    </row>
    <row r="413" spans="1:23" s="14" customFormat="1" ht="12.75" x14ac:dyDescent="0.2">
      <c r="A413" s="66" t="s">
        <v>425</v>
      </c>
      <c r="B413" s="66"/>
      <c r="C413" s="67" t="s">
        <v>73</v>
      </c>
      <c r="D413" s="67"/>
      <c r="E413" s="67"/>
      <c r="F413" s="67"/>
      <c r="G413" s="67"/>
      <c r="H413" s="67"/>
      <c r="I413" s="67"/>
      <c r="J413" s="67"/>
      <c r="K413" s="67"/>
      <c r="L413" s="67"/>
      <c r="M413" s="67"/>
      <c r="N413" s="67"/>
      <c r="O413" s="67"/>
      <c r="P413" s="67"/>
      <c r="Q413" s="67"/>
      <c r="R413" s="67"/>
      <c r="S413" s="67"/>
      <c r="T413" s="67"/>
      <c r="U413" s="67"/>
      <c r="V413" s="67"/>
      <c r="W413" s="67"/>
    </row>
    <row r="414" spans="1:23" s="14" customFormat="1" ht="40.5" customHeight="1" x14ac:dyDescent="0.2">
      <c r="A414" s="66"/>
      <c r="B414" s="66"/>
      <c r="C414" s="86" t="s">
        <v>278</v>
      </c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</row>
    <row r="415" spans="1:23" s="14" customFormat="1" ht="27.75" customHeight="1" x14ac:dyDescent="0.2">
      <c r="A415" s="66"/>
      <c r="B415" s="66"/>
      <c r="C415" s="82" t="s">
        <v>394</v>
      </c>
      <c r="D415" s="82"/>
      <c r="E415" s="82"/>
      <c r="F415" s="82"/>
      <c r="G415" s="82"/>
      <c r="H415" s="82"/>
      <c r="I415" s="82"/>
      <c r="J415" s="59"/>
      <c r="K415" s="84">
        <v>2023</v>
      </c>
      <c r="L415" s="84"/>
      <c r="M415" s="84" t="s">
        <v>376</v>
      </c>
      <c r="N415" s="84" t="s">
        <v>97</v>
      </c>
      <c r="O415" s="84" t="s">
        <v>98</v>
      </c>
      <c r="P415" s="84" t="s">
        <v>74</v>
      </c>
      <c r="Q415" s="84" t="s">
        <v>74</v>
      </c>
      <c r="R415" s="84">
        <v>55728.849679999999</v>
      </c>
      <c r="S415" s="84" t="s">
        <v>75</v>
      </c>
      <c r="T415" s="84" t="s">
        <v>98</v>
      </c>
      <c r="U415" s="84" t="s">
        <v>76</v>
      </c>
      <c r="V415" s="81">
        <v>2</v>
      </c>
      <c r="W415" s="92" t="s">
        <v>468</v>
      </c>
    </row>
    <row r="416" spans="1:23" s="14" customFormat="1" ht="12.75" x14ac:dyDescent="0.2">
      <c r="A416" s="66"/>
      <c r="B416" s="66"/>
      <c r="C416" s="82" t="s">
        <v>5</v>
      </c>
      <c r="D416" s="82" t="s">
        <v>5</v>
      </c>
      <c r="E416" s="57">
        <f>SUM(F416:J416)</f>
        <v>33012.72608</v>
      </c>
      <c r="F416" s="53">
        <f t="shared" ref="F416" si="152">SUM(F417:F420)</f>
        <v>33012.72608</v>
      </c>
      <c r="G416" s="57"/>
      <c r="H416" s="56"/>
      <c r="I416" s="56">
        <f t="shared" ref="I416:J416" si="153">SUM(I417:I420)</f>
        <v>0</v>
      </c>
      <c r="J416" s="56">
        <f t="shared" si="153"/>
        <v>0</v>
      </c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1"/>
      <c r="W416" s="92"/>
    </row>
    <row r="417" spans="1:23" s="14" customFormat="1" ht="12.75" x14ac:dyDescent="0.2">
      <c r="A417" s="66"/>
      <c r="B417" s="66"/>
      <c r="C417" s="82" t="s">
        <v>0</v>
      </c>
      <c r="D417" s="82" t="s">
        <v>0</v>
      </c>
      <c r="E417" s="57">
        <f t="shared" ref="E417:E420" si="154">SUM(F417:J417)</f>
        <v>0</v>
      </c>
      <c r="F417" s="54"/>
      <c r="G417" s="56"/>
      <c r="H417" s="56"/>
      <c r="I417" s="56"/>
      <c r="J417" s="56"/>
      <c r="K417" s="84"/>
      <c r="L417" s="84"/>
      <c r="M417" s="84"/>
      <c r="N417" s="84"/>
      <c r="O417" s="84"/>
      <c r="P417" s="84"/>
      <c r="Q417" s="84"/>
      <c r="R417" s="84"/>
      <c r="S417" s="84"/>
      <c r="T417" s="84"/>
      <c r="U417" s="84"/>
      <c r="V417" s="81"/>
      <c r="W417" s="92"/>
    </row>
    <row r="418" spans="1:23" s="14" customFormat="1" ht="12.75" x14ac:dyDescent="0.2">
      <c r="A418" s="66"/>
      <c r="B418" s="66"/>
      <c r="C418" s="82" t="s">
        <v>1</v>
      </c>
      <c r="D418" s="82" t="s">
        <v>1</v>
      </c>
      <c r="E418" s="57">
        <f t="shared" si="154"/>
        <v>32352.471570000002</v>
      </c>
      <c r="F418" s="54">
        <v>32352.471570000002</v>
      </c>
      <c r="G418" s="56"/>
      <c r="H418" s="56"/>
      <c r="I418" s="56"/>
      <c r="J418" s="56"/>
      <c r="K418" s="84"/>
      <c r="L418" s="84"/>
      <c r="M418" s="84"/>
      <c r="N418" s="84"/>
      <c r="O418" s="84"/>
      <c r="P418" s="84"/>
      <c r="Q418" s="84"/>
      <c r="R418" s="84"/>
      <c r="S418" s="84"/>
      <c r="T418" s="84"/>
      <c r="U418" s="84"/>
      <c r="V418" s="81"/>
      <c r="W418" s="92"/>
    </row>
    <row r="419" spans="1:23" s="14" customFormat="1" ht="12.75" x14ac:dyDescent="0.2">
      <c r="A419" s="66"/>
      <c r="B419" s="66"/>
      <c r="C419" s="82" t="s">
        <v>2</v>
      </c>
      <c r="D419" s="82" t="s">
        <v>2</v>
      </c>
      <c r="E419" s="57">
        <f t="shared" si="154"/>
        <v>660.25450999999998</v>
      </c>
      <c r="F419" s="54">
        <v>660.25450999999998</v>
      </c>
      <c r="G419" s="56"/>
      <c r="H419" s="56"/>
      <c r="I419" s="56"/>
      <c r="J419" s="56"/>
      <c r="K419" s="84"/>
      <c r="L419" s="84"/>
      <c r="M419" s="84"/>
      <c r="N419" s="84"/>
      <c r="O419" s="84"/>
      <c r="P419" s="84"/>
      <c r="Q419" s="84"/>
      <c r="R419" s="84"/>
      <c r="S419" s="84"/>
      <c r="T419" s="84"/>
      <c r="U419" s="84"/>
      <c r="V419" s="81"/>
      <c r="W419" s="92"/>
    </row>
    <row r="420" spans="1:23" s="14" customFormat="1" ht="12.75" x14ac:dyDescent="0.2">
      <c r="A420" s="66"/>
      <c r="B420" s="66"/>
      <c r="C420" s="82" t="s">
        <v>3</v>
      </c>
      <c r="D420" s="82" t="s">
        <v>3</v>
      </c>
      <c r="E420" s="57">
        <f t="shared" si="154"/>
        <v>0</v>
      </c>
      <c r="F420" s="54"/>
      <c r="G420" s="56"/>
      <c r="H420" s="56"/>
      <c r="I420" s="56"/>
      <c r="J420" s="56"/>
      <c r="K420" s="84"/>
      <c r="L420" s="84"/>
      <c r="M420" s="84"/>
      <c r="N420" s="84"/>
      <c r="O420" s="84"/>
      <c r="P420" s="84"/>
      <c r="Q420" s="84"/>
      <c r="R420" s="84"/>
      <c r="S420" s="84"/>
      <c r="T420" s="84"/>
      <c r="U420" s="84"/>
      <c r="V420" s="81"/>
      <c r="W420" s="92"/>
    </row>
    <row r="421" spans="1:23" s="14" customFormat="1" ht="12.75" hidden="1" customHeight="1" x14ac:dyDescent="0.2">
      <c r="A421" s="66" t="s">
        <v>506</v>
      </c>
      <c r="B421" s="66"/>
      <c r="C421" s="67" t="s">
        <v>73</v>
      </c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67"/>
      <c r="T421" s="67"/>
      <c r="U421" s="67"/>
      <c r="V421" s="67"/>
      <c r="W421" s="67"/>
    </row>
    <row r="422" spans="1:23" s="14" customFormat="1" ht="12.75" hidden="1" x14ac:dyDescent="0.2">
      <c r="A422" s="66"/>
      <c r="B422" s="66"/>
      <c r="C422" s="86" t="s">
        <v>278</v>
      </c>
      <c r="D422" s="86"/>
      <c r="E422" s="86"/>
      <c r="F422" s="86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</row>
    <row r="423" spans="1:23" s="14" customFormat="1" ht="12.75" hidden="1" customHeight="1" x14ac:dyDescent="0.2">
      <c r="A423" s="66"/>
      <c r="B423" s="66"/>
      <c r="C423" s="91" t="s">
        <v>395</v>
      </c>
      <c r="D423" s="91"/>
      <c r="E423" s="91"/>
      <c r="F423" s="91"/>
      <c r="G423" s="91"/>
      <c r="H423" s="91"/>
      <c r="I423" s="91"/>
      <c r="J423" s="59"/>
      <c r="K423" s="84">
        <v>2024</v>
      </c>
      <c r="L423" s="84"/>
      <c r="M423" s="84" t="s">
        <v>376</v>
      </c>
      <c r="N423" s="84" t="s">
        <v>99</v>
      </c>
      <c r="O423" s="84" t="s">
        <v>100</v>
      </c>
      <c r="P423" s="84" t="s">
        <v>101</v>
      </c>
      <c r="Q423" s="84" t="s">
        <v>101</v>
      </c>
      <c r="R423" s="84">
        <v>224396.61</v>
      </c>
      <c r="S423" s="84" t="s">
        <v>75</v>
      </c>
      <c r="T423" s="84" t="s">
        <v>100</v>
      </c>
      <c r="U423" s="84" t="s">
        <v>81</v>
      </c>
      <c r="V423" s="88">
        <v>4</v>
      </c>
      <c r="W423" s="92" t="s">
        <v>469</v>
      </c>
    </row>
    <row r="424" spans="1:23" s="14" customFormat="1" ht="12.75" hidden="1" x14ac:dyDescent="0.2">
      <c r="A424" s="66"/>
      <c r="B424" s="66"/>
      <c r="C424" s="82" t="s">
        <v>5</v>
      </c>
      <c r="D424" s="82" t="s">
        <v>5</v>
      </c>
      <c r="E424" s="57">
        <f>SUM(F424:J424)</f>
        <v>158674.99</v>
      </c>
      <c r="F424" s="53"/>
      <c r="G424" s="57"/>
      <c r="H424" s="57"/>
      <c r="I424" s="57">
        <f t="shared" ref="I424:J424" si="155">SUM(I425:I428)</f>
        <v>65079.58</v>
      </c>
      <c r="J424" s="57">
        <f t="shared" si="155"/>
        <v>93595.41</v>
      </c>
      <c r="K424" s="84"/>
      <c r="L424" s="84"/>
      <c r="M424" s="84"/>
      <c r="N424" s="84"/>
      <c r="O424" s="84"/>
      <c r="P424" s="84"/>
      <c r="Q424" s="84"/>
      <c r="R424" s="84"/>
      <c r="S424" s="84"/>
      <c r="T424" s="84"/>
      <c r="U424" s="84"/>
      <c r="V424" s="88"/>
      <c r="W424" s="92"/>
    </row>
    <row r="425" spans="1:23" s="14" customFormat="1" ht="12.75" hidden="1" x14ac:dyDescent="0.2">
      <c r="A425" s="66"/>
      <c r="B425" s="66"/>
      <c r="C425" s="82" t="s">
        <v>0</v>
      </c>
      <c r="D425" s="82" t="s">
        <v>0</v>
      </c>
      <c r="E425" s="57">
        <f t="shared" ref="E425:E428" si="156">SUM(F425:J425)</f>
        <v>0</v>
      </c>
      <c r="F425" s="54"/>
      <c r="G425" s="56"/>
      <c r="H425" s="56"/>
      <c r="I425" s="56"/>
      <c r="J425" s="56"/>
      <c r="K425" s="84"/>
      <c r="L425" s="84"/>
      <c r="M425" s="84"/>
      <c r="N425" s="84"/>
      <c r="O425" s="84"/>
      <c r="P425" s="84"/>
      <c r="Q425" s="84"/>
      <c r="R425" s="84"/>
      <c r="S425" s="84"/>
      <c r="T425" s="84"/>
      <c r="U425" s="84"/>
      <c r="V425" s="88"/>
      <c r="W425" s="92"/>
    </row>
    <row r="426" spans="1:23" s="14" customFormat="1" ht="12.75" hidden="1" x14ac:dyDescent="0.2">
      <c r="A426" s="66"/>
      <c r="B426" s="66"/>
      <c r="C426" s="82" t="s">
        <v>1</v>
      </c>
      <c r="D426" s="82" t="s">
        <v>1</v>
      </c>
      <c r="E426" s="57">
        <f t="shared" si="156"/>
        <v>158674.99</v>
      </c>
      <c r="F426" s="54"/>
      <c r="G426" s="56"/>
      <c r="H426" s="56"/>
      <c r="I426" s="56">
        <v>65079.58</v>
      </c>
      <c r="J426" s="56">
        <v>93595.41</v>
      </c>
      <c r="K426" s="84"/>
      <c r="L426" s="84"/>
      <c r="M426" s="84"/>
      <c r="N426" s="84"/>
      <c r="O426" s="84"/>
      <c r="P426" s="84"/>
      <c r="Q426" s="84"/>
      <c r="R426" s="84"/>
      <c r="S426" s="84"/>
      <c r="T426" s="84"/>
      <c r="U426" s="84"/>
      <c r="V426" s="88"/>
      <c r="W426" s="92"/>
    </row>
    <row r="427" spans="1:23" s="14" customFormat="1" ht="12.75" hidden="1" x14ac:dyDescent="0.2">
      <c r="A427" s="66"/>
      <c r="B427" s="66"/>
      <c r="C427" s="82" t="s">
        <v>2</v>
      </c>
      <c r="D427" s="82" t="s">
        <v>2</v>
      </c>
      <c r="E427" s="57">
        <f t="shared" si="156"/>
        <v>0</v>
      </c>
      <c r="F427" s="54"/>
      <c r="G427" s="56"/>
      <c r="H427" s="56"/>
      <c r="I427" s="56"/>
      <c r="J427" s="56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8"/>
      <c r="W427" s="92"/>
    </row>
    <row r="428" spans="1:23" s="14" customFormat="1" ht="12.75" hidden="1" x14ac:dyDescent="0.2">
      <c r="A428" s="66"/>
      <c r="B428" s="66"/>
      <c r="C428" s="82" t="s">
        <v>3</v>
      </c>
      <c r="D428" s="82" t="s">
        <v>3</v>
      </c>
      <c r="E428" s="57">
        <f t="shared" si="156"/>
        <v>0</v>
      </c>
      <c r="F428" s="54"/>
      <c r="G428" s="56"/>
      <c r="H428" s="56"/>
      <c r="I428" s="56"/>
      <c r="J428" s="56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8"/>
      <c r="W428" s="92"/>
    </row>
    <row r="429" spans="1:23" s="14" customFormat="1" ht="12.75" hidden="1" customHeight="1" x14ac:dyDescent="0.2">
      <c r="A429" s="66" t="s">
        <v>507</v>
      </c>
      <c r="B429" s="66"/>
      <c r="C429" s="67" t="s">
        <v>73</v>
      </c>
      <c r="D429" s="67"/>
      <c r="E429" s="67"/>
      <c r="F429" s="67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7"/>
      <c r="U429" s="67"/>
      <c r="V429" s="67"/>
      <c r="W429" s="67"/>
    </row>
    <row r="430" spans="1:23" s="14" customFormat="1" ht="12.75" hidden="1" x14ac:dyDescent="0.2">
      <c r="A430" s="66"/>
      <c r="B430" s="66"/>
      <c r="C430" s="86" t="s">
        <v>278</v>
      </c>
      <c r="D430" s="86"/>
      <c r="E430" s="86"/>
      <c r="F430" s="86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</row>
    <row r="431" spans="1:23" s="14" customFormat="1" ht="28.5" hidden="1" customHeight="1" x14ac:dyDescent="0.2">
      <c r="A431" s="66"/>
      <c r="B431" s="66"/>
      <c r="C431" s="91" t="s">
        <v>396</v>
      </c>
      <c r="D431" s="91"/>
      <c r="E431" s="91"/>
      <c r="F431" s="91"/>
      <c r="G431" s="91"/>
      <c r="H431" s="91"/>
      <c r="I431" s="91"/>
      <c r="J431" s="59"/>
      <c r="K431" s="84">
        <v>2023</v>
      </c>
      <c r="L431" s="84"/>
      <c r="M431" s="84" t="s">
        <v>376</v>
      </c>
      <c r="N431" s="84" t="s">
        <v>397</v>
      </c>
      <c r="O431" s="84" t="s">
        <v>103</v>
      </c>
      <c r="P431" s="84" t="s">
        <v>104</v>
      </c>
      <c r="Q431" s="84" t="s">
        <v>104</v>
      </c>
      <c r="R431" s="84">
        <v>19000</v>
      </c>
      <c r="S431" s="84" t="s">
        <v>75</v>
      </c>
      <c r="T431" s="84" t="s">
        <v>103</v>
      </c>
      <c r="U431" s="84" t="s">
        <v>105</v>
      </c>
      <c r="V431" s="81"/>
      <c r="W431" s="92" t="s">
        <v>82</v>
      </c>
    </row>
    <row r="432" spans="1:23" s="14" customFormat="1" ht="12.75" hidden="1" x14ac:dyDescent="0.2">
      <c r="A432" s="66"/>
      <c r="B432" s="66"/>
      <c r="C432" s="82" t="s">
        <v>5</v>
      </c>
      <c r="D432" s="82" t="s">
        <v>5</v>
      </c>
      <c r="E432" s="57">
        <f>SUM(F432:J432)</f>
        <v>5000</v>
      </c>
      <c r="F432" s="53"/>
      <c r="G432" s="57"/>
      <c r="H432" s="57"/>
      <c r="I432" s="57">
        <f t="shared" ref="I432:J432" si="157">SUM(I433:I436)</f>
        <v>5000</v>
      </c>
      <c r="J432" s="57">
        <f t="shared" si="157"/>
        <v>0</v>
      </c>
      <c r="K432" s="84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1"/>
      <c r="W432" s="92"/>
    </row>
    <row r="433" spans="1:23" s="14" customFormat="1" ht="12.75" hidden="1" x14ac:dyDescent="0.2">
      <c r="A433" s="66"/>
      <c r="B433" s="66"/>
      <c r="C433" s="82" t="s">
        <v>0</v>
      </c>
      <c r="D433" s="82" t="s">
        <v>0</v>
      </c>
      <c r="E433" s="57">
        <f t="shared" ref="E433:E436" si="158">SUM(F433:J433)</f>
        <v>0</v>
      </c>
      <c r="F433" s="54"/>
      <c r="G433" s="56"/>
      <c r="H433" s="56"/>
      <c r="I433" s="56"/>
      <c r="J433" s="56"/>
      <c r="K433" s="84"/>
      <c r="L433" s="84"/>
      <c r="M433" s="84"/>
      <c r="N433" s="84"/>
      <c r="O433" s="84"/>
      <c r="P433" s="84"/>
      <c r="Q433" s="84"/>
      <c r="R433" s="84"/>
      <c r="S433" s="84"/>
      <c r="T433" s="84"/>
      <c r="U433" s="84"/>
      <c r="V433" s="81"/>
      <c r="W433" s="92"/>
    </row>
    <row r="434" spans="1:23" s="14" customFormat="1" ht="12.75" hidden="1" x14ac:dyDescent="0.2">
      <c r="A434" s="66"/>
      <c r="B434" s="66"/>
      <c r="C434" s="82" t="s">
        <v>1</v>
      </c>
      <c r="D434" s="82" t="s">
        <v>1</v>
      </c>
      <c r="E434" s="57">
        <f t="shared" si="158"/>
        <v>4990</v>
      </c>
      <c r="F434" s="54"/>
      <c r="G434" s="56"/>
      <c r="H434" s="56"/>
      <c r="I434" s="56">
        <v>4990</v>
      </c>
      <c r="J434" s="56"/>
      <c r="K434" s="84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1"/>
      <c r="W434" s="92"/>
    </row>
    <row r="435" spans="1:23" s="14" customFormat="1" ht="12.75" hidden="1" x14ac:dyDescent="0.2">
      <c r="A435" s="66"/>
      <c r="B435" s="66"/>
      <c r="C435" s="82" t="s">
        <v>2</v>
      </c>
      <c r="D435" s="82" t="s">
        <v>2</v>
      </c>
      <c r="E435" s="57">
        <f t="shared" si="158"/>
        <v>10</v>
      </c>
      <c r="F435" s="54"/>
      <c r="G435" s="56"/>
      <c r="H435" s="56"/>
      <c r="I435" s="56">
        <v>10</v>
      </c>
      <c r="J435" s="56"/>
      <c r="K435" s="84"/>
      <c r="L435" s="84"/>
      <c r="M435" s="84"/>
      <c r="N435" s="84"/>
      <c r="O435" s="84"/>
      <c r="P435" s="84"/>
      <c r="Q435" s="84"/>
      <c r="R435" s="84"/>
      <c r="S435" s="84"/>
      <c r="T435" s="84"/>
      <c r="U435" s="84"/>
      <c r="V435" s="81"/>
      <c r="W435" s="92"/>
    </row>
    <row r="436" spans="1:23" s="14" customFormat="1" ht="12.75" hidden="1" x14ac:dyDescent="0.2">
      <c r="A436" s="66"/>
      <c r="B436" s="66"/>
      <c r="C436" s="82" t="s">
        <v>3</v>
      </c>
      <c r="D436" s="82" t="s">
        <v>3</v>
      </c>
      <c r="E436" s="57">
        <f t="shared" si="158"/>
        <v>0</v>
      </c>
      <c r="F436" s="54"/>
      <c r="G436" s="56"/>
      <c r="H436" s="56"/>
      <c r="I436" s="56"/>
      <c r="J436" s="56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1"/>
      <c r="W436" s="92"/>
    </row>
    <row r="437" spans="1:23" s="14" customFormat="1" ht="12.75" hidden="1" customHeight="1" x14ac:dyDescent="0.2">
      <c r="A437" s="66" t="s">
        <v>508</v>
      </c>
      <c r="B437" s="66"/>
      <c r="C437" s="67" t="s">
        <v>73</v>
      </c>
      <c r="D437" s="67"/>
      <c r="E437" s="67"/>
      <c r="F437" s="67"/>
      <c r="G437" s="67"/>
      <c r="H437" s="67"/>
      <c r="I437" s="67"/>
      <c r="J437" s="67"/>
      <c r="K437" s="67"/>
      <c r="L437" s="67"/>
      <c r="M437" s="67"/>
      <c r="N437" s="67"/>
      <c r="O437" s="67"/>
      <c r="P437" s="67"/>
      <c r="Q437" s="67"/>
      <c r="R437" s="67"/>
      <c r="S437" s="67"/>
      <c r="T437" s="67"/>
      <c r="U437" s="67"/>
      <c r="V437" s="67"/>
      <c r="W437" s="67"/>
    </row>
    <row r="438" spans="1:23" s="14" customFormat="1" ht="12.75" hidden="1" x14ac:dyDescent="0.2">
      <c r="A438" s="66"/>
      <c r="B438" s="66"/>
      <c r="C438" s="86" t="s">
        <v>278</v>
      </c>
      <c r="D438" s="86"/>
      <c r="E438" s="86"/>
      <c r="F438" s="86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</row>
    <row r="439" spans="1:23" s="14" customFormat="1" ht="29.25" hidden="1" customHeight="1" x14ac:dyDescent="0.2">
      <c r="A439" s="66"/>
      <c r="B439" s="66"/>
      <c r="C439" s="91" t="s">
        <v>106</v>
      </c>
      <c r="D439" s="91"/>
      <c r="E439" s="91"/>
      <c r="F439" s="91"/>
      <c r="G439" s="91"/>
      <c r="H439" s="91"/>
      <c r="I439" s="91"/>
      <c r="J439" s="59"/>
      <c r="K439" s="84"/>
      <c r="L439" s="84">
        <v>2021</v>
      </c>
      <c r="M439" s="84" t="s">
        <v>376</v>
      </c>
      <c r="N439" s="84"/>
      <c r="O439" s="84" t="s">
        <v>107</v>
      </c>
      <c r="P439" s="84" t="s">
        <v>108</v>
      </c>
      <c r="Q439" s="84" t="s">
        <v>108</v>
      </c>
      <c r="R439" s="84">
        <v>12046.005999999999</v>
      </c>
      <c r="S439" s="84" t="s">
        <v>75</v>
      </c>
      <c r="T439" s="84" t="s">
        <v>107</v>
      </c>
      <c r="U439" s="84" t="s">
        <v>105</v>
      </c>
      <c r="V439" s="81"/>
      <c r="W439" s="92" t="s">
        <v>109</v>
      </c>
    </row>
    <row r="440" spans="1:23" s="14" customFormat="1" ht="12.75" hidden="1" x14ac:dyDescent="0.2">
      <c r="A440" s="66"/>
      <c r="B440" s="66"/>
      <c r="C440" s="82" t="s">
        <v>5</v>
      </c>
      <c r="D440" s="82" t="s">
        <v>5</v>
      </c>
      <c r="E440" s="57">
        <f>SUM(F440:J440)</f>
        <v>60000</v>
      </c>
      <c r="F440" s="53"/>
      <c r="G440" s="57"/>
      <c r="H440" s="57"/>
      <c r="I440" s="57">
        <f t="shared" ref="I440:J440" si="159">SUM(I441:I444)</f>
        <v>30000</v>
      </c>
      <c r="J440" s="57">
        <f t="shared" si="159"/>
        <v>30000</v>
      </c>
      <c r="K440" s="84"/>
      <c r="L440" s="84"/>
      <c r="M440" s="84"/>
      <c r="N440" s="84"/>
      <c r="O440" s="84"/>
      <c r="P440" s="84"/>
      <c r="Q440" s="84"/>
      <c r="R440" s="84"/>
      <c r="S440" s="84"/>
      <c r="T440" s="84"/>
      <c r="U440" s="84"/>
      <c r="V440" s="81"/>
      <c r="W440" s="92"/>
    </row>
    <row r="441" spans="1:23" s="14" customFormat="1" ht="12.75" hidden="1" x14ac:dyDescent="0.2">
      <c r="A441" s="66"/>
      <c r="B441" s="66"/>
      <c r="C441" s="82" t="s">
        <v>0</v>
      </c>
      <c r="D441" s="82" t="s">
        <v>0</v>
      </c>
      <c r="E441" s="57">
        <f t="shared" ref="E441:E444" si="160">SUM(F441:J441)</f>
        <v>0</v>
      </c>
      <c r="F441" s="54"/>
      <c r="G441" s="56"/>
      <c r="H441" s="56"/>
      <c r="I441" s="56"/>
      <c r="J441" s="56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1"/>
      <c r="W441" s="92"/>
    </row>
    <row r="442" spans="1:23" s="14" customFormat="1" ht="12.75" hidden="1" x14ac:dyDescent="0.2">
      <c r="A442" s="66"/>
      <c r="B442" s="66"/>
      <c r="C442" s="82" t="s">
        <v>1</v>
      </c>
      <c r="D442" s="82" t="s">
        <v>1</v>
      </c>
      <c r="E442" s="57">
        <f t="shared" si="160"/>
        <v>60000</v>
      </c>
      <c r="F442" s="54"/>
      <c r="G442" s="56"/>
      <c r="H442" s="56"/>
      <c r="I442" s="56">
        <v>30000</v>
      </c>
      <c r="J442" s="56">
        <v>30000</v>
      </c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1"/>
      <c r="W442" s="92"/>
    </row>
    <row r="443" spans="1:23" s="14" customFormat="1" ht="12.75" hidden="1" x14ac:dyDescent="0.2">
      <c r="A443" s="66"/>
      <c r="B443" s="66"/>
      <c r="C443" s="82" t="s">
        <v>2</v>
      </c>
      <c r="D443" s="82" t="s">
        <v>2</v>
      </c>
      <c r="E443" s="57">
        <f t="shared" si="160"/>
        <v>0</v>
      </c>
      <c r="F443" s="54"/>
      <c r="G443" s="56"/>
      <c r="H443" s="56"/>
      <c r="I443" s="56"/>
      <c r="J443" s="56"/>
      <c r="K443" s="84"/>
      <c r="L443" s="84"/>
      <c r="M443" s="84"/>
      <c r="N443" s="84"/>
      <c r="O443" s="84"/>
      <c r="P443" s="84"/>
      <c r="Q443" s="84"/>
      <c r="R443" s="84"/>
      <c r="S443" s="84"/>
      <c r="T443" s="84"/>
      <c r="U443" s="84"/>
      <c r="V443" s="81"/>
      <c r="W443" s="92"/>
    </row>
    <row r="444" spans="1:23" s="14" customFormat="1" ht="12.75" hidden="1" x14ac:dyDescent="0.2">
      <c r="A444" s="66"/>
      <c r="B444" s="66"/>
      <c r="C444" s="82" t="s">
        <v>3</v>
      </c>
      <c r="D444" s="82" t="s">
        <v>3</v>
      </c>
      <c r="E444" s="57">
        <f t="shared" si="160"/>
        <v>0</v>
      </c>
      <c r="F444" s="54"/>
      <c r="G444" s="56"/>
      <c r="H444" s="56"/>
      <c r="I444" s="56"/>
      <c r="J444" s="56"/>
      <c r="K444" s="84"/>
      <c r="L444" s="84"/>
      <c r="M444" s="84"/>
      <c r="N444" s="84"/>
      <c r="O444" s="84"/>
      <c r="P444" s="84"/>
      <c r="Q444" s="84"/>
      <c r="R444" s="84"/>
      <c r="S444" s="84"/>
      <c r="T444" s="84"/>
      <c r="U444" s="84"/>
      <c r="V444" s="81"/>
      <c r="W444" s="92"/>
    </row>
    <row r="445" spans="1:23" s="14" customFormat="1" ht="12.75" hidden="1" customHeight="1" x14ac:dyDescent="0.2">
      <c r="A445" s="66" t="s">
        <v>509</v>
      </c>
      <c r="B445" s="66"/>
      <c r="C445" s="67" t="s">
        <v>73</v>
      </c>
      <c r="D445" s="67"/>
      <c r="E445" s="67"/>
      <c r="F445" s="67"/>
      <c r="G445" s="67"/>
      <c r="H445" s="67"/>
      <c r="I445" s="67"/>
      <c r="J445" s="67"/>
      <c r="K445" s="67"/>
      <c r="L445" s="67"/>
      <c r="M445" s="67"/>
      <c r="N445" s="67"/>
      <c r="O445" s="67"/>
      <c r="P445" s="67"/>
      <c r="Q445" s="67"/>
      <c r="R445" s="67"/>
      <c r="S445" s="67"/>
      <c r="T445" s="67"/>
      <c r="U445" s="67"/>
      <c r="V445" s="67"/>
      <c r="W445" s="67"/>
    </row>
    <row r="446" spans="1:23" s="14" customFormat="1" ht="12.75" hidden="1" x14ac:dyDescent="0.2">
      <c r="A446" s="66"/>
      <c r="B446" s="66"/>
      <c r="C446" s="86" t="s">
        <v>278</v>
      </c>
      <c r="D446" s="86"/>
      <c r="E446" s="86"/>
      <c r="F446" s="86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</row>
    <row r="447" spans="1:23" s="14" customFormat="1" ht="27" hidden="1" customHeight="1" x14ac:dyDescent="0.2">
      <c r="A447" s="66"/>
      <c r="B447" s="66"/>
      <c r="C447" s="91" t="s">
        <v>110</v>
      </c>
      <c r="D447" s="91"/>
      <c r="E447" s="91"/>
      <c r="F447" s="91"/>
      <c r="G447" s="91"/>
      <c r="H447" s="91"/>
      <c r="I447" s="91"/>
      <c r="J447" s="59"/>
      <c r="K447" s="84">
        <v>2023</v>
      </c>
      <c r="L447" s="84">
        <v>2020</v>
      </c>
      <c r="M447" s="84" t="s">
        <v>376</v>
      </c>
      <c r="N447" s="84" t="s">
        <v>398</v>
      </c>
      <c r="O447" s="84" t="s">
        <v>103</v>
      </c>
      <c r="P447" s="84" t="s">
        <v>104</v>
      </c>
      <c r="Q447" s="84" t="s">
        <v>104</v>
      </c>
      <c r="R447" s="84">
        <v>34000</v>
      </c>
      <c r="S447" s="84" t="s">
        <v>75</v>
      </c>
      <c r="T447" s="84" t="s">
        <v>103</v>
      </c>
      <c r="U447" s="84" t="s">
        <v>83</v>
      </c>
      <c r="V447" s="81"/>
      <c r="W447" s="92" t="s">
        <v>82</v>
      </c>
    </row>
    <row r="448" spans="1:23" s="14" customFormat="1" ht="12.75" hidden="1" x14ac:dyDescent="0.2">
      <c r="A448" s="66"/>
      <c r="B448" s="66"/>
      <c r="C448" s="82" t="s">
        <v>5</v>
      </c>
      <c r="D448" s="82" t="s">
        <v>5</v>
      </c>
      <c r="E448" s="57">
        <f>SUM(F448:J448)</f>
        <v>7000</v>
      </c>
      <c r="F448" s="53"/>
      <c r="G448" s="57"/>
      <c r="H448" s="57"/>
      <c r="I448" s="57">
        <f t="shared" ref="I448:J448" si="161">SUM(I449:I452)</f>
        <v>7000</v>
      </c>
      <c r="J448" s="57">
        <f t="shared" si="161"/>
        <v>0</v>
      </c>
      <c r="K448" s="84"/>
      <c r="L448" s="84"/>
      <c r="M448" s="84"/>
      <c r="N448" s="84"/>
      <c r="O448" s="84"/>
      <c r="P448" s="84"/>
      <c r="Q448" s="84"/>
      <c r="R448" s="84"/>
      <c r="S448" s="84"/>
      <c r="T448" s="84"/>
      <c r="U448" s="84"/>
      <c r="V448" s="81"/>
      <c r="W448" s="92"/>
    </row>
    <row r="449" spans="1:23" s="14" customFormat="1" ht="12.75" hidden="1" x14ac:dyDescent="0.2">
      <c r="A449" s="66"/>
      <c r="B449" s="66"/>
      <c r="C449" s="82" t="s">
        <v>0</v>
      </c>
      <c r="D449" s="82" t="s">
        <v>0</v>
      </c>
      <c r="E449" s="57">
        <f t="shared" ref="E449:E452" si="162">SUM(F449:J449)</f>
        <v>0</v>
      </c>
      <c r="F449" s="54"/>
      <c r="G449" s="56"/>
      <c r="H449" s="56"/>
      <c r="I449" s="56"/>
      <c r="J449" s="56"/>
      <c r="K449" s="84"/>
      <c r="L449" s="84"/>
      <c r="M449" s="84"/>
      <c r="N449" s="84"/>
      <c r="O449" s="84"/>
      <c r="P449" s="84"/>
      <c r="Q449" s="84"/>
      <c r="R449" s="84"/>
      <c r="S449" s="84"/>
      <c r="T449" s="84"/>
      <c r="U449" s="84"/>
      <c r="V449" s="81"/>
      <c r="W449" s="92"/>
    </row>
    <row r="450" spans="1:23" s="14" customFormat="1" ht="12.75" hidden="1" x14ac:dyDescent="0.2">
      <c r="A450" s="66"/>
      <c r="B450" s="66"/>
      <c r="C450" s="82" t="s">
        <v>1</v>
      </c>
      <c r="D450" s="82" t="s">
        <v>1</v>
      </c>
      <c r="E450" s="57">
        <f t="shared" si="162"/>
        <v>6986</v>
      </c>
      <c r="F450" s="54"/>
      <c r="G450" s="56"/>
      <c r="H450" s="56"/>
      <c r="I450" s="56">
        <v>6986</v>
      </c>
      <c r="J450" s="56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1"/>
      <c r="W450" s="92"/>
    </row>
    <row r="451" spans="1:23" s="14" customFormat="1" ht="12.75" hidden="1" x14ac:dyDescent="0.2">
      <c r="A451" s="66"/>
      <c r="B451" s="66"/>
      <c r="C451" s="82" t="s">
        <v>2</v>
      </c>
      <c r="D451" s="82" t="s">
        <v>2</v>
      </c>
      <c r="E451" s="57">
        <f t="shared" si="162"/>
        <v>14</v>
      </c>
      <c r="F451" s="54"/>
      <c r="G451" s="56"/>
      <c r="H451" s="56"/>
      <c r="I451" s="56">
        <v>14</v>
      </c>
      <c r="J451" s="56"/>
      <c r="K451" s="84"/>
      <c r="L451" s="84"/>
      <c r="M451" s="84"/>
      <c r="N451" s="84"/>
      <c r="O451" s="84"/>
      <c r="P451" s="84"/>
      <c r="Q451" s="84"/>
      <c r="R451" s="84"/>
      <c r="S451" s="84"/>
      <c r="T451" s="84"/>
      <c r="U451" s="84"/>
      <c r="V451" s="81"/>
      <c r="W451" s="92"/>
    </row>
    <row r="452" spans="1:23" s="14" customFormat="1" ht="12.75" hidden="1" x14ac:dyDescent="0.2">
      <c r="A452" s="66"/>
      <c r="B452" s="66"/>
      <c r="C452" s="82" t="s">
        <v>3</v>
      </c>
      <c r="D452" s="82" t="s">
        <v>3</v>
      </c>
      <c r="E452" s="57">
        <f t="shared" si="162"/>
        <v>0</v>
      </c>
      <c r="F452" s="54"/>
      <c r="G452" s="56"/>
      <c r="H452" s="56"/>
      <c r="I452" s="56"/>
      <c r="J452" s="56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1"/>
      <c r="W452" s="92"/>
    </row>
    <row r="453" spans="1:23" s="14" customFormat="1" ht="16.5" customHeight="1" x14ac:dyDescent="0.2">
      <c r="A453" s="73" t="s">
        <v>138</v>
      </c>
      <c r="B453" s="73"/>
      <c r="C453" s="80" t="s">
        <v>210</v>
      </c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</row>
    <row r="454" spans="1:23" s="14" customFormat="1" ht="12.75" x14ac:dyDescent="0.2">
      <c r="A454" s="73"/>
      <c r="B454" s="73"/>
      <c r="C454" s="75" t="s">
        <v>5</v>
      </c>
      <c r="D454" s="75"/>
      <c r="E454" s="51">
        <f>SUM(F454:J454)</f>
        <v>10605984.455863636</v>
      </c>
      <c r="F454" s="51">
        <f t="shared" ref="F454:J454" si="163">SUM(F455:F458)</f>
        <v>386590.50286363647</v>
      </c>
      <c r="G454" s="51">
        <f t="shared" si="163"/>
        <v>160500</v>
      </c>
      <c r="H454" s="51">
        <f t="shared" si="163"/>
        <v>0</v>
      </c>
      <c r="I454" s="51">
        <f t="shared" si="163"/>
        <v>4778873.7539999997</v>
      </c>
      <c r="J454" s="51">
        <f t="shared" si="163"/>
        <v>5280020.199</v>
      </c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</row>
    <row r="455" spans="1:23" s="14" customFormat="1" ht="12.75" customHeight="1" x14ac:dyDescent="0.2">
      <c r="A455" s="73"/>
      <c r="B455" s="73"/>
      <c r="C455" s="75" t="s">
        <v>0</v>
      </c>
      <c r="D455" s="75"/>
      <c r="E455" s="51">
        <f t="shared" ref="E455:E458" si="164">SUM(F455:J455)</f>
        <v>6080000</v>
      </c>
      <c r="F455" s="51">
        <f t="shared" ref="F455:J458" si="165">F463+F471+F479+F487+F495+F503+F511+F519+F527+F535+F543+F551+F559+F567+F575+F583+F591</f>
        <v>0</v>
      </c>
      <c r="G455" s="51">
        <f t="shared" si="165"/>
        <v>0</v>
      </c>
      <c r="H455" s="51">
        <f t="shared" si="165"/>
        <v>0</v>
      </c>
      <c r="I455" s="51">
        <f t="shared" si="165"/>
        <v>3040000</v>
      </c>
      <c r="J455" s="51">
        <f t="shared" si="165"/>
        <v>3040000</v>
      </c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</row>
    <row r="456" spans="1:23" s="14" customFormat="1" ht="12.75" customHeight="1" x14ac:dyDescent="0.2">
      <c r="A456" s="73"/>
      <c r="B456" s="73"/>
      <c r="C456" s="75" t="s">
        <v>1</v>
      </c>
      <c r="D456" s="75"/>
      <c r="E456" s="51">
        <f t="shared" si="164"/>
        <v>4510504.8872509096</v>
      </c>
      <c r="F456" s="51">
        <f t="shared" si="165"/>
        <v>371110.93425090919</v>
      </c>
      <c r="G456" s="51">
        <f t="shared" si="165"/>
        <v>160500</v>
      </c>
      <c r="H456" s="51">
        <f t="shared" si="165"/>
        <v>0</v>
      </c>
      <c r="I456" s="51">
        <f t="shared" si="165"/>
        <v>1738873.754</v>
      </c>
      <c r="J456" s="51">
        <f t="shared" si="165"/>
        <v>2240020.199</v>
      </c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</row>
    <row r="457" spans="1:23" s="14" customFormat="1" ht="12.75" customHeight="1" x14ac:dyDescent="0.2">
      <c r="A457" s="73"/>
      <c r="B457" s="73"/>
      <c r="C457" s="75" t="s">
        <v>2</v>
      </c>
      <c r="D457" s="75"/>
      <c r="E457" s="51">
        <f t="shared" si="164"/>
        <v>15479.568612727273</v>
      </c>
      <c r="F457" s="51">
        <f t="shared" si="165"/>
        <v>15479.568612727273</v>
      </c>
      <c r="G457" s="51">
        <f t="shared" si="165"/>
        <v>0</v>
      </c>
      <c r="H457" s="51">
        <f t="shared" si="165"/>
        <v>0</v>
      </c>
      <c r="I457" s="51">
        <f t="shared" si="165"/>
        <v>0</v>
      </c>
      <c r="J457" s="51">
        <f t="shared" si="165"/>
        <v>0</v>
      </c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</row>
    <row r="458" spans="1:23" s="14" customFormat="1" ht="12.75" customHeight="1" x14ac:dyDescent="0.2">
      <c r="A458" s="73"/>
      <c r="B458" s="73"/>
      <c r="C458" s="75" t="s">
        <v>3</v>
      </c>
      <c r="D458" s="75"/>
      <c r="E458" s="51">
        <f t="shared" si="164"/>
        <v>0</v>
      </c>
      <c r="F458" s="51">
        <f t="shared" si="165"/>
        <v>0</v>
      </c>
      <c r="G458" s="51">
        <f t="shared" si="165"/>
        <v>0</v>
      </c>
      <c r="H458" s="51">
        <f t="shared" si="165"/>
        <v>0</v>
      </c>
      <c r="I458" s="51">
        <f t="shared" si="165"/>
        <v>0</v>
      </c>
      <c r="J458" s="51">
        <f t="shared" si="165"/>
        <v>0</v>
      </c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</row>
    <row r="459" spans="1:23" ht="12.75" hidden="1" customHeight="1" x14ac:dyDescent="0.2">
      <c r="A459" s="66" t="s">
        <v>432</v>
      </c>
      <c r="B459" s="66"/>
      <c r="C459" s="67" t="s">
        <v>144</v>
      </c>
      <c r="D459" s="67" t="s">
        <v>144</v>
      </c>
      <c r="E459" s="67" t="s">
        <v>144</v>
      </c>
      <c r="F459" s="67"/>
      <c r="G459" s="67"/>
      <c r="H459" s="67"/>
      <c r="I459" s="67" t="s">
        <v>144</v>
      </c>
      <c r="J459" s="67"/>
      <c r="K459" s="67" t="s">
        <v>144</v>
      </c>
      <c r="L459" s="67" t="s">
        <v>144</v>
      </c>
      <c r="M459" s="67" t="s">
        <v>144</v>
      </c>
      <c r="N459" s="67" t="s">
        <v>144</v>
      </c>
      <c r="O459" s="67" t="s">
        <v>144</v>
      </c>
      <c r="P459" s="67" t="s">
        <v>144</v>
      </c>
      <c r="Q459" s="67" t="s">
        <v>144</v>
      </c>
      <c r="R459" s="67" t="s">
        <v>144</v>
      </c>
      <c r="S459" s="67" t="s">
        <v>144</v>
      </c>
      <c r="T459" s="67" t="s">
        <v>144</v>
      </c>
      <c r="U459" s="67" t="s">
        <v>144</v>
      </c>
      <c r="V459" s="67" t="s">
        <v>144</v>
      </c>
      <c r="W459" s="67" t="s">
        <v>144</v>
      </c>
    </row>
    <row r="460" spans="1:23" ht="12.75" hidden="1" x14ac:dyDescent="0.2">
      <c r="A460" s="66" t="s">
        <v>115</v>
      </c>
      <c r="B460" s="66"/>
      <c r="C460" s="68" t="s">
        <v>212</v>
      </c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</row>
    <row r="461" spans="1:23" ht="30.75" hidden="1" customHeight="1" x14ac:dyDescent="0.2">
      <c r="A461" s="66"/>
      <c r="B461" s="66"/>
      <c r="C461" s="87" t="s">
        <v>146</v>
      </c>
      <c r="D461" s="87" t="s">
        <v>146</v>
      </c>
      <c r="E461" s="87"/>
      <c r="F461" s="87"/>
      <c r="G461" s="87"/>
      <c r="H461" s="87"/>
      <c r="I461" s="87"/>
      <c r="J461" s="52"/>
      <c r="K461" s="70" t="s">
        <v>336</v>
      </c>
      <c r="L461" s="70"/>
      <c r="M461" s="70" t="s">
        <v>44</v>
      </c>
      <c r="N461" s="70" t="s">
        <v>280</v>
      </c>
      <c r="O461" s="70" t="s">
        <v>145</v>
      </c>
      <c r="P461" s="70" t="s">
        <v>281</v>
      </c>
      <c r="Q461" s="70" t="s">
        <v>145</v>
      </c>
      <c r="R461" s="79" t="s">
        <v>337</v>
      </c>
      <c r="S461" s="70" t="s">
        <v>30</v>
      </c>
      <c r="T461" s="70" t="s">
        <v>36</v>
      </c>
      <c r="U461" s="70" t="s">
        <v>31</v>
      </c>
      <c r="V461" s="93" t="s">
        <v>414</v>
      </c>
      <c r="W461" s="70"/>
    </row>
    <row r="462" spans="1:23" ht="12.75" hidden="1" customHeight="1" x14ac:dyDescent="0.2">
      <c r="A462" s="66"/>
      <c r="B462" s="66"/>
      <c r="C462" s="78" t="s">
        <v>5</v>
      </c>
      <c r="D462" s="78" t="s">
        <v>5</v>
      </c>
      <c r="E462" s="53">
        <f>SUM(F462:J462)</f>
        <v>4000000</v>
      </c>
      <c r="F462" s="54"/>
      <c r="G462" s="54"/>
      <c r="H462" s="54"/>
      <c r="I462" s="54">
        <f t="shared" ref="I462:J462" si="166">SUM(I463:I466)</f>
        <v>2000000</v>
      </c>
      <c r="J462" s="54">
        <f t="shared" si="166"/>
        <v>2000000</v>
      </c>
      <c r="K462" s="70"/>
      <c r="L462" s="70"/>
      <c r="M462" s="70"/>
      <c r="N462" s="70"/>
      <c r="O462" s="70"/>
      <c r="P462" s="70"/>
      <c r="Q462" s="70"/>
      <c r="R462" s="79"/>
      <c r="S462" s="70"/>
      <c r="T462" s="70"/>
      <c r="U462" s="70"/>
      <c r="V462" s="93"/>
      <c r="W462" s="70"/>
    </row>
    <row r="463" spans="1:23" ht="12.75" hidden="1" customHeight="1" x14ac:dyDescent="0.2">
      <c r="A463" s="66"/>
      <c r="B463" s="66"/>
      <c r="C463" s="78" t="s">
        <v>0</v>
      </c>
      <c r="D463" s="78" t="s">
        <v>0</v>
      </c>
      <c r="E463" s="53">
        <f t="shared" ref="E463:E466" si="167">SUM(F463:J463)</f>
        <v>3800000</v>
      </c>
      <c r="F463" s="54"/>
      <c r="G463" s="54"/>
      <c r="H463" s="54"/>
      <c r="I463" s="54">
        <v>1900000</v>
      </c>
      <c r="J463" s="54">
        <v>1900000</v>
      </c>
      <c r="K463" s="70"/>
      <c r="L463" s="70"/>
      <c r="M463" s="70"/>
      <c r="N463" s="70"/>
      <c r="O463" s="70"/>
      <c r="P463" s="70"/>
      <c r="Q463" s="70"/>
      <c r="R463" s="79"/>
      <c r="S463" s="70"/>
      <c r="T463" s="70"/>
      <c r="U463" s="70"/>
      <c r="V463" s="93"/>
      <c r="W463" s="70"/>
    </row>
    <row r="464" spans="1:23" ht="12.75" hidden="1" customHeight="1" x14ac:dyDescent="0.2">
      <c r="A464" s="66"/>
      <c r="B464" s="66"/>
      <c r="C464" s="78" t="s">
        <v>1</v>
      </c>
      <c r="D464" s="78" t="s">
        <v>1</v>
      </c>
      <c r="E464" s="53">
        <f t="shared" si="167"/>
        <v>200000</v>
      </c>
      <c r="F464" s="54"/>
      <c r="G464" s="56"/>
      <c r="H464" s="56"/>
      <c r="I464" s="54">
        <v>100000</v>
      </c>
      <c r="J464" s="54">
        <v>100000</v>
      </c>
      <c r="K464" s="70"/>
      <c r="L464" s="70"/>
      <c r="M464" s="70"/>
      <c r="N464" s="70"/>
      <c r="O464" s="70"/>
      <c r="P464" s="70"/>
      <c r="Q464" s="70"/>
      <c r="R464" s="79"/>
      <c r="S464" s="70"/>
      <c r="T464" s="70"/>
      <c r="U464" s="70"/>
      <c r="V464" s="93"/>
      <c r="W464" s="70"/>
    </row>
    <row r="465" spans="1:23" ht="12.75" hidden="1" customHeight="1" x14ac:dyDescent="0.2">
      <c r="A465" s="66"/>
      <c r="B465" s="66"/>
      <c r="C465" s="78" t="s">
        <v>2</v>
      </c>
      <c r="D465" s="78" t="s">
        <v>2</v>
      </c>
      <c r="E465" s="53">
        <f t="shared" si="167"/>
        <v>0</v>
      </c>
      <c r="F465" s="54"/>
      <c r="G465" s="54"/>
      <c r="H465" s="54"/>
      <c r="I465" s="54"/>
      <c r="J465" s="54"/>
      <c r="K465" s="70"/>
      <c r="L465" s="70"/>
      <c r="M465" s="70"/>
      <c r="N465" s="70"/>
      <c r="O465" s="70"/>
      <c r="P465" s="70"/>
      <c r="Q465" s="70"/>
      <c r="R465" s="79"/>
      <c r="S465" s="70"/>
      <c r="T465" s="70"/>
      <c r="U465" s="70"/>
      <c r="V465" s="93"/>
      <c r="W465" s="70"/>
    </row>
    <row r="466" spans="1:23" s="14" customFormat="1" ht="12.75" hidden="1" customHeight="1" x14ac:dyDescent="0.2">
      <c r="A466" s="66"/>
      <c r="B466" s="66"/>
      <c r="C466" s="78" t="s">
        <v>3</v>
      </c>
      <c r="D466" s="78" t="s">
        <v>3</v>
      </c>
      <c r="E466" s="53">
        <f t="shared" si="167"/>
        <v>0</v>
      </c>
      <c r="F466" s="54"/>
      <c r="G466" s="54"/>
      <c r="H466" s="54"/>
      <c r="I466" s="54"/>
      <c r="J466" s="54"/>
      <c r="K466" s="70"/>
      <c r="L466" s="70"/>
      <c r="M466" s="70"/>
      <c r="N466" s="70"/>
      <c r="O466" s="70"/>
      <c r="P466" s="70"/>
      <c r="Q466" s="70"/>
      <c r="R466" s="79"/>
      <c r="S466" s="70"/>
      <c r="T466" s="70"/>
      <c r="U466" s="70"/>
      <c r="V466" s="93"/>
      <c r="W466" s="70"/>
    </row>
    <row r="467" spans="1:23" ht="12.75" x14ac:dyDescent="0.2">
      <c r="A467" s="66" t="s">
        <v>426</v>
      </c>
      <c r="B467" s="66"/>
      <c r="C467" s="67" t="s">
        <v>144</v>
      </c>
      <c r="D467" s="67"/>
      <c r="E467" s="67"/>
      <c r="F467" s="67"/>
      <c r="G467" s="67"/>
      <c r="H467" s="67"/>
      <c r="I467" s="67"/>
      <c r="J467" s="67"/>
      <c r="K467" s="67"/>
      <c r="L467" s="67"/>
      <c r="M467" s="67"/>
      <c r="N467" s="67"/>
      <c r="O467" s="67"/>
      <c r="P467" s="67"/>
      <c r="Q467" s="67"/>
      <c r="R467" s="67"/>
      <c r="S467" s="67"/>
      <c r="T467" s="67"/>
      <c r="U467" s="67"/>
      <c r="V467" s="67"/>
      <c r="W467" s="67"/>
    </row>
    <row r="468" spans="1:23" ht="28.5" customHeight="1" x14ac:dyDescent="0.2">
      <c r="A468" s="66" t="s">
        <v>115</v>
      </c>
      <c r="B468" s="66"/>
      <c r="C468" s="68" t="s">
        <v>211</v>
      </c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</row>
    <row r="469" spans="1:23" ht="29.25" customHeight="1" x14ac:dyDescent="0.2">
      <c r="A469" s="66"/>
      <c r="B469" s="66"/>
      <c r="C469" s="69" t="s">
        <v>373</v>
      </c>
      <c r="D469" s="69" t="s">
        <v>213</v>
      </c>
      <c r="E469" s="69"/>
      <c r="F469" s="69"/>
      <c r="G469" s="69"/>
      <c r="H469" s="69"/>
      <c r="I469" s="69"/>
      <c r="J469" s="52"/>
      <c r="K469" s="70" t="s">
        <v>22</v>
      </c>
      <c r="L469" s="70"/>
      <c r="M469" s="70" t="s">
        <v>11</v>
      </c>
      <c r="N469" s="70" t="s">
        <v>214</v>
      </c>
      <c r="O469" s="70" t="s">
        <v>23</v>
      </c>
      <c r="P469" s="70" t="s">
        <v>23</v>
      </c>
      <c r="Q469" s="70" t="s">
        <v>23</v>
      </c>
      <c r="R469" s="79">
        <v>881281.65193000005</v>
      </c>
      <c r="S469" s="70" t="s">
        <v>7</v>
      </c>
      <c r="T469" s="70" t="s">
        <v>8</v>
      </c>
      <c r="U469" s="70" t="s">
        <v>374</v>
      </c>
      <c r="V469" s="77" t="s">
        <v>412</v>
      </c>
      <c r="W469" s="70" t="s">
        <v>375</v>
      </c>
    </row>
    <row r="470" spans="1:23" ht="12.75" customHeight="1" x14ac:dyDescent="0.2">
      <c r="A470" s="66"/>
      <c r="B470" s="66"/>
      <c r="C470" s="78" t="s">
        <v>5</v>
      </c>
      <c r="D470" s="78" t="s">
        <v>5</v>
      </c>
      <c r="E470" s="53">
        <f>SUM(F470:J470)</f>
        <v>77397.843063636479</v>
      </c>
      <c r="F470" s="54">
        <f t="shared" ref="F470" si="168">SUM(F471:F474)</f>
        <v>77397.843063636479</v>
      </c>
      <c r="G470" s="54"/>
      <c r="H470" s="54"/>
      <c r="I470" s="54">
        <f t="shared" ref="I470:J470" si="169">SUM(I471:I474)</f>
        <v>0</v>
      </c>
      <c r="J470" s="54">
        <f t="shared" si="169"/>
        <v>0</v>
      </c>
      <c r="K470" s="70"/>
      <c r="L470" s="70"/>
      <c r="M470" s="70"/>
      <c r="N470" s="70"/>
      <c r="O470" s="70"/>
      <c r="P470" s="70"/>
      <c r="Q470" s="70"/>
      <c r="R470" s="79"/>
      <c r="S470" s="70"/>
      <c r="T470" s="70"/>
      <c r="U470" s="70"/>
      <c r="V470" s="77"/>
      <c r="W470" s="70"/>
    </row>
    <row r="471" spans="1:23" ht="12.75" customHeight="1" x14ac:dyDescent="0.2">
      <c r="A471" s="66"/>
      <c r="B471" s="66"/>
      <c r="C471" s="78" t="s">
        <v>0</v>
      </c>
      <c r="D471" s="78" t="s">
        <v>0</v>
      </c>
      <c r="E471" s="53">
        <f t="shared" ref="E471:E474" si="170">SUM(F471:J471)</f>
        <v>0</v>
      </c>
      <c r="F471" s="54"/>
      <c r="G471" s="54"/>
      <c r="H471" s="54"/>
      <c r="I471" s="54"/>
      <c r="J471" s="54"/>
      <c r="K471" s="70"/>
      <c r="L471" s="70"/>
      <c r="M471" s="70"/>
      <c r="N471" s="70"/>
      <c r="O471" s="70"/>
      <c r="P471" s="70"/>
      <c r="Q471" s="70"/>
      <c r="R471" s="79"/>
      <c r="S471" s="70"/>
      <c r="T471" s="70"/>
      <c r="U471" s="70"/>
      <c r="V471" s="77"/>
      <c r="W471" s="70"/>
    </row>
    <row r="472" spans="1:23" s="14" customFormat="1" ht="12.75" customHeight="1" x14ac:dyDescent="0.2">
      <c r="A472" s="66"/>
      <c r="B472" s="66"/>
      <c r="C472" s="78" t="s">
        <v>1</v>
      </c>
      <c r="D472" s="78" t="s">
        <v>1</v>
      </c>
      <c r="E472" s="53">
        <f t="shared" si="170"/>
        <v>61918.274450909201</v>
      </c>
      <c r="F472" s="54">
        <v>61918.274450909201</v>
      </c>
      <c r="G472" s="54"/>
      <c r="H472" s="54"/>
      <c r="I472" s="54"/>
      <c r="J472" s="54"/>
      <c r="K472" s="70"/>
      <c r="L472" s="70"/>
      <c r="M472" s="70"/>
      <c r="N472" s="70"/>
      <c r="O472" s="70"/>
      <c r="P472" s="70"/>
      <c r="Q472" s="70"/>
      <c r="R472" s="79"/>
      <c r="S472" s="70"/>
      <c r="T472" s="70"/>
      <c r="U472" s="70"/>
      <c r="V472" s="77"/>
      <c r="W472" s="70"/>
    </row>
    <row r="473" spans="1:23" s="14" customFormat="1" ht="12.75" customHeight="1" x14ac:dyDescent="0.2">
      <c r="A473" s="66"/>
      <c r="B473" s="66"/>
      <c r="C473" s="78" t="s">
        <v>2</v>
      </c>
      <c r="D473" s="78" t="s">
        <v>2</v>
      </c>
      <c r="E473" s="53">
        <f t="shared" si="170"/>
        <v>15479.568612727273</v>
      </c>
      <c r="F473" s="54">
        <v>15479.568612727273</v>
      </c>
      <c r="G473" s="54"/>
      <c r="H473" s="54"/>
      <c r="I473" s="54"/>
      <c r="J473" s="54"/>
      <c r="K473" s="70"/>
      <c r="L473" s="70"/>
      <c r="M473" s="70"/>
      <c r="N473" s="70"/>
      <c r="O473" s="70"/>
      <c r="P473" s="70"/>
      <c r="Q473" s="70"/>
      <c r="R473" s="79"/>
      <c r="S473" s="70"/>
      <c r="T473" s="70"/>
      <c r="U473" s="70"/>
      <c r="V473" s="77"/>
      <c r="W473" s="70"/>
    </row>
    <row r="474" spans="1:23" s="14" customFormat="1" ht="12.75" customHeight="1" x14ac:dyDescent="0.2">
      <c r="A474" s="66"/>
      <c r="B474" s="66"/>
      <c r="C474" s="78" t="s">
        <v>3</v>
      </c>
      <c r="D474" s="78" t="s">
        <v>3</v>
      </c>
      <c r="E474" s="53">
        <f t="shared" si="170"/>
        <v>0</v>
      </c>
      <c r="F474" s="54"/>
      <c r="G474" s="54"/>
      <c r="H474" s="54"/>
      <c r="I474" s="54"/>
      <c r="J474" s="54"/>
      <c r="K474" s="70"/>
      <c r="L474" s="70"/>
      <c r="M474" s="70"/>
      <c r="N474" s="70"/>
      <c r="O474" s="70"/>
      <c r="P474" s="70"/>
      <c r="Q474" s="70"/>
      <c r="R474" s="79"/>
      <c r="S474" s="70"/>
      <c r="T474" s="70"/>
      <c r="U474" s="70"/>
      <c r="V474" s="77"/>
      <c r="W474" s="70"/>
    </row>
    <row r="475" spans="1:23" s="14" customFormat="1" ht="12.75" x14ac:dyDescent="0.2">
      <c r="A475" s="66" t="s">
        <v>427</v>
      </c>
      <c r="B475" s="66"/>
      <c r="C475" s="67" t="s">
        <v>144</v>
      </c>
      <c r="D475" s="67"/>
      <c r="E475" s="67"/>
      <c r="F475" s="67"/>
      <c r="G475" s="67"/>
      <c r="H475" s="67"/>
      <c r="I475" s="67"/>
      <c r="J475" s="67"/>
      <c r="K475" s="67"/>
      <c r="L475" s="67"/>
      <c r="M475" s="67"/>
      <c r="N475" s="67"/>
      <c r="O475" s="67"/>
      <c r="P475" s="67"/>
      <c r="Q475" s="67"/>
      <c r="R475" s="67"/>
      <c r="S475" s="67"/>
      <c r="T475" s="67"/>
      <c r="U475" s="67"/>
      <c r="V475" s="67"/>
      <c r="W475" s="67"/>
    </row>
    <row r="476" spans="1:23" s="14" customFormat="1" ht="27.75" customHeight="1" x14ac:dyDescent="0.2">
      <c r="A476" s="66" t="s">
        <v>115</v>
      </c>
      <c r="B476" s="66"/>
      <c r="C476" s="68" t="s">
        <v>211</v>
      </c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</row>
    <row r="477" spans="1:23" s="14" customFormat="1" ht="15" customHeight="1" x14ac:dyDescent="0.2">
      <c r="A477" s="66"/>
      <c r="B477" s="66"/>
      <c r="C477" s="69" t="s">
        <v>215</v>
      </c>
      <c r="D477" s="69" t="s">
        <v>215</v>
      </c>
      <c r="E477" s="69"/>
      <c r="F477" s="69"/>
      <c r="G477" s="69"/>
      <c r="H477" s="69"/>
      <c r="I477" s="69"/>
      <c r="J477" s="52"/>
      <c r="K477" s="70" t="s">
        <v>338</v>
      </c>
      <c r="L477" s="70"/>
      <c r="M477" s="70" t="s">
        <v>44</v>
      </c>
      <c r="N477" s="70" t="s">
        <v>282</v>
      </c>
      <c r="O477" s="70" t="s">
        <v>145</v>
      </c>
      <c r="P477" s="70" t="s">
        <v>281</v>
      </c>
      <c r="Q477" s="70" t="s">
        <v>145</v>
      </c>
      <c r="R477" s="79">
        <v>869769.848</v>
      </c>
      <c r="S477" s="70" t="s">
        <v>30</v>
      </c>
      <c r="T477" s="70" t="s">
        <v>40</v>
      </c>
      <c r="U477" s="70" t="s">
        <v>32</v>
      </c>
      <c r="V477" s="77" t="s">
        <v>412</v>
      </c>
      <c r="W477" s="70" t="s">
        <v>283</v>
      </c>
    </row>
    <row r="478" spans="1:23" s="14" customFormat="1" ht="12.75" customHeight="1" x14ac:dyDescent="0.2">
      <c r="A478" s="66"/>
      <c r="B478" s="66"/>
      <c r="C478" s="78" t="s">
        <v>5</v>
      </c>
      <c r="D478" s="78" t="s">
        <v>5</v>
      </c>
      <c r="E478" s="53">
        <f>SUM(F478:J478)</f>
        <v>112692.65979999999</v>
      </c>
      <c r="F478" s="54">
        <f t="shared" ref="F478" si="171">SUM(F479:F482)</f>
        <v>112692.65979999999</v>
      </c>
      <c r="G478" s="54"/>
      <c r="H478" s="54"/>
      <c r="I478" s="54">
        <f t="shared" ref="I478:J478" si="172">SUM(I479:I482)</f>
        <v>0</v>
      </c>
      <c r="J478" s="54">
        <f t="shared" si="172"/>
        <v>0</v>
      </c>
      <c r="K478" s="70"/>
      <c r="L478" s="70"/>
      <c r="M478" s="70"/>
      <c r="N478" s="70"/>
      <c r="O478" s="70"/>
      <c r="P478" s="70"/>
      <c r="Q478" s="70"/>
      <c r="R478" s="79"/>
      <c r="S478" s="70"/>
      <c r="T478" s="70"/>
      <c r="U478" s="70"/>
      <c r="V478" s="77"/>
      <c r="W478" s="70"/>
    </row>
    <row r="479" spans="1:23" s="14" customFormat="1" ht="12.75" customHeight="1" x14ac:dyDescent="0.2">
      <c r="A479" s="66"/>
      <c r="B479" s="66"/>
      <c r="C479" s="78" t="s">
        <v>0</v>
      </c>
      <c r="D479" s="78" t="s">
        <v>0</v>
      </c>
      <c r="E479" s="53">
        <f t="shared" ref="E479:E482" si="173">SUM(F479:J479)</f>
        <v>0</v>
      </c>
      <c r="F479" s="54"/>
      <c r="G479" s="54"/>
      <c r="H479" s="54"/>
      <c r="I479" s="54"/>
      <c r="J479" s="54"/>
      <c r="K479" s="70"/>
      <c r="L479" s="70"/>
      <c r="M479" s="70"/>
      <c r="N479" s="70"/>
      <c r="O479" s="70"/>
      <c r="P479" s="70"/>
      <c r="Q479" s="70"/>
      <c r="R479" s="79"/>
      <c r="S479" s="70"/>
      <c r="T479" s="70"/>
      <c r="U479" s="70"/>
      <c r="V479" s="77"/>
      <c r="W479" s="70"/>
    </row>
    <row r="480" spans="1:23" s="14" customFormat="1" ht="12.75" customHeight="1" x14ac:dyDescent="0.2">
      <c r="A480" s="66"/>
      <c r="B480" s="66"/>
      <c r="C480" s="78" t="s">
        <v>1</v>
      </c>
      <c r="D480" s="78" t="s">
        <v>1</v>
      </c>
      <c r="E480" s="53">
        <f t="shared" si="173"/>
        <v>112692.65979999999</v>
      </c>
      <c r="F480" s="54">
        <v>112692.65979999999</v>
      </c>
      <c r="G480" s="56"/>
      <c r="H480" s="56"/>
      <c r="I480" s="54"/>
      <c r="J480" s="54"/>
      <c r="K480" s="70"/>
      <c r="L480" s="70"/>
      <c r="M480" s="70"/>
      <c r="N480" s="70"/>
      <c r="O480" s="70"/>
      <c r="P480" s="70"/>
      <c r="Q480" s="70"/>
      <c r="R480" s="79"/>
      <c r="S480" s="70"/>
      <c r="T480" s="70"/>
      <c r="U480" s="70"/>
      <c r="V480" s="77"/>
      <c r="W480" s="70"/>
    </row>
    <row r="481" spans="1:23" s="14" customFormat="1" ht="12.75" customHeight="1" x14ac:dyDescent="0.2">
      <c r="A481" s="66"/>
      <c r="B481" s="66"/>
      <c r="C481" s="78" t="s">
        <v>2</v>
      </c>
      <c r="D481" s="78" t="s">
        <v>2</v>
      </c>
      <c r="E481" s="53">
        <f t="shared" si="173"/>
        <v>0</v>
      </c>
      <c r="F481" s="54"/>
      <c r="G481" s="54"/>
      <c r="H481" s="54"/>
      <c r="I481" s="54"/>
      <c r="J481" s="54"/>
      <c r="K481" s="70"/>
      <c r="L481" s="70"/>
      <c r="M481" s="70"/>
      <c r="N481" s="70"/>
      <c r="O481" s="70"/>
      <c r="P481" s="70"/>
      <c r="Q481" s="70"/>
      <c r="R481" s="79"/>
      <c r="S481" s="70"/>
      <c r="T481" s="70"/>
      <c r="U481" s="70"/>
      <c r="V481" s="77"/>
      <c r="W481" s="70"/>
    </row>
    <row r="482" spans="1:23" s="14" customFormat="1" ht="12.75" customHeight="1" x14ac:dyDescent="0.2">
      <c r="A482" s="66"/>
      <c r="B482" s="66"/>
      <c r="C482" s="78" t="s">
        <v>3</v>
      </c>
      <c r="D482" s="78" t="s">
        <v>3</v>
      </c>
      <c r="E482" s="53">
        <f t="shared" si="173"/>
        <v>0</v>
      </c>
      <c r="F482" s="54"/>
      <c r="G482" s="54"/>
      <c r="H482" s="54"/>
      <c r="I482" s="54"/>
      <c r="J482" s="54"/>
      <c r="K482" s="70"/>
      <c r="L482" s="70"/>
      <c r="M482" s="70"/>
      <c r="N482" s="70"/>
      <c r="O482" s="70"/>
      <c r="P482" s="70"/>
      <c r="Q482" s="70"/>
      <c r="R482" s="79"/>
      <c r="S482" s="70"/>
      <c r="T482" s="70"/>
      <c r="U482" s="70"/>
      <c r="V482" s="77"/>
      <c r="W482" s="70"/>
    </row>
    <row r="483" spans="1:23" s="14" customFormat="1" ht="12.75" hidden="1" x14ac:dyDescent="0.2">
      <c r="A483" s="66" t="s">
        <v>434</v>
      </c>
      <c r="B483" s="66"/>
      <c r="C483" s="67" t="s">
        <v>144</v>
      </c>
      <c r="D483" s="67"/>
      <c r="E483" s="67"/>
      <c r="F483" s="67"/>
      <c r="G483" s="67"/>
      <c r="H483" s="67"/>
      <c r="I483" s="67"/>
      <c r="J483" s="67"/>
      <c r="K483" s="67"/>
      <c r="L483" s="67"/>
      <c r="M483" s="67"/>
      <c r="N483" s="67"/>
      <c r="O483" s="67"/>
      <c r="P483" s="67"/>
      <c r="Q483" s="67"/>
      <c r="R483" s="67"/>
      <c r="S483" s="67"/>
      <c r="T483" s="67"/>
      <c r="U483" s="67"/>
      <c r="V483" s="67"/>
      <c r="W483" s="67"/>
    </row>
    <row r="484" spans="1:23" s="14" customFormat="1" ht="12.75" hidden="1" x14ac:dyDescent="0.2">
      <c r="A484" s="66" t="s">
        <v>115</v>
      </c>
      <c r="B484" s="66"/>
      <c r="C484" s="68" t="s">
        <v>211</v>
      </c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</row>
    <row r="485" spans="1:23" ht="34.5" hidden="1" customHeight="1" x14ac:dyDescent="0.2">
      <c r="A485" s="66"/>
      <c r="B485" s="66"/>
      <c r="C485" s="87" t="s">
        <v>342</v>
      </c>
      <c r="D485" s="87" t="s">
        <v>285</v>
      </c>
      <c r="E485" s="87"/>
      <c r="F485" s="87"/>
      <c r="G485" s="87"/>
      <c r="H485" s="87"/>
      <c r="I485" s="87"/>
      <c r="J485" s="52"/>
      <c r="K485" s="70" t="s">
        <v>339</v>
      </c>
      <c r="L485" s="70"/>
      <c r="M485" s="70" t="s">
        <v>44</v>
      </c>
      <c r="N485" s="70" t="s">
        <v>286</v>
      </c>
      <c r="O485" s="70" t="s">
        <v>145</v>
      </c>
      <c r="P485" s="70" t="s">
        <v>281</v>
      </c>
      <c r="Q485" s="70" t="s">
        <v>145</v>
      </c>
      <c r="R485" s="79">
        <v>987971.09499999997</v>
      </c>
      <c r="S485" s="70" t="s">
        <v>30</v>
      </c>
      <c r="T485" s="70" t="s">
        <v>36</v>
      </c>
      <c r="U485" s="70" t="s">
        <v>31</v>
      </c>
      <c r="V485" s="81"/>
      <c r="W485" s="70" t="s">
        <v>287</v>
      </c>
    </row>
    <row r="486" spans="1:23" ht="12.75" hidden="1" x14ac:dyDescent="0.2">
      <c r="A486" s="66"/>
      <c r="B486" s="66"/>
      <c r="C486" s="78" t="s">
        <v>5</v>
      </c>
      <c r="D486" s="78" t="s">
        <v>5</v>
      </c>
      <c r="E486" s="53">
        <f>SUM(F486:J486)</f>
        <v>600000</v>
      </c>
      <c r="F486" s="54"/>
      <c r="G486" s="54"/>
      <c r="H486" s="54"/>
      <c r="I486" s="54">
        <f t="shared" ref="I486:J486" si="174">SUM(I487:I490)</f>
        <v>300000</v>
      </c>
      <c r="J486" s="54">
        <f t="shared" si="174"/>
        <v>300000</v>
      </c>
      <c r="K486" s="70"/>
      <c r="L486" s="70"/>
      <c r="M486" s="70"/>
      <c r="N486" s="70"/>
      <c r="O486" s="70"/>
      <c r="P486" s="70"/>
      <c r="Q486" s="70"/>
      <c r="R486" s="79"/>
      <c r="S486" s="70"/>
      <c r="T486" s="70"/>
      <c r="U486" s="70"/>
      <c r="V486" s="81"/>
      <c r="W486" s="70"/>
    </row>
    <row r="487" spans="1:23" ht="12.75" hidden="1" x14ac:dyDescent="0.2">
      <c r="A487" s="66"/>
      <c r="B487" s="66"/>
      <c r="C487" s="78" t="s">
        <v>0</v>
      </c>
      <c r="D487" s="78" t="s">
        <v>0</v>
      </c>
      <c r="E487" s="53">
        <f t="shared" ref="E487:E490" si="175">SUM(F487:J487)</f>
        <v>570000</v>
      </c>
      <c r="F487" s="54"/>
      <c r="G487" s="54"/>
      <c r="H487" s="54"/>
      <c r="I487" s="54">
        <v>285000</v>
      </c>
      <c r="J487" s="54">
        <v>285000</v>
      </c>
      <c r="K487" s="70"/>
      <c r="L487" s="70"/>
      <c r="M487" s="70"/>
      <c r="N487" s="70"/>
      <c r="O487" s="70"/>
      <c r="P487" s="70"/>
      <c r="Q487" s="70"/>
      <c r="R487" s="79"/>
      <c r="S487" s="70"/>
      <c r="T487" s="70"/>
      <c r="U487" s="70"/>
      <c r="V487" s="81"/>
      <c r="W487" s="70"/>
    </row>
    <row r="488" spans="1:23" ht="12.75" hidden="1" x14ac:dyDescent="0.2">
      <c r="A488" s="66"/>
      <c r="B488" s="66"/>
      <c r="C488" s="78" t="s">
        <v>1</v>
      </c>
      <c r="D488" s="78" t="s">
        <v>1</v>
      </c>
      <c r="E488" s="53">
        <f t="shared" si="175"/>
        <v>30000</v>
      </c>
      <c r="F488" s="54"/>
      <c r="G488" s="56"/>
      <c r="H488" s="54"/>
      <c r="I488" s="54">
        <v>15000</v>
      </c>
      <c r="J488" s="54">
        <v>15000</v>
      </c>
      <c r="K488" s="70"/>
      <c r="L488" s="70"/>
      <c r="M488" s="70"/>
      <c r="N488" s="70"/>
      <c r="O488" s="70"/>
      <c r="P488" s="70"/>
      <c r="Q488" s="70"/>
      <c r="R488" s="79"/>
      <c r="S488" s="70"/>
      <c r="T488" s="70"/>
      <c r="U488" s="70"/>
      <c r="V488" s="81"/>
      <c r="W488" s="70"/>
    </row>
    <row r="489" spans="1:23" ht="12.75" hidden="1" x14ac:dyDescent="0.2">
      <c r="A489" s="66"/>
      <c r="B489" s="66"/>
      <c r="C489" s="78" t="s">
        <v>2</v>
      </c>
      <c r="D489" s="78" t="s">
        <v>2</v>
      </c>
      <c r="E489" s="53">
        <f t="shared" si="175"/>
        <v>0</v>
      </c>
      <c r="F489" s="54"/>
      <c r="G489" s="54"/>
      <c r="H489" s="54"/>
      <c r="I489" s="54"/>
      <c r="J489" s="54"/>
      <c r="K489" s="70"/>
      <c r="L489" s="70"/>
      <c r="M489" s="70"/>
      <c r="N489" s="70"/>
      <c r="O489" s="70"/>
      <c r="P489" s="70"/>
      <c r="Q489" s="70"/>
      <c r="R489" s="79"/>
      <c r="S489" s="70"/>
      <c r="T489" s="70"/>
      <c r="U489" s="70"/>
      <c r="V489" s="81"/>
      <c r="W489" s="70"/>
    </row>
    <row r="490" spans="1:23" ht="12.75" hidden="1" x14ac:dyDescent="0.2">
      <c r="A490" s="66"/>
      <c r="B490" s="66"/>
      <c r="C490" s="78" t="s">
        <v>3</v>
      </c>
      <c r="D490" s="78" t="s">
        <v>3</v>
      </c>
      <c r="E490" s="53">
        <f t="shared" si="175"/>
        <v>0</v>
      </c>
      <c r="F490" s="54"/>
      <c r="G490" s="54"/>
      <c r="H490" s="54"/>
      <c r="I490" s="54"/>
      <c r="J490" s="54"/>
      <c r="K490" s="70"/>
      <c r="L490" s="70"/>
      <c r="M490" s="70"/>
      <c r="N490" s="70"/>
      <c r="O490" s="70"/>
      <c r="P490" s="70"/>
      <c r="Q490" s="70"/>
      <c r="R490" s="79"/>
      <c r="S490" s="70"/>
      <c r="T490" s="70"/>
      <c r="U490" s="70"/>
      <c r="V490" s="81"/>
      <c r="W490" s="70"/>
    </row>
    <row r="491" spans="1:23" s="14" customFormat="1" ht="12.75" hidden="1" x14ac:dyDescent="0.2">
      <c r="A491" s="66" t="s">
        <v>435</v>
      </c>
      <c r="B491" s="66"/>
      <c r="C491" s="67" t="s">
        <v>144</v>
      </c>
      <c r="D491" s="67"/>
      <c r="E491" s="67"/>
      <c r="F491" s="67"/>
      <c r="G491" s="67"/>
      <c r="H491" s="67"/>
      <c r="I491" s="67"/>
      <c r="J491" s="67"/>
      <c r="K491" s="67"/>
      <c r="L491" s="67"/>
      <c r="M491" s="67"/>
      <c r="N491" s="67"/>
      <c r="O491" s="67"/>
      <c r="P491" s="67"/>
      <c r="Q491" s="67"/>
      <c r="R491" s="67"/>
      <c r="S491" s="67"/>
      <c r="T491" s="67"/>
      <c r="U491" s="67"/>
      <c r="V491" s="67"/>
      <c r="W491" s="67"/>
    </row>
    <row r="492" spans="1:23" s="14" customFormat="1" ht="12.75" hidden="1" x14ac:dyDescent="0.2">
      <c r="A492" s="66" t="s">
        <v>115</v>
      </c>
      <c r="B492" s="66"/>
      <c r="C492" s="68" t="s">
        <v>211</v>
      </c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</row>
    <row r="493" spans="1:23" ht="26.25" hidden="1" customHeight="1" x14ac:dyDescent="0.2">
      <c r="A493" s="66"/>
      <c r="B493" s="66"/>
      <c r="C493" s="87" t="s">
        <v>343</v>
      </c>
      <c r="D493" s="87" t="s">
        <v>288</v>
      </c>
      <c r="E493" s="87"/>
      <c r="F493" s="87"/>
      <c r="G493" s="87"/>
      <c r="H493" s="87"/>
      <c r="I493" s="87"/>
      <c r="J493" s="52"/>
      <c r="K493" s="70" t="s">
        <v>339</v>
      </c>
      <c r="L493" s="70"/>
      <c r="M493" s="70" t="s">
        <v>44</v>
      </c>
      <c r="N493" s="70" t="s">
        <v>344</v>
      </c>
      <c r="O493" s="70" t="s">
        <v>145</v>
      </c>
      <c r="P493" s="70" t="s">
        <v>281</v>
      </c>
      <c r="Q493" s="70" t="s">
        <v>145</v>
      </c>
      <c r="R493" s="79">
        <v>836876.59400000004</v>
      </c>
      <c r="S493" s="70" t="s">
        <v>30</v>
      </c>
      <c r="T493" s="70" t="s">
        <v>36</v>
      </c>
      <c r="U493" s="70" t="s">
        <v>31</v>
      </c>
      <c r="V493" s="81"/>
      <c r="W493" s="70"/>
    </row>
    <row r="494" spans="1:23" ht="12.75" hidden="1" x14ac:dyDescent="0.2">
      <c r="A494" s="66"/>
      <c r="B494" s="66"/>
      <c r="C494" s="78" t="s">
        <v>5</v>
      </c>
      <c r="D494" s="78" t="s">
        <v>5</v>
      </c>
      <c r="E494" s="53">
        <f>SUM(F494:J494)</f>
        <v>600000</v>
      </c>
      <c r="F494" s="54"/>
      <c r="G494" s="54"/>
      <c r="H494" s="54"/>
      <c r="I494" s="54">
        <f t="shared" ref="I494:J494" si="176">SUM(I495:I498)</f>
        <v>300000</v>
      </c>
      <c r="J494" s="54">
        <f t="shared" si="176"/>
        <v>300000</v>
      </c>
      <c r="K494" s="70"/>
      <c r="L494" s="70"/>
      <c r="M494" s="70"/>
      <c r="N494" s="70"/>
      <c r="O494" s="70"/>
      <c r="P494" s="70"/>
      <c r="Q494" s="70"/>
      <c r="R494" s="79"/>
      <c r="S494" s="70"/>
      <c r="T494" s="70"/>
      <c r="U494" s="70"/>
      <c r="V494" s="81"/>
      <c r="W494" s="70"/>
    </row>
    <row r="495" spans="1:23" ht="12.75" hidden="1" x14ac:dyDescent="0.2">
      <c r="A495" s="66"/>
      <c r="B495" s="66"/>
      <c r="C495" s="78" t="s">
        <v>0</v>
      </c>
      <c r="D495" s="78" t="s">
        <v>0</v>
      </c>
      <c r="E495" s="53">
        <f t="shared" ref="E495:E498" si="177">SUM(F495:J495)</f>
        <v>570000</v>
      </c>
      <c r="F495" s="54"/>
      <c r="G495" s="54"/>
      <c r="H495" s="54"/>
      <c r="I495" s="54">
        <v>285000</v>
      </c>
      <c r="J495" s="54">
        <v>285000</v>
      </c>
      <c r="K495" s="70"/>
      <c r="L495" s="70"/>
      <c r="M495" s="70"/>
      <c r="N495" s="70"/>
      <c r="O495" s="70"/>
      <c r="P495" s="70"/>
      <c r="Q495" s="70"/>
      <c r="R495" s="79"/>
      <c r="S495" s="70"/>
      <c r="T495" s="70"/>
      <c r="U495" s="70"/>
      <c r="V495" s="81"/>
      <c r="W495" s="70"/>
    </row>
    <row r="496" spans="1:23" ht="12.75" hidden="1" x14ac:dyDescent="0.2">
      <c r="A496" s="66"/>
      <c r="B496" s="66"/>
      <c r="C496" s="78" t="s">
        <v>1</v>
      </c>
      <c r="D496" s="78" t="s">
        <v>1</v>
      </c>
      <c r="E496" s="53">
        <f t="shared" si="177"/>
        <v>30000</v>
      </c>
      <c r="F496" s="54"/>
      <c r="G496" s="56"/>
      <c r="H496" s="54"/>
      <c r="I496" s="54">
        <v>15000</v>
      </c>
      <c r="J496" s="54">
        <v>15000</v>
      </c>
      <c r="K496" s="70"/>
      <c r="L496" s="70"/>
      <c r="M496" s="70"/>
      <c r="N496" s="70"/>
      <c r="O496" s="70"/>
      <c r="P496" s="70"/>
      <c r="Q496" s="70"/>
      <c r="R496" s="79"/>
      <c r="S496" s="70"/>
      <c r="T496" s="70"/>
      <c r="U496" s="70"/>
      <c r="V496" s="81"/>
      <c r="W496" s="70"/>
    </row>
    <row r="497" spans="1:23" ht="12.75" hidden="1" x14ac:dyDescent="0.2">
      <c r="A497" s="66"/>
      <c r="B497" s="66"/>
      <c r="C497" s="78" t="s">
        <v>2</v>
      </c>
      <c r="D497" s="78" t="s">
        <v>2</v>
      </c>
      <c r="E497" s="53">
        <f t="shared" si="177"/>
        <v>0</v>
      </c>
      <c r="F497" s="54"/>
      <c r="G497" s="54"/>
      <c r="H497" s="54"/>
      <c r="I497" s="54"/>
      <c r="J497" s="54"/>
      <c r="K497" s="70"/>
      <c r="L497" s="70"/>
      <c r="M497" s="70"/>
      <c r="N497" s="70"/>
      <c r="O497" s="70"/>
      <c r="P497" s="70"/>
      <c r="Q497" s="70"/>
      <c r="R497" s="79"/>
      <c r="S497" s="70"/>
      <c r="T497" s="70"/>
      <c r="U497" s="70"/>
      <c r="V497" s="81"/>
      <c r="W497" s="70"/>
    </row>
    <row r="498" spans="1:23" ht="12.75" hidden="1" x14ac:dyDescent="0.2">
      <c r="A498" s="66"/>
      <c r="B498" s="66"/>
      <c r="C498" s="78" t="s">
        <v>3</v>
      </c>
      <c r="D498" s="78" t="s">
        <v>3</v>
      </c>
      <c r="E498" s="53">
        <f t="shared" si="177"/>
        <v>0</v>
      </c>
      <c r="F498" s="54"/>
      <c r="G498" s="54"/>
      <c r="H498" s="54"/>
      <c r="I498" s="54"/>
      <c r="J498" s="54"/>
      <c r="K498" s="70"/>
      <c r="L498" s="70"/>
      <c r="M498" s="70"/>
      <c r="N498" s="70"/>
      <c r="O498" s="70"/>
      <c r="P498" s="70"/>
      <c r="Q498" s="70"/>
      <c r="R498" s="79"/>
      <c r="S498" s="70"/>
      <c r="T498" s="70"/>
      <c r="U498" s="70"/>
      <c r="V498" s="81"/>
      <c r="W498" s="70"/>
    </row>
    <row r="499" spans="1:23" s="14" customFormat="1" ht="12.75" hidden="1" x14ac:dyDescent="0.2">
      <c r="A499" s="66" t="s">
        <v>436</v>
      </c>
      <c r="B499" s="66"/>
      <c r="C499" s="67" t="s">
        <v>144</v>
      </c>
      <c r="D499" s="67"/>
      <c r="E499" s="67"/>
      <c r="F499" s="67"/>
      <c r="G499" s="67"/>
      <c r="H499" s="67"/>
      <c r="I499" s="67"/>
      <c r="J499" s="67"/>
      <c r="K499" s="67"/>
      <c r="L499" s="67"/>
      <c r="M499" s="67"/>
      <c r="N499" s="67"/>
      <c r="O499" s="67"/>
      <c r="P499" s="67"/>
      <c r="Q499" s="67"/>
      <c r="R499" s="67"/>
      <c r="S499" s="67"/>
      <c r="T499" s="67"/>
      <c r="U499" s="67"/>
      <c r="V499" s="67"/>
      <c r="W499" s="67"/>
    </row>
    <row r="500" spans="1:23" s="14" customFormat="1" ht="12.75" hidden="1" x14ac:dyDescent="0.2">
      <c r="A500" s="66" t="s">
        <v>115</v>
      </c>
      <c r="B500" s="66"/>
      <c r="C500" s="68" t="s">
        <v>211</v>
      </c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</row>
    <row r="501" spans="1:23" ht="30" hidden="1" customHeight="1" x14ac:dyDescent="0.2">
      <c r="A501" s="66"/>
      <c r="B501" s="66"/>
      <c r="C501" s="87" t="s">
        <v>345</v>
      </c>
      <c r="D501" s="87" t="s">
        <v>288</v>
      </c>
      <c r="E501" s="87"/>
      <c r="F501" s="87"/>
      <c r="G501" s="87"/>
      <c r="H501" s="87"/>
      <c r="I501" s="87"/>
      <c r="J501" s="52"/>
      <c r="K501" s="70" t="s">
        <v>339</v>
      </c>
      <c r="L501" s="70"/>
      <c r="M501" s="70" t="s">
        <v>44</v>
      </c>
      <c r="N501" s="70" t="s">
        <v>346</v>
      </c>
      <c r="O501" s="70" t="s">
        <v>145</v>
      </c>
      <c r="P501" s="70" t="s">
        <v>281</v>
      </c>
      <c r="Q501" s="70" t="s">
        <v>145</v>
      </c>
      <c r="R501" s="79" t="s">
        <v>347</v>
      </c>
      <c r="S501" s="70" t="s">
        <v>30</v>
      </c>
      <c r="T501" s="70" t="s">
        <v>36</v>
      </c>
      <c r="U501" s="70" t="s">
        <v>31</v>
      </c>
      <c r="V501" s="81"/>
      <c r="W501" s="70" t="s">
        <v>348</v>
      </c>
    </row>
    <row r="502" spans="1:23" ht="12.75" hidden="1" x14ac:dyDescent="0.2">
      <c r="A502" s="66"/>
      <c r="B502" s="66"/>
      <c r="C502" s="78" t="s">
        <v>5</v>
      </c>
      <c r="D502" s="78" t="s">
        <v>5</v>
      </c>
      <c r="E502" s="53">
        <f>SUM(F502:J502)</f>
        <v>1200000</v>
      </c>
      <c r="F502" s="54"/>
      <c r="G502" s="54"/>
      <c r="H502" s="54"/>
      <c r="I502" s="54">
        <f t="shared" ref="I502:J502" si="178">SUM(I503:I506)</f>
        <v>600000</v>
      </c>
      <c r="J502" s="54">
        <f t="shared" si="178"/>
        <v>600000</v>
      </c>
      <c r="K502" s="70"/>
      <c r="L502" s="70"/>
      <c r="M502" s="70"/>
      <c r="N502" s="70"/>
      <c r="O502" s="70"/>
      <c r="P502" s="70"/>
      <c r="Q502" s="70"/>
      <c r="R502" s="79"/>
      <c r="S502" s="70"/>
      <c r="T502" s="70"/>
      <c r="U502" s="70"/>
      <c r="V502" s="81"/>
      <c r="W502" s="70"/>
    </row>
    <row r="503" spans="1:23" ht="12.75" hidden="1" x14ac:dyDescent="0.2">
      <c r="A503" s="66"/>
      <c r="B503" s="66"/>
      <c r="C503" s="78" t="s">
        <v>0</v>
      </c>
      <c r="D503" s="78" t="s">
        <v>0</v>
      </c>
      <c r="E503" s="53">
        <f t="shared" ref="E503:E506" si="179">SUM(F503:J503)</f>
        <v>1140000</v>
      </c>
      <c r="F503" s="54"/>
      <c r="G503" s="54"/>
      <c r="H503" s="54"/>
      <c r="I503" s="54">
        <v>570000</v>
      </c>
      <c r="J503" s="54">
        <v>570000</v>
      </c>
      <c r="K503" s="70"/>
      <c r="L503" s="70"/>
      <c r="M503" s="70"/>
      <c r="N503" s="70"/>
      <c r="O503" s="70"/>
      <c r="P503" s="70"/>
      <c r="Q503" s="70"/>
      <c r="R503" s="79"/>
      <c r="S503" s="70"/>
      <c r="T503" s="70"/>
      <c r="U503" s="70"/>
      <c r="V503" s="81"/>
      <c r="W503" s="70"/>
    </row>
    <row r="504" spans="1:23" ht="12.75" hidden="1" x14ac:dyDescent="0.2">
      <c r="A504" s="66"/>
      <c r="B504" s="66"/>
      <c r="C504" s="78" t="s">
        <v>1</v>
      </c>
      <c r="D504" s="78" t="s">
        <v>1</v>
      </c>
      <c r="E504" s="53">
        <f t="shared" si="179"/>
        <v>60000</v>
      </c>
      <c r="F504" s="54"/>
      <c r="G504" s="56"/>
      <c r="H504" s="54"/>
      <c r="I504" s="54">
        <v>30000</v>
      </c>
      <c r="J504" s="54">
        <v>30000</v>
      </c>
      <c r="K504" s="70"/>
      <c r="L504" s="70"/>
      <c r="M504" s="70"/>
      <c r="N504" s="70"/>
      <c r="O504" s="70"/>
      <c r="P504" s="70"/>
      <c r="Q504" s="70"/>
      <c r="R504" s="79"/>
      <c r="S504" s="70"/>
      <c r="T504" s="70"/>
      <c r="U504" s="70"/>
      <c r="V504" s="81"/>
      <c r="W504" s="70"/>
    </row>
    <row r="505" spans="1:23" ht="12.75" hidden="1" x14ac:dyDescent="0.2">
      <c r="A505" s="66"/>
      <c r="B505" s="66"/>
      <c r="C505" s="78" t="s">
        <v>2</v>
      </c>
      <c r="D505" s="78" t="s">
        <v>2</v>
      </c>
      <c r="E505" s="53">
        <f t="shared" si="179"/>
        <v>0</v>
      </c>
      <c r="F505" s="54"/>
      <c r="G505" s="54"/>
      <c r="H505" s="54"/>
      <c r="I505" s="54"/>
      <c r="J505" s="54"/>
      <c r="K505" s="70"/>
      <c r="L505" s="70"/>
      <c r="M505" s="70"/>
      <c r="N505" s="70"/>
      <c r="O505" s="70"/>
      <c r="P505" s="70"/>
      <c r="Q505" s="70"/>
      <c r="R505" s="79"/>
      <c r="S505" s="70"/>
      <c r="T505" s="70"/>
      <c r="U505" s="70"/>
      <c r="V505" s="81"/>
      <c r="W505" s="70"/>
    </row>
    <row r="506" spans="1:23" ht="12.75" hidden="1" x14ac:dyDescent="0.2">
      <c r="A506" s="66"/>
      <c r="B506" s="66"/>
      <c r="C506" s="78" t="s">
        <v>3</v>
      </c>
      <c r="D506" s="78" t="s">
        <v>3</v>
      </c>
      <c r="E506" s="53">
        <f t="shared" si="179"/>
        <v>0</v>
      </c>
      <c r="F506" s="54"/>
      <c r="G506" s="54"/>
      <c r="H506" s="54"/>
      <c r="I506" s="54"/>
      <c r="J506" s="54"/>
      <c r="K506" s="70"/>
      <c r="L506" s="70"/>
      <c r="M506" s="70"/>
      <c r="N506" s="70"/>
      <c r="O506" s="70"/>
      <c r="P506" s="70"/>
      <c r="Q506" s="70"/>
      <c r="R506" s="79"/>
      <c r="S506" s="70"/>
      <c r="T506" s="70"/>
      <c r="U506" s="70"/>
      <c r="V506" s="81"/>
      <c r="W506" s="70"/>
    </row>
    <row r="507" spans="1:23" ht="12.75" hidden="1" x14ac:dyDescent="0.2">
      <c r="A507" s="66" t="s">
        <v>437</v>
      </c>
      <c r="B507" s="66"/>
      <c r="C507" s="67" t="s">
        <v>144</v>
      </c>
      <c r="D507" s="67"/>
      <c r="E507" s="67"/>
      <c r="F507" s="67"/>
      <c r="G507" s="67"/>
      <c r="H507" s="67"/>
      <c r="I507" s="67"/>
      <c r="J507" s="67"/>
      <c r="K507" s="67"/>
      <c r="L507" s="67"/>
      <c r="M507" s="67"/>
      <c r="N507" s="67"/>
      <c r="O507" s="67"/>
      <c r="P507" s="67"/>
      <c r="Q507" s="67"/>
      <c r="R507" s="67"/>
      <c r="S507" s="67"/>
      <c r="T507" s="67"/>
      <c r="U507" s="67"/>
      <c r="V507" s="67"/>
      <c r="W507" s="67"/>
    </row>
    <row r="508" spans="1:23" ht="12.75" hidden="1" x14ac:dyDescent="0.2">
      <c r="A508" s="66" t="s">
        <v>115</v>
      </c>
      <c r="B508" s="66"/>
      <c r="C508" s="68" t="s">
        <v>211</v>
      </c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</row>
    <row r="509" spans="1:23" ht="28.5" hidden="1" customHeight="1" x14ac:dyDescent="0.2">
      <c r="A509" s="66"/>
      <c r="B509" s="66"/>
      <c r="C509" s="87" t="s">
        <v>362</v>
      </c>
      <c r="D509" s="87" t="s">
        <v>289</v>
      </c>
      <c r="E509" s="87"/>
      <c r="F509" s="87"/>
      <c r="G509" s="87"/>
      <c r="H509" s="87"/>
      <c r="I509" s="87"/>
      <c r="J509" s="52"/>
      <c r="K509" s="70" t="s">
        <v>339</v>
      </c>
      <c r="L509" s="70" t="s">
        <v>132</v>
      </c>
      <c r="M509" s="70" t="s">
        <v>44</v>
      </c>
      <c r="N509" s="70" t="s">
        <v>295</v>
      </c>
      <c r="O509" s="70" t="s">
        <v>145</v>
      </c>
      <c r="P509" s="70" t="s">
        <v>281</v>
      </c>
      <c r="Q509" s="70" t="s">
        <v>145</v>
      </c>
      <c r="R509" s="79">
        <v>811804.62300000002</v>
      </c>
      <c r="S509" s="70" t="s">
        <v>30</v>
      </c>
      <c r="T509" s="70" t="s">
        <v>36</v>
      </c>
      <c r="U509" s="70" t="s">
        <v>31</v>
      </c>
      <c r="V509" s="81"/>
      <c r="W509" s="70" t="s">
        <v>363</v>
      </c>
    </row>
    <row r="510" spans="1:23" ht="12.75" hidden="1" x14ac:dyDescent="0.2">
      <c r="A510" s="66"/>
      <c r="B510" s="66"/>
      <c r="C510" s="78" t="s">
        <v>5</v>
      </c>
      <c r="D510" s="78" t="s">
        <v>5</v>
      </c>
      <c r="E510" s="53">
        <f>SUM(F510:J510)</f>
        <v>400000</v>
      </c>
      <c r="F510" s="54"/>
      <c r="G510" s="54"/>
      <c r="H510" s="54"/>
      <c r="I510" s="54">
        <f t="shared" ref="I510:J510" si="180">SUM(I511:I514)</f>
        <v>200000</v>
      </c>
      <c r="J510" s="54">
        <f t="shared" si="180"/>
        <v>200000</v>
      </c>
      <c r="K510" s="70"/>
      <c r="L510" s="70"/>
      <c r="M510" s="70"/>
      <c r="N510" s="70"/>
      <c r="O510" s="70"/>
      <c r="P510" s="70"/>
      <c r="Q510" s="70"/>
      <c r="R510" s="79"/>
      <c r="S510" s="70"/>
      <c r="T510" s="70"/>
      <c r="U510" s="70"/>
      <c r="V510" s="81"/>
      <c r="W510" s="70"/>
    </row>
    <row r="511" spans="1:23" ht="12.75" hidden="1" x14ac:dyDescent="0.2">
      <c r="A511" s="66"/>
      <c r="B511" s="66"/>
      <c r="C511" s="78" t="s">
        <v>0</v>
      </c>
      <c r="D511" s="78" t="s">
        <v>0</v>
      </c>
      <c r="E511" s="53">
        <f t="shared" ref="E511:E514" si="181">SUM(F511:J511)</f>
        <v>0</v>
      </c>
      <c r="F511" s="54"/>
      <c r="G511" s="54"/>
      <c r="H511" s="54"/>
      <c r="I511" s="54"/>
      <c r="J511" s="54"/>
      <c r="K511" s="70"/>
      <c r="L511" s="70"/>
      <c r="M511" s="70"/>
      <c r="N511" s="70"/>
      <c r="O511" s="70"/>
      <c r="P511" s="70"/>
      <c r="Q511" s="70"/>
      <c r="R511" s="79"/>
      <c r="S511" s="70"/>
      <c r="T511" s="70"/>
      <c r="U511" s="70"/>
      <c r="V511" s="81"/>
      <c r="W511" s="70"/>
    </row>
    <row r="512" spans="1:23" ht="12.75" hidden="1" x14ac:dyDescent="0.2">
      <c r="A512" s="66"/>
      <c r="B512" s="66"/>
      <c r="C512" s="78" t="s">
        <v>1</v>
      </c>
      <c r="D512" s="78" t="s">
        <v>1</v>
      </c>
      <c r="E512" s="53">
        <f t="shared" si="181"/>
        <v>400000</v>
      </c>
      <c r="F512" s="54"/>
      <c r="G512" s="56"/>
      <c r="H512" s="54"/>
      <c r="I512" s="54">
        <v>200000</v>
      </c>
      <c r="J512" s="54">
        <v>200000</v>
      </c>
      <c r="K512" s="70"/>
      <c r="L512" s="70"/>
      <c r="M512" s="70"/>
      <c r="N512" s="70"/>
      <c r="O512" s="70"/>
      <c r="P512" s="70"/>
      <c r="Q512" s="70"/>
      <c r="R512" s="79"/>
      <c r="S512" s="70"/>
      <c r="T512" s="70"/>
      <c r="U512" s="70"/>
      <c r="V512" s="81"/>
      <c r="W512" s="70"/>
    </row>
    <row r="513" spans="1:23" ht="12.75" hidden="1" x14ac:dyDescent="0.2">
      <c r="A513" s="66"/>
      <c r="B513" s="66"/>
      <c r="C513" s="78" t="s">
        <v>2</v>
      </c>
      <c r="D513" s="78" t="s">
        <v>2</v>
      </c>
      <c r="E513" s="53">
        <f t="shared" si="181"/>
        <v>0</v>
      </c>
      <c r="F513" s="54"/>
      <c r="G513" s="54"/>
      <c r="H513" s="54"/>
      <c r="I513" s="54"/>
      <c r="J513" s="54"/>
      <c r="K513" s="70"/>
      <c r="L513" s="70"/>
      <c r="M513" s="70"/>
      <c r="N513" s="70"/>
      <c r="O513" s="70"/>
      <c r="P513" s="70"/>
      <c r="Q513" s="70"/>
      <c r="R513" s="79"/>
      <c r="S513" s="70"/>
      <c r="T513" s="70"/>
      <c r="U513" s="70"/>
      <c r="V513" s="81"/>
      <c r="W513" s="70"/>
    </row>
    <row r="514" spans="1:23" ht="12.75" hidden="1" x14ac:dyDescent="0.2">
      <c r="A514" s="66"/>
      <c r="B514" s="66"/>
      <c r="C514" s="78" t="s">
        <v>3</v>
      </c>
      <c r="D514" s="78" t="s">
        <v>3</v>
      </c>
      <c r="E514" s="53">
        <f t="shared" si="181"/>
        <v>0</v>
      </c>
      <c r="F514" s="54"/>
      <c r="G514" s="54"/>
      <c r="H514" s="54"/>
      <c r="I514" s="54"/>
      <c r="J514" s="54"/>
      <c r="K514" s="70"/>
      <c r="L514" s="70"/>
      <c r="M514" s="70"/>
      <c r="N514" s="70"/>
      <c r="O514" s="70"/>
      <c r="P514" s="70"/>
      <c r="Q514" s="70"/>
      <c r="R514" s="79"/>
      <c r="S514" s="70"/>
      <c r="T514" s="70"/>
      <c r="U514" s="70"/>
      <c r="V514" s="81"/>
      <c r="W514" s="70"/>
    </row>
    <row r="515" spans="1:23" ht="12.75" hidden="1" x14ac:dyDescent="0.2">
      <c r="A515" s="66" t="s">
        <v>438</v>
      </c>
      <c r="B515" s="66"/>
      <c r="C515" s="67" t="s">
        <v>144</v>
      </c>
      <c r="D515" s="67"/>
      <c r="E515" s="67"/>
      <c r="F515" s="67"/>
      <c r="G515" s="67"/>
      <c r="H515" s="67"/>
      <c r="I515" s="67"/>
      <c r="J515" s="67"/>
      <c r="K515" s="67"/>
      <c r="L515" s="67"/>
      <c r="M515" s="67"/>
      <c r="N515" s="67"/>
      <c r="O515" s="67"/>
      <c r="P515" s="67"/>
      <c r="Q515" s="67"/>
      <c r="R515" s="67"/>
      <c r="S515" s="67"/>
      <c r="T515" s="67"/>
      <c r="U515" s="67"/>
      <c r="V515" s="67"/>
      <c r="W515" s="67"/>
    </row>
    <row r="516" spans="1:23" ht="12.75" hidden="1" x14ac:dyDescent="0.2">
      <c r="A516" s="66" t="s">
        <v>115</v>
      </c>
      <c r="B516" s="66"/>
      <c r="C516" s="68" t="s">
        <v>211</v>
      </c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</row>
    <row r="517" spans="1:23" ht="27" hidden="1" customHeight="1" x14ac:dyDescent="0.2">
      <c r="A517" s="66"/>
      <c r="B517" s="66"/>
      <c r="C517" s="87" t="s">
        <v>364</v>
      </c>
      <c r="D517" s="87" t="s">
        <v>290</v>
      </c>
      <c r="E517" s="87"/>
      <c r="F517" s="87"/>
      <c r="G517" s="87"/>
      <c r="H517" s="87"/>
      <c r="I517" s="87"/>
      <c r="J517" s="52"/>
      <c r="K517" s="70" t="s">
        <v>365</v>
      </c>
      <c r="L517" s="70" t="s">
        <v>132</v>
      </c>
      <c r="M517" s="70" t="s">
        <v>44</v>
      </c>
      <c r="N517" s="70" t="s">
        <v>295</v>
      </c>
      <c r="O517" s="70" t="s">
        <v>145</v>
      </c>
      <c r="P517" s="70" t="s">
        <v>281</v>
      </c>
      <c r="Q517" s="70" t="s">
        <v>145</v>
      </c>
      <c r="R517" s="79">
        <v>300201.23800000001</v>
      </c>
      <c r="S517" s="70" t="s">
        <v>30</v>
      </c>
      <c r="T517" s="70" t="s">
        <v>36</v>
      </c>
      <c r="U517" s="70" t="s">
        <v>31</v>
      </c>
      <c r="V517" s="81"/>
      <c r="W517" s="70" t="s">
        <v>366</v>
      </c>
    </row>
    <row r="518" spans="1:23" ht="12.75" hidden="1" x14ac:dyDescent="0.2">
      <c r="A518" s="66"/>
      <c r="B518" s="66"/>
      <c r="C518" s="78" t="s">
        <v>5</v>
      </c>
      <c r="D518" s="78" t="s">
        <v>5</v>
      </c>
      <c r="E518" s="53">
        <f>SUM(F518:J518)</f>
        <v>170000</v>
      </c>
      <c r="F518" s="54"/>
      <c r="G518" s="54"/>
      <c r="H518" s="54"/>
      <c r="I518" s="54">
        <f t="shared" ref="I518:J518" si="182">SUM(I519:I522)</f>
        <v>70000</v>
      </c>
      <c r="J518" s="54">
        <f t="shared" si="182"/>
        <v>100000</v>
      </c>
      <c r="K518" s="70"/>
      <c r="L518" s="70"/>
      <c r="M518" s="70"/>
      <c r="N518" s="70"/>
      <c r="O518" s="70"/>
      <c r="P518" s="70"/>
      <c r="Q518" s="70"/>
      <c r="R518" s="79"/>
      <c r="S518" s="70"/>
      <c r="T518" s="70"/>
      <c r="U518" s="70"/>
      <c r="V518" s="81"/>
      <c r="W518" s="70"/>
    </row>
    <row r="519" spans="1:23" ht="12.75" hidden="1" x14ac:dyDescent="0.2">
      <c r="A519" s="66"/>
      <c r="B519" s="66"/>
      <c r="C519" s="78" t="s">
        <v>0</v>
      </c>
      <c r="D519" s="78" t="s">
        <v>0</v>
      </c>
      <c r="E519" s="53">
        <f t="shared" ref="E519:E522" si="183">SUM(F519:J519)</f>
        <v>0</v>
      </c>
      <c r="F519" s="54"/>
      <c r="G519" s="54"/>
      <c r="H519" s="54"/>
      <c r="I519" s="54"/>
      <c r="J519" s="54"/>
      <c r="K519" s="70"/>
      <c r="L519" s="70"/>
      <c r="M519" s="70"/>
      <c r="N519" s="70"/>
      <c r="O519" s="70"/>
      <c r="P519" s="70"/>
      <c r="Q519" s="70"/>
      <c r="R519" s="79"/>
      <c r="S519" s="70"/>
      <c r="T519" s="70"/>
      <c r="U519" s="70"/>
      <c r="V519" s="81"/>
      <c r="W519" s="70"/>
    </row>
    <row r="520" spans="1:23" ht="12.75" hidden="1" x14ac:dyDescent="0.2">
      <c r="A520" s="66"/>
      <c r="B520" s="66"/>
      <c r="C520" s="78" t="s">
        <v>1</v>
      </c>
      <c r="D520" s="78" t="s">
        <v>1</v>
      </c>
      <c r="E520" s="53">
        <f t="shared" si="183"/>
        <v>170000</v>
      </c>
      <c r="F520" s="54"/>
      <c r="G520" s="56"/>
      <c r="H520" s="54"/>
      <c r="I520" s="54">
        <v>70000</v>
      </c>
      <c r="J520" s="54">
        <v>100000</v>
      </c>
      <c r="K520" s="70"/>
      <c r="L520" s="70"/>
      <c r="M520" s="70"/>
      <c r="N520" s="70"/>
      <c r="O520" s="70"/>
      <c r="P520" s="70"/>
      <c r="Q520" s="70"/>
      <c r="R520" s="79"/>
      <c r="S520" s="70"/>
      <c r="T520" s="70"/>
      <c r="U520" s="70"/>
      <c r="V520" s="81"/>
      <c r="W520" s="70"/>
    </row>
    <row r="521" spans="1:23" ht="12.75" hidden="1" x14ac:dyDescent="0.2">
      <c r="A521" s="66"/>
      <c r="B521" s="66"/>
      <c r="C521" s="78" t="s">
        <v>2</v>
      </c>
      <c r="D521" s="78" t="s">
        <v>2</v>
      </c>
      <c r="E521" s="53">
        <f t="shared" si="183"/>
        <v>0</v>
      </c>
      <c r="F521" s="54"/>
      <c r="G521" s="54"/>
      <c r="H521" s="54"/>
      <c r="I521" s="54"/>
      <c r="J521" s="54"/>
      <c r="K521" s="70"/>
      <c r="L521" s="70"/>
      <c r="M521" s="70"/>
      <c r="N521" s="70"/>
      <c r="O521" s="70"/>
      <c r="P521" s="70"/>
      <c r="Q521" s="70"/>
      <c r="R521" s="79"/>
      <c r="S521" s="70"/>
      <c r="T521" s="70"/>
      <c r="U521" s="70"/>
      <c r="V521" s="81"/>
      <c r="W521" s="70"/>
    </row>
    <row r="522" spans="1:23" ht="12.75" hidden="1" x14ac:dyDescent="0.2">
      <c r="A522" s="66"/>
      <c r="B522" s="66"/>
      <c r="C522" s="78" t="s">
        <v>3</v>
      </c>
      <c r="D522" s="78" t="s">
        <v>3</v>
      </c>
      <c r="E522" s="53">
        <f t="shared" si="183"/>
        <v>0</v>
      </c>
      <c r="F522" s="54"/>
      <c r="G522" s="54"/>
      <c r="H522" s="54"/>
      <c r="I522" s="54"/>
      <c r="J522" s="54"/>
      <c r="K522" s="70"/>
      <c r="L522" s="70"/>
      <c r="M522" s="70"/>
      <c r="N522" s="70"/>
      <c r="O522" s="70"/>
      <c r="P522" s="70"/>
      <c r="Q522" s="70"/>
      <c r="R522" s="79"/>
      <c r="S522" s="70"/>
      <c r="T522" s="70"/>
      <c r="U522" s="70"/>
      <c r="V522" s="81"/>
      <c r="W522" s="70"/>
    </row>
    <row r="523" spans="1:23" ht="12.75" hidden="1" x14ac:dyDescent="0.2">
      <c r="A523" s="66" t="s">
        <v>439</v>
      </c>
      <c r="B523" s="66"/>
      <c r="C523" s="67" t="s">
        <v>144</v>
      </c>
      <c r="D523" s="67"/>
      <c r="E523" s="67"/>
      <c r="F523" s="67"/>
      <c r="G523" s="67"/>
      <c r="H523" s="67"/>
      <c r="I523" s="67"/>
      <c r="J523" s="67"/>
      <c r="K523" s="67"/>
      <c r="L523" s="67"/>
      <c r="M523" s="67"/>
      <c r="N523" s="67"/>
      <c r="O523" s="67"/>
      <c r="P523" s="67"/>
      <c r="Q523" s="67"/>
      <c r="R523" s="67"/>
      <c r="S523" s="67"/>
      <c r="T523" s="67"/>
      <c r="U523" s="67"/>
      <c r="V523" s="67"/>
      <c r="W523" s="67"/>
    </row>
    <row r="524" spans="1:23" ht="12.75" hidden="1" x14ac:dyDescent="0.2">
      <c r="A524" s="66" t="s">
        <v>115</v>
      </c>
      <c r="B524" s="66"/>
      <c r="C524" s="68" t="s">
        <v>211</v>
      </c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</row>
    <row r="525" spans="1:23" ht="33.75" hidden="1" customHeight="1" x14ac:dyDescent="0.2">
      <c r="A525" s="66"/>
      <c r="B525" s="66"/>
      <c r="C525" s="87" t="s">
        <v>367</v>
      </c>
      <c r="D525" s="87" t="s">
        <v>291</v>
      </c>
      <c r="E525" s="87"/>
      <c r="F525" s="87"/>
      <c r="G525" s="87"/>
      <c r="H525" s="87"/>
      <c r="I525" s="87"/>
      <c r="J525" s="52"/>
      <c r="K525" s="70" t="s">
        <v>365</v>
      </c>
      <c r="L525" s="70" t="s">
        <v>132</v>
      </c>
      <c r="M525" s="70" t="s">
        <v>44</v>
      </c>
      <c r="N525" s="70" t="s">
        <v>295</v>
      </c>
      <c r="O525" s="70" t="s">
        <v>145</v>
      </c>
      <c r="P525" s="70" t="s">
        <v>281</v>
      </c>
      <c r="Q525" s="70" t="s">
        <v>145</v>
      </c>
      <c r="R525" s="79">
        <v>4543901.5130000003</v>
      </c>
      <c r="S525" s="70" t="s">
        <v>30</v>
      </c>
      <c r="T525" s="70" t="s">
        <v>36</v>
      </c>
      <c r="U525" s="70" t="s">
        <v>31</v>
      </c>
      <c r="V525" s="81"/>
      <c r="W525" s="70" t="s">
        <v>368</v>
      </c>
    </row>
    <row r="526" spans="1:23" ht="12.75" hidden="1" x14ac:dyDescent="0.2">
      <c r="A526" s="66"/>
      <c r="B526" s="66"/>
      <c r="C526" s="78" t="s">
        <v>5</v>
      </c>
      <c r="D526" s="78" t="s">
        <v>5</v>
      </c>
      <c r="E526" s="53">
        <f>SUM(F526:J526)</f>
        <v>300000</v>
      </c>
      <c r="F526" s="54"/>
      <c r="G526" s="54"/>
      <c r="H526" s="54"/>
      <c r="I526" s="54">
        <f t="shared" ref="I526:J526" si="184">SUM(I527:I530)</f>
        <v>150000</v>
      </c>
      <c r="J526" s="54">
        <f t="shared" si="184"/>
        <v>150000</v>
      </c>
      <c r="K526" s="70"/>
      <c r="L526" s="70"/>
      <c r="M526" s="70"/>
      <c r="N526" s="70"/>
      <c r="O526" s="70"/>
      <c r="P526" s="70"/>
      <c r="Q526" s="70"/>
      <c r="R526" s="79"/>
      <c r="S526" s="70"/>
      <c r="T526" s="70"/>
      <c r="U526" s="70"/>
      <c r="V526" s="81"/>
      <c r="W526" s="70"/>
    </row>
    <row r="527" spans="1:23" ht="12.75" hidden="1" x14ac:dyDescent="0.2">
      <c r="A527" s="66"/>
      <c r="B527" s="66"/>
      <c r="C527" s="78" t="s">
        <v>0</v>
      </c>
      <c r="D527" s="78" t="s">
        <v>0</v>
      </c>
      <c r="E527" s="53">
        <f t="shared" ref="E527:E530" si="185">SUM(F527:J527)</f>
        <v>0</v>
      </c>
      <c r="F527" s="54"/>
      <c r="G527" s="54"/>
      <c r="H527" s="54"/>
      <c r="I527" s="54"/>
      <c r="J527" s="54"/>
      <c r="K527" s="70"/>
      <c r="L527" s="70"/>
      <c r="M527" s="70"/>
      <c r="N527" s="70"/>
      <c r="O527" s="70"/>
      <c r="P527" s="70"/>
      <c r="Q527" s="70"/>
      <c r="R527" s="79"/>
      <c r="S527" s="70"/>
      <c r="T527" s="70"/>
      <c r="U527" s="70"/>
      <c r="V527" s="81"/>
      <c r="W527" s="70"/>
    </row>
    <row r="528" spans="1:23" ht="12.75" hidden="1" x14ac:dyDescent="0.2">
      <c r="A528" s="66"/>
      <c r="B528" s="66"/>
      <c r="C528" s="78" t="s">
        <v>1</v>
      </c>
      <c r="D528" s="78" t="s">
        <v>1</v>
      </c>
      <c r="E528" s="53">
        <f t="shared" si="185"/>
        <v>300000</v>
      </c>
      <c r="F528" s="54"/>
      <c r="G528" s="56"/>
      <c r="H528" s="54"/>
      <c r="I528" s="54">
        <v>150000</v>
      </c>
      <c r="J528" s="54">
        <v>150000</v>
      </c>
      <c r="K528" s="70"/>
      <c r="L528" s="70"/>
      <c r="M528" s="70"/>
      <c r="N528" s="70"/>
      <c r="O528" s="70"/>
      <c r="P528" s="70"/>
      <c r="Q528" s="70"/>
      <c r="R528" s="79"/>
      <c r="S528" s="70"/>
      <c r="T528" s="70"/>
      <c r="U528" s="70"/>
      <c r="V528" s="81"/>
      <c r="W528" s="70"/>
    </row>
    <row r="529" spans="1:23" ht="12.75" hidden="1" x14ac:dyDescent="0.2">
      <c r="A529" s="66"/>
      <c r="B529" s="66"/>
      <c r="C529" s="78" t="s">
        <v>2</v>
      </c>
      <c r="D529" s="78" t="s">
        <v>2</v>
      </c>
      <c r="E529" s="53">
        <f t="shared" si="185"/>
        <v>0</v>
      </c>
      <c r="F529" s="54"/>
      <c r="G529" s="54"/>
      <c r="H529" s="54"/>
      <c r="I529" s="54"/>
      <c r="J529" s="54"/>
      <c r="K529" s="70"/>
      <c r="L529" s="70"/>
      <c r="M529" s="70"/>
      <c r="N529" s="70"/>
      <c r="O529" s="70"/>
      <c r="P529" s="70"/>
      <c r="Q529" s="70"/>
      <c r="R529" s="79"/>
      <c r="S529" s="70"/>
      <c r="T529" s="70"/>
      <c r="U529" s="70"/>
      <c r="V529" s="81"/>
      <c r="W529" s="70"/>
    </row>
    <row r="530" spans="1:23" ht="12.75" hidden="1" x14ac:dyDescent="0.2">
      <c r="A530" s="66"/>
      <c r="B530" s="66"/>
      <c r="C530" s="78" t="s">
        <v>3</v>
      </c>
      <c r="D530" s="78" t="s">
        <v>3</v>
      </c>
      <c r="E530" s="53">
        <f t="shared" si="185"/>
        <v>0</v>
      </c>
      <c r="F530" s="54"/>
      <c r="G530" s="54"/>
      <c r="H530" s="54"/>
      <c r="I530" s="54"/>
      <c r="J530" s="54"/>
      <c r="K530" s="70"/>
      <c r="L530" s="70"/>
      <c r="M530" s="70"/>
      <c r="N530" s="70"/>
      <c r="O530" s="70"/>
      <c r="P530" s="70"/>
      <c r="Q530" s="70"/>
      <c r="R530" s="79"/>
      <c r="S530" s="70"/>
      <c r="T530" s="70"/>
      <c r="U530" s="70"/>
      <c r="V530" s="81"/>
      <c r="W530" s="70"/>
    </row>
    <row r="531" spans="1:23" ht="12.75" hidden="1" x14ac:dyDescent="0.2">
      <c r="A531" s="66" t="s">
        <v>440</v>
      </c>
      <c r="B531" s="66"/>
      <c r="C531" s="67" t="s">
        <v>144</v>
      </c>
      <c r="D531" s="67"/>
      <c r="E531" s="67"/>
      <c r="F531" s="67"/>
      <c r="G531" s="67"/>
      <c r="H531" s="67"/>
      <c r="I531" s="67"/>
      <c r="J531" s="67"/>
      <c r="K531" s="67"/>
      <c r="L531" s="67"/>
      <c r="M531" s="67"/>
      <c r="N531" s="67"/>
      <c r="O531" s="67"/>
      <c r="P531" s="67"/>
      <c r="Q531" s="67"/>
      <c r="R531" s="67"/>
      <c r="S531" s="67"/>
      <c r="T531" s="67"/>
      <c r="U531" s="67"/>
      <c r="V531" s="67"/>
      <c r="W531" s="67"/>
    </row>
    <row r="532" spans="1:23" ht="12.75" hidden="1" x14ac:dyDescent="0.2">
      <c r="A532" s="66" t="s">
        <v>115</v>
      </c>
      <c r="B532" s="66"/>
      <c r="C532" s="68" t="s">
        <v>211</v>
      </c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</row>
    <row r="533" spans="1:23" ht="31.5" hidden="1" customHeight="1" x14ac:dyDescent="0.2">
      <c r="A533" s="66"/>
      <c r="B533" s="66"/>
      <c r="C533" s="87" t="s">
        <v>455</v>
      </c>
      <c r="D533" s="87" t="s">
        <v>216</v>
      </c>
      <c r="E533" s="87"/>
      <c r="F533" s="87"/>
      <c r="G533" s="87"/>
      <c r="H533" s="87"/>
      <c r="I533" s="87"/>
      <c r="J533" s="52"/>
      <c r="K533" s="70" t="s">
        <v>339</v>
      </c>
      <c r="L533" s="70"/>
      <c r="M533" s="70" t="s">
        <v>44</v>
      </c>
      <c r="N533" s="70" t="s">
        <v>340</v>
      </c>
      <c r="O533" s="70" t="s">
        <v>145</v>
      </c>
      <c r="P533" s="70" t="s">
        <v>281</v>
      </c>
      <c r="Q533" s="70" t="s">
        <v>145</v>
      </c>
      <c r="R533" s="79">
        <v>1600204.1270000001</v>
      </c>
      <c r="S533" s="70" t="s">
        <v>30</v>
      </c>
      <c r="T533" s="70" t="s">
        <v>53</v>
      </c>
      <c r="U533" s="70" t="s">
        <v>31</v>
      </c>
      <c r="V533" s="81"/>
      <c r="W533" s="70" t="s">
        <v>341</v>
      </c>
    </row>
    <row r="534" spans="1:23" ht="12.75" hidden="1" x14ac:dyDescent="0.2">
      <c r="A534" s="66"/>
      <c r="B534" s="66"/>
      <c r="C534" s="78" t="s">
        <v>5</v>
      </c>
      <c r="D534" s="78" t="s">
        <v>5</v>
      </c>
      <c r="E534" s="53">
        <f>SUM(F534:J534)</f>
        <v>1000000</v>
      </c>
      <c r="F534" s="54"/>
      <c r="G534" s="54"/>
      <c r="H534" s="54"/>
      <c r="I534" s="54">
        <f t="shared" ref="I534:J534" si="186">SUM(I535:I538)</f>
        <v>500000</v>
      </c>
      <c r="J534" s="54">
        <f t="shared" si="186"/>
        <v>500000</v>
      </c>
      <c r="K534" s="70"/>
      <c r="L534" s="70"/>
      <c r="M534" s="70"/>
      <c r="N534" s="70"/>
      <c r="O534" s="70"/>
      <c r="P534" s="70"/>
      <c r="Q534" s="70"/>
      <c r="R534" s="79"/>
      <c r="S534" s="70"/>
      <c r="T534" s="70"/>
      <c r="U534" s="70"/>
      <c r="V534" s="81"/>
      <c r="W534" s="70"/>
    </row>
    <row r="535" spans="1:23" ht="12.75" hidden="1" x14ac:dyDescent="0.2">
      <c r="A535" s="66"/>
      <c r="B535" s="66"/>
      <c r="C535" s="78" t="s">
        <v>0</v>
      </c>
      <c r="D535" s="78" t="s">
        <v>0</v>
      </c>
      <c r="E535" s="53">
        <f t="shared" ref="E535:E538" si="187">SUM(F535:J535)</f>
        <v>0</v>
      </c>
      <c r="F535" s="54"/>
      <c r="G535" s="54"/>
      <c r="H535" s="54"/>
      <c r="I535" s="54"/>
      <c r="J535" s="54"/>
      <c r="K535" s="70"/>
      <c r="L535" s="70"/>
      <c r="M535" s="70"/>
      <c r="N535" s="70"/>
      <c r="O535" s="70"/>
      <c r="P535" s="70"/>
      <c r="Q535" s="70"/>
      <c r="R535" s="79"/>
      <c r="S535" s="70"/>
      <c r="T535" s="70"/>
      <c r="U535" s="70"/>
      <c r="V535" s="81"/>
      <c r="W535" s="70"/>
    </row>
    <row r="536" spans="1:23" ht="12.75" hidden="1" x14ac:dyDescent="0.2">
      <c r="A536" s="66"/>
      <c r="B536" s="66"/>
      <c r="C536" s="78" t="s">
        <v>1</v>
      </c>
      <c r="D536" s="78" t="s">
        <v>1</v>
      </c>
      <c r="E536" s="53">
        <f t="shared" si="187"/>
        <v>1000000</v>
      </c>
      <c r="F536" s="54"/>
      <c r="G536" s="54"/>
      <c r="H536" s="54"/>
      <c r="I536" s="54">
        <v>500000</v>
      </c>
      <c r="J536" s="54">
        <v>500000</v>
      </c>
      <c r="K536" s="70"/>
      <c r="L536" s="70"/>
      <c r="M536" s="70"/>
      <c r="N536" s="70"/>
      <c r="O536" s="70"/>
      <c r="P536" s="70"/>
      <c r="Q536" s="70"/>
      <c r="R536" s="79"/>
      <c r="S536" s="70"/>
      <c r="T536" s="70"/>
      <c r="U536" s="70"/>
      <c r="V536" s="81"/>
      <c r="W536" s="70"/>
    </row>
    <row r="537" spans="1:23" ht="12.75" hidden="1" x14ac:dyDescent="0.2">
      <c r="A537" s="66"/>
      <c r="B537" s="66"/>
      <c r="C537" s="78" t="s">
        <v>2</v>
      </c>
      <c r="D537" s="78" t="s">
        <v>2</v>
      </c>
      <c r="E537" s="53">
        <f t="shared" si="187"/>
        <v>0</v>
      </c>
      <c r="F537" s="54"/>
      <c r="G537" s="54"/>
      <c r="H537" s="54"/>
      <c r="I537" s="54"/>
      <c r="J537" s="54"/>
      <c r="K537" s="70"/>
      <c r="L537" s="70"/>
      <c r="M537" s="70"/>
      <c r="N537" s="70"/>
      <c r="O537" s="70"/>
      <c r="P537" s="70"/>
      <c r="Q537" s="70"/>
      <c r="R537" s="79"/>
      <c r="S537" s="70"/>
      <c r="T537" s="70"/>
      <c r="U537" s="70"/>
      <c r="V537" s="81"/>
      <c r="W537" s="70"/>
    </row>
    <row r="538" spans="1:23" ht="12.75" hidden="1" x14ac:dyDescent="0.2">
      <c r="A538" s="66"/>
      <c r="B538" s="66"/>
      <c r="C538" s="78" t="s">
        <v>3</v>
      </c>
      <c r="D538" s="78" t="s">
        <v>3</v>
      </c>
      <c r="E538" s="53">
        <f t="shared" si="187"/>
        <v>0</v>
      </c>
      <c r="F538" s="54"/>
      <c r="G538" s="54"/>
      <c r="H538" s="54"/>
      <c r="I538" s="54"/>
      <c r="J538" s="54"/>
      <c r="K538" s="70"/>
      <c r="L538" s="70"/>
      <c r="M538" s="70"/>
      <c r="N538" s="70"/>
      <c r="O538" s="70"/>
      <c r="P538" s="70"/>
      <c r="Q538" s="70"/>
      <c r="R538" s="79"/>
      <c r="S538" s="70"/>
      <c r="T538" s="70"/>
      <c r="U538" s="70"/>
      <c r="V538" s="81"/>
      <c r="W538" s="70"/>
    </row>
    <row r="539" spans="1:23" ht="12.75" hidden="1" customHeight="1" x14ac:dyDescent="0.2">
      <c r="A539" s="66" t="s">
        <v>441</v>
      </c>
      <c r="B539" s="66"/>
      <c r="C539" s="67" t="s">
        <v>144</v>
      </c>
      <c r="D539" s="67"/>
      <c r="E539" s="67"/>
      <c r="F539" s="67"/>
      <c r="G539" s="67"/>
      <c r="H539" s="67"/>
      <c r="I539" s="67"/>
      <c r="J539" s="67"/>
      <c r="K539" s="67"/>
      <c r="L539" s="67"/>
      <c r="M539" s="67"/>
      <c r="N539" s="67"/>
      <c r="O539" s="67"/>
      <c r="P539" s="67"/>
      <c r="Q539" s="67"/>
      <c r="R539" s="67"/>
      <c r="S539" s="67"/>
      <c r="T539" s="67"/>
      <c r="U539" s="67"/>
      <c r="V539" s="67"/>
      <c r="W539" s="67"/>
    </row>
    <row r="540" spans="1:23" ht="12.75" hidden="1" x14ac:dyDescent="0.2">
      <c r="A540" s="66" t="s">
        <v>115</v>
      </c>
      <c r="B540" s="66"/>
      <c r="C540" s="68" t="s">
        <v>211</v>
      </c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</row>
    <row r="541" spans="1:23" ht="33.75" hidden="1" customHeight="1" x14ac:dyDescent="0.2">
      <c r="A541" s="66"/>
      <c r="B541" s="66"/>
      <c r="C541" s="87" t="s">
        <v>349</v>
      </c>
      <c r="D541" s="87" t="s">
        <v>292</v>
      </c>
      <c r="E541" s="87"/>
      <c r="F541" s="87"/>
      <c r="G541" s="87"/>
      <c r="H541" s="87"/>
      <c r="I541" s="87"/>
      <c r="J541" s="52"/>
      <c r="K541" s="70" t="s">
        <v>350</v>
      </c>
      <c r="L541" s="70" t="s">
        <v>22</v>
      </c>
      <c r="M541" s="70" t="s">
        <v>44</v>
      </c>
      <c r="N541" s="70" t="s">
        <v>351</v>
      </c>
      <c r="O541" s="70" t="s">
        <v>145</v>
      </c>
      <c r="P541" s="70" t="s">
        <v>281</v>
      </c>
      <c r="Q541" s="70" t="s">
        <v>145</v>
      </c>
      <c r="R541" s="79" t="s">
        <v>352</v>
      </c>
      <c r="S541" s="70" t="s">
        <v>30</v>
      </c>
      <c r="T541" s="70" t="s">
        <v>35</v>
      </c>
      <c r="U541" s="70" t="s">
        <v>25</v>
      </c>
      <c r="V541" s="81"/>
      <c r="W541" s="70"/>
    </row>
    <row r="542" spans="1:23" ht="12.75" hidden="1" x14ac:dyDescent="0.2">
      <c r="A542" s="66"/>
      <c r="B542" s="66"/>
      <c r="C542" s="78" t="s">
        <v>5</v>
      </c>
      <c r="D542" s="78" t="s">
        <v>5</v>
      </c>
      <c r="E542" s="53">
        <f>SUM(F542:J542)</f>
        <v>780020.19900000002</v>
      </c>
      <c r="F542" s="54"/>
      <c r="G542" s="54"/>
      <c r="H542" s="54"/>
      <c r="I542" s="54">
        <f t="shared" ref="I542:J542" si="188">SUM(I543:I546)</f>
        <v>350000</v>
      </c>
      <c r="J542" s="54">
        <f t="shared" si="188"/>
        <v>430020.19900000002</v>
      </c>
      <c r="K542" s="70"/>
      <c r="L542" s="70"/>
      <c r="M542" s="70"/>
      <c r="N542" s="70"/>
      <c r="O542" s="70"/>
      <c r="P542" s="70"/>
      <c r="Q542" s="70"/>
      <c r="R542" s="79"/>
      <c r="S542" s="70"/>
      <c r="T542" s="70"/>
      <c r="U542" s="70"/>
      <c r="V542" s="81"/>
      <c r="W542" s="70"/>
    </row>
    <row r="543" spans="1:23" ht="12.75" hidden="1" x14ac:dyDescent="0.2">
      <c r="A543" s="66"/>
      <c r="B543" s="66"/>
      <c r="C543" s="78" t="s">
        <v>0</v>
      </c>
      <c r="D543" s="78" t="s">
        <v>0</v>
      </c>
      <c r="E543" s="53">
        <f t="shared" ref="E543:E546" si="189">SUM(F543:J543)</f>
        <v>0</v>
      </c>
      <c r="F543" s="54"/>
      <c r="G543" s="54"/>
      <c r="H543" s="54"/>
      <c r="I543" s="54"/>
      <c r="J543" s="54"/>
      <c r="K543" s="70"/>
      <c r="L543" s="70"/>
      <c r="M543" s="70"/>
      <c r="N543" s="70"/>
      <c r="O543" s="70"/>
      <c r="P543" s="70"/>
      <c r="Q543" s="70"/>
      <c r="R543" s="79"/>
      <c r="S543" s="70"/>
      <c r="T543" s="70"/>
      <c r="U543" s="70"/>
      <c r="V543" s="81"/>
      <c r="W543" s="70"/>
    </row>
    <row r="544" spans="1:23" ht="12.75" hidden="1" x14ac:dyDescent="0.2">
      <c r="A544" s="66"/>
      <c r="B544" s="66"/>
      <c r="C544" s="78" t="s">
        <v>1</v>
      </c>
      <c r="D544" s="78" t="s">
        <v>1</v>
      </c>
      <c r="E544" s="53">
        <f t="shared" si="189"/>
        <v>780020.19900000002</v>
      </c>
      <c r="F544" s="54"/>
      <c r="G544" s="54"/>
      <c r="H544" s="54"/>
      <c r="I544" s="54">
        <v>350000</v>
      </c>
      <c r="J544" s="54">
        <v>430020.19900000002</v>
      </c>
      <c r="K544" s="70"/>
      <c r="L544" s="70"/>
      <c r="M544" s="70"/>
      <c r="N544" s="70"/>
      <c r="O544" s="70"/>
      <c r="P544" s="70"/>
      <c r="Q544" s="70"/>
      <c r="R544" s="79"/>
      <c r="S544" s="70"/>
      <c r="T544" s="70"/>
      <c r="U544" s="70"/>
      <c r="V544" s="81"/>
      <c r="W544" s="70"/>
    </row>
    <row r="545" spans="1:23" ht="12.75" hidden="1" x14ac:dyDescent="0.2">
      <c r="A545" s="66"/>
      <c r="B545" s="66"/>
      <c r="C545" s="78" t="s">
        <v>2</v>
      </c>
      <c r="D545" s="78" t="s">
        <v>2</v>
      </c>
      <c r="E545" s="53">
        <f t="shared" si="189"/>
        <v>0</v>
      </c>
      <c r="F545" s="54"/>
      <c r="G545" s="54"/>
      <c r="H545" s="54"/>
      <c r="I545" s="54"/>
      <c r="J545" s="54"/>
      <c r="K545" s="70"/>
      <c r="L545" s="70"/>
      <c r="M545" s="70"/>
      <c r="N545" s="70"/>
      <c r="O545" s="70"/>
      <c r="P545" s="70"/>
      <c r="Q545" s="70"/>
      <c r="R545" s="79"/>
      <c r="S545" s="70"/>
      <c r="T545" s="70"/>
      <c r="U545" s="70"/>
      <c r="V545" s="81"/>
      <c r="W545" s="70"/>
    </row>
    <row r="546" spans="1:23" ht="12.75" hidden="1" x14ac:dyDescent="0.2">
      <c r="A546" s="66"/>
      <c r="B546" s="66"/>
      <c r="C546" s="78" t="s">
        <v>3</v>
      </c>
      <c r="D546" s="78" t="s">
        <v>3</v>
      </c>
      <c r="E546" s="53">
        <f t="shared" si="189"/>
        <v>0</v>
      </c>
      <c r="F546" s="54"/>
      <c r="G546" s="54"/>
      <c r="H546" s="54"/>
      <c r="I546" s="54"/>
      <c r="J546" s="54"/>
      <c r="K546" s="70"/>
      <c r="L546" s="70"/>
      <c r="M546" s="70"/>
      <c r="N546" s="70"/>
      <c r="O546" s="70"/>
      <c r="P546" s="70"/>
      <c r="Q546" s="70"/>
      <c r="R546" s="79"/>
      <c r="S546" s="70"/>
      <c r="T546" s="70"/>
      <c r="U546" s="70"/>
      <c r="V546" s="81"/>
      <c r="W546" s="70"/>
    </row>
    <row r="547" spans="1:23" ht="12.75" hidden="1" customHeight="1" x14ac:dyDescent="0.2">
      <c r="A547" s="66" t="s">
        <v>442</v>
      </c>
      <c r="B547" s="66"/>
      <c r="C547" s="67" t="s">
        <v>144</v>
      </c>
      <c r="D547" s="67"/>
      <c r="E547" s="67"/>
      <c r="F547" s="67"/>
      <c r="G547" s="67"/>
      <c r="H547" s="67"/>
      <c r="I547" s="67"/>
      <c r="J547" s="67"/>
      <c r="K547" s="67"/>
      <c r="L547" s="67"/>
      <c r="M547" s="67"/>
      <c r="N547" s="67"/>
      <c r="O547" s="67"/>
      <c r="P547" s="67"/>
      <c r="Q547" s="67"/>
      <c r="R547" s="67"/>
      <c r="S547" s="67"/>
      <c r="T547" s="67"/>
      <c r="U547" s="67"/>
      <c r="V547" s="67"/>
      <c r="W547" s="67"/>
    </row>
    <row r="548" spans="1:23" ht="12.75" hidden="1" x14ac:dyDescent="0.2">
      <c r="A548" s="66" t="s">
        <v>115</v>
      </c>
      <c r="B548" s="66"/>
      <c r="C548" s="68" t="s">
        <v>211</v>
      </c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</row>
    <row r="549" spans="1:23" ht="30.75" hidden="1" customHeight="1" x14ac:dyDescent="0.2">
      <c r="A549" s="66"/>
      <c r="B549" s="66"/>
      <c r="C549" s="87" t="s">
        <v>353</v>
      </c>
      <c r="D549" s="87" t="s">
        <v>292</v>
      </c>
      <c r="E549" s="87"/>
      <c r="F549" s="87"/>
      <c r="G549" s="87"/>
      <c r="H549" s="87"/>
      <c r="I549" s="87"/>
      <c r="J549" s="52"/>
      <c r="K549" s="70" t="s">
        <v>354</v>
      </c>
      <c r="L549" s="70" t="s">
        <v>21</v>
      </c>
      <c r="M549" s="70" t="s">
        <v>44</v>
      </c>
      <c r="N549" s="70" t="s">
        <v>351</v>
      </c>
      <c r="O549" s="70" t="s">
        <v>145</v>
      </c>
      <c r="P549" s="70" t="s">
        <v>281</v>
      </c>
      <c r="Q549" s="70" t="s">
        <v>145</v>
      </c>
      <c r="R549" s="79" t="s">
        <v>355</v>
      </c>
      <c r="S549" s="70" t="s">
        <v>30</v>
      </c>
      <c r="T549" s="70" t="s">
        <v>35</v>
      </c>
      <c r="U549" s="70" t="s">
        <v>25</v>
      </c>
      <c r="V549" s="81"/>
      <c r="W549" s="70"/>
    </row>
    <row r="550" spans="1:23" ht="12.75" hidden="1" x14ac:dyDescent="0.2">
      <c r="A550" s="66"/>
      <c r="B550" s="66"/>
      <c r="C550" s="78" t="s">
        <v>5</v>
      </c>
      <c r="D550" s="78" t="s">
        <v>5</v>
      </c>
      <c r="E550" s="53">
        <f>SUM(F550:J550)</f>
        <v>350000</v>
      </c>
      <c r="F550" s="54"/>
      <c r="G550" s="54"/>
      <c r="H550" s="54"/>
      <c r="I550" s="54">
        <f t="shared" ref="I550:J550" si="190">SUM(I551:I554)</f>
        <v>0</v>
      </c>
      <c r="J550" s="54">
        <f t="shared" si="190"/>
        <v>350000</v>
      </c>
      <c r="K550" s="70"/>
      <c r="L550" s="70"/>
      <c r="M550" s="70"/>
      <c r="N550" s="70"/>
      <c r="O550" s="70"/>
      <c r="P550" s="70"/>
      <c r="Q550" s="70"/>
      <c r="R550" s="79"/>
      <c r="S550" s="70"/>
      <c r="T550" s="70"/>
      <c r="U550" s="70"/>
      <c r="V550" s="81"/>
      <c r="W550" s="70"/>
    </row>
    <row r="551" spans="1:23" ht="12.75" hidden="1" x14ac:dyDescent="0.2">
      <c r="A551" s="66"/>
      <c r="B551" s="66"/>
      <c r="C551" s="78" t="s">
        <v>0</v>
      </c>
      <c r="D551" s="78" t="s">
        <v>0</v>
      </c>
      <c r="E551" s="53">
        <f t="shared" ref="E551:E554" si="191">SUM(F551:J551)</f>
        <v>0</v>
      </c>
      <c r="F551" s="54"/>
      <c r="G551" s="54"/>
      <c r="H551" s="54"/>
      <c r="I551" s="54"/>
      <c r="J551" s="54"/>
      <c r="K551" s="70"/>
      <c r="L551" s="70"/>
      <c r="M551" s="70"/>
      <c r="N551" s="70"/>
      <c r="O551" s="70"/>
      <c r="P551" s="70"/>
      <c r="Q551" s="70"/>
      <c r="R551" s="79"/>
      <c r="S551" s="70"/>
      <c r="T551" s="70"/>
      <c r="U551" s="70"/>
      <c r="V551" s="81"/>
      <c r="W551" s="70"/>
    </row>
    <row r="552" spans="1:23" ht="12.75" hidden="1" x14ac:dyDescent="0.2">
      <c r="A552" s="66"/>
      <c r="B552" s="66"/>
      <c r="C552" s="78" t="s">
        <v>1</v>
      </c>
      <c r="D552" s="78" t="s">
        <v>1</v>
      </c>
      <c r="E552" s="53">
        <f t="shared" si="191"/>
        <v>350000</v>
      </c>
      <c r="F552" s="54"/>
      <c r="G552" s="54"/>
      <c r="H552" s="54"/>
      <c r="I552" s="54"/>
      <c r="J552" s="54">
        <v>350000</v>
      </c>
      <c r="K552" s="70"/>
      <c r="L552" s="70"/>
      <c r="M552" s="70"/>
      <c r="N552" s="70"/>
      <c r="O552" s="70"/>
      <c r="P552" s="70"/>
      <c r="Q552" s="70"/>
      <c r="R552" s="79"/>
      <c r="S552" s="70"/>
      <c r="T552" s="70"/>
      <c r="U552" s="70"/>
      <c r="V552" s="81"/>
      <c r="W552" s="70"/>
    </row>
    <row r="553" spans="1:23" ht="12.75" hidden="1" x14ac:dyDescent="0.2">
      <c r="A553" s="66"/>
      <c r="B553" s="66"/>
      <c r="C553" s="78" t="s">
        <v>2</v>
      </c>
      <c r="D553" s="78" t="s">
        <v>2</v>
      </c>
      <c r="E553" s="53">
        <f t="shared" si="191"/>
        <v>0</v>
      </c>
      <c r="F553" s="54"/>
      <c r="G553" s="54"/>
      <c r="H553" s="54"/>
      <c r="I553" s="54"/>
      <c r="J553" s="54"/>
      <c r="K553" s="70"/>
      <c r="L553" s="70"/>
      <c r="M553" s="70"/>
      <c r="N553" s="70"/>
      <c r="O553" s="70"/>
      <c r="P553" s="70"/>
      <c r="Q553" s="70"/>
      <c r="R553" s="79"/>
      <c r="S553" s="70"/>
      <c r="T553" s="70"/>
      <c r="U553" s="70"/>
      <c r="V553" s="81"/>
      <c r="W553" s="70"/>
    </row>
    <row r="554" spans="1:23" ht="12.75" hidden="1" x14ac:dyDescent="0.2">
      <c r="A554" s="66"/>
      <c r="B554" s="66"/>
      <c r="C554" s="78" t="s">
        <v>3</v>
      </c>
      <c r="D554" s="78" t="s">
        <v>3</v>
      </c>
      <c r="E554" s="53">
        <f t="shared" si="191"/>
        <v>0</v>
      </c>
      <c r="F554" s="54"/>
      <c r="G554" s="54"/>
      <c r="H554" s="54"/>
      <c r="I554" s="54"/>
      <c r="J554" s="54"/>
      <c r="K554" s="70"/>
      <c r="L554" s="70"/>
      <c r="M554" s="70"/>
      <c r="N554" s="70"/>
      <c r="O554" s="70"/>
      <c r="P554" s="70"/>
      <c r="Q554" s="70"/>
      <c r="R554" s="79"/>
      <c r="S554" s="70"/>
      <c r="T554" s="70"/>
      <c r="U554" s="70"/>
      <c r="V554" s="81"/>
      <c r="W554" s="70"/>
    </row>
    <row r="555" spans="1:23" ht="12.75" hidden="1" customHeight="1" x14ac:dyDescent="0.2">
      <c r="A555" s="66" t="s">
        <v>443</v>
      </c>
      <c r="B555" s="66"/>
      <c r="C555" s="67" t="s">
        <v>144</v>
      </c>
      <c r="D555" s="67"/>
      <c r="E555" s="67"/>
      <c r="F555" s="67"/>
      <c r="G555" s="67"/>
      <c r="H555" s="67"/>
      <c r="I555" s="67"/>
      <c r="J555" s="67"/>
      <c r="K555" s="67"/>
      <c r="L555" s="67"/>
      <c r="M555" s="67"/>
      <c r="N555" s="67"/>
      <c r="O555" s="67"/>
      <c r="P555" s="67"/>
      <c r="Q555" s="67"/>
      <c r="R555" s="67"/>
      <c r="S555" s="67"/>
      <c r="T555" s="67"/>
      <c r="U555" s="67"/>
      <c r="V555" s="67"/>
      <c r="W555" s="67"/>
    </row>
    <row r="556" spans="1:23" ht="12.75" hidden="1" x14ac:dyDescent="0.2">
      <c r="A556" s="66" t="s">
        <v>115</v>
      </c>
      <c r="B556" s="66"/>
      <c r="C556" s="68" t="s">
        <v>211</v>
      </c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</row>
    <row r="557" spans="1:23" ht="30.75" hidden="1" customHeight="1" x14ac:dyDescent="0.2">
      <c r="A557" s="66"/>
      <c r="B557" s="66"/>
      <c r="C557" s="87" t="s">
        <v>356</v>
      </c>
      <c r="D557" s="87" t="s">
        <v>293</v>
      </c>
      <c r="E557" s="87"/>
      <c r="F557" s="87"/>
      <c r="G557" s="87"/>
      <c r="H557" s="87"/>
      <c r="I557" s="87"/>
      <c r="J557" s="52"/>
      <c r="K557" s="70" t="s">
        <v>357</v>
      </c>
      <c r="L557" s="70" t="s">
        <v>21</v>
      </c>
      <c r="M557" s="70" t="s">
        <v>44</v>
      </c>
      <c r="N557" s="70" t="s">
        <v>284</v>
      </c>
      <c r="O557" s="70" t="s">
        <v>145</v>
      </c>
      <c r="P557" s="70" t="s">
        <v>281</v>
      </c>
      <c r="Q557" s="70" t="s">
        <v>145</v>
      </c>
      <c r="R557" s="79" t="s">
        <v>358</v>
      </c>
      <c r="S557" s="70" t="s">
        <v>30</v>
      </c>
      <c r="T557" s="70" t="s">
        <v>35</v>
      </c>
      <c r="U557" s="70" t="s">
        <v>25</v>
      </c>
      <c r="V557" s="81"/>
      <c r="W557" s="70"/>
    </row>
    <row r="558" spans="1:23" ht="12.75" hidden="1" x14ac:dyDescent="0.2">
      <c r="A558" s="66"/>
      <c r="B558" s="66"/>
      <c r="C558" s="78" t="s">
        <v>5</v>
      </c>
      <c r="D558" s="78" t="s">
        <v>5</v>
      </c>
      <c r="E558" s="53">
        <f>SUM(F558:J558)</f>
        <v>358273.696</v>
      </c>
      <c r="F558" s="54"/>
      <c r="G558" s="54"/>
      <c r="H558" s="54"/>
      <c r="I558" s="54">
        <f t="shared" ref="I558:J558" si="192">SUM(I559:I562)</f>
        <v>8273.6959999999999</v>
      </c>
      <c r="J558" s="54">
        <f t="shared" si="192"/>
        <v>350000</v>
      </c>
      <c r="K558" s="70"/>
      <c r="L558" s="70"/>
      <c r="M558" s="70"/>
      <c r="N558" s="70"/>
      <c r="O558" s="70"/>
      <c r="P558" s="70"/>
      <c r="Q558" s="70"/>
      <c r="R558" s="79"/>
      <c r="S558" s="70"/>
      <c r="T558" s="70"/>
      <c r="U558" s="70"/>
      <c r="V558" s="81"/>
      <c r="W558" s="70"/>
    </row>
    <row r="559" spans="1:23" ht="12.75" hidden="1" x14ac:dyDescent="0.2">
      <c r="A559" s="66"/>
      <c r="B559" s="66"/>
      <c r="C559" s="78" t="s">
        <v>0</v>
      </c>
      <c r="D559" s="78" t="s">
        <v>0</v>
      </c>
      <c r="E559" s="53">
        <f t="shared" ref="E559:E562" si="193">SUM(F559:J559)</f>
        <v>0</v>
      </c>
      <c r="F559" s="54"/>
      <c r="G559" s="54"/>
      <c r="H559" s="54"/>
      <c r="I559" s="54"/>
      <c r="J559" s="54"/>
      <c r="K559" s="70"/>
      <c r="L559" s="70"/>
      <c r="M559" s="70"/>
      <c r="N559" s="70"/>
      <c r="O559" s="70"/>
      <c r="P559" s="70"/>
      <c r="Q559" s="70"/>
      <c r="R559" s="79"/>
      <c r="S559" s="70"/>
      <c r="T559" s="70"/>
      <c r="U559" s="70"/>
      <c r="V559" s="81"/>
      <c r="W559" s="70"/>
    </row>
    <row r="560" spans="1:23" ht="12.75" hidden="1" x14ac:dyDescent="0.2">
      <c r="A560" s="66"/>
      <c r="B560" s="66"/>
      <c r="C560" s="78" t="s">
        <v>1</v>
      </c>
      <c r="D560" s="78" t="s">
        <v>1</v>
      </c>
      <c r="E560" s="53">
        <f t="shared" si="193"/>
        <v>358273.696</v>
      </c>
      <c r="F560" s="54"/>
      <c r="G560" s="54"/>
      <c r="H560" s="54"/>
      <c r="I560" s="54">
        <v>8273.6959999999999</v>
      </c>
      <c r="J560" s="54">
        <v>350000</v>
      </c>
      <c r="K560" s="70"/>
      <c r="L560" s="70"/>
      <c r="M560" s="70"/>
      <c r="N560" s="70"/>
      <c r="O560" s="70"/>
      <c r="P560" s="70"/>
      <c r="Q560" s="70"/>
      <c r="R560" s="79"/>
      <c r="S560" s="70"/>
      <c r="T560" s="70"/>
      <c r="U560" s="70"/>
      <c r="V560" s="81"/>
      <c r="W560" s="70"/>
    </row>
    <row r="561" spans="1:23" ht="12.75" hidden="1" x14ac:dyDescent="0.2">
      <c r="A561" s="66"/>
      <c r="B561" s="66"/>
      <c r="C561" s="78" t="s">
        <v>2</v>
      </c>
      <c r="D561" s="78" t="s">
        <v>2</v>
      </c>
      <c r="E561" s="53">
        <f t="shared" si="193"/>
        <v>0</v>
      </c>
      <c r="F561" s="54"/>
      <c r="G561" s="54"/>
      <c r="H561" s="54"/>
      <c r="I561" s="54"/>
      <c r="J561" s="54"/>
      <c r="K561" s="70"/>
      <c r="L561" s="70"/>
      <c r="M561" s="70"/>
      <c r="N561" s="70"/>
      <c r="O561" s="70"/>
      <c r="P561" s="70"/>
      <c r="Q561" s="70"/>
      <c r="R561" s="79"/>
      <c r="S561" s="70"/>
      <c r="T561" s="70"/>
      <c r="U561" s="70"/>
      <c r="V561" s="81"/>
      <c r="W561" s="70"/>
    </row>
    <row r="562" spans="1:23" ht="12.75" hidden="1" x14ac:dyDescent="0.2">
      <c r="A562" s="66"/>
      <c r="B562" s="66"/>
      <c r="C562" s="78" t="s">
        <v>3</v>
      </c>
      <c r="D562" s="78" t="s">
        <v>3</v>
      </c>
      <c r="E562" s="53">
        <f t="shared" si="193"/>
        <v>0</v>
      </c>
      <c r="F562" s="54"/>
      <c r="G562" s="54"/>
      <c r="H562" s="54"/>
      <c r="I562" s="54"/>
      <c r="J562" s="54"/>
      <c r="K562" s="70"/>
      <c r="L562" s="70"/>
      <c r="M562" s="70"/>
      <c r="N562" s="70"/>
      <c r="O562" s="70"/>
      <c r="P562" s="70"/>
      <c r="Q562" s="70"/>
      <c r="R562" s="79"/>
      <c r="S562" s="70"/>
      <c r="T562" s="70"/>
      <c r="U562" s="70"/>
      <c r="V562" s="81"/>
      <c r="W562" s="70"/>
    </row>
    <row r="563" spans="1:23" ht="12.75" hidden="1" customHeight="1" x14ac:dyDescent="0.2">
      <c r="A563" s="66" t="s">
        <v>444</v>
      </c>
      <c r="B563" s="66"/>
      <c r="C563" s="67" t="s">
        <v>144</v>
      </c>
      <c r="D563" s="67"/>
      <c r="E563" s="67"/>
      <c r="F563" s="67"/>
      <c r="G563" s="67"/>
      <c r="H563" s="67"/>
      <c r="I563" s="67"/>
      <c r="J563" s="67"/>
      <c r="K563" s="67"/>
      <c r="L563" s="67"/>
      <c r="M563" s="67"/>
      <c r="N563" s="67"/>
      <c r="O563" s="67"/>
      <c r="P563" s="67"/>
      <c r="Q563" s="67"/>
      <c r="R563" s="67"/>
      <c r="S563" s="67"/>
      <c r="T563" s="67"/>
      <c r="U563" s="67"/>
      <c r="V563" s="67"/>
      <c r="W563" s="67"/>
    </row>
    <row r="564" spans="1:23" ht="12.75" hidden="1" x14ac:dyDescent="0.2">
      <c r="A564" s="66" t="s">
        <v>115</v>
      </c>
      <c r="B564" s="66"/>
      <c r="C564" s="68" t="s">
        <v>211</v>
      </c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</row>
    <row r="565" spans="1:23" ht="12.75" hidden="1" customHeight="1" x14ac:dyDescent="0.2">
      <c r="A565" s="66"/>
      <c r="B565" s="66"/>
      <c r="C565" s="87" t="s">
        <v>294</v>
      </c>
      <c r="D565" s="87" t="s">
        <v>294</v>
      </c>
      <c r="E565" s="87"/>
      <c r="F565" s="87"/>
      <c r="G565" s="87"/>
      <c r="H565" s="87"/>
      <c r="I565" s="87"/>
      <c r="J565" s="52"/>
      <c r="K565" s="70" t="s">
        <v>359</v>
      </c>
      <c r="L565" s="70" t="s">
        <v>132</v>
      </c>
      <c r="M565" s="70" t="s">
        <v>44</v>
      </c>
      <c r="N565" s="70" t="s">
        <v>360</v>
      </c>
      <c r="O565" s="70" t="s">
        <v>145</v>
      </c>
      <c r="P565" s="70" t="s">
        <v>281</v>
      </c>
      <c r="Q565" s="70" t="s">
        <v>145</v>
      </c>
      <c r="R565" s="79">
        <v>562631.16</v>
      </c>
      <c r="S565" s="70" t="s">
        <v>30</v>
      </c>
      <c r="T565" s="70" t="s">
        <v>8</v>
      </c>
      <c r="U565" s="70" t="s">
        <v>31</v>
      </c>
      <c r="V565" s="93" t="s">
        <v>413</v>
      </c>
      <c r="W565" s="70" t="s">
        <v>361</v>
      </c>
    </row>
    <row r="566" spans="1:23" ht="12.75" hidden="1" customHeight="1" x14ac:dyDescent="0.2">
      <c r="A566" s="66"/>
      <c r="B566" s="66"/>
      <c r="C566" s="78" t="s">
        <v>5</v>
      </c>
      <c r="D566" s="78" t="s">
        <v>5</v>
      </c>
      <c r="E566" s="53">
        <f>SUM(F566:J566)</f>
        <v>300600.05800000002</v>
      </c>
      <c r="F566" s="54"/>
      <c r="G566" s="54"/>
      <c r="H566" s="54"/>
      <c r="I566" s="54">
        <f t="shared" ref="I566:J566" si="194">SUM(I567:I570)</f>
        <v>300600.05800000002</v>
      </c>
      <c r="J566" s="54">
        <f t="shared" si="194"/>
        <v>0</v>
      </c>
      <c r="K566" s="70"/>
      <c r="L566" s="70"/>
      <c r="M566" s="70"/>
      <c r="N566" s="70"/>
      <c r="O566" s="70"/>
      <c r="P566" s="70"/>
      <c r="Q566" s="70"/>
      <c r="R566" s="79"/>
      <c r="S566" s="70"/>
      <c r="T566" s="70"/>
      <c r="U566" s="70"/>
      <c r="V566" s="93"/>
      <c r="W566" s="70"/>
    </row>
    <row r="567" spans="1:23" ht="12.75" hidden="1" customHeight="1" x14ac:dyDescent="0.2">
      <c r="A567" s="66"/>
      <c r="B567" s="66"/>
      <c r="C567" s="78" t="s">
        <v>0</v>
      </c>
      <c r="D567" s="78" t="s">
        <v>0</v>
      </c>
      <c r="E567" s="53">
        <f t="shared" ref="E567:E570" si="195">SUM(F567:J567)</f>
        <v>0</v>
      </c>
      <c r="F567" s="54"/>
      <c r="G567" s="54"/>
      <c r="H567" s="54"/>
      <c r="I567" s="54"/>
      <c r="J567" s="54"/>
      <c r="K567" s="70"/>
      <c r="L567" s="70"/>
      <c r="M567" s="70"/>
      <c r="N567" s="70"/>
      <c r="O567" s="70"/>
      <c r="P567" s="70"/>
      <c r="Q567" s="70"/>
      <c r="R567" s="79"/>
      <c r="S567" s="70"/>
      <c r="T567" s="70"/>
      <c r="U567" s="70"/>
      <c r="V567" s="93"/>
      <c r="W567" s="70"/>
    </row>
    <row r="568" spans="1:23" ht="12.75" hidden="1" customHeight="1" x14ac:dyDescent="0.2">
      <c r="A568" s="66"/>
      <c r="B568" s="66"/>
      <c r="C568" s="78" t="s">
        <v>1</v>
      </c>
      <c r="D568" s="78" t="s">
        <v>1</v>
      </c>
      <c r="E568" s="53">
        <f t="shared" si="195"/>
        <v>300600.05800000002</v>
      </c>
      <c r="F568" s="54"/>
      <c r="G568" s="54"/>
      <c r="H568" s="54"/>
      <c r="I568" s="54">
        <v>300600.05800000002</v>
      </c>
      <c r="J568" s="54"/>
      <c r="K568" s="70"/>
      <c r="L568" s="70"/>
      <c r="M568" s="70"/>
      <c r="N568" s="70"/>
      <c r="O568" s="70"/>
      <c r="P568" s="70"/>
      <c r="Q568" s="70"/>
      <c r="R568" s="79"/>
      <c r="S568" s="70"/>
      <c r="T568" s="70"/>
      <c r="U568" s="70"/>
      <c r="V568" s="93"/>
      <c r="W568" s="70"/>
    </row>
    <row r="569" spans="1:23" ht="12.75" hidden="1" customHeight="1" x14ac:dyDescent="0.2">
      <c r="A569" s="66"/>
      <c r="B569" s="66"/>
      <c r="C569" s="78" t="s">
        <v>2</v>
      </c>
      <c r="D569" s="78" t="s">
        <v>2</v>
      </c>
      <c r="E569" s="53">
        <f t="shared" si="195"/>
        <v>0</v>
      </c>
      <c r="F569" s="54"/>
      <c r="G569" s="54"/>
      <c r="H569" s="54"/>
      <c r="I569" s="54"/>
      <c r="J569" s="54"/>
      <c r="K569" s="70"/>
      <c r="L569" s="70"/>
      <c r="M569" s="70"/>
      <c r="N569" s="70"/>
      <c r="O569" s="70"/>
      <c r="P569" s="70"/>
      <c r="Q569" s="70"/>
      <c r="R569" s="79"/>
      <c r="S569" s="70"/>
      <c r="T569" s="70"/>
      <c r="U569" s="70"/>
      <c r="V569" s="93"/>
      <c r="W569" s="70"/>
    </row>
    <row r="570" spans="1:23" ht="12.75" hidden="1" customHeight="1" x14ac:dyDescent="0.2">
      <c r="A570" s="66"/>
      <c r="B570" s="66"/>
      <c r="C570" s="78" t="s">
        <v>3</v>
      </c>
      <c r="D570" s="78" t="s">
        <v>3</v>
      </c>
      <c r="E570" s="53">
        <f t="shared" si="195"/>
        <v>0</v>
      </c>
      <c r="F570" s="54"/>
      <c r="G570" s="54"/>
      <c r="H570" s="54"/>
      <c r="I570" s="54"/>
      <c r="J570" s="54"/>
      <c r="K570" s="70"/>
      <c r="L570" s="70"/>
      <c r="M570" s="70"/>
      <c r="N570" s="70"/>
      <c r="O570" s="70"/>
      <c r="P570" s="70"/>
      <c r="Q570" s="70"/>
      <c r="R570" s="79"/>
      <c r="S570" s="70"/>
      <c r="T570" s="70"/>
      <c r="U570" s="70"/>
      <c r="V570" s="93"/>
      <c r="W570" s="70"/>
    </row>
    <row r="571" spans="1:23" ht="12.75" x14ac:dyDescent="0.2">
      <c r="A571" s="66" t="s">
        <v>428</v>
      </c>
      <c r="B571" s="66"/>
      <c r="C571" s="67" t="s">
        <v>144</v>
      </c>
      <c r="D571" s="67"/>
      <c r="E571" s="67"/>
      <c r="F571" s="67"/>
      <c r="G571" s="67"/>
      <c r="H571" s="67"/>
      <c r="I571" s="67"/>
      <c r="J571" s="67"/>
      <c r="K571" s="67"/>
      <c r="L571" s="67"/>
      <c r="M571" s="67"/>
      <c r="N571" s="67"/>
      <c r="O571" s="67"/>
      <c r="P571" s="67"/>
      <c r="Q571" s="67"/>
      <c r="R571" s="67"/>
      <c r="S571" s="67"/>
      <c r="T571" s="67"/>
      <c r="U571" s="67"/>
      <c r="V571" s="67"/>
      <c r="W571" s="67"/>
    </row>
    <row r="572" spans="1:23" ht="27" customHeight="1" x14ac:dyDescent="0.2">
      <c r="A572" s="66" t="s">
        <v>115</v>
      </c>
      <c r="B572" s="66"/>
      <c r="C572" s="68" t="s">
        <v>217</v>
      </c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</row>
    <row r="573" spans="1:23" ht="17.25" customHeight="1" x14ac:dyDescent="0.2">
      <c r="A573" s="66"/>
      <c r="B573" s="66"/>
      <c r="C573" s="69" t="s">
        <v>218</v>
      </c>
      <c r="D573" s="69" t="s">
        <v>296</v>
      </c>
      <c r="E573" s="69"/>
      <c r="F573" s="69"/>
      <c r="G573" s="69"/>
      <c r="H573" s="69"/>
      <c r="I573" s="69"/>
      <c r="J573" s="52"/>
      <c r="K573" s="84" t="s">
        <v>21</v>
      </c>
      <c r="L573" s="70"/>
      <c r="M573" s="70" t="s">
        <v>112</v>
      </c>
      <c r="N573" s="70" t="s">
        <v>335</v>
      </c>
      <c r="O573" s="70" t="s">
        <v>144</v>
      </c>
      <c r="P573" s="70" t="s">
        <v>144</v>
      </c>
      <c r="Q573" s="70" t="s">
        <v>144</v>
      </c>
      <c r="R573" s="79">
        <v>115000</v>
      </c>
      <c r="S573" s="70" t="s">
        <v>30</v>
      </c>
      <c r="T573" s="70" t="s">
        <v>35</v>
      </c>
      <c r="U573" s="70" t="s">
        <v>150</v>
      </c>
      <c r="V573" s="77" t="s">
        <v>412</v>
      </c>
      <c r="W573" s="70"/>
    </row>
    <row r="574" spans="1:23" ht="12.75" customHeight="1" x14ac:dyDescent="0.2">
      <c r="A574" s="66"/>
      <c r="B574" s="66"/>
      <c r="C574" s="78" t="s">
        <v>5</v>
      </c>
      <c r="D574" s="78" t="s">
        <v>5</v>
      </c>
      <c r="E574" s="53">
        <f>SUM(F574:J574)</f>
        <v>215000</v>
      </c>
      <c r="F574" s="54">
        <f t="shared" ref="F574:G574" si="196">SUM(F575:F578)</f>
        <v>64500</v>
      </c>
      <c r="G574" s="54">
        <f t="shared" si="196"/>
        <v>150500</v>
      </c>
      <c r="H574" s="54"/>
      <c r="I574" s="54">
        <f t="shared" ref="I574:J574" si="197">SUM(I575:I578)</f>
        <v>0</v>
      </c>
      <c r="J574" s="54">
        <f t="shared" si="197"/>
        <v>0</v>
      </c>
      <c r="K574" s="84"/>
      <c r="L574" s="70"/>
      <c r="M574" s="70"/>
      <c r="N574" s="70"/>
      <c r="O574" s="70"/>
      <c r="P574" s="70"/>
      <c r="Q574" s="70"/>
      <c r="R574" s="79"/>
      <c r="S574" s="70"/>
      <c r="T574" s="70"/>
      <c r="U574" s="70"/>
      <c r="V574" s="77"/>
      <c r="W574" s="70"/>
    </row>
    <row r="575" spans="1:23" ht="12.75" customHeight="1" x14ac:dyDescent="0.2">
      <c r="A575" s="66"/>
      <c r="B575" s="66"/>
      <c r="C575" s="78" t="s">
        <v>0</v>
      </c>
      <c r="D575" s="78" t="s">
        <v>0</v>
      </c>
      <c r="E575" s="53">
        <f t="shared" ref="E575:E578" si="198">SUM(F575:J575)</f>
        <v>0</v>
      </c>
      <c r="F575" s="54"/>
      <c r="G575" s="54"/>
      <c r="H575" s="54"/>
      <c r="I575" s="54"/>
      <c r="J575" s="54"/>
      <c r="K575" s="84"/>
      <c r="L575" s="70"/>
      <c r="M575" s="70"/>
      <c r="N575" s="70"/>
      <c r="O575" s="70"/>
      <c r="P575" s="70"/>
      <c r="Q575" s="70"/>
      <c r="R575" s="79"/>
      <c r="S575" s="70"/>
      <c r="T575" s="70"/>
      <c r="U575" s="70"/>
      <c r="V575" s="77"/>
      <c r="W575" s="70"/>
    </row>
    <row r="576" spans="1:23" ht="12.75" customHeight="1" x14ac:dyDescent="0.2">
      <c r="A576" s="66"/>
      <c r="B576" s="66"/>
      <c r="C576" s="78" t="s">
        <v>1</v>
      </c>
      <c r="D576" s="78" t="s">
        <v>1</v>
      </c>
      <c r="E576" s="53">
        <f t="shared" si="198"/>
        <v>215000</v>
      </c>
      <c r="F576" s="54">
        <v>64500</v>
      </c>
      <c r="G576" s="54">
        <f>80500+70000</f>
        <v>150500</v>
      </c>
      <c r="H576" s="54"/>
      <c r="I576" s="54"/>
      <c r="J576" s="54"/>
      <c r="K576" s="84"/>
      <c r="L576" s="70"/>
      <c r="M576" s="70"/>
      <c r="N576" s="70"/>
      <c r="O576" s="70"/>
      <c r="P576" s="70"/>
      <c r="Q576" s="70"/>
      <c r="R576" s="79"/>
      <c r="S576" s="70"/>
      <c r="T576" s="70"/>
      <c r="U576" s="70"/>
      <c r="V576" s="77"/>
      <c r="W576" s="70"/>
    </row>
    <row r="577" spans="1:23" ht="12.75" customHeight="1" x14ac:dyDescent="0.2">
      <c r="A577" s="66"/>
      <c r="B577" s="66"/>
      <c r="C577" s="78" t="s">
        <v>2</v>
      </c>
      <c r="D577" s="78" t="s">
        <v>2</v>
      </c>
      <c r="E577" s="53">
        <f t="shared" si="198"/>
        <v>0</v>
      </c>
      <c r="F577" s="54"/>
      <c r="G577" s="54"/>
      <c r="H577" s="54"/>
      <c r="I577" s="54"/>
      <c r="J577" s="54"/>
      <c r="K577" s="84"/>
      <c r="L577" s="70"/>
      <c r="M577" s="70"/>
      <c r="N577" s="70"/>
      <c r="O577" s="70"/>
      <c r="P577" s="70"/>
      <c r="Q577" s="70"/>
      <c r="R577" s="79"/>
      <c r="S577" s="70"/>
      <c r="T577" s="70"/>
      <c r="U577" s="70"/>
      <c r="V577" s="77"/>
      <c r="W577" s="70"/>
    </row>
    <row r="578" spans="1:23" ht="12.75" customHeight="1" x14ac:dyDescent="0.2">
      <c r="A578" s="66"/>
      <c r="B578" s="66"/>
      <c r="C578" s="78" t="s">
        <v>3</v>
      </c>
      <c r="D578" s="78" t="s">
        <v>3</v>
      </c>
      <c r="E578" s="53">
        <f t="shared" si="198"/>
        <v>0</v>
      </c>
      <c r="F578" s="54"/>
      <c r="G578" s="54"/>
      <c r="H578" s="54"/>
      <c r="I578" s="54"/>
      <c r="J578" s="54"/>
      <c r="K578" s="84"/>
      <c r="L578" s="70"/>
      <c r="M578" s="70"/>
      <c r="N578" s="70"/>
      <c r="O578" s="70"/>
      <c r="P578" s="70"/>
      <c r="Q578" s="70"/>
      <c r="R578" s="79"/>
      <c r="S578" s="70"/>
      <c r="T578" s="70"/>
      <c r="U578" s="70"/>
      <c r="V578" s="77"/>
      <c r="W578" s="70"/>
    </row>
    <row r="579" spans="1:23" ht="12.75" customHeight="1" x14ac:dyDescent="0.2">
      <c r="A579" s="66" t="s">
        <v>429</v>
      </c>
      <c r="B579" s="66"/>
      <c r="C579" s="67" t="s">
        <v>144</v>
      </c>
      <c r="D579" s="67"/>
      <c r="E579" s="67"/>
      <c r="F579" s="67"/>
      <c r="G579" s="67"/>
      <c r="H579" s="67"/>
      <c r="I579" s="67"/>
      <c r="J579" s="67"/>
      <c r="K579" s="67"/>
      <c r="L579" s="67"/>
      <c r="M579" s="67"/>
      <c r="N579" s="67"/>
      <c r="O579" s="67"/>
      <c r="P579" s="67"/>
      <c r="Q579" s="67"/>
      <c r="R579" s="67"/>
      <c r="S579" s="67"/>
      <c r="T579" s="67"/>
      <c r="U579" s="67"/>
      <c r="V579" s="67"/>
      <c r="W579" s="67"/>
    </row>
    <row r="580" spans="1:23" ht="27.75" customHeight="1" x14ac:dyDescent="0.2">
      <c r="A580" s="66" t="s">
        <v>115</v>
      </c>
      <c r="B580" s="66"/>
      <c r="C580" s="86" t="s">
        <v>217</v>
      </c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</row>
    <row r="581" spans="1:23" ht="12.75" customHeight="1" x14ac:dyDescent="0.2">
      <c r="A581" s="66"/>
      <c r="B581" s="66"/>
      <c r="C581" s="83" t="s">
        <v>385</v>
      </c>
      <c r="D581" s="83" t="s">
        <v>219</v>
      </c>
      <c r="E581" s="83"/>
      <c r="F581" s="83"/>
      <c r="G581" s="83"/>
      <c r="H581" s="83"/>
      <c r="I581" s="83"/>
      <c r="J581" s="55"/>
      <c r="K581" s="84" t="s">
        <v>21</v>
      </c>
      <c r="L581" s="84"/>
      <c r="M581" s="84" t="s">
        <v>112</v>
      </c>
      <c r="N581" s="84" t="s">
        <v>220</v>
      </c>
      <c r="O581" s="84" t="s">
        <v>144</v>
      </c>
      <c r="P581" s="84" t="s">
        <v>144</v>
      </c>
      <c r="Q581" s="84" t="s">
        <v>144</v>
      </c>
      <c r="R581" s="85">
        <v>20000</v>
      </c>
      <c r="S581" s="84" t="s">
        <v>30</v>
      </c>
      <c r="T581" s="84" t="s">
        <v>8</v>
      </c>
      <c r="U581" s="84" t="s">
        <v>297</v>
      </c>
      <c r="V581" s="77" t="s">
        <v>412</v>
      </c>
      <c r="W581" s="84"/>
    </row>
    <row r="582" spans="1:23" ht="12.75" customHeight="1" x14ac:dyDescent="0.2">
      <c r="A582" s="66"/>
      <c r="B582" s="66"/>
      <c r="C582" s="82" t="s">
        <v>5</v>
      </c>
      <c r="D582" s="82" t="s">
        <v>5</v>
      </c>
      <c r="E582" s="57">
        <f>SUM(F582:J582)</f>
        <v>10000</v>
      </c>
      <c r="F582" s="54">
        <f t="shared" ref="F582" si="199">SUM(F583:F586)</f>
        <v>10000</v>
      </c>
      <c r="G582" s="56"/>
      <c r="H582" s="56"/>
      <c r="I582" s="56">
        <f t="shared" ref="I582:J582" si="200">SUM(I583:I586)</f>
        <v>0</v>
      </c>
      <c r="J582" s="56">
        <f t="shared" si="200"/>
        <v>0</v>
      </c>
      <c r="K582" s="84"/>
      <c r="L582" s="84"/>
      <c r="M582" s="84"/>
      <c r="N582" s="84"/>
      <c r="O582" s="84"/>
      <c r="P582" s="84"/>
      <c r="Q582" s="84"/>
      <c r="R582" s="85"/>
      <c r="S582" s="84"/>
      <c r="T582" s="84"/>
      <c r="U582" s="84"/>
      <c r="V582" s="77"/>
      <c r="W582" s="84"/>
    </row>
    <row r="583" spans="1:23" ht="12.75" customHeight="1" x14ac:dyDescent="0.2">
      <c r="A583" s="66"/>
      <c r="B583" s="66"/>
      <c r="C583" s="82" t="s">
        <v>0</v>
      </c>
      <c r="D583" s="82" t="s">
        <v>0</v>
      </c>
      <c r="E583" s="57">
        <f t="shared" ref="E583:E586" si="201">SUM(F583:J583)</f>
        <v>0</v>
      </c>
      <c r="F583" s="54"/>
      <c r="G583" s="56"/>
      <c r="H583" s="56"/>
      <c r="I583" s="56"/>
      <c r="J583" s="56"/>
      <c r="K583" s="84"/>
      <c r="L583" s="84"/>
      <c r="M583" s="84"/>
      <c r="N583" s="84"/>
      <c r="O583" s="84"/>
      <c r="P583" s="84"/>
      <c r="Q583" s="84"/>
      <c r="R583" s="85"/>
      <c r="S583" s="84"/>
      <c r="T583" s="84"/>
      <c r="U583" s="84"/>
      <c r="V583" s="77"/>
      <c r="W583" s="84"/>
    </row>
    <row r="584" spans="1:23" ht="12.75" customHeight="1" x14ac:dyDescent="0.2">
      <c r="A584" s="66"/>
      <c r="B584" s="66"/>
      <c r="C584" s="82" t="s">
        <v>1</v>
      </c>
      <c r="D584" s="82" t="s">
        <v>1</v>
      </c>
      <c r="E584" s="57">
        <f t="shared" si="201"/>
        <v>20000</v>
      </c>
      <c r="F584" s="54">
        <v>10000</v>
      </c>
      <c r="G584" s="54">
        <v>10000</v>
      </c>
      <c r="H584" s="56"/>
      <c r="I584" s="56"/>
      <c r="J584" s="56"/>
      <c r="K584" s="84"/>
      <c r="L584" s="84"/>
      <c r="M584" s="84"/>
      <c r="N584" s="84"/>
      <c r="O584" s="84"/>
      <c r="P584" s="84"/>
      <c r="Q584" s="84"/>
      <c r="R584" s="85"/>
      <c r="S584" s="84"/>
      <c r="T584" s="84"/>
      <c r="U584" s="84"/>
      <c r="V584" s="77"/>
      <c r="W584" s="84"/>
    </row>
    <row r="585" spans="1:23" ht="12.75" customHeight="1" x14ac:dyDescent="0.2">
      <c r="A585" s="66"/>
      <c r="B585" s="66"/>
      <c r="C585" s="82" t="s">
        <v>2</v>
      </c>
      <c r="D585" s="82" t="s">
        <v>2</v>
      </c>
      <c r="E585" s="57">
        <f t="shared" si="201"/>
        <v>0</v>
      </c>
      <c r="F585" s="54"/>
      <c r="G585" s="56"/>
      <c r="H585" s="56"/>
      <c r="I585" s="56"/>
      <c r="J585" s="56"/>
      <c r="K585" s="84"/>
      <c r="L585" s="84"/>
      <c r="M585" s="84"/>
      <c r="N585" s="84"/>
      <c r="O585" s="84"/>
      <c r="P585" s="84"/>
      <c r="Q585" s="84"/>
      <c r="R585" s="85"/>
      <c r="S585" s="84"/>
      <c r="T585" s="84"/>
      <c r="U585" s="84"/>
      <c r="V585" s="77"/>
      <c r="W585" s="84"/>
    </row>
    <row r="586" spans="1:23" ht="12.75" customHeight="1" x14ac:dyDescent="0.2">
      <c r="A586" s="66"/>
      <c r="B586" s="66"/>
      <c r="C586" s="82" t="s">
        <v>3</v>
      </c>
      <c r="D586" s="82" t="s">
        <v>3</v>
      </c>
      <c r="E586" s="57">
        <f t="shared" si="201"/>
        <v>0</v>
      </c>
      <c r="F586" s="54"/>
      <c r="G586" s="56"/>
      <c r="H586" s="56"/>
      <c r="I586" s="56"/>
      <c r="J586" s="56"/>
      <c r="K586" s="84"/>
      <c r="L586" s="84"/>
      <c r="M586" s="84"/>
      <c r="N586" s="84"/>
      <c r="O586" s="84"/>
      <c r="P586" s="84"/>
      <c r="Q586" s="84"/>
      <c r="R586" s="85"/>
      <c r="S586" s="84"/>
      <c r="T586" s="84"/>
      <c r="U586" s="84"/>
      <c r="V586" s="77"/>
      <c r="W586" s="84"/>
    </row>
    <row r="587" spans="1:23" ht="12.75" x14ac:dyDescent="0.2">
      <c r="A587" s="66" t="s">
        <v>430</v>
      </c>
      <c r="B587" s="66"/>
      <c r="C587" s="67" t="s">
        <v>144</v>
      </c>
      <c r="D587" s="67"/>
      <c r="E587" s="67"/>
      <c r="F587" s="67"/>
      <c r="G587" s="67"/>
      <c r="H587" s="67"/>
      <c r="I587" s="67"/>
      <c r="J587" s="67"/>
      <c r="K587" s="67"/>
      <c r="L587" s="67"/>
      <c r="M587" s="67"/>
      <c r="N587" s="67"/>
      <c r="O587" s="67"/>
      <c r="P587" s="67"/>
      <c r="Q587" s="67"/>
      <c r="R587" s="67"/>
      <c r="S587" s="67"/>
      <c r="T587" s="67"/>
      <c r="U587" s="67"/>
      <c r="V587" s="67"/>
      <c r="W587" s="67"/>
    </row>
    <row r="588" spans="1:23" ht="24.75" customHeight="1" x14ac:dyDescent="0.2">
      <c r="A588" s="66" t="s">
        <v>115</v>
      </c>
      <c r="B588" s="66"/>
      <c r="C588" s="68" t="s">
        <v>211</v>
      </c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</row>
    <row r="589" spans="1:23" ht="12.75" customHeight="1" x14ac:dyDescent="0.2">
      <c r="A589" s="66"/>
      <c r="B589" s="66"/>
      <c r="C589" s="69" t="s">
        <v>369</v>
      </c>
      <c r="D589" s="69" t="s">
        <v>298</v>
      </c>
      <c r="E589" s="69"/>
      <c r="F589" s="69"/>
      <c r="G589" s="69"/>
      <c r="H589" s="69"/>
      <c r="I589" s="69"/>
      <c r="J589" s="52"/>
      <c r="K589" s="84" t="s">
        <v>370</v>
      </c>
      <c r="L589" s="70" t="s">
        <v>13</v>
      </c>
      <c r="M589" s="70" t="s">
        <v>44</v>
      </c>
      <c r="N589" s="70" t="s">
        <v>371</v>
      </c>
      <c r="O589" s="70" t="s">
        <v>145</v>
      </c>
      <c r="P589" s="70" t="s">
        <v>281</v>
      </c>
      <c r="Q589" s="70" t="s">
        <v>145</v>
      </c>
      <c r="R589" s="79" t="s">
        <v>372</v>
      </c>
      <c r="S589" s="70" t="s">
        <v>30</v>
      </c>
      <c r="T589" s="70" t="s">
        <v>35</v>
      </c>
      <c r="U589" s="70" t="s">
        <v>25</v>
      </c>
      <c r="V589" s="81">
        <v>2</v>
      </c>
      <c r="W589" s="70"/>
    </row>
    <row r="590" spans="1:23" ht="12.75" x14ac:dyDescent="0.2">
      <c r="A590" s="66"/>
      <c r="B590" s="66"/>
      <c r="C590" s="78" t="s">
        <v>5</v>
      </c>
      <c r="D590" s="78" t="s">
        <v>5</v>
      </c>
      <c r="E590" s="53">
        <f>SUM(F590:J590)</f>
        <v>122000</v>
      </c>
      <c r="F590" s="54">
        <f t="shared" ref="F590" si="202">SUM(F591:F594)</f>
        <v>122000</v>
      </c>
      <c r="G590" s="54"/>
      <c r="H590" s="54"/>
      <c r="I590" s="54">
        <f t="shared" ref="I590:J590" si="203">SUM(I591:I594)</f>
        <v>0</v>
      </c>
      <c r="J590" s="54">
        <f t="shared" si="203"/>
        <v>0</v>
      </c>
      <c r="K590" s="84"/>
      <c r="L590" s="70"/>
      <c r="M590" s="70"/>
      <c r="N590" s="70"/>
      <c r="O590" s="70"/>
      <c r="P590" s="70"/>
      <c r="Q590" s="70"/>
      <c r="R590" s="79"/>
      <c r="S590" s="70"/>
      <c r="T590" s="70"/>
      <c r="U590" s="70"/>
      <c r="V590" s="81"/>
      <c r="W590" s="70"/>
    </row>
    <row r="591" spans="1:23" ht="12.75" x14ac:dyDescent="0.2">
      <c r="A591" s="66"/>
      <c r="B591" s="66"/>
      <c r="C591" s="78" t="s">
        <v>0</v>
      </c>
      <c r="D591" s="78" t="s">
        <v>0</v>
      </c>
      <c r="E591" s="53">
        <f t="shared" ref="E591:E594" si="204">SUM(F591:J591)</f>
        <v>0</v>
      </c>
      <c r="F591" s="54"/>
      <c r="G591" s="54"/>
      <c r="H591" s="54"/>
      <c r="I591" s="54"/>
      <c r="J591" s="54"/>
      <c r="K591" s="84"/>
      <c r="L591" s="70"/>
      <c r="M591" s="70"/>
      <c r="N591" s="70"/>
      <c r="O591" s="70"/>
      <c r="P591" s="70"/>
      <c r="Q591" s="70"/>
      <c r="R591" s="79"/>
      <c r="S591" s="70"/>
      <c r="T591" s="70"/>
      <c r="U591" s="70"/>
      <c r="V591" s="81"/>
      <c r="W591" s="70"/>
    </row>
    <row r="592" spans="1:23" ht="12.75" x14ac:dyDescent="0.2">
      <c r="A592" s="66"/>
      <c r="B592" s="66"/>
      <c r="C592" s="78" t="s">
        <v>1</v>
      </c>
      <c r="D592" s="78" t="s">
        <v>1</v>
      </c>
      <c r="E592" s="53">
        <f t="shared" si="204"/>
        <v>122000</v>
      </c>
      <c r="F592" s="54">
        <v>122000</v>
      </c>
      <c r="G592" s="54"/>
      <c r="H592" s="54"/>
      <c r="I592" s="54"/>
      <c r="J592" s="54"/>
      <c r="K592" s="84"/>
      <c r="L592" s="70"/>
      <c r="M592" s="70"/>
      <c r="N592" s="70"/>
      <c r="O592" s="70"/>
      <c r="P592" s="70"/>
      <c r="Q592" s="70"/>
      <c r="R592" s="79"/>
      <c r="S592" s="70"/>
      <c r="T592" s="70"/>
      <c r="U592" s="70"/>
      <c r="V592" s="81"/>
      <c r="W592" s="70"/>
    </row>
    <row r="593" spans="1:23" ht="12.75" x14ac:dyDescent="0.2">
      <c r="A593" s="66"/>
      <c r="B593" s="66"/>
      <c r="C593" s="78" t="s">
        <v>2</v>
      </c>
      <c r="D593" s="78" t="s">
        <v>2</v>
      </c>
      <c r="E593" s="53">
        <f t="shared" si="204"/>
        <v>0</v>
      </c>
      <c r="F593" s="54"/>
      <c r="G593" s="54"/>
      <c r="H593" s="54"/>
      <c r="I593" s="54"/>
      <c r="J593" s="54"/>
      <c r="K593" s="84"/>
      <c r="L593" s="70"/>
      <c r="M593" s="70"/>
      <c r="N593" s="70"/>
      <c r="O593" s="70"/>
      <c r="P593" s="70"/>
      <c r="Q593" s="70"/>
      <c r="R593" s="79"/>
      <c r="S593" s="70"/>
      <c r="T593" s="70"/>
      <c r="U593" s="70"/>
      <c r="V593" s="81"/>
      <c r="W593" s="70"/>
    </row>
    <row r="594" spans="1:23" ht="12.75" x14ac:dyDescent="0.2">
      <c r="A594" s="66"/>
      <c r="B594" s="66"/>
      <c r="C594" s="78" t="s">
        <v>3</v>
      </c>
      <c r="D594" s="78" t="s">
        <v>3</v>
      </c>
      <c r="E594" s="53">
        <f t="shared" si="204"/>
        <v>0</v>
      </c>
      <c r="F594" s="54"/>
      <c r="G594" s="54"/>
      <c r="H594" s="54"/>
      <c r="I594" s="54"/>
      <c r="J594" s="54"/>
      <c r="K594" s="84"/>
      <c r="L594" s="70"/>
      <c r="M594" s="70"/>
      <c r="N594" s="70"/>
      <c r="O594" s="70"/>
      <c r="P594" s="70"/>
      <c r="Q594" s="70"/>
      <c r="R594" s="79"/>
      <c r="S594" s="70"/>
      <c r="T594" s="70"/>
      <c r="U594" s="70"/>
      <c r="V594" s="81"/>
      <c r="W594" s="70"/>
    </row>
    <row r="595" spans="1:23" ht="28.5" customHeight="1" x14ac:dyDescent="0.2">
      <c r="A595" s="73" t="s">
        <v>142</v>
      </c>
      <c r="B595" s="73"/>
      <c r="C595" s="80" t="s">
        <v>223</v>
      </c>
      <c r="D595" s="8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  <c r="S595" s="80"/>
      <c r="T595" s="80"/>
      <c r="U595" s="80"/>
      <c r="V595" s="80"/>
      <c r="W595" s="80"/>
    </row>
    <row r="596" spans="1:23" ht="12.75" x14ac:dyDescent="0.2">
      <c r="A596" s="73"/>
      <c r="B596" s="73"/>
      <c r="C596" s="75" t="s">
        <v>5</v>
      </c>
      <c r="D596" s="75"/>
      <c r="E596" s="51">
        <f>SUM(F596:J596)</f>
        <v>141538.624541</v>
      </c>
      <c r="F596" s="51">
        <f t="shared" ref="F596:J596" si="205">SUM(F597:F600)</f>
        <v>141538.624541</v>
      </c>
      <c r="G596" s="51">
        <f t="shared" si="205"/>
        <v>0</v>
      </c>
      <c r="H596" s="51">
        <f t="shared" si="205"/>
        <v>0</v>
      </c>
      <c r="I596" s="51">
        <f t="shared" si="205"/>
        <v>0</v>
      </c>
      <c r="J596" s="51">
        <f t="shared" si="205"/>
        <v>0</v>
      </c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</row>
    <row r="597" spans="1:23" ht="12.75" x14ac:dyDescent="0.2">
      <c r="A597" s="73"/>
      <c r="B597" s="73"/>
      <c r="C597" s="75" t="s">
        <v>0</v>
      </c>
      <c r="D597" s="75"/>
      <c r="E597" s="51">
        <f t="shared" ref="E597:E600" si="206">SUM(F597:J597)</f>
        <v>0</v>
      </c>
      <c r="F597" s="51">
        <f>F605+F613</f>
        <v>0</v>
      </c>
      <c r="G597" s="51">
        <f t="shared" ref="G597:J597" si="207">G605+G613</f>
        <v>0</v>
      </c>
      <c r="H597" s="51">
        <f t="shared" si="207"/>
        <v>0</v>
      </c>
      <c r="I597" s="51">
        <f t="shared" si="207"/>
        <v>0</v>
      </c>
      <c r="J597" s="51">
        <f t="shared" si="207"/>
        <v>0</v>
      </c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</row>
    <row r="598" spans="1:23" ht="12.75" x14ac:dyDescent="0.2">
      <c r="A598" s="73"/>
      <c r="B598" s="73"/>
      <c r="C598" s="75" t="s">
        <v>1</v>
      </c>
      <c r="D598" s="75"/>
      <c r="E598" s="51">
        <f t="shared" si="206"/>
        <v>137885.58042099999</v>
      </c>
      <c r="F598" s="51">
        <f t="shared" ref="F598:J600" si="208">F606+F614</f>
        <v>137885.58042099999</v>
      </c>
      <c r="G598" s="51">
        <f t="shared" si="208"/>
        <v>0</v>
      </c>
      <c r="H598" s="51">
        <f t="shared" si="208"/>
        <v>0</v>
      </c>
      <c r="I598" s="51">
        <f t="shared" si="208"/>
        <v>0</v>
      </c>
      <c r="J598" s="51">
        <f t="shared" si="208"/>
        <v>0</v>
      </c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</row>
    <row r="599" spans="1:23" ht="12.75" x14ac:dyDescent="0.2">
      <c r="A599" s="73"/>
      <c r="B599" s="73"/>
      <c r="C599" s="75" t="s">
        <v>2</v>
      </c>
      <c r="D599" s="75"/>
      <c r="E599" s="51">
        <f t="shared" si="206"/>
        <v>3653.0441199999996</v>
      </c>
      <c r="F599" s="51">
        <f t="shared" si="208"/>
        <v>3653.0441199999996</v>
      </c>
      <c r="G599" s="51">
        <f t="shared" si="208"/>
        <v>0</v>
      </c>
      <c r="H599" s="51">
        <f t="shared" si="208"/>
        <v>0</v>
      </c>
      <c r="I599" s="51">
        <f t="shared" si="208"/>
        <v>0</v>
      </c>
      <c r="J599" s="51">
        <f t="shared" si="208"/>
        <v>0</v>
      </c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</row>
    <row r="600" spans="1:23" ht="12.75" x14ac:dyDescent="0.2">
      <c r="A600" s="73"/>
      <c r="B600" s="73"/>
      <c r="C600" s="75" t="s">
        <v>3</v>
      </c>
      <c r="D600" s="75"/>
      <c r="E600" s="51">
        <f t="shared" si="206"/>
        <v>0</v>
      </c>
      <c r="F600" s="51">
        <f t="shared" si="208"/>
        <v>0</v>
      </c>
      <c r="G600" s="51">
        <f t="shared" si="208"/>
        <v>0</v>
      </c>
      <c r="H600" s="51">
        <f t="shared" si="208"/>
        <v>0</v>
      </c>
      <c r="I600" s="51">
        <f t="shared" si="208"/>
        <v>0</v>
      </c>
      <c r="J600" s="51">
        <f t="shared" si="208"/>
        <v>0</v>
      </c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</row>
    <row r="601" spans="1:23" ht="12.75" x14ac:dyDescent="0.2">
      <c r="A601" s="66" t="s">
        <v>432</v>
      </c>
      <c r="B601" s="66"/>
      <c r="C601" s="67" t="s">
        <v>47</v>
      </c>
      <c r="D601" s="67"/>
      <c r="E601" s="67"/>
      <c r="F601" s="67"/>
      <c r="G601" s="67"/>
      <c r="H601" s="67"/>
      <c r="I601" s="67"/>
      <c r="J601" s="67"/>
      <c r="K601" s="67"/>
      <c r="L601" s="67"/>
      <c r="M601" s="67"/>
      <c r="N601" s="67"/>
      <c r="O601" s="67"/>
      <c r="P601" s="67"/>
      <c r="Q601" s="67"/>
      <c r="R601" s="67"/>
      <c r="S601" s="67"/>
      <c r="T601" s="67"/>
      <c r="U601" s="67"/>
      <c r="V601" s="67"/>
      <c r="W601" s="67"/>
    </row>
    <row r="602" spans="1:23" ht="42" customHeight="1" x14ac:dyDescent="0.2">
      <c r="A602" s="66" t="s">
        <v>115</v>
      </c>
      <c r="B602" s="66"/>
      <c r="C602" s="68" t="s">
        <v>224</v>
      </c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</row>
    <row r="603" spans="1:23" ht="25.5" customHeight="1" x14ac:dyDescent="0.2">
      <c r="A603" s="66"/>
      <c r="B603" s="66"/>
      <c r="C603" s="69" t="s">
        <v>324</v>
      </c>
      <c r="D603" s="69" t="s">
        <v>225</v>
      </c>
      <c r="E603" s="69"/>
      <c r="F603" s="69"/>
      <c r="G603" s="69"/>
      <c r="H603" s="69"/>
      <c r="I603" s="69"/>
      <c r="J603" s="52"/>
      <c r="K603" s="70" t="s">
        <v>22</v>
      </c>
      <c r="L603" s="70"/>
      <c r="M603" s="70" t="s">
        <v>52</v>
      </c>
      <c r="N603" s="70"/>
      <c r="O603" s="70" t="s">
        <v>113</v>
      </c>
      <c r="P603" s="70" t="s">
        <v>325</v>
      </c>
      <c r="Q603" s="70" t="s">
        <v>130</v>
      </c>
      <c r="R603" s="79"/>
      <c r="S603" s="70" t="s">
        <v>7</v>
      </c>
      <c r="T603" s="70" t="s">
        <v>113</v>
      </c>
      <c r="U603" s="70" t="s">
        <v>32</v>
      </c>
      <c r="V603" s="77" t="s">
        <v>412</v>
      </c>
      <c r="W603" s="70"/>
    </row>
    <row r="604" spans="1:23" ht="12.75" customHeight="1" x14ac:dyDescent="0.2">
      <c r="A604" s="66"/>
      <c r="B604" s="66"/>
      <c r="C604" s="78" t="s">
        <v>5</v>
      </c>
      <c r="D604" s="78" t="s">
        <v>5</v>
      </c>
      <c r="E604" s="53">
        <f>SUM(F604:J604)</f>
        <v>93920.611730999997</v>
      </c>
      <c r="F604" s="54">
        <f t="shared" ref="F604" si="209">SUM(F605:F608)</f>
        <v>93920.611730999997</v>
      </c>
      <c r="G604" s="54"/>
      <c r="H604" s="54"/>
      <c r="I604" s="54">
        <f t="shared" ref="I604:J604" si="210">SUM(I605:I608)</f>
        <v>0</v>
      </c>
      <c r="J604" s="54">
        <f t="shared" si="210"/>
        <v>0</v>
      </c>
      <c r="K604" s="70"/>
      <c r="L604" s="70"/>
      <c r="M604" s="70"/>
      <c r="N604" s="70"/>
      <c r="O604" s="70"/>
      <c r="P604" s="70"/>
      <c r="Q604" s="70"/>
      <c r="R604" s="79"/>
      <c r="S604" s="70"/>
      <c r="T604" s="70"/>
      <c r="U604" s="70"/>
      <c r="V604" s="77"/>
      <c r="W604" s="70"/>
    </row>
    <row r="605" spans="1:23" ht="12.75" customHeight="1" x14ac:dyDescent="0.2">
      <c r="A605" s="66"/>
      <c r="B605" s="66"/>
      <c r="C605" s="78" t="s">
        <v>0</v>
      </c>
      <c r="D605" s="78" t="s">
        <v>0</v>
      </c>
      <c r="E605" s="53">
        <f t="shared" ref="E605:E608" si="211">SUM(F605:J605)</f>
        <v>0</v>
      </c>
      <c r="F605" s="54"/>
      <c r="G605" s="54"/>
      <c r="H605" s="54"/>
      <c r="I605" s="54"/>
      <c r="J605" s="54"/>
      <c r="K605" s="70"/>
      <c r="L605" s="70"/>
      <c r="M605" s="70"/>
      <c r="N605" s="70"/>
      <c r="O605" s="70"/>
      <c r="P605" s="70"/>
      <c r="Q605" s="70"/>
      <c r="R605" s="79"/>
      <c r="S605" s="70"/>
      <c r="T605" s="70"/>
      <c r="U605" s="70"/>
      <c r="V605" s="77"/>
      <c r="W605" s="70"/>
    </row>
    <row r="606" spans="1:23" ht="12.75" customHeight="1" x14ac:dyDescent="0.2">
      <c r="A606" s="66"/>
      <c r="B606" s="66"/>
      <c r="C606" s="78" t="s">
        <v>1</v>
      </c>
      <c r="D606" s="78" t="s">
        <v>1</v>
      </c>
      <c r="E606" s="53">
        <f t="shared" si="211"/>
        <v>90861.308420999994</v>
      </c>
      <c r="F606" s="54">
        <v>90861.308420999994</v>
      </c>
      <c r="G606" s="54"/>
      <c r="H606" s="54"/>
      <c r="I606" s="54"/>
      <c r="J606" s="54"/>
      <c r="K606" s="70"/>
      <c r="L606" s="70"/>
      <c r="M606" s="70"/>
      <c r="N606" s="70"/>
      <c r="O606" s="70"/>
      <c r="P606" s="70"/>
      <c r="Q606" s="70"/>
      <c r="R606" s="79"/>
      <c r="S606" s="70"/>
      <c r="T606" s="70"/>
      <c r="U606" s="70"/>
      <c r="V606" s="77"/>
      <c r="W606" s="70"/>
    </row>
    <row r="607" spans="1:23" ht="12.75" customHeight="1" x14ac:dyDescent="0.2">
      <c r="A607" s="66"/>
      <c r="B607" s="66"/>
      <c r="C607" s="78" t="s">
        <v>2</v>
      </c>
      <c r="D607" s="78" t="s">
        <v>2</v>
      </c>
      <c r="E607" s="53">
        <f t="shared" si="211"/>
        <v>3059.3033099999998</v>
      </c>
      <c r="F607" s="54">
        <v>3059.3033099999998</v>
      </c>
      <c r="G607" s="54"/>
      <c r="H607" s="54"/>
      <c r="I607" s="54"/>
      <c r="J607" s="54"/>
      <c r="K607" s="70"/>
      <c r="L607" s="70"/>
      <c r="M607" s="70"/>
      <c r="N607" s="70"/>
      <c r="O607" s="70"/>
      <c r="P607" s="70"/>
      <c r="Q607" s="70"/>
      <c r="R607" s="79"/>
      <c r="S607" s="70"/>
      <c r="T607" s="70"/>
      <c r="U607" s="70"/>
      <c r="V607" s="77"/>
      <c r="W607" s="70"/>
    </row>
    <row r="608" spans="1:23" ht="12.75" customHeight="1" x14ac:dyDescent="0.2">
      <c r="A608" s="66"/>
      <c r="B608" s="66"/>
      <c r="C608" s="78" t="s">
        <v>3</v>
      </c>
      <c r="D608" s="78" t="s">
        <v>3</v>
      </c>
      <c r="E608" s="53">
        <f t="shared" si="211"/>
        <v>0</v>
      </c>
      <c r="F608" s="54"/>
      <c r="G608" s="54"/>
      <c r="H608" s="54"/>
      <c r="I608" s="54"/>
      <c r="J608" s="54"/>
      <c r="K608" s="70"/>
      <c r="L608" s="70"/>
      <c r="M608" s="70"/>
      <c r="N608" s="70"/>
      <c r="O608" s="70"/>
      <c r="P608" s="70"/>
      <c r="Q608" s="70"/>
      <c r="R608" s="79"/>
      <c r="S608" s="70"/>
      <c r="T608" s="70"/>
      <c r="U608" s="70"/>
      <c r="V608" s="77"/>
      <c r="W608" s="70"/>
    </row>
    <row r="609" spans="1:23" ht="12.75" x14ac:dyDescent="0.2">
      <c r="A609" s="66" t="s">
        <v>433</v>
      </c>
      <c r="B609" s="66"/>
      <c r="C609" s="67" t="s">
        <v>47</v>
      </c>
      <c r="D609" s="67"/>
      <c r="E609" s="67"/>
      <c r="F609" s="67"/>
      <c r="G609" s="67"/>
      <c r="H609" s="67"/>
      <c r="I609" s="67"/>
      <c r="J609" s="67"/>
      <c r="K609" s="67"/>
      <c r="L609" s="67"/>
      <c r="M609" s="67"/>
      <c r="N609" s="67"/>
      <c r="O609" s="67"/>
      <c r="P609" s="67"/>
      <c r="Q609" s="67"/>
      <c r="R609" s="67"/>
      <c r="S609" s="67"/>
      <c r="T609" s="67"/>
      <c r="U609" s="67"/>
      <c r="V609" s="67"/>
      <c r="W609" s="67"/>
    </row>
    <row r="610" spans="1:23" ht="39.75" customHeight="1" x14ac:dyDescent="0.2">
      <c r="A610" s="66" t="s">
        <v>115</v>
      </c>
      <c r="B610" s="66"/>
      <c r="C610" s="68" t="s">
        <v>224</v>
      </c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</row>
    <row r="611" spans="1:23" ht="27.75" customHeight="1" x14ac:dyDescent="0.2">
      <c r="A611" s="66"/>
      <c r="B611" s="66"/>
      <c r="C611" s="69" t="s">
        <v>226</v>
      </c>
      <c r="D611" s="69" t="s">
        <v>226</v>
      </c>
      <c r="E611" s="69"/>
      <c r="F611" s="69"/>
      <c r="G611" s="69"/>
      <c r="H611" s="69"/>
      <c r="I611" s="69"/>
      <c r="J611" s="52"/>
      <c r="K611" s="70" t="s">
        <v>22</v>
      </c>
      <c r="L611" s="70"/>
      <c r="M611" s="70" t="s">
        <v>52</v>
      </c>
      <c r="N611" s="70"/>
      <c r="O611" s="70" t="s">
        <v>113</v>
      </c>
      <c r="P611" s="70" t="s">
        <v>325</v>
      </c>
      <c r="Q611" s="70" t="s">
        <v>130</v>
      </c>
      <c r="R611" s="79"/>
      <c r="S611" s="70" t="s">
        <v>7</v>
      </c>
      <c r="T611" s="70" t="s">
        <v>113</v>
      </c>
      <c r="U611" s="70" t="s">
        <v>32</v>
      </c>
      <c r="V611" s="77" t="s">
        <v>412</v>
      </c>
      <c r="W611" s="70"/>
    </row>
    <row r="612" spans="1:23" ht="12.75" customHeight="1" x14ac:dyDescent="0.2">
      <c r="A612" s="66"/>
      <c r="B612" s="66"/>
      <c r="C612" s="78" t="s">
        <v>5</v>
      </c>
      <c r="D612" s="78" t="s">
        <v>5</v>
      </c>
      <c r="E612" s="53">
        <f>SUM(F612:J612)</f>
        <v>47618.01281</v>
      </c>
      <c r="F612" s="54">
        <f t="shared" ref="F612" si="212">SUM(F613:F616)</f>
        <v>47618.01281</v>
      </c>
      <c r="G612" s="54"/>
      <c r="H612" s="54"/>
      <c r="I612" s="54">
        <f t="shared" ref="I612:J612" si="213">SUM(I613:I616)</f>
        <v>0</v>
      </c>
      <c r="J612" s="54">
        <f t="shared" si="213"/>
        <v>0</v>
      </c>
      <c r="K612" s="70"/>
      <c r="L612" s="70"/>
      <c r="M612" s="70"/>
      <c r="N612" s="70"/>
      <c r="O612" s="70"/>
      <c r="P612" s="70"/>
      <c r="Q612" s="70"/>
      <c r="R612" s="79"/>
      <c r="S612" s="70"/>
      <c r="T612" s="70"/>
      <c r="U612" s="70"/>
      <c r="V612" s="77"/>
      <c r="W612" s="70"/>
    </row>
    <row r="613" spans="1:23" ht="12.75" customHeight="1" x14ac:dyDescent="0.2">
      <c r="A613" s="66"/>
      <c r="B613" s="66"/>
      <c r="C613" s="78" t="s">
        <v>0</v>
      </c>
      <c r="D613" s="78" t="s">
        <v>0</v>
      </c>
      <c r="E613" s="53">
        <f t="shared" ref="E613:E616" si="214">SUM(F613:J613)</f>
        <v>0</v>
      </c>
      <c r="F613" s="54"/>
      <c r="G613" s="54"/>
      <c r="H613" s="54"/>
      <c r="I613" s="54"/>
      <c r="J613" s="54"/>
      <c r="K613" s="70"/>
      <c r="L613" s="70"/>
      <c r="M613" s="70"/>
      <c r="N613" s="70"/>
      <c r="O613" s="70"/>
      <c r="P613" s="70"/>
      <c r="Q613" s="70"/>
      <c r="R613" s="79"/>
      <c r="S613" s="70"/>
      <c r="T613" s="70"/>
      <c r="U613" s="70"/>
      <c r="V613" s="77"/>
      <c r="W613" s="70"/>
    </row>
    <row r="614" spans="1:23" ht="12.75" customHeight="1" x14ac:dyDescent="0.2">
      <c r="A614" s="66"/>
      <c r="B614" s="66"/>
      <c r="C614" s="78" t="s">
        <v>1</v>
      </c>
      <c r="D614" s="78" t="s">
        <v>1</v>
      </c>
      <c r="E614" s="53">
        <f t="shared" si="214"/>
        <v>47024.271999999997</v>
      </c>
      <c r="F614" s="54">
        <v>47024.271999999997</v>
      </c>
      <c r="G614" s="54"/>
      <c r="H614" s="54"/>
      <c r="I614" s="54"/>
      <c r="J614" s="54"/>
      <c r="K614" s="70"/>
      <c r="L614" s="70"/>
      <c r="M614" s="70"/>
      <c r="N614" s="70"/>
      <c r="O614" s="70"/>
      <c r="P614" s="70"/>
      <c r="Q614" s="70"/>
      <c r="R614" s="79"/>
      <c r="S614" s="70"/>
      <c r="T614" s="70"/>
      <c r="U614" s="70"/>
      <c r="V614" s="77"/>
      <c r="W614" s="70"/>
    </row>
    <row r="615" spans="1:23" ht="12.75" customHeight="1" x14ac:dyDescent="0.2">
      <c r="A615" s="66"/>
      <c r="B615" s="66"/>
      <c r="C615" s="78" t="s">
        <v>2</v>
      </c>
      <c r="D615" s="78" t="s">
        <v>2</v>
      </c>
      <c r="E615" s="53">
        <f t="shared" si="214"/>
        <v>593.74081000000001</v>
      </c>
      <c r="F615" s="54">
        <v>593.74081000000001</v>
      </c>
      <c r="G615" s="54"/>
      <c r="H615" s="54"/>
      <c r="I615" s="54"/>
      <c r="J615" s="54"/>
      <c r="K615" s="70"/>
      <c r="L615" s="70"/>
      <c r="M615" s="70"/>
      <c r="N615" s="70"/>
      <c r="O615" s="70"/>
      <c r="P615" s="70"/>
      <c r="Q615" s="70"/>
      <c r="R615" s="79"/>
      <c r="S615" s="70"/>
      <c r="T615" s="70"/>
      <c r="U615" s="70"/>
      <c r="V615" s="77"/>
      <c r="W615" s="70"/>
    </row>
    <row r="616" spans="1:23" ht="12.75" customHeight="1" x14ac:dyDescent="0.2">
      <c r="A616" s="66"/>
      <c r="B616" s="66"/>
      <c r="C616" s="78" t="s">
        <v>3</v>
      </c>
      <c r="D616" s="78" t="s">
        <v>3</v>
      </c>
      <c r="E616" s="53">
        <f t="shared" si="214"/>
        <v>0</v>
      </c>
      <c r="F616" s="54"/>
      <c r="G616" s="54"/>
      <c r="H616" s="54"/>
      <c r="I616" s="54"/>
      <c r="J616" s="54"/>
      <c r="K616" s="70"/>
      <c r="L616" s="70"/>
      <c r="M616" s="70"/>
      <c r="N616" s="70"/>
      <c r="O616" s="70"/>
      <c r="P616" s="70"/>
      <c r="Q616" s="70"/>
      <c r="R616" s="79"/>
      <c r="S616" s="70"/>
      <c r="T616" s="70"/>
      <c r="U616" s="70"/>
      <c r="V616" s="77"/>
      <c r="W616" s="70"/>
    </row>
    <row r="617" spans="1:23" ht="12.75" hidden="1" x14ac:dyDescent="0.2">
      <c r="A617" s="73" t="s">
        <v>147</v>
      </c>
      <c r="B617" s="73"/>
      <c r="C617" s="80" t="s">
        <v>49</v>
      </c>
      <c r="D617" s="8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  <c r="S617" s="80"/>
      <c r="T617" s="80"/>
      <c r="U617" s="80"/>
      <c r="V617" s="80"/>
      <c r="W617" s="80"/>
    </row>
    <row r="618" spans="1:23" ht="12.75" hidden="1" x14ac:dyDescent="0.2">
      <c r="A618" s="73"/>
      <c r="B618" s="73"/>
      <c r="C618" s="75" t="s">
        <v>5</v>
      </c>
      <c r="D618" s="75"/>
      <c r="E618" s="51">
        <f>SUM(F618:J618)</f>
        <v>540000</v>
      </c>
      <c r="F618" s="51"/>
      <c r="G618" s="51"/>
      <c r="H618" s="51"/>
      <c r="I618" s="51">
        <f t="shared" ref="I618:J618" si="215">SUM(I619:I622)</f>
        <v>230000</v>
      </c>
      <c r="J618" s="51">
        <f t="shared" si="215"/>
        <v>310000</v>
      </c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</row>
    <row r="619" spans="1:23" ht="12.75" hidden="1" x14ac:dyDescent="0.2">
      <c r="A619" s="73"/>
      <c r="B619" s="73"/>
      <c r="C619" s="75" t="s">
        <v>0</v>
      </c>
      <c r="D619" s="75"/>
      <c r="E619" s="51">
        <f t="shared" ref="E619:E622" si="216">SUM(F619:J619)</f>
        <v>0</v>
      </c>
      <c r="F619" s="51">
        <f>F627+F635+F643+F651+F659+F667</f>
        <v>0</v>
      </c>
      <c r="G619" s="51">
        <f t="shared" ref="G619:J619" si="217">G627+G635+G643+G651+G659+G667</f>
        <v>0</v>
      </c>
      <c r="H619" s="51">
        <f t="shared" si="217"/>
        <v>0</v>
      </c>
      <c r="I619" s="51">
        <f t="shared" si="217"/>
        <v>0</v>
      </c>
      <c r="J619" s="51">
        <f t="shared" si="217"/>
        <v>0</v>
      </c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</row>
    <row r="620" spans="1:23" ht="12.75" hidden="1" x14ac:dyDescent="0.2">
      <c r="A620" s="73"/>
      <c r="B620" s="73"/>
      <c r="C620" s="75" t="s">
        <v>1</v>
      </c>
      <c r="D620" s="75"/>
      <c r="E620" s="51">
        <f t="shared" si="216"/>
        <v>540000</v>
      </c>
      <c r="F620" s="51">
        <f t="shared" ref="F620:J622" si="218">F628+F636+F644+F652+F660+F668</f>
        <v>0</v>
      </c>
      <c r="G620" s="51">
        <f t="shared" si="218"/>
        <v>0</v>
      </c>
      <c r="H620" s="51">
        <f t="shared" si="218"/>
        <v>0</v>
      </c>
      <c r="I620" s="51">
        <f t="shared" si="218"/>
        <v>230000</v>
      </c>
      <c r="J620" s="51">
        <f t="shared" si="218"/>
        <v>310000</v>
      </c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</row>
    <row r="621" spans="1:23" ht="12.75" hidden="1" x14ac:dyDescent="0.2">
      <c r="A621" s="73"/>
      <c r="B621" s="73"/>
      <c r="C621" s="75" t="s">
        <v>2</v>
      </c>
      <c r="D621" s="75"/>
      <c r="E621" s="51">
        <f t="shared" si="216"/>
        <v>0</v>
      </c>
      <c r="F621" s="51">
        <f t="shared" si="218"/>
        <v>0</v>
      </c>
      <c r="G621" s="51">
        <f t="shared" si="218"/>
        <v>0</v>
      </c>
      <c r="H621" s="51">
        <f t="shared" si="218"/>
        <v>0</v>
      </c>
      <c r="I621" s="51">
        <f t="shared" si="218"/>
        <v>0</v>
      </c>
      <c r="J621" s="51">
        <f t="shared" si="218"/>
        <v>0</v>
      </c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</row>
    <row r="622" spans="1:23" ht="12.75" hidden="1" x14ac:dyDescent="0.2">
      <c r="A622" s="73"/>
      <c r="B622" s="73"/>
      <c r="C622" s="75" t="s">
        <v>3</v>
      </c>
      <c r="D622" s="75"/>
      <c r="E622" s="51">
        <f t="shared" si="216"/>
        <v>0</v>
      </c>
      <c r="F622" s="51">
        <f t="shared" si="218"/>
        <v>0</v>
      </c>
      <c r="G622" s="51">
        <f t="shared" si="218"/>
        <v>0</v>
      </c>
      <c r="H622" s="51">
        <f t="shared" si="218"/>
        <v>0</v>
      </c>
      <c r="I622" s="51">
        <f t="shared" si="218"/>
        <v>0</v>
      </c>
      <c r="J622" s="51">
        <f t="shared" si="218"/>
        <v>0</v>
      </c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</row>
    <row r="623" spans="1:23" ht="12.75" hidden="1" x14ac:dyDescent="0.2">
      <c r="A623" s="66" t="s">
        <v>447</v>
      </c>
      <c r="B623" s="66" t="s">
        <v>471</v>
      </c>
      <c r="C623" s="82" t="s">
        <v>50</v>
      </c>
      <c r="D623" s="82"/>
      <c r="E623" s="82"/>
      <c r="F623" s="82"/>
      <c r="G623" s="82"/>
      <c r="H623" s="82"/>
      <c r="I623" s="82"/>
      <c r="J623" s="82"/>
      <c r="K623" s="82"/>
      <c r="L623" s="82"/>
      <c r="M623" s="82"/>
      <c r="N623" s="82"/>
      <c r="O623" s="82"/>
      <c r="P623" s="82"/>
      <c r="Q623" s="82"/>
      <c r="R623" s="82"/>
      <c r="S623" s="82"/>
      <c r="T623" s="82"/>
      <c r="U623" s="82"/>
      <c r="V623" s="82"/>
      <c r="W623" s="82"/>
    </row>
    <row r="624" spans="1:23" ht="12.75" hidden="1" x14ac:dyDescent="0.2">
      <c r="A624" s="66" t="s">
        <v>115</v>
      </c>
      <c r="B624" s="66"/>
      <c r="C624" s="86" t="s">
        <v>51</v>
      </c>
      <c r="D624" s="86"/>
      <c r="E624" s="86"/>
      <c r="F624" s="86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</row>
    <row r="625" spans="1:23" ht="29.25" hidden="1" customHeight="1" x14ac:dyDescent="0.2">
      <c r="A625" s="66"/>
      <c r="B625" s="66"/>
      <c r="C625" s="87" t="s">
        <v>54</v>
      </c>
      <c r="D625" s="87" t="s">
        <v>54</v>
      </c>
      <c r="E625" s="87"/>
      <c r="F625" s="87"/>
      <c r="G625" s="87"/>
      <c r="H625" s="87"/>
      <c r="I625" s="87"/>
      <c r="J625" s="55"/>
      <c r="K625" s="84" t="s">
        <v>29</v>
      </c>
      <c r="L625" s="84" t="s">
        <v>55</v>
      </c>
      <c r="M625" s="84" t="s">
        <v>44</v>
      </c>
      <c r="N625" s="84"/>
      <c r="O625" s="84" t="s">
        <v>56</v>
      </c>
      <c r="P625" s="84" t="s">
        <v>56</v>
      </c>
      <c r="Q625" s="84" t="s">
        <v>56</v>
      </c>
      <c r="R625" s="85">
        <v>16000</v>
      </c>
      <c r="S625" s="84" t="s">
        <v>30</v>
      </c>
      <c r="T625" s="84" t="s">
        <v>46</v>
      </c>
      <c r="U625" s="84" t="s">
        <v>32</v>
      </c>
      <c r="V625" s="93" t="s">
        <v>414</v>
      </c>
      <c r="W625" s="84"/>
    </row>
    <row r="626" spans="1:23" ht="12.75" hidden="1" customHeight="1" x14ac:dyDescent="0.2">
      <c r="A626" s="66"/>
      <c r="B626" s="66"/>
      <c r="C626" s="82" t="s">
        <v>5</v>
      </c>
      <c r="D626" s="82" t="s">
        <v>5</v>
      </c>
      <c r="E626" s="57">
        <f>SUM(F626:J626)</f>
        <v>90000</v>
      </c>
      <c r="F626" s="54"/>
      <c r="G626" s="56"/>
      <c r="H626" s="56"/>
      <c r="I626" s="56">
        <f t="shared" ref="I626:J626" si="219">SUM(I627:I630)</f>
        <v>50000</v>
      </c>
      <c r="J626" s="56">
        <f t="shared" si="219"/>
        <v>40000</v>
      </c>
      <c r="K626" s="84"/>
      <c r="L626" s="84"/>
      <c r="M626" s="84"/>
      <c r="N626" s="84"/>
      <c r="O626" s="84"/>
      <c r="P626" s="84"/>
      <c r="Q626" s="84"/>
      <c r="R626" s="85"/>
      <c r="S626" s="84"/>
      <c r="T626" s="84"/>
      <c r="U626" s="84"/>
      <c r="V626" s="93"/>
      <c r="W626" s="84"/>
    </row>
    <row r="627" spans="1:23" ht="12.75" hidden="1" customHeight="1" x14ac:dyDescent="0.2">
      <c r="A627" s="66"/>
      <c r="B627" s="66"/>
      <c r="C627" s="82" t="s">
        <v>0</v>
      </c>
      <c r="D627" s="82" t="s">
        <v>0</v>
      </c>
      <c r="E627" s="57">
        <f t="shared" ref="E627:E630" si="220">SUM(F627:J627)</f>
        <v>0</v>
      </c>
      <c r="F627" s="54"/>
      <c r="G627" s="56"/>
      <c r="H627" s="56"/>
      <c r="I627" s="56"/>
      <c r="J627" s="56"/>
      <c r="K627" s="84"/>
      <c r="L627" s="84"/>
      <c r="M627" s="84"/>
      <c r="N627" s="84"/>
      <c r="O627" s="84"/>
      <c r="P627" s="84"/>
      <c r="Q627" s="84"/>
      <c r="R627" s="85"/>
      <c r="S627" s="84"/>
      <c r="T627" s="84"/>
      <c r="U627" s="84"/>
      <c r="V627" s="93"/>
      <c r="W627" s="84"/>
    </row>
    <row r="628" spans="1:23" ht="12.75" hidden="1" customHeight="1" x14ac:dyDescent="0.2">
      <c r="A628" s="66"/>
      <c r="B628" s="66"/>
      <c r="C628" s="82" t="s">
        <v>1</v>
      </c>
      <c r="D628" s="82" t="s">
        <v>1</v>
      </c>
      <c r="E628" s="57">
        <f t="shared" si="220"/>
        <v>90000</v>
      </c>
      <c r="F628" s="54"/>
      <c r="G628" s="56"/>
      <c r="H628" s="56"/>
      <c r="I628" s="56">
        <v>50000</v>
      </c>
      <c r="J628" s="56">
        <v>40000</v>
      </c>
      <c r="K628" s="84"/>
      <c r="L628" s="84"/>
      <c r="M628" s="84"/>
      <c r="N628" s="84"/>
      <c r="O628" s="84"/>
      <c r="P628" s="84"/>
      <c r="Q628" s="84"/>
      <c r="R628" s="85"/>
      <c r="S628" s="84"/>
      <c r="T628" s="84"/>
      <c r="U628" s="84"/>
      <c r="V628" s="93"/>
      <c r="W628" s="84"/>
    </row>
    <row r="629" spans="1:23" ht="12.75" hidden="1" customHeight="1" x14ac:dyDescent="0.2">
      <c r="A629" s="66"/>
      <c r="B629" s="66"/>
      <c r="C629" s="82" t="s">
        <v>2</v>
      </c>
      <c r="D629" s="82" t="s">
        <v>2</v>
      </c>
      <c r="E629" s="57">
        <f t="shared" si="220"/>
        <v>0</v>
      </c>
      <c r="F629" s="54"/>
      <c r="G629" s="56"/>
      <c r="H629" s="56"/>
      <c r="I629" s="56"/>
      <c r="J629" s="56"/>
      <c r="K629" s="84"/>
      <c r="L629" s="84"/>
      <c r="M629" s="84"/>
      <c r="N629" s="84"/>
      <c r="O629" s="84"/>
      <c r="P629" s="84"/>
      <c r="Q629" s="84"/>
      <c r="R629" s="85"/>
      <c r="S629" s="84"/>
      <c r="T629" s="84"/>
      <c r="U629" s="84"/>
      <c r="V629" s="93"/>
      <c r="W629" s="84"/>
    </row>
    <row r="630" spans="1:23" ht="12.75" hidden="1" customHeight="1" x14ac:dyDescent="0.2">
      <c r="A630" s="66"/>
      <c r="B630" s="66"/>
      <c r="C630" s="82" t="s">
        <v>3</v>
      </c>
      <c r="D630" s="82" t="s">
        <v>3</v>
      </c>
      <c r="E630" s="57">
        <f t="shared" si="220"/>
        <v>0</v>
      </c>
      <c r="F630" s="54"/>
      <c r="G630" s="56"/>
      <c r="H630" s="56"/>
      <c r="I630" s="56"/>
      <c r="J630" s="56"/>
      <c r="K630" s="84"/>
      <c r="L630" s="84"/>
      <c r="M630" s="84"/>
      <c r="N630" s="84"/>
      <c r="O630" s="84"/>
      <c r="P630" s="84"/>
      <c r="Q630" s="84"/>
      <c r="R630" s="85"/>
      <c r="S630" s="84"/>
      <c r="T630" s="84"/>
      <c r="U630" s="84"/>
      <c r="V630" s="93"/>
      <c r="W630" s="84"/>
    </row>
    <row r="631" spans="1:23" ht="12.75" hidden="1" x14ac:dyDescent="0.2">
      <c r="A631" s="66" t="s">
        <v>448</v>
      </c>
      <c r="B631" s="66" t="s">
        <v>471</v>
      </c>
      <c r="C631" s="67" t="s">
        <v>50</v>
      </c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67"/>
      <c r="O631" s="67"/>
      <c r="P631" s="67"/>
      <c r="Q631" s="67"/>
      <c r="R631" s="67"/>
      <c r="S631" s="67"/>
      <c r="T631" s="67"/>
      <c r="U631" s="67"/>
      <c r="V631" s="67"/>
      <c r="W631" s="67"/>
    </row>
    <row r="632" spans="1:23" ht="12.75" hidden="1" x14ac:dyDescent="0.2">
      <c r="A632" s="66" t="s">
        <v>115</v>
      </c>
      <c r="B632" s="66"/>
      <c r="C632" s="68" t="s">
        <v>51</v>
      </c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</row>
    <row r="633" spans="1:23" ht="41.25" hidden="1" customHeight="1" x14ac:dyDescent="0.2">
      <c r="A633" s="66"/>
      <c r="B633" s="66"/>
      <c r="C633" s="87" t="s">
        <v>57</v>
      </c>
      <c r="D633" s="87" t="s">
        <v>299</v>
      </c>
      <c r="E633" s="87"/>
      <c r="F633" s="87"/>
      <c r="G633" s="87"/>
      <c r="H633" s="87"/>
      <c r="I633" s="87"/>
      <c r="J633" s="55"/>
      <c r="K633" s="84" t="s">
        <v>58</v>
      </c>
      <c r="L633" s="84" t="s">
        <v>59</v>
      </c>
      <c r="M633" s="84" t="s">
        <v>44</v>
      </c>
      <c r="N633" s="84"/>
      <c r="O633" s="84" t="s">
        <v>56</v>
      </c>
      <c r="P633" s="84" t="s">
        <v>56</v>
      </c>
      <c r="Q633" s="84" t="s">
        <v>56</v>
      </c>
      <c r="R633" s="84">
        <v>30000</v>
      </c>
      <c r="S633" s="84" t="s">
        <v>30</v>
      </c>
      <c r="T633" s="84" t="s">
        <v>60</v>
      </c>
      <c r="U633" s="84" t="s">
        <v>25</v>
      </c>
      <c r="V633" s="81"/>
      <c r="W633" s="84"/>
    </row>
    <row r="634" spans="1:23" ht="12.75" hidden="1" x14ac:dyDescent="0.2">
      <c r="A634" s="66"/>
      <c r="B634" s="66"/>
      <c r="C634" s="82" t="s">
        <v>5</v>
      </c>
      <c r="D634" s="82" t="s">
        <v>5</v>
      </c>
      <c r="E634" s="57">
        <f>SUM(F634:J634)</f>
        <v>140000</v>
      </c>
      <c r="F634" s="54"/>
      <c r="G634" s="56"/>
      <c r="H634" s="56"/>
      <c r="I634" s="56">
        <f t="shared" ref="I634:J634" si="221">SUM(I635:I638)</f>
        <v>70000</v>
      </c>
      <c r="J634" s="56">
        <f t="shared" si="221"/>
        <v>70000</v>
      </c>
      <c r="K634" s="84"/>
      <c r="L634" s="84"/>
      <c r="M634" s="84"/>
      <c r="N634" s="84"/>
      <c r="O634" s="84"/>
      <c r="P634" s="84"/>
      <c r="Q634" s="84"/>
      <c r="R634" s="84"/>
      <c r="S634" s="84"/>
      <c r="T634" s="84"/>
      <c r="U634" s="84"/>
      <c r="V634" s="81"/>
      <c r="W634" s="84"/>
    </row>
    <row r="635" spans="1:23" ht="12.75" hidden="1" x14ac:dyDescent="0.2">
      <c r="A635" s="66"/>
      <c r="B635" s="66"/>
      <c r="C635" s="82" t="s">
        <v>0</v>
      </c>
      <c r="D635" s="82" t="s">
        <v>0</v>
      </c>
      <c r="E635" s="57">
        <f t="shared" ref="E635:E638" si="222">SUM(F635:J635)</f>
        <v>0</v>
      </c>
      <c r="F635" s="54"/>
      <c r="G635" s="56"/>
      <c r="H635" s="56"/>
      <c r="I635" s="56"/>
      <c r="J635" s="56"/>
      <c r="K635" s="84"/>
      <c r="L635" s="84"/>
      <c r="M635" s="84"/>
      <c r="N635" s="84"/>
      <c r="O635" s="84"/>
      <c r="P635" s="84"/>
      <c r="Q635" s="84"/>
      <c r="R635" s="84"/>
      <c r="S635" s="84"/>
      <c r="T635" s="84"/>
      <c r="U635" s="84"/>
      <c r="V635" s="81"/>
      <c r="W635" s="84"/>
    </row>
    <row r="636" spans="1:23" ht="12.75" hidden="1" x14ac:dyDescent="0.2">
      <c r="A636" s="66"/>
      <c r="B636" s="66"/>
      <c r="C636" s="82" t="s">
        <v>1</v>
      </c>
      <c r="D636" s="82" t="s">
        <v>1</v>
      </c>
      <c r="E636" s="57">
        <f t="shared" si="222"/>
        <v>140000</v>
      </c>
      <c r="F636" s="54"/>
      <c r="G636" s="56"/>
      <c r="H636" s="56"/>
      <c r="I636" s="56">
        <v>70000</v>
      </c>
      <c r="J636" s="56">
        <v>70000</v>
      </c>
      <c r="K636" s="84"/>
      <c r="L636" s="84"/>
      <c r="M636" s="84"/>
      <c r="N636" s="84"/>
      <c r="O636" s="84"/>
      <c r="P636" s="84"/>
      <c r="Q636" s="84"/>
      <c r="R636" s="84"/>
      <c r="S636" s="84"/>
      <c r="T636" s="84"/>
      <c r="U636" s="84"/>
      <c r="V636" s="81"/>
      <c r="W636" s="84"/>
    </row>
    <row r="637" spans="1:23" ht="12.75" hidden="1" x14ac:dyDescent="0.2">
      <c r="A637" s="66"/>
      <c r="B637" s="66"/>
      <c r="C637" s="82" t="s">
        <v>2</v>
      </c>
      <c r="D637" s="82" t="s">
        <v>2</v>
      </c>
      <c r="E637" s="57">
        <f t="shared" si="222"/>
        <v>0</v>
      </c>
      <c r="F637" s="54"/>
      <c r="G637" s="56"/>
      <c r="H637" s="56"/>
      <c r="I637" s="56"/>
      <c r="J637" s="56"/>
      <c r="K637" s="84"/>
      <c r="L637" s="84"/>
      <c r="M637" s="84"/>
      <c r="N637" s="84"/>
      <c r="O637" s="84"/>
      <c r="P637" s="84"/>
      <c r="Q637" s="84"/>
      <c r="R637" s="84"/>
      <c r="S637" s="84"/>
      <c r="T637" s="84"/>
      <c r="U637" s="84"/>
      <c r="V637" s="81"/>
      <c r="W637" s="84"/>
    </row>
    <row r="638" spans="1:23" ht="12.75" hidden="1" x14ac:dyDescent="0.2">
      <c r="A638" s="66"/>
      <c r="B638" s="66"/>
      <c r="C638" s="82" t="s">
        <v>3</v>
      </c>
      <c r="D638" s="82" t="s">
        <v>3</v>
      </c>
      <c r="E638" s="57">
        <f t="shared" si="222"/>
        <v>0</v>
      </c>
      <c r="F638" s="54"/>
      <c r="G638" s="56"/>
      <c r="H638" s="56"/>
      <c r="I638" s="56"/>
      <c r="J638" s="56"/>
      <c r="K638" s="84"/>
      <c r="L638" s="84"/>
      <c r="M638" s="84"/>
      <c r="N638" s="84"/>
      <c r="O638" s="84"/>
      <c r="P638" s="84"/>
      <c r="Q638" s="84"/>
      <c r="R638" s="84"/>
      <c r="S638" s="84"/>
      <c r="T638" s="84"/>
      <c r="U638" s="84"/>
      <c r="V638" s="81"/>
      <c r="W638" s="84"/>
    </row>
    <row r="639" spans="1:23" ht="12.75" hidden="1" x14ac:dyDescent="0.2">
      <c r="A639" s="66" t="s">
        <v>449</v>
      </c>
      <c r="B639" s="66" t="s">
        <v>471</v>
      </c>
      <c r="C639" s="82" t="s">
        <v>50</v>
      </c>
      <c r="D639" s="82"/>
      <c r="E639" s="82"/>
      <c r="F639" s="82"/>
      <c r="G639" s="82"/>
      <c r="H639" s="82"/>
      <c r="I639" s="82"/>
      <c r="J639" s="82"/>
      <c r="K639" s="82"/>
      <c r="L639" s="82"/>
      <c r="M639" s="82"/>
      <c r="N639" s="82"/>
      <c r="O639" s="82"/>
      <c r="P639" s="82"/>
      <c r="Q639" s="82"/>
      <c r="R639" s="82"/>
      <c r="S639" s="82"/>
      <c r="T639" s="82"/>
      <c r="U639" s="82"/>
      <c r="V639" s="82"/>
      <c r="W639" s="82"/>
    </row>
    <row r="640" spans="1:23" ht="12.75" hidden="1" x14ac:dyDescent="0.2">
      <c r="A640" s="66" t="s">
        <v>115</v>
      </c>
      <c r="B640" s="66"/>
      <c r="C640" s="86" t="s">
        <v>51</v>
      </c>
      <c r="D640" s="86"/>
      <c r="E640" s="86"/>
      <c r="F640" s="86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</row>
    <row r="641" spans="1:23" ht="30.75" hidden="1" customHeight="1" x14ac:dyDescent="0.2">
      <c r="A641" s="66"/>
      <c r="B641" s="66"/>
      <c r="C641" s="87" t="s">
        <v>61</v>
      </c>
      <c r="D641" s="87" t="s">
        <v>54</v>
      </c>
      <c r="E641" s="87"/>
      <c r="F641" s="87"/>
      <c r="G641" s="87"/>
      <c r="H641" s="87"/>
      <c r="I641" s="87"/>
      <c r="J641" s="55"/>
      <c r="K641" s="84" t="s">
        <v>58</v>
      </c>
      <c r="L641" s="84" t="s">
        <v>59</v>
      </c>
      <c r="M641" s="84" t="s">
        <v>44</v>
      </c>
      <c r="N641" s="84"/>
      <c r="O641" s="84" t="s">
        <v>56</v>
      </c>
      <c r="P641" s="84" t="s">
        <v>56</v>
      </c>
      <c r="Q641" s="84" t="s">
        <v>56</v>
      </c>
      <c r="R641" s="85">
        <v>16000</v>
      </c>
      <c r="S641" s="84" t="s">
        <v>30</v>
      </c>
      <c r="T641" s="84" t="s">
        <v>53</v>
      </c>
      <c r="U641" s="84" t="s">
        <v>25</v>
      </c>
      <c r="V641" s="81"/>
      <c r="W641" s="84"/>
    </row>
    <row r="642" spans="1:23" ht="12.75" hidden="1" x14ac:dyDescent="0.2">
      <c r="A642" s="66"/>
      <c r="B642" s="66"/>
      <c r="C642" s="82" t="s">
        <v>5</v>
      </c>
      <c r="D642" s="82" t="s">
        <v>5</v>
      </c>
      <c r="E642" s="57">
        <f>SUM(F642:J642)</f>
        <v>100000</v>
      </c>
      <c r="F642" s="54"/>
      <c r="G642" s="56"/>
      <c r="H642" s="56"/>
      <c r="I642" s="56">
        <f t="shared" ref="I642:J642" si="223">SUM(I643:I646)</f>
        <v>50000</v>
      </c>
      <c r="J642" s="56">
        <f t="shared" si="223"/>
        <v>50000</v>
      </c>
      <c r="K642" s="84"/>
      <c r="L642" s="84"/>
      <c r="M642" s="84"/>
      <c r="N642" s="84"/>
      <c r="O642" s="84"/>
      <c r="P642" s="84"/>
      <c r="Q642" s="84"/>
      <c r="R642" s="85"/>
      <c r="S642" s="84"/>
      <c r="T642" s="84"/>
      <c r="U642" s="84"/>
      <c r="V642" s="81"/>
      <c r="W642" s="84"/>
    </row>
    <row r="643" spans="1:23" ht="12.75" hidden="1" x14ac:dyDescent="0.2">
      <c r="A643" s="66"/>
      <c r="B643" s="66"/>
      <c r="C643" s="82" t="s">
        <v>0</v>
      </c>
      <c r="D643" s="82" t="s">
        <v>0</v>
      </c>
      <c r="E643" s="57">
        <f t="shared" ref="E643:E646" si="224">SUM(F643:J643)</f>
        <v>0</v>
      </c>
      <c r="F643" s="54"/>
      <c r="G643" s="56"/>
      <c r="H643" s="56"/>
      <c r="I643" s="56"/>
      <c r="J643" s="56"/>
      <c r="K643" s="84"/>
      <c r="L643" s="84"/>
      <c r="M643" s="84"/>
      <c r="N643" s="84"/>
      <c r="O643" s="84"/>
      <c r="P643" s="84"/>
      <c r="Q643" s="84"/>
      <c r="R643" s="85"/>
      <c r="S643" s="84"/>
      <c r="T643" s="84"/>
      <c r="U643" s="84"/>
      <c r="V643" s="81"/>
      <c r="W643" s="84"/>
    </row>
    <row r="644" spans="1:23" ht="12.75" hidden="1" x14ac:dyDescent="0.2">
      <c r="A644" s="66"/>
      <c r="B644" s="66"/>
      <c r="C644" s="82" t="s">
        <v>1</v>
      </c>
      <c r="D644" s="82" t="s">
        <v>1</v>
      </c>
      <c r="E644" s="57">
        <f t="shared" si="224"/>
        <v>100000</v>
      </c>
      <c r="F644" s="54"/>
      <c r="G644" s="56"/>
      <c r="H644" s="56"/>
      <c r="I644" s="56">
        <v>50000</v>
      </c>
      <c r="J644" s="56">
        <v>50000</v>
      </c>
      <c r="K644" s="84"/>
      <c r="L644" s="84"/>
      <c r="M644" s="84"/>
      <c r="N644" s="84"/>
      <c r="O644" s="84"/>
      <c r="P644" s="84"/>
      <c r="Q644" s="84"/>
      <c r="R644" s="85"/>
      <c r="S644" s="84"/>
      <c r="T644" s="84"/>
      <c r="U644" s="84"/>
      <c r="V644" s="81"/>
      <c r="W644" s="84"/>
    </row>
    <row r="645" spans="1:23" ht="12.75" hidden="1" x14ac:dyDescent="0.2">
      <c r="A645" s="66"/>
      <c r="B645" s="66"/>
      <c r="C645" s="82" t="s">
        <v>2</v>
      </c>
      <c r="D645" s="82" t="s">
        <v>2</v>
      </c>
      <c r="E645" s="57">
        <f t="shared" si="224"/>
        <v>0</v>
      </c>
      <c r="F645" s="54"/>
      <c r="G645" s="56"/>
      <c r="H645" s="56"/>
      <c r="I645" s="56"/>
      <c r="J645" s="56"/>
      <c r="K645" s="84"/>
      <c r="L645" s="84"/>
      <c r="M645" s="84"/>
      <c r="N645" s="84"/>
      <c r="O645" s="84"/>
      <c r="P645" s="84"/>
      <c r="Q645" s="84"/>
      <c r="R645" s="85"/>
      <c r="S645" s="84"/>
      <c r="T645" s="84"/>
      <c r="U645" s="84"/>
      <c r="V645" s="81"/>
      <c r="W645" s="84"/>
    </row>
    <row r="646" spans="1:23" ht="12.75" hidden="1" x14ac:dyDescent="0.2">
      <c r="A646" s="66"/>
      <c r="B646" s="66"/>
      <c r="C646" s="82" t="s">
        <v>3</v>
      </c>
      <c r="D646" s="82" t="s">
        <v>3</v>
      </c>
      <c r="E646" s="57">
        <f t="shared" si="224"/>
        <v>0</v>
      </c>
      <c r="F646" s="54"/>
      <c r="G646" s="56"/>
      <c r="H646" s="56"/>
      <c r="I646" s="56"/>
      <c r="J646" s="56"/>
      <c r="K646" s="84"/>
      <c r="L646" s="84"/>
      <c r="M646" s="84"/>
      <c r="N646" s="84"/>
      <c r="O646" s="84"/>
      <c r="P646" s="84"/>
      <c r="Q646" s="84"/>
      <c r="R646" s="85"/>
      <c r="S646" s="84"/>
      <c r="T646" s="84"/>
      <c r="U646" s="84"/>
      <c r="V646" s="81"/>
      <c r="W646" s="84"/>
    </row>
    <row r="647" spans="1:23" ht="12.75" hidden="1" customHeight="1" x14ac:dyDescent="0.2">
      <c r="A647" s="66" t="s">
        <v>510</v>
      </c>
      <c r="B647" s="66" t="s">
        <v>471</v>
      </c>
      <c r="C647" s="67" t="s">
        <v>50</v>
      </c>
      <c r="D647" s="67"/>
      <c r="E647" s="67"/>
      <c r="F647" s="67"/>
      <c r="G647" s="67"/>
      <c r="H647" s="67"/>
      <c r="I647" s="67"/>
      <c r="J647" s="67"/>
      <c r="K647" s="67"/>
      <c r="L647" s="67"/>
      <c r="M647" s="67"/>
      <c r="N647" s="67"/>
      <c r="O647" s="67"/>
      <c r="P647" s="67"/>
      <c r="Q647" s="67"/>
      <c r="R647" s="67"/>
      <c r="S647" s="67"/>
      <c r="T647" s="67"/>
      <c r="U647" s="67"/>
      <c r="V647" s="67"/>
      <c r="W647" s="67"/>
    </row>
    <row r="648" spans="1:23" ht="12.75" hidden="1" x14ac:dyDescent="0.2">
      <c r="A648" s="66" t="s">
        <v>115</v>
      </c>
      <c r="B648" s="66"/>
      <c r="C648" s="86" t="s">
        <v>51</v>
      </c>
      <c r="D648" s="86"/>
      <c r="E648" s="86"/>
      <c r="F648" s="86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</row>
    <row r="649" spans="1:23" ht="29.25" hidden="1" customHeight="1" x14ac:dyDescent="0.2">
      <c r="A649" s="66"/>
      <c r="B649" s="66"/>
      <c r="C649" s="87" t="s">
        <v>63</v>
      </c>
      <c r="D649" s="87" t="s">
        <v>54</v>
      </c>
      <c r="E649" s="87"/>
      <c r="F649" s="87"/>
      <c r="G649" s="87"/>
      <c r="H649" s="87"/>
      <c r="I649" s="87"/>
      <c r="J649" s="55"/>
      <c r="K649" s="84" t="s">
        <v>58</v>
      </c>
      <c r="L649" s="84" t="s">
        <v>64</v>
      </c>
      <c r="M649" s="84" t="s">
        <v>44</v>
      </c>
      <c r="N649" s="84"/>
      <c r="O649" s="84" t="s">
        <v>56</v>
      </c>
      <c r="P649" s="84" t="s">
        <v>56</v>
      </c>
      <c r="Q649" s="84" t="s">
        <v>56</v>
      </c>
      <c r="R649" s="85">
        <v>20000</v>
      </c>
      <c r="S649" s="84" t="s">
        <v>30</v>
      </c>
      <c r="T649" s="84" t="s">
        <v>65</v>
      </c>
      <c r="U649" s="84" t="s">
        <v>25</v>
      </c>
      <c r="V649" s="81"/>
      <c r="W649" s="84"/>
    </row>
    <row r="650" spans="1:23" ht="12.75" hidden="1" x14ac:dyDescent="0.2">
      <c r="A650" s="66"/>
      <c r="B650" s="66"/>
      <c r="C650" s="82" t="s">
        <v>5</v>
      </c>
      <c r="D650" s="82" t="s">
        <v>5</v>
      </c>
      <c r="E650" s="57">
        <f>SUM(F650:J650)</f>
        <v>60000</v>
      </c>
      <c r="F650" s="54"/>
      <c r="G650" s="56"/>
      <c r="H650" s="56"/>
      <c r="I650" s="56">
        <f t="shared" ref="I650:J650" si="225">SUM(I651:I654)</f>
        <v>10000</v>
      </c>
      <c r="J650" s="56">
        <f t="shared" si="225"/>
        <v>50000</v>
      </c>
      <c r="K650" s="84"/>
      <c r="L650" s="84"/>
      <c r="M650" s="84"/>
      <c r="N650" s="84"/>
      <c r="O650" s="84"/>
      <c r="P650" s="84"/>
      <c r="Q650" s="84"/>
      <c r="R650" s="85"/>
      <c r="S650" s="84"/>
      <c r="T650" s="84"/>
      <c r="U650" s="84"/>
      <c r="V650" s="81"/>
      <c r="W650" s="84"/>
    </row>
    <row r="651" spans="1:23" ht="12.75" hidden="1" x14ac:dyDescent="0.2">
      <c r="A651" s="66"/>
      <c r="B651" s="66"/>
      <c r="C651" s="82" t="s">
        <v>0</v>
      </c>
      <c r="D651" s="82" t="s">
        <v>0</v>
      </c>
      <c r="E651" s="57">
        <f t="shared" ref="E651:E654" si="226">SUM(F651:J651)</f>
        <v>0</v>
      </c>
      <c r="F651" s="54"/>
      <c r="G651" s="56"/>
      <c r="H651" s="56"/>
      <c r="I651" s="56"/>
      <c r="J651" s="56"/>
      <c r="K651" s="84"/>
      <c r="L651" s="84"/>
      <c r="M651" s="84"/>
      <c r="N651" s="84"/>
      <c r="O651" s="84"/>
      <c r="P651" s="84"/>
      <c r="Q651" s="84"/>
      <c r="R651" s="85"/>
      <c r="S651" s="84"/>
      <c r="T651" s="84"/>
      <c r="U651" s="84"/>
      <c r="V651" s="81"/>
      <c r="W651" s="84"/>
    </row>
    <row r="652" spans="1:23" ht="12.75" hidden="1" x14ac:dyDescent="0.2">
      <c r="A652" s="66"/>
      <c r="B652" s="66"/>
      <c r="C652" s="82" t="s">
        <v>1</v>
      </c>
      <c r="D652" s="82" t="s">
        <v>1</v>
      </c>
      <c r="E652" s="57">
        <f t="shared" si="226"/>
        <v>60000</v>
      </c>
      <c r="F652" s="54"/>
      <c r="G652" s="56"/>
      <c r="H652" s="56"/>
      <c r="I652" s="56">
        <v>10000</v>
      </c>
      <c r="J652" s="56">
        <v>50000</v>
      </c>
      <c r="K652" s="84"/>
      <c r="L652" s="84"/>
      <c r="M652" s="84"/>
      <c r="N652" s="84"/>
      <c r="O652" s="84"/>
      <c r="P652" s="84"/>
      <c r="Q652" s="84"/>
      <c r="R652" s="85"/>
      <c r="S652" s="84"/>
      <c r="T652" s="84"/>
      <c r="U652" s="84"/>
      <c r="V652" s="81"/>
      <c r="W652" s="84"/>
    </row>
    <row r="653" spans="1:23" ht="12.75" hidden="1" x14ac:dyDescent="0.2">
      <c r="A653" s="66"/>
      <c r="B653" s="66"/>
      <c r="C653" s="82" t="s">
        <v>2</v>
      </c>
      <c r="D653" s="82" t="s">
        <v>2</v>
      </c>
      <c r="E653" s="57">
        <f t="shared" si="226"/>
        <v>0</v>
      </c>
      <c r="F653" s="54"/>
      <c r="G653" s="56"/>
      <c r="H653" s="56"/>
      <c r="I653" s="56"/>
      <c r="J653" s="56"/>
      <c r="K653" s="84"/>
      <c r="L653" s="84"/>
      <c r="M653" s="84"/>
      <c r="N653" s="84"/>
      <c r="O653" s="84"/>
      <c r="P653" s="84"/>
      <c r="Q653" s="84"/>
      <c r="R653" s="85"/>
      <c r="S653" s="84"/>
      <c r="T653" s="84"/>
      <c r="U653" s="84"/>
      <c r="V653" s="81"/>
      <c r="W653" s="84"/>
    </row>
    <row r="654" spans="1:23" ht="12.75" hidden="1" x14ac:dyDescent="0.2">
      <c r="A654" s="66"/>
      <c r="B654" s="66"/>
      <c r="C654" s="82" t="s">
        <v>3</v>
      </c>
      <c r="D654" s="82" t="s">
        <v>3</v>
      </c>
      <c r="E654" s="57">
        <f t="shared" si="226"/>
        <v>0</v>
      </c>
      <c r="F654" s="54"/>
      <c r="G654" s="56"/>
      <c r="H654" s="56"/>
      <c r="I654" s="56"/>
      <c r="J654" s="56"/>
      <c r="K654" s="84"/>
      <c r="L654" s="84"/>
      <c r="M654" s="84"/>
      <c r="N654" s="84"/>
      <c r="O654" s="84"/>
      <c r="P654" s="84"/>
      <c r="Q654" s="84"/>
      <c r="R654" s="85"/>
      <c r="S654" s="84"/>
      <c r="T654" s="84"/>
      <c r="U654" s="84"/>
      <c r="V654" s="81"/>
      <c r="W654" s="84"/>
    </row>
    <row r="655" spans="1:23" ht="12.75" hidden="1" x14ac:dyDescent="0.2">
      <c r="A655" s="66" t="s">
        <v>511</v>
      </c>
      <c r="B655" s="66" t="s">
        <v>471</v>
      </c>
      <c r="C655" s="67" t="s">
        <v>50</v>
      </c>
      <c r="D655" s="67"/>
      <c r="E655" s="67"/>
      <c r="F655" s="67"/>
      <c r="G655" s="67"/>
      <c r="H655" s="67"/>
      <c r="I655" s="67"/>
      <c r="J655" s="67"/>
      <c r="K655" s="67"/>
      <c r="L655" s="67"/>
      <c r="M655" s="67"/>
      <c r="N655" s="67"/>
      <c r="O655" s="67"/>
      <c r="P655" s="67"/>
      <c r="Q655" s="67"/>
      <c r="R655" s="67"/>
      <c r="S655" s="67"/>
      <c r="T655" s="67"/>
      <c r="U655" s="67"/>
      <c r="V655" s="67"/>
      <c r="W655" s="67"/>
    </row>
    <row r="656" spans="1:23" ht="12.75" hidden="1" x14ac:dyDescent="0.2">
      <c r="A656" s="66" t="s">
        <v>115</v>
      </c>
      <c r="B656" s="66"/>
      <c r="C656" s="68" t="s">
        <v>51</v>
      </c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</row>
    <row r="657" spans="1:23" ht="36" hidden="1" customHeight="1" x14ac:dyDescent="0.2">
      <c r="A657" s="66"/>
      <c r="B657" s="66"/>
      <c r="C657" s="87" t="s">
        <v>66</v>
      </c>
      <c r="D657" s="87" t="s">
        <v>299</v>
      </c>
      <c r="E657" s="87"/>
      <c r="F657" s="87"/>
      <c r="G657" s="87"/>
      <c r="H657" s="87"/>
      <c r="I657" s="87"/>
      <c r="J657" s="55"/>
      <c r="K657" s="84" t="s">
        <v>67</v>
      </c>
      <c r="L657" s="84" t="s">
        <v>68</v>
      </c>
      <c r="M657" s="84" t="s">
        <v>44</v>
      </c>
      <c r="N657" s="84"/>
      <c r="O657" s="84" t="s">
        <v>56</v>
      </c>
      <c r="P657" s="84" t="s">
        <v>56</v>
      </c>
      <c r="Q657" s="84" t="s">
        <v>56</v>
      </c>
      <c r="R657" s="84">
        <v>16000</v>
      </c>
      <c r="S657" s="84" t="s">
        <v>30</v>
      </c>
      <c r="T657" s="84" t="s">
        <v>8</v>
      </c>
      <c r="U657" s="84" t="s">
        <v>25</v>
      </c>
      <c r="V657" s="81"/>
      <c r="W657" s="84"/>
    </row>
    <row r="658" spans="1:23" ht="12.75" hidden="1" x14ac:dyDescent="0.2">
      <c r="A658" s="66"/>
      <c r="B658" s="66"/>
      <c r="C658" s="82" t="s">
        <v>5</v>
      </c>
      <c r="D658" s="82" t="s">
        <v>5</v>
      </c>
      <c r="E658" s="57">
        <f>SUM(F658:J658)</f>
        <v>50000</v>
      </c>
      <c r="F658" s="54"/>
      <c r="G658" s="56"/>
      <c r="H658" s="56"/>
      <c r="I658" s="56">
        <f t="shared" ref="I658:J658" si="227">SUM(I659:I662)</f>
        <v>0</v>
      </c>
      <c r="J658" s="56">
        <f t="shared" si="227"/>
        <v>50000</v>
      </c>
      <c r="K658" s="84"/>
      <c r="L658" s="84"/>
      <c r="M658" s="84"/>
      <c r="N658" s="84"/>
      <c r="O658" s="84"/>
      <c r="P658" s="84"/>
      <c r="Q658" s="84"/>
      <c r="R658" s="84"/>
      <c r="S658" s="84"/>
      <c r="T658" s="84"/>
      <c r="U658" s="84"/>
      <c r="V658" s="81"/>
      <c r="W658" s="84"/>
    </row>
    <row r="659" spans="1:23" ht="12.75" hidden="1" x14ac:dyDescent="0.2">
      <c r="A659" s="66"/>
      <c r="B659" s="66"/>
      <c r="C659" s="82" t="s">
        <v>0</v>
      </c>
      <c r="D659" s="82" t="s">
        <v>0</v>
      </c>
      <c r="E659" s="57">
        <f t="shared" ref="E659:E662" si="228">SUM(F659:J659)</f>
        <v>0</v>
      </c>
      <c r="F659" s="54"/>
      <c r="G659" s="56"/>
      <c r="H659" s="56"/>
      <c r="I659" s="56"/>
      <c r="J659" s="56"/>
      <c r="K659" s="84"/>
      <c r="L659" s="84"/>
      <c r="M659" s="84"/>
      <c r="N659" s="84"/>
      <c r="O659" s="84"/>
      <c r="P659" s="84"/>
      <c r="Q659" s="84"/>
      <c r="R659" s="84"/>
      <c r="S659" s="84"/>
      <c r="T659" s="84"/>
      <c r="U659" s="84"/>
      <c r="V659" s="81"/>
      <c r="W659" s="84"/>
    </row>
    <row r="660" spans="1:23" ht="12.75" hidden="1" x14ac:dyDescent="0.2">
      <c r="A660" s="66"/>
      <c r="B660" s="66"/>
      <c r="C660" s="82" t="s">
        <v>1</v>
      </c>
      <c r="D660" s="82" t="s">
        <v>1</v>
      </c>
      <c r="E660" s="57">
        <f t="shared" si="228"/>
        <v>50000</v>
      </c>
      <c r="F660" s="54"/>
      <c r="G660" s="56"/>
      <c r="H660" s="56"/>
      <c r="I660" s="56"/>
      <c r="J660" s="56">
        <v>50000</v>
      </c>
      <c r="K660" s="84"/>
      <c r="L660" s="84"/>
      <c r="M660" s="84"/>
      <c r="N660" s="84"/>
      <c r="O660" s="84"/>
      <c r="P660" s="84"/>
      <c r="Q660" s="84"/>
      <c r="R660" s="84"/>
      <c r="S660" s="84"/>
      <c r="T660" s="84"/>
      <c r="U660" s="84"/>
      <c r="V660" s="81"/>
      <c r="W660" s="84"/>
    </row>
    <row r="661" spans="1:23" ht="12.75" hidden="1" x14ac:dyDescent="0.2">
      <c r="A661" s="66"/>
      <c r="B661" s="66"/>
      <c r="C661" s="82" t="s">
        <v>2</v>
      </c>
      <c r="D661" s="82" t="s">
        <v>2</v>
      </c>
      <c r="E661" s="57">
        <f t="shared" si="228"/>
        <v>0</v>
      </c>
      <c r="F661" s="54"/>
      <c r="G661" s="56"/>
      <c r="H661" s="56"/>
      <c r="I661" s="56"/>
      <c r="J661" s="56"/>
      <c r="K661" s="84"/>
      <c r="L661" s="84"/>
      <c r="M661" s="84"/>
      <c r="N661" s="84"/>
      <c r="O661" s="84"/>
      <c r="P661" s="84"/>
      <c r="Q661" s="84"/>
      <c r="R661" s="84"/>
      <c r="S661" s="84"/>
      <c r="T661" s="84"/>
      <c r="U661" s="84"/>
      <c r="V661" s="81"/>
      <c r="W661" s="84"/>
    </row>
    <row r="662" spans="1:23" ht="12.75" hidden="1" x14ac:dyDescent="0.2">
      <c r="A662" s="66"/>
      <c r="B662" s="66"/>
      <c r="C662" s="82" t="s">
        <v>3</v>
      </c>
      <c r="D662" s="82" t="s">
        <v>3</v>
      </c>
      <c r="E662" s="57">
        <f t="shared" si="228"/>
        <v>0</v>
      </c>
      <c r="F662" s="54"/>
      <c r="G662" s="56"/>
      <c r="H662" s="56"/>
      <c r="I662" s="56"/>
      <c r="J662" s="56"/>
      <c r="K662" s="84"/>
      <c r="L662" s="84"/>
      <c r="M662" s="84"/>
      <c r="N662" s="84"/>
      <c r="O662" s="84"/>
      <c r="P662" s="84"/>
      <c r="Q662" s="84"/>
      <c r="R662" s="84"/>
      <c r="S662" s="84"/>
      <c r="T662" s="84"/>
      <c r="U662" s="84"/>
      <c r="V662" s="81"/>
      <c r="W662" s="84"/>
    </row>
    <row r="663" spans="1:23" ht="12.75" hidden="1" customHeight="1" x14ac:dyDescent="0.2">
      <c r="A663" s="66" t="s">
        <v>512</v>
      </c>
      <c r="B663" s="66" t="s">
        <v>471</v>
      </c>
      <c r="C663" s="67" t="s">
        <v>50</v>
      </c>
      <c r="D663" s="67"/>
      <c r="E663" s="67"/>
      <c r="F663" s="67"/>
      <c r="G663" s="67"/>
      <c r="H663" s="67"/>
      <c r="I663" s="67"/>
      <c r="J663" s="67"/>
      <c r="K663" s="67"/>
      <c r="L663" s="67"/>
      <c r="M663" s="67"/>
      <c r="N663" s="67"/>
      <c r="O663" s="67"/>
      <c r="P663" s="67"/>
      <c r="Q663" s="67"/>
      <c r="R663" s="67"/>
      <c r="S663" s="67"/>
      <c r="T663" s="67"/>
      <c r="U663" s="67"/>
      <c r="V663" s="67"/>
      <c r="W663" s="67"/>
    </row>
    <row r="664" spans="1:23" ht="12.75" hidden="1" customHeight="1" x14ac:dyDescent="0.2">
      <c r="A664" s="66" t="s">
        <v>115</v>
      </c>
      <c r="B664" s="66"/>
      <c r="C664" s="86" t="s">
        <v>51</v>
      </c>
      <c r="D664" s="86"/>
      <c r="E664" s="86"/>
      <c r="F664" s="86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</row>
    <row r="665" spans="1:23" ht="26.25" hidden="1" customHeight="1" x14ac:dyDescent="0.2">
      <c r="A665" s="66"/>
      <c r="B665" s="66"/>
      <c r="C665" s="87" t="s">
        <v>69</v>
      </c>
      <c r="D665" s="87" t="s">
        <v>54</v>
      </c>
      <c r="E665" s="87"/>
      <c r="F665" s="87"/>
      <c r="G665" s="87"/>
      <c r="H665" s="87"/>
      <c r="I665" s="87"/>
      <c r="J665" s="55"/>
      <c r="K665" s="84" t="s">
        <v>58</v>
      </c>
      <c r="L665" s="84" t="s">
        <v>59</v>
      </c>
      <c r="M665" s="84" t="s">
        <v>44</v>
      </c>
      <c r="N665" s="84"/>
      <c r="O665" s="84" t="s">
        <v>56</v>
      </c>
      <c r="P665" s="84" t="s">
        <v>56</v>
      </c>
      <c r="Q665" s="84" t="s">
        <v>56</v>
      </c>
      <c r="R665" s="85">
        <v>30000</v>
      </c>
      <c r="S665" s="84" t="s">
        <v>30</v>
      </c>
      <c r="T665" s="84" t="s">
        <v>70</v>
      </c>
      <c r="U665" s="84" t="s">
        <v>25</v>
      </c>
      <c r="V665" s="81"/>
      <c r="W665" s="84"/>
    </row>
    <row r="666" spans="1:23" ht="12.75" hidden="1" x14ac:dyDescent="0.2">
      <c r="A666" s="66"/>
      <c r="B666" s="66"/>
      <c r="C666" s="82" t="s">
        <v>5</v>
      </c>
      <c r="D666" s="82" t="s">
        <v>5</v>
      </c>
      <c r="E666" s="57">
        <f>SUM(F666:J666)</f>
        <v>100000</v>
      </c>
      <c r="F666" s="54"/>
      <c r="G666" s="56"/>
      <c r="H666" s="56"/>
      <c r="I666" s="56">
        <f t="shared" ref="I666:J666" si="229">SUM(I667:I670)</f>
        <v>50000</v>
      </c>
      <c r="J666" s="56">
        <f t="shared" si="229"/>
        <v>50000</v>
      </c>
      <c r="K666" s="84"/>
      <c r="L666" s="84"/>
      <c r="M666" s="84"/>
      <c r="N666" s="84"/>
      <c r="O666" s="84"/>
      <c r="P666" s="84"/>
      <c r="Q666" s="84"/>
      <c r="R666" s="85"/>
      <c r="S666" s="84"/>
      <c r="T666" s="84"/>
      <c r="U666" s="84"/>
      <c r="V666" s="81"/>
      <c r="W666" s="84"/>
    </row>
    <row r="667" spans="1:23" ht="12.75" hidden="1" x14ac:dyDescent="0.2">
      <c r="A667" s="66"/>
      <c r="B667" s="66"/>
      <c r="C667" s="82" t="s">
        <v>0</v>
      </c>
      <c r="D667" s="82" t="s">
        <v>0</v>
      </c>
      <c r="E667" s="57">
        <f t="shared" ref="E667:E670" si="230">SUM(F667:J667)</f>
        <v>0</v>
      </c>
      <c r="F667" s="54"/>
      <c r="G667" s="56"/>
      <c r="H667" s="56"/>
      <c r="I667" s="56"/>
      <c r="J667" s="56"/>
      <c r="K667" s="84"/>
      <c r="L667" s="84"/>
      <c r="M667" s="84"/>
      <c r="N667" s="84"/>
      <c r="O667" s="84"/>
      <c r="P667" s="84"/>
      <c r="Q667" s="84"/>
      <c r="R667" s="85"/>
      <c r="S667" s="84"/>
      <c r="T667" s="84"/>
      <c r="U667" s="84"/>
      <c r="V667" s="81"/>
      <c r="W667" s="84"/>
    </row>
    <row r="668" spans="1:23" ht="12.75" hidden="1" x14ac:dyDescent="0.2">
      <c r="A668" s="66"/>
      <c r="B668" s="66"/>
      <c r="C668" s="82" t="s">
        <v>1</v>
      </c>
      <c r="D668" s="82" t="s">
        <v>1</v>
      </c>
      <c r="E668" s="57">
        <f t="shared" si="230"/>
        <v>100000</v>
      </c>
      <c r="F668" s="54"/>
      <c r="G668" s="56"/>
      <c r="H668" s="56"/>
      <c r="I668" s="56">
        <v>50000</v>
      </c>
      <c r="J668" s="56">
        <v>50000</v>
      </c>
      <c r="K668" s="84"/>
      <c r="L668" s="84"/>
      <c r="M668" s="84"/>
      <c r="N668" s="84"/>
      <c r="O668" s="84"/>
      <c r="P668" s="84"/>
      <c r="Q668" s="84"/>
      <c r="R668" s="85"/>
      <c r="S668" s="84"/>
      <c r="T668" s="84"/>
      <c r="U668" s="84"/>
      <c r="V668" s="81"/>
      <c r="W668" s="84"/>
    </row>
    <row r="669" spans="1:23" ht="12.75" hidden="1" x14ac:dyDescent="0.2">
      <c r="A669" s="66"/>
      <c r="B669" s="66"/>
      <c r="C669" s="82" t="s">
        <v>2</v>
      </c>
      <c r="D669" s="82" t="s">
        <v>2</v>
      </c>
      <c r="E669" s="57">
        <f t="shared" si="230"/>
        <v>0</v>
      </c>
      <c r="F669" s="54"/>
      <c r="G669" s="56"/>
      <c r="H669" s="56"/>
      <c r="I669" s="56"/>
      <c r="J669" s="56"/>
      <c r="K669" s="84"/>
      <c r="L669" s="84"/>
      <c r="M669" s="84"/>
      <c r="N669" s="84"/>
      <c r="O669" s="84"/>
      <c r="P669" s="84"/>
      <c r="Q669" s="84"/>
      <c r="R669" s="85"/>
      <c r="S669" s="84"/>
      <c r="T669" s="84"/>
      <c r="U669" s="84"/>
      <c r="V669" s="81"/>
      <c r="W669" s="84"/>
    </row>
    <row r="670" spans="1:23" ht="12.75" hidden="1" x14ac:dyDescent="0.2">
      <c r="A670" s="66"/>
      <c r="B670" s="66"/>
      <c r="C670" s="82" t="s">
        <v>3</v>
      </c>
      <c r="D670" s="82" t="s">
        <v>3</v>
      </c>
      <c r="E670" s="57">
        <f t="shared" si="230"/>
        <v>0</v>
      </c>
      <c r="F670" s="54"/>
      <c r="G670" s="56"/>
      <c r="H670" s="56"/>
      <c r="I670" s="56"/>
      <c r="J670" s="56"/>
      <c r="K670" s="84"/>
      <c r="L670" s="84"/>
      <c r="M670" s="84"/>
      <c r="N670" s="84"/>
      <c r="O670" s="84"/>
      <c r="P670" s="84"/>
      <c r="Q670" s="84"/>
      <c r="R670" s="85"/>
      <c r="S670" s="84"/>
      <c r="T670" s="84"/>
      <c r="U670" s="84"/>
      <c r="V670" s="81"/>
      <c r="W670" s="84"/>
    </row>
    <row r="671" spans="1:23" ht="26.25" customHeight="1" x14ac:dyDescent="0.2">
      <c r="A671" s="73" t="s">
        <v>143</v>
      </c>
      <c r="B671" s="73"/>
      <c r="C671" s="80" t="s">
        <v>300</v>
      </c>
      <c r="D671" s="80"/>
      <c r="E671" s="80"/>
      <c r="F671" s="80"/>
      <c r="G671" s="80"/>
      <c r="H671" s="80"/>
      <c r="I671" s="80"/>
      <c r="J671" s="80"/>
      <c r="K671" s="80"/>
      <c r="L671" s="80"/>
      <c r="M671" s="80"/>
      <c r="N671" s="80"/>
      <c r="O671" s="80"/>
      <c r="P671" s="80"/>
      <c r="Q671" s="80"/>
      <c r="R671" s="80"/>
      <c r="S671" s="80"/>
      <c r="T671" s="80"/>
      <c r="U671" s="80"/>
      <c r="V671" s="80"/>
      <c r="W671" s="80"/>
    </row>
    <row r="672" spans="1:23" ht="12.75" x14ac:dyDescent="0.2">
      <c r="A672" s="73"/>
      <c r="B672" s="73"/>
      <c r="C672" s="75" t="s">
        <v>5</v>
      </c>
      <c r="D672" s="75"/>
      <c r="E672" s="51">
        <f>SUM(F672:J672)</f>
        <v>177759.20825999998</v>
      </c>
      <c r="F672" s="51">
        <f t="shared" ref="F672:J672" si="231">SUM(F673:F676)</f>
        <v>0</v>
      </c>
      <c r="G672" s="51">
        <f t="shared" si="231"/>
        <v>118150.76162999999</v>
      </c>
      <c r="H672" s="51">
        <f t="shared" si="231"/>
        <v>59608.446629999999</v>
      </c>
      <c r="I672" s="51">
        <f t="shared" si="231"/>
        <v>0</v>
      </c>
      <c r="J672" s="51">
        <f t="shared" si="231"/>
        <v>0</v>
      </c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</row>
    <row r="673" spans="1:23" ht="12.75" x14ac:dyDescent="0.2">
      <c r="A673" s="73"/>
      <c r="B673" s="73"/>
      <c r="C673" s="75" t="s">
        <v>0</v>
      </c>
      <c r="D673" s="75"/>
      <c r="E673" s="51">
        <f t="shared" ref="E673:E676" si="232">SUM(F673:J673)</f>
        <v>168871.24784999999</v>
      </c>
      <c r="F673" s="51">
        <f t="shared" ref="F673:J676" si="233">F681+F689</f>
        <v>0</v>
      </c>
      <c r="G673" s="51">
        <f t="shared" si="233"/>
        <v>112243.22355</v>
      </c>
      <c r="H673" s="51">
        <f t="shared" si="233"/>
        <v>56628.024299999997</v>
      </c>
      <c r="I673" s="51">
        <f t="shared" si="233"/>
        <v>0</v>
      </c>
      <c r="J673" s="51">
        <f t="shared" si="233"/>
        <v>0</v>
      </c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</row>
    <row r="674" spans="1:23" ht="12.75" x14ac:dyDescent="0.2">
      <c r="A674" s="73"/>
      <c r="B674" s="73"/>
      <c r="C674" s="75" t="s">
        <v>1</v>
      </c>
      <c r="D674" s="75"/>
      <c r="E674" s="51">
        <f t="shared" si="232"/>
        <v>8887.9604099999997</v>
      </c>
      <c r="F674" s="51">
        <f t="shared" si="233"/>
        <v>0</v>
      </c>
      <c r="G674" s="51">
        <f t="shared" si="233"/>
        <v>5907.5380800000003</v>
      </c>
      <c r="H674" s="51">
        <f t="shared" si="233"/>
        <v>2980.4223299999999</v>
      </c>
      <c r="I674" s="51">
        <f t="shared" si="233"/>
        <v>0</v>
      </c>
      <c r="J674" s="51">
        <f t="shared" si="233"/>
        <v>0</v>
      </c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</row>
    <row r="675" spans="1:23" ht="12.75" x14ac:dyDescent="0.2">
      <c r="A675" s="73"/>
      <c r="B675" s="73"/>
      <c r="C675" s="75" t="s">
        <v>2</v>
      </c>
      <c r="D675" s="75"/>
      <c r="E675" s="51">
        <f t="shared" si="232"/>
        <v>0</v>
      </c>
      <c r="F675" s="51">
        <f t="shared" si="233"/>
        <v>0</v>
      </c>
      <c r="G675" s="51">
        <f t="shared" si="233"/>
        <v>0</v>
      </c>
      <c r="H675" s="51">
        <f t="shared" si="233"/>
        <v>0</v>
      </c>
      <c r="I675" s="51">
        <f t="shared" si="233"/>
        <v>0</v>
      </c>
      <c r="J675" s="51">
        <f t="shared" si="233"/>
        <v>0</v>
      </c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</row>
    <row r="676" spans="1:23" ht="12.75" x14ac:dyDescent="0.2">
      <c r="A676" s="73"/>
      <c r="B676" s="73"/>
      <c r="C676" s="75" t="s">
        <v>3</v>
      </c>
      <c r="D676" s="75"/>
      <c r="E676" s="51">
        <f t="shared" si="232"/>
        <v>0</v>
      </c>
      <c r="F676" s="51">
        <f t="shared" si="233"/>
        <v>0</v>
      </c>
      <c r="G676" s="51">
        <f t="shared" si="233"/>
        <v>0</v>
      </c>
      <c r="H676" s="51">
        <f t="shared" si="233"/>
        <v>0</v>
      </c>
      <c r="I676" s="51">
        <f t="shared" si="233"/>
        <v>0</v>
      </c>
      <c r="J676" s="51">
        <f t="shared" si="233"/>
        <v>0</v>
      </c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</row>
    <row r="677" spans="1:23" ht="12.75" x14ac:dyDescent="0.2">
      <c r="A677" s="66" t="s">
        <v>445</v>
      </c>
      <c r="B677" s="66" t="s">
        <v>500</v>
      </c>
      <c r="C677" s="67" t="s">
        <v>301</v>
      </c>
      <c r="D677" s="67"/>
      <c r="E677" s="67"/>
      <c r="F677" s="67"/>
      <c r="G677" s="67"/>
      <c r="H677" s="67"/>
      <c r="I677" s="67"/>
      <c r="J677" s="67"/>
      <c r="K677" s="67"/>
      <c r="L677" s="67"/>
      <c r="M677" s="67"/>
      <c r="N677" s="67"/>
      <c r="O677" s="67"/>
      <c r="P677" s="67"/>
      <c r="Q677" s="67"/>
      <c r="R677" s="67"/>
      <c r="S677" s="67"/>
      <c r="T677" s="67"/>
      <c r="U677" s="67"/>
      <c r="V677" s="67"/>
      <c r="W677" s="67"/>
    </row>
    <row r="678" spans="1:23" ht="30.75" customHeight="1" x14ac:dyDescent="0.2">
      <c r="A678" s="66"/>
      <c r="B678" s="66"/>
      <c r="C678" s="68" t="s">
        <v>302</v>
      </c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</row>
    <row r="679" spans="1:23" ht="15.75" customHeight="1" x14ac:dyDescent="0.2">
      <c r="A679" s="66"/>
      <c r="B679" s="66"/>
      <c r="C679" s="69" t="s">
        <v>303</v>
      </c>
      <c r="D679" s="69" t="s">
        <v>303</v>
      </c>
      <c r="E679" s="69"/>
      <c r="F679" s="69"/>
      <c r="G679" s="69"/>
      <c r="H679" s="69"/>
      <c r="I679" s="69"/>
      <c r="J679" s="52"/>
      <c r="K679" s="70"/>
      <c r="L679" s="70"/>
      <c r="M679" s="70" t="s">
        <v>44</v>
      </c>
      <c r="N679" s="70"/>
      <c r="O679" s="70" t="s">
        <v>304</v>
      </c>
      <c r="P679" s="70" t="s">
        <v>304</v>
      </c>
      <c r="Q679" s="70" t="s">
        <v>304</v>
      </c>
      <c r="R679" s="79">
        <v>117084.63</v>
      </c>
      <c r="S679" s="70" t="s">
        <v>7</v>
      </c>
      <c r="T679" s="70" t="s">
        <v>46</v>
      </c>
      <c r="U679" s="70" t="s">
        <v>31</v>
      </c>
      <c r="V679" s="81">
        <v>1</v>
      </c>
      <c r="W679" s="70" t="s">
        <v>305</v>
      </c>
    </row>
    <row r="680" spans="1:23" ht="12.75" x14ac:dyDescent="0.2">
      <c r="A680" s="66"/>
      <c r="B680" s="66"/>
      <c r="C680" s="78" t="s">
        <v>5</v>
      </c>
      <c r="D680" s="78" t="s">
        <v>5</v>
      </c>
      <c r="E680" s="53">
        <f>SUM(F680:J680)</f>
        <v>58542.314999999995</v>
      </c>
      <c r="F680" s="54">
        <f t="shared" ref="F680:G680" si="234">SUM(F681:F684)</f>
        <v>0</v>
      </c>
      <c r="G680" s="54">
        <f t="shared" si="234"/>
        <v>58542.314999999995</v>
      </c>
      <c r="H680" s="54"/>
      <c r="I680" s="54">
        <f t="shared" ref="I680:J680" si="235">SUM(I681:I684)</f>
        <v>0</v>
      </c>
      <c r="J680" s="54">
        <f t="shared" si="235"/>
        <v>0</v>
      </c>
      <c r="K680" s="70"/>
      <c r="L680" s="70"/>
      <c r="M680" s="70"/>
      <c r="N680" s="70"/>
      <c r="O680" s="70"/>
      <c r="P680" s="70"/>
      <c r="Q680" s="70"/>
      <c r="R680" s="79"/>
      <c r="S680" s="70"/>
      <c r="T680" s="70"/>
      <c r="U680" s="70"/>
      <c r="V680" s="81"/>
      <c r="W680" s="70"/>
    </row>
    <row r="681" spans="1:23" ht="12.75" x14ac:dyDescent="0.2">
      <c r="A681" s="66"/>
      <c r="B681" s="66"/>
      <c r="C681" s="78" t="s">
        <v>0</v>
      </c>
      <c r="D681" s="78" t="s">
        <v>0</v>
      </c>
      <c r="E681" s="53">
        <f t="shared" ref="E681:E684" si="236">SUM(F681:J681)</f>
        <v>55615.199249999998</v>
      </c>
      <c r="F681" s="54">
        <v>0</v>
      </c>
      <c r="G681" s="54">
        <v>55615.199249999998</v>
      </c>
      <c r="H681" s="54"/>
      <c r="I681" s="54"/>
      <c r="J681" s="54"/>
      <c r="K681" s="70"/>
      <c r="L681" s="70"/>
      <c r="M681" s="70"/>
      <c r="N681" s="70"/>
      <c r="O681" s="70"/>
      <c r="P681" s="70"/>
      <c r="Q681" s="70"/>
      <c r="R681" s="79"/>
      <c r="S681" s="70"/>
      <c r="T681" s="70"/>
      <c r="U681" s="70"/>
      <c r="V681" s="81"/>
      <c r="W681" s="70"/>
    </row>
    <row r="682" spans="1:23" ht="12.75" x14ac:dyDescent="0.2">
      <c r="A682" s="66"/>
      <c r="B682" s="66"/>
      <c r="C682" s="78" t="s">
        <v>1</v>
      </c>
      <c r="D682" s="78" t="s">
        <v>1</v>
      </c>
      <c r="E682" s="53">
        <f t="shared" si="236"/>
        <v>2927.1157499999999</v>
      </c>
      <c r="F682" s="54">
        <v>0</v>
      </c>
      <c r="G682" s="54">
        <v>2927.1157499999999</v>
      </c>
      <c r="H682" s="54"/>
      <c r="I682" s="54"/>
      <c r="J682" s="54"/>
      <c r="K682" s="70"/>
      <c r="L682" s="70"/>
      <c r="M682" s="70"/>
      <c r="N682" s="70"/>
      <c r="O682" s="70"/>
      <c r="P682" s="70"/>
      <c r="Q682" s="70"/>
      <c r="R682" s="79"/>
      <c r="S682" s="70"/>
      <c r="T682" s="70"/>
      <c r="U682" s="70"/>
      <c r="V682" s="81"/>
      <c r="W682" s="70"/>
    </row>
    <row r="683" spans="1:23" ht="12.75" x14ac:dyDescent="0.2">
      <c r="A683" s="66"/>
      <c r="B683" s="66"/>
      <c r="C683" s="78" t="s">
        <v>2</v>
      </c>
      <c r="D683" s="78" t="s">
        <v>2</v>
      </c>
      <c r="E683" s="53">
        <f t="shared" si="236"/>
        <v>0</v>
      </c>
      <c r="F683" s="54"/>
      <c r="G683" s="54"/>
      <c r="H683" s="54"/>
      <c r="I683" s="54"/>
      <c r="J683" s="54"/>
      <c r="K683" s="70"/>
      <c r="L683" s="70"/>
      <c r="M683" s="70"/>
      <c r="N683" s="70"/>
      <c r="O683" s="70"/>
      <c r="P683" s="70"/>
      <c r="Q683" s="70"/>
      <c r="R683" s="79"/>
      <c r="S683" s="70"/>
      <c r="T683" s="70"/>
      <c r="U683" s="70"/>
      <c r="V683" s="81"/>
      <c r="W683" s="70"/>
    </row>
    <row r="684" spans="1:23" ht="12.75" x14ac:dyDescent="0.2">
      <c r="A684" s="66"/>
      <c r="B684" s="66"/>
      <c r="C684" s="78" t="s">
        <v>3</v>
      </c>
      <c r="D684" s="78" t="s">
        <v>3</v>
      </c>
      <c r="E684" s="53">
        <f t="shared" si="236"/>
        <v>0</v>
      </c>
      <c r="F684" s="54"/>
      <c r="G684" s="54"/>
      <c r="H684" s="54"/>
      <c r="I684" s="54"/>
      <c r="J684" s="54"/>
      <c r="K684" s="70"/>
      <c r="L684" s="70"/>
      <c r="M684" s="70"/>
      <c r="N684" s="70"/>
      <c r="O684" s="70"/>
      <c r="P684" s="70"/>
      <c r="Q684" s="70"/>
      <c r="R684" s="79"/>
      <c r="S684" s="70"/>
      <c r="T684" s="70"/>
      <c r="U684" s="70"/>
      <c r="V684" s="81"/>
      <c r="W684" s="70"/>
    </row>
    <row r="685" spans="1:23" ht="12.75" x14ac:dyDescent="0.2">
      <c r="A685" s="66" t="s">
        <v>446</v>
      </c>
      <c r="B685" s="66" t="s">
        <v>500</v>
      </c>
      <c r="C685" s="67" t="s">
        <v>301</v>
      </c>
      <c r="D685" s="67"/>
      <c r="E685" s="67"/>
      <c r="F685" s="67"/>
      <c r="G685" s="67"/>
      <c r="H685" s="67"/>
      <c r="I685" s="67"/>
      <c r="J685" s="67"/>
      <c r="K685" s="67"/>
      <c r="L685" s="67"/>
      <c r="M685" s="67"/>
      <c r="N685" s="67"/>
      <c r="O685" s="67"/>
      <c r="P685" s="67"/>
      <c r="Q685" s="67"/>
      <c r="R685" s="67"/>
      <c r="S685" s="67"/>
      <c r="T685" s="67"/>
      <c r="U685" s="67"/>
      <c r="V685" s="67"/>
      <c r="W685" s="67"/>
    </row>
    <row r="686" spans="1:23" ht="28.5" customHeight="1" x14ac:dyDescent="0.2">
      <c r="A686" s="66"/>
      <c r="B686" s="66"/>
      <c r="C686" s="68" t="s">
        <v>302</v>
      </c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</row>
    <row r="687" spans="1:23" ht="28.5" customHeight="1" x14ac:dyDescent="0.2">
      <c r="A687" s="66"/>
      <c r="B687" s="66"/>
      <c r="C687" s="69" t="s">
        <v>306</v>
      </c>
      <c r="D687" s="69" t="s">
        <v>306</v>
      </c>
      <c r="E687" s="69"/>
      <c r="F687" s="69"/>
      <c r="G687" s="69"/>
      <c r="H687" s="69"/>
      <c r="I687" s="69"/>
      <c r="J687" s="52"/>
      <c r="K687" s="70"/>
      <c r="L687" s="70"/>
      <c r="M687" s="70" t="s">
        <v>44</v>
      </c>
      <c r="N687" s="70"/>
      <c r="O687" s="70" t="s">
        <v>304</v>
      </c>
      <c r="P687" s="70" t="s">
        <v>304</v>
      </c>
      <c r="Q687" s="70" t="s">
        <v>304</v>
      </c>
      <c r="R687" s="79">
        <v>178825.34</v>
      </c>
      <c r="S687" s="70" t="s">
        <v>7</v>
      </c>
      <c r="T687" s="70" t="s">
        <v>36</v>
      </c>
      <c r="U687" s="70" t="s">
        <v>31</v>
      </c>
      <c r="V687" s="81">
        <v>1</v>
      </c>
      <c r="W687" s="70" t="s">
        <v>307</v>
      </c>
    </row>
    <row r="688" spans="1:23" ht="15" customHeight="1" x14ac:dyDescent="0.2">
      <c r="A688" s="66"/>
      <c r="B688" s="66"/>
      <c r="C688" s="78" t="s">
        <v>5</v>
      </c>
      <c r="D688" s="78" t="s">
        <v>5</v>
      </c>
      <c r="E688" s="53">
        <f>SUM(F688:J688)</f>
        <v>119216.89326</v>
      </c>
      <c r="F688" s="54">
        <f t="shared" ref="F688:J688" si="237">SUM(F689:F692)</f>
        <v>0</v>
      </c>
      <c r="G688" s="54">
        <f t="shared" si="237"/>
        <v>59608.446629999999</v>
      </c>
      <c r="H688" s="54">
        <f t="shared" si="237"/>
        <v>59608.446629999999</v>
      </c>
      <c r="I688" s="54">
        <f t="shared" si="237"/>
        <v>0</v>
      </c>
      <c r="J688" s="54">
        <f t="shared" si="237"/>
        <v>0</v>
      </c>
      <c r="K688" s="70"/>
      <c r="L688" s="70"/>
      <c r="M688" s="70"/>
      <c r="N688" s="70"/>
      <c r="O688" s="70"/>
      <c r="P688" s="70"/>
      <c r="Q688" s="70"/>
      <c r="R688" s="79"/>
      <c r="S688" s="70"/>
      <c r="T688" s="70"/>
      <c r="U688" s="70"/>
      <c r="V688" s="81"/>
      <c r="W688" s="70"/>
    </row>
    <row r="689" spans="1:23" ht="15" customHeight="1" x14ac:dyDescent="0.2">
      <c r="A689" s="66"/>
      <c r="B689" s="66"/>
      <c r="C689" s="78" t="s">
        <v>0</v>
      </c>
      <c r="D689" s="78" t="s">
        <v>0</v>
      </c>
      <c r="E689" s="53">
        <f t="shared" ref="E689:E692" si="238">SUM(F689:J689)</f>
        <v>113256.04859999999</v>
      </c>
      <c r="F689" s="54">
        <v>0</v>
      </c>
      <c r="G689" s="54">
        <v>56628.024299999997</v>
      </c>
      <c r="H689" s="54">
        <v>56628.024299999997</v>
      </c>
      <c r="I689" s="54"/>
      <c r="J689" s="54"/>
      <c r="K689" s="70"/>
      <c r="L689" s="70"/>
      <c r="M689" s="70"/>
      <c r="N689" s="70"/>
      <c r="O689" s="70"/>
      <c r="P689" s="70"/>
      <c r="Q689" s="70"/>
      <c r="R689" s="79"/>
      <c r="S689" s="70"/>
      <c r="T689" s="70"/>
      <c r="U689" s="70"/>
      <c r="V689" s="81"/>
      <c r="W689" s="70"/>
    </row>
    <row r="690" spans="1:23" ht="15" customHeight="1" x14ac:dyDescent="0.2">
      <c r="A690" s="66"/>
      <c r="B690" s="66"/>
      <c r="C690" s="78" t="s">
        <v>1</v>
      </c>
      <c r="D690" s="78" t="s">
        <v>1</v>
      </c>
      <c r="E690" s="53">
        <f t="shared" si="238"/>
        <v>5960.8446599999997</v>
      </c>
      <c r="F690" s="54">
        <v>0</v>
      </c>
      <c r="G690" s="54">
        <v>2980.4223299999999</v>
      </c>
      <c r="H690" s="54">
        <v>2980.4223299999999</v>
      </c>
      <c r="I690" s="54"/>
      <c r="J690" s="54"/>
      <c r="K690" s="70"/>
      <c r="L690" s="70"/>
      <c r="M690" s="70"/>
      <c r="N690" s="70"/>
      <c r="O690" s="70"/>
      <c r="P690" s="70"/>
      <c r="Q690" s="70"/>
      <c r="R690" s="79"/>
      <c r="S690" s="70"/>
      <c r="T690" s="70"/>
      <c r="U690" s="70"/>
      <c r="V690" s="81"/>
      <c r="W690" s="70"/>
    </row>
    <row r="691" spans="1:23" ht="15" customHeight="1" x14ac:dyDescent="0.2">
      <c r="A691" s="66"/>
      <c r="B691" s="66"/>
      <c r="C691" s="78" t="s">
        <v>2</v>
      </c>
      <c r="D691" s="78" t="s">
        <v>2</v>
      </c>
      <c r="E691" s="53">
        <f t="shared" si="238"/>
        <v>0</v>
      </c>
      <c r="F691" s="54"/>
      <c r="G691" s="54"/>
      <c r="H691" s="54"/>
      <c r="I691" s="54"/>
      <c r="J691" s="54"/>
      <c r="K691" s="70"/>
      <c r="L691" s="70"/>
      <c r="M691" s="70"/>
      <c r="N691" s="70"/>
      <c r="O691" s="70"/>
      <c r="P691" s="70"/>
      <c r="Q691" s="70"/>
      <c r="R691" s="79"/>
      <c r="S691" s="70"/>
      <c r="T691" s="70"/>
      <c r="U691" s="70"/>
      <c r="V691" s="81"/>
      <c r="W691" s="70"/>
    </row>
    <row r="692" spans="1:23" ht="15" customHeight="1" x14ac:dyDescent="0.2">
      <c r="A692" s="66"/>
      <c r="B692" s="66"/>
      <c r="C692" s="78" t="s">
        <v>3</v>
      </c>
      <c r="D692" s="78" t="s">
        <v>3</v>
      </c>
      <c r="E692" s="53">
        <f t="shared" si="238"/>
        <v>0</v>
      </c>
      <c r="F692" s="54"/>
      <c r="G692" s="54"/>
      <c r="H692" s="54"/>
      <c r="I692" s="54"/>
      <c r="J692" s="54"/>
      <c r="K692" s="70"/>
      <c r="L692" s="70"/>
      <c r="M692" s="70"/>
      <c r="N692" s="70"/>
      <c r="O692" s="70"/>
      <c r="P692" s="70"/>
      <c r="Q692" s="70"/>
      <c r="R692" s="79"/>
      <c r="S692" s="70"/>
      <c r="T692" s="70"/>
      <c r="U692" s="70"/>
      <c r="V692" s="81"/>
      <c r="W692" s="70"/>
    </row>
    <row r="693" spans="1:23" ht="12.75" x14ac:dyDescent="0.2">
      <c r="A693" s="98"/>
      <c r="B693" s="98"/>
      <c r="C693" s="98"/>
      <c r="D693" s="98"/>
      <c r="E693" s="98"/>
      <c r="F693" s="98"/>
      <c r="G693" s="98"/>
      <c r="H693" s="98"/>
      <c r="I693" s="98"/>
      <c r="J693" s="98"/>
      <c r="K693" s="98"/>
      <c r="L693" s="98"/>
      <c r="M693" s="98"/>
      <c r="N693" s="98"/>
      <c r="O693" s="98"/>
      <c r="P693" s="98"/>
      <c r="Q693" s="98"/>
      <c r="R693" s="98"/>
      <c r="S693" s="98"/>
      <c r="T693" s="98"/>
      <c r="U693" s="98"/>
      <c r="V693" s="98"/>
      <c r="W693" s="98"/>
    </row>
    <row r="694" spans="1:23" ht="12.75" x14ac:dyDescent="0.2">
      <c r="A694" s="99" t="s">
        <v>5</v>
      </c>
      <c r="B694" s="99"/>
      <c r="C694" s="99"/>
      <c r="D694" s="99"/>
      <c r="E694" s="60">
        <f>SUM(F694:J694)</f>
        <v>27120315.106931821</v>
      </c>
      <c r="F694" s="61">
        <f t="shared" ref="F694:J694" si="239">SUM(F695:F698)</f>
        <v>7309786.1927937251</v>
      </c>
      <c r="G694" s="60">
        <f t="shared" si="239"/>
        <v>3343435.2295780941</v>
      </c>
      <c r="H694" s="60">
        <f t="shared" si="239"/>
        <v>1680063.39952</v>
      </c>
      <c r="I694" s="60">
        <f t="shared" si="239"/>
        <v>8431729.75997</v>
      </c>
      <c r="J694" s="60">
        <f t="shared" si="239"/>
        <v>6355300.5250700004</v>
      </c>
      <c r="K694" s="100"/>
      <c r="L694" s="100"/>
      <c r="M694" s="100"/>
      <c r="N694" s="100"/>
      <c r="O694" s="100"/>
      <c r="P694" s="100"/>
      <c r="Q694" s="100"/>
      <c r="R694" s="100"/>
      <c r="S694" s="100"/>
      <c r="T694" s="100"/>
      <c r="U694" s="100"/>
      <c r="V694" s="100"/>
      <c r="W694" s="100"/>
    </row>
    <row r="695" spans="1:23" ht="12.75" x14ac:dyDescent="0.2">
      <c r="A695" s="99" t="s">
        <v>0</v>
      </c>
      <c r="B695" s="99"/>
      <c r="C695" s="99"/>
      <c r="D695" s="99"/>
      <c r="E695" s="60">
        <f t="shared" ref="E695:E698" si="240">SUM(F695:J695)</f>
        <v>12100083.26485</v>
      </c>
      <c r="F695" s="61">
        <f>F7+F29+F147+F177+F191+F221+F243+F329+F455+F597+F619+F673</f>
        <v>4268389.8169999998</v>
      </c>
      <c r="G695" s="61">
        <f t="shared" ref="G695:J695" si="241">G7+G29+G147+G177+G191+G221+G243+G329+G455+G597+G619+G673</f>
        <v>1575065.4235500002</v>
      </c>
      <c r="H695" s="61">
        <f t="shared" si="241"/>
        <v>176628.02429999999</v>
      </c>
      <c r="I695" s="61">
        <f t="shared" si="241"/>
        <v>3040000</v>
      </c>
      <c r="J695" s="61">
        <f t="shared" si="241"/>
        <v>3040000</v>
      </c>
      <c r="K695" s="100"/>
      <c r="L695" s="100"/>
      <c r="M695" s="100"/>
      <c r="N695" s="100"/>
      <c r="O695" s="100"/>
      <c r="P695" s="100"/>
      <c r="Q695" s="100"/>
      <c r="R695" s="100"/>
      <c r="S695" s="100"/>
      <c r="T695" s="100"/>
      <c r="U695" s="100"/>
      <c r="V695" s="100"/>
      <c r="W695" s="100"/>
    </row>
    <row r="696" spans="1:23" ht="12.75" x14ac:dyDescent="0.2">
      <c r="A696" s="99" t="s">
        <v>1</v>
      </c>
      <c r="B696" s="99"/>
      <c r="C696" s="99"/>
      <c r="D696" s="99"/>
      <c r="E696" s="60">
        <f t="shared" si="240"/>
        <v>14454468.86165091</v>
      </c>
      <c r="F696" s="60">
        <f t="shared" ref="F696:J698" si="242">F8+F30+F148+F178+F192+F222+F244+F330+F456+F598+F620+F674</f>
        <v>2750000.0000019097</v>
      </c>
      <c r="G696" s="60">
        <f t="shared" si="242"/>
        <v>1499999.9999990002</v>
      </c>
      <c r="H696" s="60">
        <f t="shared" si="242"/>
        <v>1500000</v>
      </c>
      <c r="I696" s="61">
        <f t="shared" si="242"/>
        <v>5389870.1059900001</v>
      </c>
      <c r="J696" s="61">
        <f t="shared" si="242"/>
        <v>3314598.7556600003</v>
      </c>
      <c r="K696" s="100"/>
      <c r="L696" s="100"/>
      <c r="M696" s="100"/>
      <c r="N696" s="100"/>
      <c r="O696" s="100"/>
      <c r="P696" s="100"/>
      <c r="Q696" s="100"/>
      <c r="R696" s="100"/>
      <c r="S696" s="100"/>
      <c r="T696" s="100"/>
      <c r="U696" s="100"/>
      <c r="V696" s="100"/>
      <c r="W696" s="100"/>
    </row>
    <row r="697" spans="1:23" ht="12.75" x14ac:dyDescent="0.2">
      <c r="A697" s="99" t="s">
        <v>2</v>
      </c>
      <c r="B697" s="99"/>
      <c r="C697" s="99"/>
      <c r="D697" s="99"/>
      <c r="E697" s="60">
        <f t="shared" si="240"/>
        <v>41744.496760910944</v>
      </c>
      <c r="F697" s="61">
        <f t="shared" si="242"/>
        <v>29387.133961816657</v>
      </c>
      <c r="G697" s="61">
        <f t="shared" si="242"/>
        <v>6360.5641890942816</v>
      </c>
      <c r="H697" s="61">
        <f t="shared" si="242"/>
        <v>3435.3752199999999</v>
      </c>
      <c r="I697" s="61">
        <f t="shared" si="242"/>
        <v>1859.65398</v>
      </c>
      <c r="J697" s="61">
        <f t="shared" si="242"/>
        <v>701.76940999999999</v>
      </c>
      <c r="K697" s="100"/>
      <c r="L697" s="100"/>
      <c r="M697" s="100"/>
      <c r="N697" s="100"/>
      <c r="O697" s="100"/>
      <c r="P697" s="100"/>
      <c r="Q697" s="100"/>
      <c r="R697" s="100"/>
      <c r="S697" s="100"/>
      <c r="T697" s="100"/>
      <c r="U697" s="100"/>
      <c r="V697" s="100"/>
      <c r="W697" s="100"/>
    </row>
    <row r="698" spans="1:23" ht="12.75" x14ac:dyDescent="0.2">
      <c r="A698" s="99" t="s">
        <v>3</v>
      </c>
      <c r="B698" s="99"/>
      <c r="C698" s="99"/>
      <c r="D698" s="99"/>
      <c r="E698" s="60">
        <f t="shared" si="240"/>
        <v>524018.48366999999</v>
      </c>
      <c r="F698" s="61">
        <f t="shared" si="242"/>
        <v>262009.24183000001</v>
      </c>
      <c r="G698" s="61">
        <f t="shared" si="242"/>
        <v>262009.24184</v>
      </c>
      <c r="H698" s="61">
        <f t="shared" si="242"/>
        <v>0</v>
      </c>
      <c r="I698" s="61">
        <f t="shared" si="242"/>
        <v>0</v>
      </c>
      <c r="J698" s="61">
        <f t="shared" si="242"/>
        <v>0</v>
      </c>
      <c r="K698" s="100"/>
      <c r="L698" s="100"/>
      <c r="M698" s="100"/>
      <c r="N698" s="100"/>
      <c r="O698" s="100"/>
      <c r="P698" s="100"/>
      <c r="Q698" s="100"/>
      <c r="R698" s="100"/>
      <c r="S698" s="100"/>
      <c r="T698" s="100"/>
      <c r="U698" s="100"/>
      <c r="V698" s="100"/>
      <c r="W698" s="100"/>
    </row>
    <row r="699" spans="1:23" x14ac:dyDescent="0.4">
      <c r="A699" s="15"/>
      <c r="B699" s="15"/>
      <c r="C699" s="16"/>
      <c r="D699" s="15"/>
      <c r="E699" s="17"/>
      <c r="F699" s="32"/>
      <c r="G699" s="18"/>
      <c r="H699" s="18"/>
      <c r="I699" s="4"/>
      <c r="J699" s="4"/>
      <c r="U699" s="27"/>
    </row>
    <row r="700" spans="1:23" x14ac:dyDescent="0.4">
      <c r="A700" s="22"/>
      <c r="B700" s="22"/>
      <c r="C700" s="25"/>
      <c r="D700" s="25"/>
      <c r="E700" s="39" t="s">
        <v>227</v>
      </c>
      <c r="F700" s="20">
        <v>2750000</v>
      </c>
      <c r="G700" s="19">
        <v>1500000</v>
      </c>
      <c r="H700" s="19">
        <v>1500000</v>
      </c>
    </row>
    <row r="701" spans="1:23" ht="13.5" customHeight="1" x14ac:dyDescent="0.4">
      <c r="A701" s="22"/>
      <c r="B701" s="22"/>
      <c r="C701" s="23"/>
      <c r="D701" s="21"/>
      <c r="E701" s="24"/>
      <c r="F701" s="33"/>
      <c r="G701" s="22"/>
      <c r="H701" s="22"/>
    </row>
    <row r="702" spans="1:23" ht="36" hidden="1" customHeight="1" x14ac:dyDescent="0.4">
      <c r="A702" s="94" t="s">
        <v>479</v>
      </c>
      <c r="B702" s="94"/>
      <c r="C702" s="94"/>
      <c r="D702" s="94"/>
      <c r="E702" s="29" t="e">
        <f>SUM(E703:E712)</f>
        <v>#REF!</v>
      </c>
      <c r="F702" s="36"/>
      <c r="G702" s="22"/>
      <c r="H702" s="22"/>
    </row>
    <row r="703" spans="1:23" ht="15.75" hidden="1" customHeight="1" x14ac:dyDescent="0.4">
      <c r="A703" s="28" t="s">
        <v>475</v>
      </c>
      <c r="B703" s="95" t="s">
        <v>480</v>
      </c>
      <c r="C703" s="96"/>
      <c r="D703" s="97"/>
      <c r="E703" s="29" t="e">
        <f>#REF!</f>
        <v>#REF!</v>
      </c>
      <c r="F703" s="36"/>
      <c r="G703" s="22"/>
      <c r="H703" s="22"/>
    </row>
    <row r="704" spans="1:23" ht="15.75" hidden="1" customHeight="1" x14ac:dyDescent="0.4">
      <c r="A704" s="28" t="s">
        <v>474</v>
      </c>
      <c r="B704" s="95" t="s">
        <v>481</v>
      </c>
      <c r="C704" s="96"/>
      <c r="D704" s="97"/>
      <c r="E704" s="29" t="e">
        <f>#REF!+#REF!+E62+E126+E134+E142</f>
        <v>#REF!</v>
      </c>
      <c r="F704" s="36"/>
      <c r="G704" s="22"/>
      <c r="H704" s="22"/>
    </row>
    <row r="705" spans="1:8" ht="44.25" hidden="1" customHeight="1" x14ac:dyDescent="0.4">
      <c r="A705" s="28" t="s">
        <v>477</v>
      </c>
      <c r="B705" s="95" t="s">
        <v>482</v>
      </c>
      <c r="C705" s="96"/>
      <c r="D705" s="97"/>
      <c r="E705" s="29">
        <f>E316</f>
        <v>874914.885549</v>
      </c>
      <c r="F705" s="36"/>
      <c r="G705" s="22"/>
      <c r="H705" s="22"/>
    </row>
    <row r="706" spans="1:8" ht="43.5" hidden="1" customHeight="1" x14ac:dyDescent="0.4">
      <c r="A706" s="28" t="s">
        <v>471</v>
      </c>
      <c r="B706" s="95" t="s">
        <v>483</v>
      </c>
      <c r="C706" s="96"/>
      <c r="D706" s="97"/>
      <c r="E706" s="29" t="e">
        <f>#REF!+#REF!+E628+E636+E644+#REF!+E652+E660+E668</f>
        <v>#REF!</v>
      </c>
      <c r="F706" s="36"/>
      <c r="G706" s="22"/>
      <c r="H706" s="22"/>
    </row>
    <row r="707" spans="1:8" ht="15.75" hidden="1" customHeight="1" x14ac:dyDescent="0.4">
      <c r="A707" s="28" t="s">
        <v>472</v>
      </c>
      <c r="B707" s="95" t="s">
        <v>485</v>
      </c>
      <c r="C707" s="96"/>
      <c r="D707" s="97"/>
      <c r="E707" s="29">
        <f>E338+E378</f>
        <v>10732.810100000001</v>
      </c>
      <c r="F707" s="36"/>
      <c r="G707" s="22"/>
      <c r="H707" s="22"/>
    </row>
    <row r="708" spans="1:8" ht="28.5" hidden="1" customHeight="1" x14ac:dyDescent="0.4">
      <c r="A708" s="28" t="s">
        <v>500</v>
      </c>
      <c r="B708" s="95" t="s">
        <v>486</v>
      </c>
      <c r="C708" s="96"/>
      <c r="D708" s="97"/>
      <c r="E708" s="29">
        <f>E682+E690</f>
        <v>8887.9604099999997</v>
      </c>
      <c r="F708" s="36"/>
      <c r="G708" s="22"/>
      <c r="H708" s="22"/>
    </row>
    <row r="709" spans="1:8" ht="15.75" hidden="1" customHeight="1" x14ac:dyDescent="0.4">
      <c r="A709" s="28" t="s">
        <v>484</v>
      </c>
      <c r="B709" s="95" t="s">
        <v>487</v>
      </c>
      <c r="C709" s="96"/>
      <c r="D709" s="97"/>
      <c r="E709" s="29" t="e">
        <f>#REF!</f>
        <v>#REF!</v>
      </c>
      <c r="F709" s="36"/>
      <c r="G709" s="22"/>
      <c r="H709" s="22"/>
    </row>
    <row r="710" spans="1:8" ht="42" hidden="1" customHeight="1" x14ac:dyDescent="0.4">
      <c r="A710" s="28" t="s">
        <v>473</v>
      </c>
      <c r="B710" s="95" t="s">
        <v>488</v>
      </c>
      <c r="C710" s="96"/>
      <c r="D710" s="97"/>
      <c r="E710" s="29">
        <f>E16</f>
        <v>407510.17499999999</v>
      </c>
      <c r="F710" s="36"/>
      <c r="G710" s="22"/>
      <c r="H710" s="22"/>
    </row>
    <row r="711" spans="1:8" ht="54" hidden="1" customHeight="1" x14ac:dyDescent="0.4">
      <c r="A711" s="28" t="s">
        <v>470</v>
      </c>
      <c r="B711" s="95" t="s">
        <v>489</v>
      </c>
      <c r="C711" s="96"/>
      <c r="D711" s="97"/>
      <c r="E711" s="29">
        <f>E38+E46+E70+E78+E86+E94+E102+E110+E118</f>
        <v>1180853.7267</v>
      </c>
      <c r="F711" s="36"/>
      <c r="G711" s="22"/>
      <c r="H711" s="22"/>
    </row>
    <row r="712" spans="1:8" ht="15.75" hidden="1" customHeight="1" x14ac:dyDescent="0.4">
      <c r="A712" s="28" t="s">
        <v>478</v>
      </c>
      <c r="B712" s="95" t="s">
        <v>490</v>
      </c>
      <c r="C712" s="96"/>
      <c r="D712" s="97"/>
      <c r="E712" s="29" t="e">
        <f>#REF!+E208+#REF!+#REF!+#REF!+#REF!+#REF!+#REF!+#REF!+#REF!</f>
        <v>#REF!</v>
      </c>
      <c r="F712" s="36"/>
      <c r="G712" s="22"/>
      <c r="H712" s="22"/>
    </row>
    <row r="713" spans="1:8" ht="15.75" hidden="1" customHeight="1" x14ac:dyDescent="0.4">
      <c r="A713" s="22"/>
      <c r="B713" s="22"/>
      <c r="C713" s="23"/>
      <c r="D713" s="21"/>
      <c r="E713" s="24"/>
      <c r="F713" s="33"/>
      <c r="G713" s="22"/>
      <c r="H713" s="22"/>
    </row>
    <row r="714" spans="1:8" ht="9.75" hidden="1" customHeight="1" x14ac:dyDescent="0.4">
      <c r="A714" s="22"/>
      <c r="B714" s="22"/>
      <c r="C714" s="23"/>
      <c r="D714" s="21"/>
      <c r="E714" s="24"/>
      <c r="F714" s="33"/>
      <c r="G714" s="22"/>
      <c r="H714" s="22"/>
    </row>
    <row r="715" spans="1:8" ht="9.75" hidden="1" customHeight="1" x14ac:dyDescent="0.4">
      <c r="A715" s="22"/>
      <c r="B715" s="22"/>
      <c r="C715" s="23"/>
      <c r="D715" s="21"/>
      <c r="E715" s="24"/>
      <c r="F715" s="33"/>
      <c r="G715" s="22"/>
      <c r="H715" s="22"/>
    </row>
    <row r="716" spans="1:8" ht="87.75" hidden="1" customHeight="1" x14ac:dyDescent="0.4">
      <c r="A716" s="22"/>
      <c r="B716" s="22"/>
      <c r="C716" s="23"/>
      <c r="D716" s="21"/>
      <c r="E716" s="24"/>
      <c r="F716" s="33"/>
      <c r="G716" s="22"/>
      <c r="H716" s="22"/>
    </row>
    <row r="717" spans="1:8" ht="26.25" hidden="1" customHeight="1" x14ac:dyDescent="0.4">
      <c r="A717" s="22"/>
      <c r="B717" s="22"/>
      <c r="C717" s="25"/>
      <c r="D717" s="107" t="s">
        <v>451</v>
      </c>
      <c r="E717" s="107"/>
      <c r="F717" s="33"/>
      <c r="G717" s="22"/>
      <c r="H717" s="22"/>
    </row>
    <row r="718" spans="1:8" hidden="1" x14ac:dyDescent="0.4">
      <c r="A718" s="22"/>
      <c r="B718" s="22"/>
      <c r="C718" s="25"/>
      <c r="D718" s="103" t="s">
        <v>450</v>
      </c>
      <c r="E718" s="103"/>
      <c r="F718" s="31"/>
      <c r="G718" s="5"/>
      <c r="H718" s="22"/>
    </row>
    <row r="719" spans="1:8" hidden="1" x14ac:dyDescent="0.4">
      <c r="A719" s="22"/>
      <c r="B719" s="22"/>
      <c r="C719" s="25"/>
      <c r="D719" s="104" t="s">
        <v>452</v>
      </c>
      <c r="E719" s="104"/>
      <c r="F719" s="31"/>
      <c r="G719" s="22"/>
      <c r="H719" s="22"/>
    </row>
    <row r="720" spans="1:8" hidden="1" x14ac:dyDescent="0.4">
      <c r="A720" s="22"/>
      <c r="B720" s="22"/>
      <c r="C720" s="25"/>
      <c r="D720" s="105" t="s">
        <v>494</v>
      </c>
      <c r="E720" s="105"/>
      <c r="F720" s="35"/>
      <c r="G720" s="5"/>
      <c r="H720" s="22"/>
    </row>
    <row r="721" spans="1:9" hidden="1" x14ac:dyDescent="0.4">
      <c r="A721" s="22"/>
      <c r="B721" s="22"/>
      <c r="C721" s="25"/>
      <c r="D721" s="105" t="s">
        <v>493</v>
      </c>
      <c r="E721" s="105"/>
      <c r="F721" s="31"/>
      <c r="G721" s="5"/>
      <c r="H721" s="22"/>
    </row>
    <row r="722" spans="1:9" ht="26.25" hidden="1" customHeight="1" x14ac:dyDescent="0.4">
      <c r="A722" s="22"/>
      <c r="B722" s="22"/>
      <c r="C722" s="25"/>
      <c r="D722" s="106" t="s">
        <v>495</v>
      </c>
      <c r="E722" s="106"/>
      <c r="F722" s="35"/>
      <c r="G722" s="5"/>
      <c r="H722" s="22"/>
    </row>
    <row r="723" spans="1:9" hidden="1" x14ac:dyDescent="0.4">
      <c r="A723" s="22"/>
      <c r="B723" s="22"/>
      <c r="C723" s="25"/>
      <c r="D723" s="106" t="s">
        <v>496</v>
      </c>
      <c r="E723" s="106"/>
      <c r="F723" s="35"/>
      <c r="G723" s="5"/>
      <c r="H723" s="22"/>
    </row>
    <row r="724" spans="1:9" hidden="1" x14ac:dyDescent="0.4">
      <c r="A724" s="22"/>
      <c r="B724" s="22"/>
      <c r="C724" s="25"/>
      <c r="D724" s="101">
        <v>4</v>
      </c>
      <c r="E724" s="101"/>
      <c r="F724" s="35"/>
      <c r="G724" s="22"/>
      <c r="H724" s="22"/>
    </row>
    <row r="725" spans="1:9" x14ac:dyDescent="0.4">
      <c r="A725" s="22"/>
      <c r="B725" s="22"/>
      <c r="C725" s="25"/>
      <c r="D725" s="102"/>
      <c r="E725" s="102"/>
      <c r="F725" s="33"/>
      <c r="G725" s="37"/>
      <c r="H725" s="37"/>
      <c r="I725" s="37"/>
    </row>
    <row r="726" spans="1:9" x14ac:dyDescent="0.4">
      <c r="D726" s="102"/>
      <c r="E726" s="102"/>
    </row>
    <row r="727" spans="1:9" x14ac:dyDescent="0.4">
      <c r="D727" s="102"/>
      <c r="E727" s="102"/>
    </row>
    <row r="728" spans="1:9" x14ac:dyDescent="0.4">
      <c r="D728" s="102"/>
      <c r="E728" s="102"/>
    </row>
  </sheetData>
  <mergeCells count="1912">
    <mergeCell ref="D724:E724"/>
    <mergeCell ref="D725:E725"/>
    <mergeCell ref="D726:E726"/>
    <mergeCell ref="D727:E727"/>
    <mergeCell ref="D728:E728"/>
    <mergeCell ref="D718:E718"/>
    <mergeCell ref="D719:E719"/>
    <mergeCell ref="D720:E720"/>
    <mergeCell ref="D721:E721"/>
    <mergeCell ref="D722:E722"/>
    <mergeCell ref="D723:E723"/>
    <mergeCell ref="B708:D708"/>
    <mergeCell ref="B709:D709"/>
    <mergeCell ref="B710:D710"/>
    <mergeCell ref="B711:D711"/>
    <mergeCell ref="B712:D712"/>
    <mergeCell ref="D717:E717"/>
    <mergeCell ref="A702:D702"/>
    <mergeCell ref="B703:D703"/>
    <mergeCell ref="B704:D704"/>
    <mergeCell ref="B705:D705"/>
    <mergeCell ref="B706:D706"/>
    <mergeCell ref="B707:D707"/>
    <mergeCell ref="A693:W693"/>
    <mergeCell ref="A694:D694"/>
    <mergeCell ref="K694:W698"/>
    <mergeCell ref="A695:D695"/>
    <mergeCell ref="A696:D696"/>
    <mergeCell ref="A697:D697"/>
    <mergeCell ref="A698:D698"/>
    <mergeCell ref="V687:V692"/>
    <mergeCell ref="W687:W692"/>
    <mergeCell ref="C688:D688"/>
    <mergeCell ref="C689:D689"/>
    <mergeCell ref="C690:D690"/>
    <mergeCell ref="C691:D691"/>
    <mergeCell ref="C692:D692"/>
    <mergeCell ref="P687:P692"/>
    <mergeCell ref="Q687:Q692"/>
    <mergeCell ref="R687:R692"/>
    <mergeCell ref="S687:S692"/>
    <mergeCell ref="T687:T692"/>
    <mergeCell ref="U687:U692"/>
    <mergeCell ref="A685:A692"/>
    <mergeCell ref="B685:B692"/>
    <mergeCell ref="C685:W685"/>
    <mergeCell ref="C686:W686"/>
    <mergeCell ref="C687:I687"/>
    <mergeCell ref="K687:K692"/>
    <mergeCell ref="L687:L692"/>
    <mergeCell ref="M687:M692"/>
    <mergeCell ref="N687:N692"/>
    <mergeCell ref="O687:O692"/>
    <mergeCell ref="V679:V684"/>
    <mergeCell ref="W679:W684"/>
    <mergeCell ref="C680:D680"/>
    <mergeCell ref="C681:D681"/>
    <mergeCell ref="C682:D682"/>
    <mergeCell ref="C683:D683"/>
    <mergeCell ref="C684:D684"/>
    <mergeCell ref="P679:P684"/>
    <mergeCell ref="Q679:Q684"/>
    <mergeCell ref="R679:R684"/>
    <mergeCell ref="S679:S684"/>
    <mergeCell ref="T679:T684"/>
    <mergeCell ref="U679:U684"/>
    <mergeCell ref="A677:A684"/>
    <mergeCell ref="B677:B684"/>
    <mergeCell ref="C677:W677"/>
    <mergeCell ref="C678:W678"/>
    <mergeCell ref="C679:I679"/>
    <mergeCell ref="K679:K684"/>
    <mergeCell ref="L679:L684"/>
    <mergeCell ref="M679:M684"/>
    <mergeCell ref="N679:N684"/>
    <mergeCell ref="O679:O684"/>
    <mergeCell ref="A671:A676"/>
    <mergeCell ref="B671:B676"/>
    <mergeCell ref="C671:W671"/>
    <mergeCell ref="C672:D672"/>
    <mergeCell ref="K672:W676"/>
    <mergeCell ref="C673:D673"/>
    <mergeCell ref="C674:D674"/>
    <mergeCell ref="C675:D675"/>
    <mergeCell ref="C676:D676"/>
    <mergeCell ref="V665:V670"/>
    <mergeCell ref="W665:W670"/>
    <mergeCell ref="C666:D666"/>
    <mergeCell ref="C667:D667"/>
    <mergeCell ref="C668:D668"/>
    <mergeCell ref="C669:D669"/>
    <mergeCell ref="C670:D670"/>
    <mergeCell ref="P665:P670"/>
    <mergeCell ref="Q665:Q670"/>
    <mergeCell ref="R665:R670"/>
    <mergeCell ref="S665:S670"/>
    <mergeCell ref="T665:T670"/>
    <mergeCell ref="U665:U670"/>
    <mergeCell ref="A663:A670"/>
    <mergeCell ref="B663:B670"/>
    <mergeCell ref="C663:W663"/>
    <mergeCell ref="C664:W664"/>
    <mergeCell ref="C665:I665"/>
    <mergeCell ref="K665:K670"/>
    <mergeCell ref="L665:L670"/>
    <mergeCell ref="M665:M670"/>
    <mergeCell ref="N665:N670"/>
    <mergeCell ref="O665:O670"/>
    <mergeCell ref="V657:V662"/>
    <mergeCell ref="W657:W662"/>
    <mergeCell ref="C658:D658"/>
    <mergeCell ref="C659:D659"/>
    <mergeCell ref="C660:D660"/>
    <mergeCell ref="C661:D661"/>
    <mergeCell ref="C662:D662"/>
    <mergeCell ref="P657:P662"/>
    <mergeCell ref="Q657:Q662"/>
    <mergeCell ref="R657:R662"/>
    <mergeCell ref="S657:S662"/>
    <mergeCell ref="T657:T662"/>
    <mergeCell ref="U657:U662"/>
    <mergeCell ref="A655:A662"/>
    <mergeCell ref="B655:B662"/>
    <mergeCell ref="C655:W655"/>
    <mergeCell ref="C656:W656"/>
    <mergeCell ref="C657:I657"/>
    <mergeCell ref="K657:K662"/>
    <mergeCell ref="L657:L662"/>
    <mergeCell ref="M657:M662"/>
    <mergeCell ref="N657:N662"/>
    <mergeCell ref="O657:O662"/>
    <mergeCell ref="V649:V654"/>
    <mergeCell ref="W649:W654"/>
    <mergeCell ref="C650:D650"/>
    <mergeCell ref="C651:D651"/>
    <mergeCell ref="C652:D652"/>
    <mergeCell ref="C653:D653"/>
    <mergeCell ref="C654:D654"/>
    <mergeCell ref="P649:P654"/>
    <mergeCell ref="Q649:Q654"/>
    <mergeCell ref="R649:R654"/>
    <mergeCell ref="S649:S654"/>
    <mergeCell ref="T649:T654"/>
    <mergeCell ref="U649:U654"/>
    <mergeCell ref="A647:A654"/>
    <mergeCell ref="B647:B654"/>
    <mergeCell ref="C647:W647"/>
    <mergeCell ref="C648:W648"/>
    <mergeCell ref="C649:I649"/>
    <mergeCell ref="K649:K654"/>
    <mergeCell ref="L649:L654"/>
    <mergeCell ref="M649:M654"/>
    <mergeCell ref="N649:N654"/>
    <mergeCell ref="O649:O654"/>
    <mergeCell ref="V641:V646"/>
    <mergeCell ref="W641:W646"/>
    <mergeCell ref="C642:D642"/>
    <mergeCell ref="C643:D643"/>
    <mergeCell ref="C644:D644"/>
    <mergeCell ref="C645:D645"/>
    <mergeCell ref="C646:D646"/>
    <mergeCell ref="P641:P646"/>
    <mergeCell ref="Q641:Q646"/>
    <mergeCell ref="R641:R646"/>
    <mergeCell ref="S641:S646"/>
    <mergeCell ref="T641:T646"/>
    <mergeCell ref="U641:U646"/>
    <mergeCell ref="A639:A646"/>
    <mergeCell ref="B639:B646"/>
    <mergeCell ref="C639:W639"/>
    <mergeCell ref="C640:W640"/>
    <mergeCell ref="C641:I641"/>
    <mergeCell ref="K641:K646"/>
    <mergeCell ref="L641:L646"/>
    <mergeCell ref="M641:M646"/>
    <mergeCell ref="N641:N646"/>
    <mergeCell ref="O641:O646"/>
    <mergeCell ref="V633:V638"/>
    <mergeCell ref="W633:W638"/>
    <mergeCell ref="C634:D634"/>
    <mergeCell ref="C635:D635"/>
    <mergeCell ref="C636:D636"/>
    <mergeCell ref="C637:D637"/>
    <mergeCell ref="C638:D638"/>
    <mergeCell ref="P633:P638"/>
    <mergeCell ref="Q633:Q638"/>
    <mergeCell ref="R633:R638"/>
    <mergeCell ref="S633:S638"/>
    <mergeCell ref="T633:T638"/>
    <mergeCell ref="U633:U638"/>
    <mergeCell ref="A631:A638"/>
    <mergeCell ref="B631:B638"/>
    <mergeCell ref="C631:W631"/>
    <mergeCell ref="C632:W632"/>
    <mergeCell ref="C633:I633"/>
    <mergeCell ref="K633:K638"/>
    <mergeCell ref="L633:L638"/>
    <mergeCell ref="M633:M638"/>
    <mergeCell ref="N633:N638"/>
    <mergeCell ref="O633:O638"/>
    <mergeCell ref="V625:V630"/>
    <mergeCell ref="W625:W630"/>
    <mergeCell ref="C626:D626"/>
    <mergeCell ref="C627:D627"/>
    <mergeCell ref="C628:D628"/>
    <mergeCell ref="C629:D629"/>
    <mergeCell ref="C630:D630"/>
    <mergeCell ref="P625:P630"/>
    <mergeCell ref="Q625:Q630"/>
    <mergeCell ref="R625:R630"/>
    <mergeCell ref="S625:S630"/>
    <mergeCell ref="T625:T630"/>
    <mergeCell ref="U625:U630"/>
    <mergeCell ref="A623:A630"/>
    <mergeCell ref="B623:B630"/>
    <mergeCell ref="C623:W623"/>
    <mergeCell ref="C624:W624"/>
    <mergeCell ref="C625:I625"/>
    <mergeCell ref="K625:K630"/>
    <mergeCell ref="L625:L630"/>
    <mergeCell ref="M625:M630"/>
    <mergeCell ref="N625:N630"/>
    <mergeCell ref="O625:O630"/>
    <mergeCell ref="A617:A622"/>
    <mergeCell ref="B617:B622"/>
    <mergeCell ref="C617:W617"/>
    <mergeCell ref="C618:D618"/>
    <mergeCell ref="K618:W622"/>
    <mergeCell ref="C619:D619"/>
    <mergeCell ref="C620:D620"/>
    <mergeCell ref="C621:D621"/>
    <mergeCell ref="C622:D622"/>
    <mergeCell ref="V611:V616"/>
    <mergeCell ref="W611:W616"/>
    <mergeCell ref="C612:D612"/>
    <mergeCell ref="C613:D613"/>
    <mergeCell ref="C614:D614"/>
    <mergeCell ref="C615:D615"/>
    <mergeCell ref="C616:D616"/>
    <mergeCell ref="P611:P616"/>
    <mergeCell ref="Q611:Q616"/>
    <mergeCell ref="R611:R616"/>
    <mergeCell ref="S611:S616"/>
    <mergeCell ref="T611:T616"/>
    <mergeCell ref="U611:U616"/>
    <mergeCell ref="A609:A616"/>
    <mergeCell ref="B609:B616"/>
    <mergeCell ref="C609:W609"/>
    <mergeCell ref="C610:W610"/>
    <mergeCell ref="C611:I611"/>
    <mergeCell ref="K611:K616"/>
    <mergeCell ref="L611:L616"/>
    <mergeCell ref="M611:M616"/>
    <mergeCell ref="N611:N616"/>
    <mergeCell ref="O611:O616"/>
    <mergeCell ref="V603:V608"/>
    <mergeCell ref="W603:W608"/>
    <mergeCell ref="C604:D604"/>
    <mergeCell ref="C605:D605"/>
    <mergeCell ref="C606:D606"/>
    <mergeCell ref="C607:D607"/>
    <mergeCell ref="C608:D608"/>
    <mergeCell ref="P603:P608"/>
    <mergeCell ref="Q603:Q608"/>
    <mergeCell ref="R603:R608"/>
    <mergeCell ref="S603:S608"/>
    <mergeCell ref="T603:T608"/>
    <mergeCell ref="U603:U608"/>
    <mergeCell ref="A601:A608"/>
    <mergeCell ref="B601:B608"/>
    <mergeCell ref="C601:W601"/>
    <mergeCell ref="C602:W602"/>
    <mergeCell ref="C603:I603"/>
    <mergeCell ref="K603:K608"/>
    <mergeCell ref="L603:L608"/>
    <mergeCell ref="M603:M608"/>
    <mergeCell ref="N603:N608"/>
    <mergeCell ref="O603:O608"/>
    <mergeCell ref="A595:A600"/>
    <mergeCell ref="B595:B600"/>
    <mergeCell ref="C595:W595"/>
    <mergeCell ref="C596:D596"/>
    <mergeCell ref="K596:W600"/>
    <mergeCell ref="C597:D597"/>
    <mergeCell ref="C598:D598"/>
    <mergeCell ref="C599:D599"/>
    <mergeCell ref="C600:D600"/>
    <mergeCell ref="V589:V594"/>
    <mergeCell ref="W589:W594"/>
    <mergeCell ref="C590:D590"/>
    <mergeCell ref="C591:D591"/>
    <mergeCell ref="C592:D592"/>
    <mergeCell ref="C593:D593"/>
    <mergeCell ref="C594:D594"/>
    <mergeCell ref="P589:P594"/>
    <mergeCell ref="Q589:Q594"/>
    <mergeCell ref="R589:R594"/>
    <mergeCell ref="S589:S594"/>
    <mergeCell ref="T589:T594"/>
    <mergeCell ref="U589:U594"/>
    <mergeCell ref="A587:A594"/>
    <mergeCell ref="B587:B594"/>
    <mergeCell ref="C587:W587"/>
    <mergeCell ref="C588:W588"/>
    <mergeCell ref="C589:I589"/>
    <mergeCell ref="K589:K594"/>
    <mergeCell ref="L589:L594"/>
    <mergeCell ref="M589:M594"/>
    <mergeCell ref="N589:N594"/>
    <mergeCell ref="O589:O594"/>
    <mergeCell ref="V581:V586"/>
    <mergeCell ref="W581:W586"/>
    <mergeCell ref="C582:D582"/>
    <mergeCell ref="C583:D583"/>
    <mergeCell ref="C584:D584"/>
    <mergeCell ref="C585:D585"/>
    <mergeCell ref="C586:D586"/>
    <mergeCell ref="P581:P586"/>
    <mergeCell ref="Q581:Q586"/>
    <mergeCell ref="R581:R586"/>
    <mergeCell ref="S581:S586"/>
    <mergeCell ref="T581:T586"/>
    <mergeCell ref="U581:U586"/>
    <mergeCell ref="A579:A586"/>
    <mergeCell ref="B579:B586"/>
    <mergeCell ref="C579:W579"/>
    <mergeCell ref="C580:W580"/>
    <mergeCell ref="C581:I581"/>
    <mergeCell ref="K581:K586"/>
    <mergeCell ref="L581:L586"/>
    <mergeCell ref="M581:M586"/>
    <mergeCell ref="N581:N586"/>
    <mergeCell ref="O581:O586"/>
    <mergeCell ref="V573:V578"/>
    <mergeCell ref="W573:W578"/>
    <mergeCell ref="C574:D574"/>
    <mergeCell ref="C575:D575"/>
    <mergeCell ref="C576:D576"/>
    <mergeCell ref="C577:D577"/>
    <mergeCell ref="C578:D578"/>
    <mergeCell ref="P573:P578"/>
    <mergeCell ref="Q573:Q578"/>
    <mergeCell ref="R573:R578"/>
    <mergeCell ref="S573:S578"/>
    <mergeCell ref="T573:T578"/>
    <mergeCell ref="U573:U578"/>
    <mergeCell ref="A571:A578"/>
    <mergeCell ref="B571:B578"/>
    <mergeCell ref="C571:W571"/>
    <mergeCell ref="C572:W572"/>
    <mergeCell ref="C573:I573"/>
    <mergeCell ref="K573:K578"/>
    <mergeCell ref="L573:L578"/>
    <mergeCell ref="M573:M578"/>
    <mergeCell ref="N573:N578"/>
    <mergeCell ref="O573:O578"/>
    <mergeCell ref="V565:V570"/>
    <mergeCell ref="W565:W570"/>
    <mergeCell ref="C566:D566"/>
    <mergeCell ref="C567:D567"/>
    <mergeCell ref="C568:D568"/>
    <mergeCell ref="C569:D569"/>
    <mergeCell ref="C570:D570"/>
    <mergeCell ref="P565:P570"/>
    <mergeCell ref="Q565:Q570"/>
    <mergeCell ref="R565:R570"/>
    <mergeCell ref="S565:S570"/>
    <mergeCell ref="T565:T570"/>
    <mergeCell ref="U565:U570"/>
    <mergeCell ref="A563:A570"/>
    <mergeCell ref="B563:B570"/>
    <mergeCell ref="C563:W563"/>
    <mergeCell ref="C564:W564"/>
    <mergeCell ref="C565:I565"/>
    <mergeCell ref="K565:K570"/>
    <mergeCell ref="L565:L570"/>
    <mergeCell ref="M565:M570"/>
    <mergeCell ref="N565:N570"/>
    <mergeCell ref="O565:O570"/>
    <mergeCell ref="V557:V562"/>
    <mergeCell ref="W557:W562"/>
    <mergeCell ref="C558:D558"/>
    <mergeCell ref="C559:D559"/>
    <mergeCell ref="C560:D560"/>
    <mergeCell ref="C561:D561"/>
    <mergeCell ref="C562:D562"/>
    <mergeCell ref="P557:P562"/>
    <mergeCell ref="Q557:Q562"/>
    <mergeCell ref="R557:R562"/>
    <mergeCell ref="S557:S562"/>
    <mergeCell ref="T557:T562"/>
    <mergeCell ref="U557:U562"/>
    <mergeCell ref="A555:A562"/>
    <mergeCell ref="B555:B562"/>
    <mergeCell ref="C555:W555"/>
    <mergeCell ref="C556:W556"/>
    <mergeCell ref="C557:I557"/>
    <mergeCell ref="K557:K562"/>
    <mergeCell ref="L557:L562"/>
    <mergeCell ref="M557:M562"/>
    <mergeCell ref="N557:N562"/>
    <mergeCell ref="O557:O562"/>
    <mergeCell ref="V549:V554"/>
    <mergeCell ref="W549:W554"/>
    <mergeCell ref="C550:D550"/>
    <mergeCell ref="C551:D551"/>
    <mergeCell ref="C552:D552"/>
    <mergeCell ref="C553:D553"/>
    <mergeCell ref="C554:D554"/>
    <mergeCell ref="P549:P554"/>
    <mergeCell ref="Q549:Q554"/>
    <mergeCell ref="R549:R554"/>
    <mergeCell ref="S549:S554"/>
    <mergeCell ref="T549:T554"/>
    <mergeCell ref="U549:U554"/>
    <mergeCell ref="A547:A554"/>
    <mergeCell ref="B547:B554"/>
    <mergeCell ref="C547:W547"/>
    <mergeCell ref="C548:W548"/>
    <mergeCell ref="C549:I549"/>
    <mergeCell ref="K549:K554"/>
    <mergeCell ref="L549:L554"/>
    <mergeCell ref="M549:M554"/>
    <mergeCell ref="N549:N554"/>
    <mergeCell ref="O549:O554"/>
    <mergeCell ref="V541:V546"/>
    <mergeCell ref="W541:W546"/>
    <mergeCell ref="C542:D542"/>
    <mergeCell ref="C543:D543"/>
    <mergeCell ref="C544:D544"/>
    <mergeCell ref="C545:D545"/>
    <mergeCell ref="C546:D546"/>
    <mergeCell ref="P541:P546"/>
    <mergeCell ref="Q541:Q546"/>
    <mergeCell ref="R541:R546"/>
    <mergeCell ref="S541:S546"/>
    <mergeCell ref="T541:T546"/>
    <mergeCell ref="U541:U546"/>
    <mergeCell ref="A539:A546"/>
    <mergeCell ref="B539:B546"/>
    <mergeCell ref="C539:W539"/>
    <mergeCell ref="C540:W540"/>
    <mergeCell ref="C541:I541"/>
    <mergeCell ref="K541:K546"/>
    <mergeCell ref="L541:L546"/>
    <mergeCell ref="M541:M546"/>
    <mergeCell ref="N541:N546"/>
    <mergeCell ref="O541:O546"/>
    <mergeCell ref="V533:V538"/>
    <mergeCell ref="W533:W538"/>
    <mergeCell ref="C534:D534"/>
    <mergeCell ref="C535:D535"/>
    <mergeCell ref="C536:D536"/>
    <mergeCell ref="C537:D537"/>
    <mergeCell ref="C538:D538"/>
    <mergeCell ref="P533:P538"/>
    <mergeCell ref="Q533:Q538"/>
    <mergeCell ref="R533:R538"/>
    <mergeCell ref="S533:S538"/>
    <mergeCell ref="T533:T538"/>
    <mergeCell ref="U533:U538"/>
    <mergeCell ref="A531:A538"/>
    <mergeCell ref="B531:B538"/>
    <mergeCell ref="C531:W531"/>
    <mergeCell ref="C532:W532"/>
    <mergeCell ref="C533:I533"/>
    <mergeCell ref="K533:K538"/>
    <mergeCell ref="L533:L538"/>
    <mergeCell ref="M533:M538"/>
    <mergeCell ref="N533:N538"/>
    <mergeCell ref="O533:O538"/>
    <mergeCell ref="V525:V530"/>
    <mergeCell ref="W525:W530"/>
    <mergeCell ref="C526:D526"/>
    <mergeCell ref="C527:D527"/>
    <mergeCell ref="C528:D528"/>
    <mergeCell ref="C529:D529"/>
    <mergeCell ref="C530:D530"/>
    <mergeCell ref="P525:P530"/>
    <mergeCell ref="Q525:Q530"/>
    <mergeCell ref="R525:R530"/>
    <mergeCell ref="S525:S530"/>
    <mergeCell ref="T525:T530"/>
    <mergeCell ref="U525:U530"/>
    <mergeCell ref="A523:A530"/>
    <mergeCell ref="B523:B530"/>
    <mergeCell ref="C523:W523"/>
    <mergeCell ref="C524:W524"/>
    <mergeCell ref="C525:I525"/>
    <mergeCell ref="K525:K530"/>
    <mergeCell ref="L525:L530"/>
    <mergeCell ref="M525:M530"/>
    <mergeCell ref="N525:N530"/>
    <mergeCell ref="O525:O530"/>
    <mergeCell ref="V517:V522"/>
    <mergeCell ref="W517:W522"/>
    <mergeCell ref="C518:D518"/>
    <mergeCell ref="C519:D519"/>
    <mergeCell ref="C520:D520"/>
    <mergeCell ref="C521:D521"/>
    <mergeCell ref="C522:D522"/>
    <mergeCell ref="P517:P522"/>
    <mergeCell ref="Q517:Q522"/>
    <mergeCell ref="R517:R522"/>
    <mergeCell ref="S517:S522"/>
    <mergeCell ref="T517:T522"/>
    <mergeCell ref="U517:U522"/>
    <mergeCell ref="A515:A522"/>
    <mergeCell ref="B515:B522"/>
    <mergeCell ref="C515:W515"/>
    <mergeCell ref="C516:W516"/>
    <mergeCell ref="C517:I517"/>
    <mergeCell ref="K517:K522"/>
    <mergeCell ref="L517:L522"/>
    <mergeCell ref="M517:M522"/>
    <mergeCell ref="N517:N522"/>
    <mergeCell ref="O517:O522"/>
    <mergeCell ref="V509:V514"/>
    <mergeCell ref="W509:W514"/>
    <mergeCell ref="C510:D510"/>
    <mergeCell ref="C511:D511"/>
    <mergeCell ref="C512:D512"/>
    <mergeCell ref="C513:D513"/>
    <mergeCell ref="C514:D514"/>
    <mergeCell ref="P509:P514"/>
    <mergeCell ref="Q509:Q514"/>
    <mergeCell ref="R509:R514"/>
    <mergeCell ref="S509:S514"/>
    <mergeCell ref="T509:T514"/>
    <mergeCell ref="U509:U514"/>
    <mergeCell ref="A507:A514"/>
    <mergeCell ref="B507:B514"/>
    <mergeCell ref="C507:W507"/>
    <mergeCell ref="C508:W508"/>
    <mergeCell ref="C509:I509"/>
    <mergeCell ref="K509:K514"/>
    <mergeCell ref="L509:L514"/>
    <mergeCell ref="M509:M514"/>
    <mergeCell ref="N509:N514"/>
    <mergeCell ref="O509:O514"/>
    <mergeCell ref="V501:V506"/>
    <mergeCell ref="W501:W506"/>
    <mergeCell ref="C502:D502"/>
    <mergeCell ref="C503:D503"/>
    <mergeCell ref="C504:D504"/>
    <mergeCell ref="C505:D505"/>
    <mergeCell ref="C506:D506"/>
    <mergeCell ref="P501:P506"/>
    <mergeCell ref="Q501:Q506"/>
    <mergeCell ref="R501:R506"/>
    <mergeCell ref="S501:S506"/>
    <mergeCell ref="T501:T506"/>
    <mergeCell ref="U501:U506"/>
    <mergeCell ref="A499:A506"/>
    <mergeCell ref="B499:B506"/>
    <mergeCell ref="C499:W499"/>
    <mergeCell ref="C500:W500"/>
    <mergeCell ref="C501:I501"/>
    <mergeCell ref="K501:K506"/>
    <mergeCell ref="L501:L506"/>
    <mergeCell ref="M501:M506"/>
    <mergeCell ref="N501:N506"/>
    <mergeCell ref="O501:O506"/>
    <mergeCell ref="V493:V498"/>
    <mergeCell ref="W493:W498"/>
    <mergeCell ref="C494:D494"/>
    <mergeCell ref="C495:D495"/>
    <mergeCell ref="C496:D496"/>
    <mergeCell ref="C497:D497"/>
    <mergeCell ref="C498:D498"/>
    <mergeCell ref="P493:P498"/>
    <mergeCell ref="Q493:Q498"/>
    <mergeCell ref="R493:R498"/>
    <mergeCell ref="S493:S498"/>
    <mergeCell ref="T493:T498"/>
    <mergeCell ref="U493:U498"/>
    <mergeCell ref="A491:A498"/>
    <mergeCell ref="B491:B498"/>
    <mergeCell ref="C491:W491"/>
    <mergeCell ref="C492:W492"/>
    <mergeCell ref="C493:I493"/>
    <mergeCell ref="K493:K498"/>
    <mergeCell ref="L493:L498"/>
    <mergeCell ref="M493:M498"/>
    <mergeCell ref="N493:N498"/>
    <mergeCell ref="O493:O498"/>
    <mergeCell ref="V485:V490"/>
    <mergeCell ref="W485:W490"/>
    <mergeCell ref="C486:D486"/>
    <mergeCell ref="C487:D487"/>
    <mergeCell ref="C488:D488"/>
    <mergeCell ref="C489:D489"/>
    <mergeCell ref="C490:D490"/>
    <mergeCell ref="P485:P490"/>
    <mergeCell ref="Q485:Q490"/>
    <mergeCell ref="R485:R490"/>
    <mergeCell ref="S485:S490"/>
    <mergeCell ref="T485:T490"/>
    <mergeCell ref="U485:U490"/>
    <mergeCell ref="A483:A490"/>
    <mergeCell ref="B483:B490"/>
    <mergeCell ref="C483:W483"/>
    <mergeCell ref="C484:W484"/>
    <mergeCell ref="C485:I485"/>
    <mergeCell ref="K485:K490"/>
    <mergeCell ref="L485:L490"/>
    <mergeCell ref="M485:M490"/>
    <mergeCell ref="N485:N490"/>
    <mergeCell ref="O485:O490"/>
    <mergeCell ref="V477:V482"/>
    <mergeCell ref="W477:W482"/>
    <mergeCell ref="C478:D478"/>
    <mergeCell ref="C479:D479"/>
    <mergeCell ref="C480:D480"/>
    <mergeCell ref="C481:D481"/>
    <mergeCell ref="C482:D482"/>
    <mergeCell ref="P477:P482"/>
    <mergeCell ref="Q477:Q482"/>
    <mergeCell ref="R477:R482"/>
    <mergeCell ref="S477:S482"/>
    <mergeCell ref="T477:T482"/>
    <mergeCell ref="U477:U482"/>
    <mergeCell ref="A475:A482"/>
    <mergeCell ref="B475:B482"/>
    <mergeCell ref="C475:W475"/>
    <mergeCell ref="C476:W476"/>
    <mergeCell ref="C477:I477"/>
    <mergeCell ref="K477:K482"/>
    <mergeCell ref="L477:L482"/>
    <mergeCell ref="M477:M482"/>
    <mergeCell ref="N477:N482"/>
    <mergeCell ref="O477:O482"/>
    <mergeCell ref="V469:V474"/>
    <mergeCell ref="W469:W474"/>
    <mergeCell ref="C470:D470"/>
    <mergeCell ref="C471:D471"/>
    <mergeCell ref="C472:D472"/>
    <mergeCell ref="C473:D473"/>
    <mergeCell ref="C474:D474"/>
    <mergeCell ref="P469:P474"/>
    <mergeCell ref="Q469:Q474"/>
    <mergeCell ref="R469:R474"/>
    <mergeCell ref="S469:S474"/>
    <mergeCell ref="T469:T474"/>
    <mergeCell ref="U469:U474"/>
    <mergeCell ref="A467:A474"/>
    <mergeCell ref="B467:B474"/>
    <mergeCell ref="C467:W467"/>
    <mergeCell ref="C468:W468"/>
    <mergeCell ref="C469:I469"/>
    <mergeCell ref="K469:K474"/>
    <mergeCell ref="L469:L474"/>
    <mergeCell ref="M469:M474"/>
    <mergeCell ref="N469:N474"/>
    <mergeCell ref="O469:O474"/>
    <mergeCell ref="V461:V466"/>
    <mergeCell ref="W461:W466"/>
    <mergeCell ref="C462:D462"/>
    <mergeCell ref="C463:D463"/>
    <mergeCell ref="C464:D464"/>
    <mergeCell ref="C465:D465"/>
    <mergeCell ref="C466:D466"/>
    <mergeCell ref="P461:P466"/>
    <mergeCell ref="Q461:Q466"/>
    <mergeCell ref="R461:R466"/>
    <mergeCell ref="S461:S466"/>
    <mergeCell ref="T461:T466"/>
    <mergeCell ref="U461:U466"/>
    <mergeCell ref="A459:A466"/>
    <mergeCell ref="B459:B466"/>
    <mergeCell ref="C459:W459"/>
    <mergeCell ref="C460:W460"/>
    <mergeCell ref="C461:I461"/>
    <mergeCell ref="K461:K466"/>
    <mergeCell ref="L461:L466"/>
    <mergeCell ref="M461:M466"/>
    <mergeCell ref="N461:N466"/>
    <mergeCell ref="O461:O466"/>
    <mergeCell ref="A453:A458"/>
    <mergeCell ref="B453:B458"/>
    <mergeCell ref="C453:W453"/>
    <mergeCell ref="C454:D454"/>
    <mergeCell ref="K454:W458"/>
    <mergeCell ref="C455:D455"/>
    <mergeCell ref="C456:D456"/>
    <mergeCell ref="C457:D457"/>
    <mergeCell ref="C458:D458"/>
    <mergeCell ref="V447:V452"/>
    <mergeCell ref="W447:W452"/>
    <mergeCell ref="C448:D448"/>
    <mergeCell ref="C449:D449"/>
    <mergeCell ref="C450:D450"/>
    <mergeCell ref="C451:D451"/>
    <mergeCell ref="C452:D452"/>
    <mergeCell ref="P447:P452"/>
    <mergeCell ref="Q447:Q452"/>
    <mergeCell ref="R447:R452"/>
    <mergeCell ref="S447:S452"/>
    <mergeCell ref="T447:T452"/>
    <mergeCell ref="U447:U452"/>
    <mergeCell ref="A445:A452"/>
    <mergeCell ref="B445:B452"/>
    <mergeCell ref="C445:W445"/>
    <mergeCell ref="C446:W446"/>
    <mergeCell ref="C447:I447"/>
    <mergeCell ref="K447:K452"/>
    <mergeCell ref="L447:L452"/>
    <mergeCell ref="M447:M452"/>
    <mergeCell ref="N447:N452"/>
    <mergeCell ref="O447:O452"/>
    <mergeCell ref="V439:V444"/>
    <mergeCell ref="W439:W444"/>
    <mergeCell ref="C440:D440"/>
    <mergeCell ref="C441:D441"/>
    <mergeCell ref="C442:D442"/>
    <mergeCell ref="C443:D443"/>
    <mergeCell ref="C444:D444"/>
    <mergeCell ref="P439:P444"/>
    <mergeCell ref="Q439:Q444"/>
    <mergeCell ref="R439:R444"/>
    <mergeCell ref="S439:S444"/>
    <mergeCell ref="T439:T444"/>
    <mergeCell ref="U439:U444"/>
    <mergeCell ref="A437:A444"/>
    <mergeCell ref="B437:B444"/>
    <mergeCell ref="C437:W437"/>
    <mergeCell ref="C438:W438"/>
    <mergeCell ref="C439:I439"/>
    <mergeCell ref="K439:K444"/>
    <mergeCell ref="L439:L444"/>
    <mergeCell ref="M439:M444"/>
    <mergeCell ref="N439:N444"/>
    <mergeCell ref="O439:O444"/>
    <mergeCell ref="V431:V436"/>
    <mergeCell ref="W431:W436"/>
    <mergeCell ref="C432:D432"/>
    <mergeCell ref="C433:D433"/>
    <mergeCell ref="C434:D434"/>
    <mergeCell ref="C435:D435"/>
    <mergeCell ref="C436:D436"/>
    <mergeCell ref="P431:P436"/>
    <mergeCell ref="Q431:Q436"/>
    <mergeCell ref="R431:R436"/>
    <mergeCell ref="S431:S436"/>
    <mergeCell ref="T431:T436"/>
    <mergeCell ref="U431:U436"/>
    <mergeCell ref="A429:A436"/>
    <mergeCell ref="B429:B436"/>
    <mergeCell ref="C429:W429"/>
    <mergeCell ref="C430:W430"/>
    <mergeCell ref="C431:I431"/>
    <mergeCell ref="K431:K436"/>
    <mergeCell ref="L431:L436"/>
    <mergeCell ref="M431:M436"/>
    <mergeCell ref="N431:N436"/>
    <mergeCell ref="O431:O436"/>
    <mergeCell ref="V423:V428"/>
    <mergeCell ref="W423:W428"/>
    <mergeCell ref="C424:D424"/>
    <mergeCell ref="C425:D425"/>
    <mergeCell ref="C426:D426"/>
    <mergeCell ref="C427:D427"/>
    <mergeCell ref="C428:D428"/>
    <mergeCell ref="P423:P428"/>
    <mergeCell ref="Q423:Q428"/>
    <mergeCell ref="R423:R428"/>
    <mergeCell ref="S423:S428"/>
    <mergeCell ref="T423:T428"/>
    <mergeCell ref="U423:U428"/>
    <mergeCell ref="A421:A428"/>
    <mergeCell ref="B421:B428"/>
    <mergeCell ref="C421:W421"/>
    <mergeCell ref="C422:W422"/>
    <mergeCell ref="C423:I423"/>
    <mergeCell ref="K423:K428"/>
    <mergeCell ref="L423:L428"/>
    <mergeCell ref="M423:M428"/>
    <mergeCell ref="N423:N428"/>
    <mergeCell ref="O423:O428"/>
    <mergeCell ref="V415:V420"/>
    <mergeCell ref="W415:W420"/>
    <mergeCell ref="C416:D416"/>
    <mergeCell ref="C417:D417"/>
    <mergeCell ref="C418:D418"/>
    <mergeCell ref="C419:D419"/>
    <mergeCell ref="C420:D420"/>
    <mergeCell ref="P415:P420"/>
    <mergeCell ref="Q415:Q420"/>
    <mergeCell ref="R415:R420"/>
    <mergeCell ref="S415:S420"/>
    <mergeCell ref="T415:T420"/>
    <mergeCell ref="U415:U420"/>
    <mergeCell ref="A413:A420"/>
    <mergeCell ref="B413:B420"/>
    <mergeCell ref="C413:W413"/>
    <mergeCell ref="C414:W414"/>
    <mergeCell ref="C415:I415"/>
    <mergeCell ref="K415:K420"/>
    <mergeCell ref="L415:L420"/>
    <mergeCell ref="M415:M420"/>
    <mergeCell ref="N415:N420"/>
    <mergeCell ref="O415:O420"/>
    <mergeCell ref="V407:V412"/>
    <mergeCell ref="W407:W412"/>
    <mergeCell ref="C408:D408"/>
    <mergeCell ref="C409:D409"/>
    <mergeCell ref="C410:D410"/>
    <mergeCell ref="C411:D411"/>
    <mergeCell ref="C412:D412"/>
    <mergeCell ref="P407:P412"/>
    <mergeCell ref="Q407:Q412"/>
    <mergeCell ref="R407:R412"/>
    <mergeCell ref="S407:S412"/>
    <mergeCell ref="T407:T412"/>
    <mergeCell ref="U407:U412"/>
    <mergeCell ref="A405:A412"/>
    <mergeCell ref="B405:B412"/>
    <mergeCell ref="C405:W405"/>
    <mergeCell ref="C406:W406"/>
    <mergeCell ref="C407:I407"/>
    <mergeCell ref="K407:K412"/>
    <mergeCell ref="L407:L412"/>
    <mergeCell ref="M407:M412"/>
    <mergeCell ref="N407:N412"/>
    <mergeCell ref="O407:O412"/>
    <mergeCell ref="V399:V404"/>
    <mergeCell ref="W399:W404"/>
    <mergeCell ref="C400:D400"/>
    <mergeCell ref="C401:D401"/>
    <mergeCell ref="C402:D402"/>
    <mergeCell ref="C403:D403"/>
    <mergeCell ref="C404:D404"/>
    <mergeCell ref="P399:P404"/>
    <mergeCell ref="Q399:Q404"/>
    <mergeCell ref="R399:R404"/>
    <mergeCell ref="S399:S404"/>
    <mergeCell ref="T399:T404"/>
    <mergeCell ref="U399:U404"/>
    <mergeCell ref="A397:A404"/>
    <mergeCell ref="B397:B404"/>
    <mergeCell ref="C397:W397"/>
    <mergeCell ref="C398:W398"/>
    <mergeCell ref="C399:I399"/>
    <mergeCell ref="K399:K404"/>
    <mergeCell ref="L399:L404"/>
    <mergeCell ref="M399:M404"/>
    <mergeCell ref="N399:N404"/>
    <mergeCell ref="O399:O404"/>
    <mergeCell ref="V391:V396"/>
    <mergeCell ref="W391:W396"/>
    <mergeCell ref="C392:D392"/>
    <mergeCell ref="C393:D393"/>
    <mergeCell ref="C394:D394"/>
    <mergeCell ref="C395:D395"/>
    <mergeCell ref="C396:D396"/>
    <mergeCell ref="P391:P396"/>
    <mergeCell ref="Q391:Q396"/>
    <mergeCell ref="R391:R396"/>
    <mergeCell ref="S391:S396"/>
    <mergeCell ref="T391:T396"/>
    <mergeCell ref="U391:U396"/>
    <mergeCell ref="A389:A396"/>
    <mergeCell ref="B389:B396"/>
    <mergeCell ref="C389:W389"/>
    <mergeCell ref="C390:W390"/>
    <mergeCell ref="C391:I391"/>
    <mergeCell ref="K391:K396"/>
    <mergeCell ref="L391:L396"/>
    <mergeCell ref="M391:M396"/>
    <mergeCell ref="N391:N396"/>
    <mergeCell ref="O391:O396"/>
    <mergeCell ref="V383:V388"/>
    <mergeCell ref="W383:W388"/>
    <mergeCell ref="C384:D384"/>
    <mergeCell ref="C385:D385"/>
    <mergeCell ref="C386:D386"/>
    <mergeCell ref="C387:D387"/>
    <mergeCell ref="C388:D388"/>
    <mergeCell ref="P383:P388"/>
    <mergeCell ref="Q383:Q388"/>
    <mergeCell ref="R383:R388"/>
    <mergeCell ref="S383:S388"/>
    <mergeCell ref="T383:T388"/>
    <mergeCell ref="U383:U388"/>
    <mergeCell ref="A381:A388"/>
    <mergeCell ref="B381:B388"/>
    <mergeCell ref="C381:W381"/>
    <mergeCell ref="C382:W382"/>
    <mergeCell ref="C383:I383"/>
    <mergeCell ref="K383:K388"/>
    <mergeCell ref="L383:L388"/>
    <mergeCell ref="M383:M388"/>
    <mergeCell ref="N383:N388"/>
    <mergeCell ref="O383:O388"/>
    <mergeCell ref="V375:V380"/>
    <mergeCell ref="W375:W380"/>
    <mergeCell ref="C376:D376"/>
    <mergeCell ref="C377:D377"/>
    <mergeCell ref="C378:D378"/>
    <mergeCell ref="C379:D379"/>
    <mergeCell ref="C380:D380"/>
    <mergeCell ref="P375:P380"/>
    <mergeCell ref="Q375:Q380"/>
    <mergeCell ref="R375:R380"/>
    <mergeCell ref="S375:S380"/>
    <mergeCell ref="T375:T380"/>
    <mergeCell ref="U375:U380"/>
    <mergeCell ref="A373:A380"/>
    <mergeCell ref="B373:B380"/>
    <mergeCell ref="C373:W373"/>
    <mergeCell ref="C374:W374"/>
    <mergeCell ref="C375:I375"/>
    <mergeCell ref="K375:K380"/>
    <mergeCell ref="L375:L380"/>
    <mergeCell ref="M375:M380"/>
    <mergeCell ref="N375:N380"/>
    <mergeCell ref="O375:O380"/>
    <mergeCell ref="V367:V372"/>
    <mergeCell ref="W367:W372"/>
    <mergeCell ref="C368:D368"/>
    <mergeCell ref="C369:D369"/>
    <mergeCell ref="C370:D370"/>
    <mergeCell ref="C371:D371"/>
    <mergeCell ref="C372:D372"/>
    <mergeCell ref="P367:P372"/>
    <mergeCell ref="Q367:Q372"/>
    <mergeCell ref="R367:R372"/>
    <mergeCell ref="S367:S372"/>
    <mergeCell ref="T367:T372"/>
    <mergeCell ref="U367:U372"/>
    <mergeCell ref="A365:A372"/>
    <mergeCell ref="B365:B372"/>
    <mergeCell ref="C365:W365"/>
    <mergeCell ref="C366:W366"/>
    <mergeCell ref="C367:I367"/>
    <mergeCell ref="K367:K372"/>
    <mergeCell ref="L367:L372"/>
    <mergeCell ref="M367:M372"/>
    <mergeCell ref="N367:N372"/>
    <mergeCell ref="O367:O372"/>
    <mergeCell ref="V359:V364"/>
    <mergeCell ref="W359:W364"/>
    <mergeCell ref="C360:D360"/>
    <mergeCell ref="C361:D361"/>
    <mergeCell ref="C362:D362"/>
    <mergeCell ref="C363:D363"/>
    <mergeCell ref="C364:D364"/>
    <mergeCell ref="P359:P364"/>
    <mergeCell ref="Q359:Q364"/>
    <mergeCell ref="R359:R364"/>
    <mergeCell ref="S359:S364"/>
    <mergeCell ref="T359:T364"/>
    <mergeCell ref="U359:U364"/>
    <mergeCell ref="A357:A364"/>
    <mergeCell ref="B357:B364"/>
    <mergeCell ref="C357:W357"/>
    <mergeCell ref="C358:W358"/>
    <mergeCell ref="C359:I359"/>
    <mergeCell ref="K359:K364"/>
    <mergeCell ref="L359:L364"/>
    <mergeCell ref="M359:M364"/>
    <mergeCell ref="N359:N364"/>
    <mergeCell ref="O359:O364"/>
    <mergeCell ref="V351:V356"/>
    <mergeCell ref="W351:W356"/>
    <mergeCell ref="C352:D352"/>
    <mergeCell ref="C353:D353"/>
    <mergeCell ref="C354:D354"/>
    <mergeCell ref="C355:D355"/>
    <mergeCell ref="C356:D356"/>
    <mergeCell ref="P351:P356"/>
    <mergeCell ref="Q351:Q356"/>
    <mergeCell ref="R351:R356"/>
    <mergeCell ref="S351:S356"/>
    <mergeCell ref="T351:T356"/>
    <mergeCell ref="U351:U356"/>
    <mergeCell ref="A349:A356"/>
    <mergeCell ref="B349:B356"/>
    <mergeCell ref="C349:W349"/>
    <mergeCell ref="C350:W350"/>
    <mergeCell ref="C351:I351"/>
    <mergeCell ref="K351:K356"/>
    <mergeCell ref="L351:L356"/>
    <mergeCell ref="M351:M356"/>
    <mergeCell ref="N351:N356"/>
    <mergeCell ref="O351:O356"/>
    <mergeCell ref="V343:V348"/>
    <mergeCell ref="W343:W348"/>
    <mergeCell ref="C344:D344"/>
    <mergeCell ref="C345:D345"/>
    <mergeCell ref="C346:D346"/>
    <mergeCell ref="C347:D347"/>
    <mergeCell ref="C348:D348"/>
    <mergeCell ref="P343:P348"/>
    <mergeCell ref="Q343:Q348"/>
    <mergeCell ref="R343:R348"/>
    <mergeCell ref="S343:S348"/>
    <mergeCell ref="T343:T348"/>
    <mergeCell ref="U343:U348"/>
    <mergeCell ref="A341:A348"/>
    <mergeCell ref="B341:B348"/>
    <mergeCell ref="C341:W341"/>
    <mergeCell ref="C342:W342"/>
    <mergeCell ref="C343:I343"/>
    <mergeCell ref="K343:K348"/>
    <mergeCell ref="L343:L348"/>
    <mergeCell ref="M343:M348"/>
    <mergeCell ref="N343:N348"/>
    <mergeCell ref="O343:O348"/>
    <mergeCell ref="V335:V340"/>
    <mergeCell ref="W335:W340"/>
    <mergeCell ref="C336:D336"/>
    <mergeCell ref="C337:D337"/>
    <mergeCell ref="C338:D338"/>
    <mergeCell ref="C339:D339"/>
    <mergeCell ref="C340:D340"/>
    <mergeCell ref="P335:P340"/>
    <mergeCell ref="Q335:Q340"/>
    <mergeCell ref="R335:R340"/>
    <mergeCell ref="S335:S340"/>
    <mergeCell ref="T335:T340"/>
    <mergeCell ref="U335:U340"/>
    <mergeCell ref="A333:A340"/>
    <mergeCell ref="B333:B340"/>
    <mergeCell ref="C333:W333"/>
    <mergeCell ref="C334:W334"/>
    <mergeCell ref="C335:I335"/>
    <mergeCell ref="K335:K340"/>
    <mergeCell ref="L335:L340"/>
    <mergeCell ref="M335:M340"/>
    <mergeCell ref="N335:N340"/>
    <mergeCell ref="O335:O340"/>
    <mergeCell ref="A327:A332"/>
    <mergeCell ref="B327:B332"/>
    <mergeCell ref="C327:W327"/>
    <mergeCell ref="C328:D328"/>
    <mergeCell ref="K328:W332"/>
    <mergeCell ref="C329:D329"/>
    <mergeCell ref="C330:D330"/>
    <mergeCell ref="C331:D331"/>
    <mergeCell ref="C332:D332"/>
    <mergeCell ref="V321:V326"/>
    <mergeCell ref="W321:W326"/>
    <mergeCell ref="C322:D322"/>
    <mergeCell ref="C323:D323"/>
    <mergeCell ref="C324:D324"/>
    <mergeCell ref="C325:D325"/>
    <mergeCell ref="C326:D326"/>
    <mergeCell ref="P321:P326"/>
    <mergeCell ref="Q321:Q326"/>
    <mergeCell ref="R321:R326"/>
    <mergeCell ref="S321:S326"/>
    <mergeCell ref="T321:T326"/>
    <mergeCell ref="U321:U326"/>
    <mergeCell ref="A319:A326"/>
    <mergeCell ref="B319:B326"/>
    <mergeCell ref="C319:W319"/>
    <mergeCell ref="C320:W320"/>
    <mergeCell ref="C321:I321"/>
    <mergeCell ref="K321:K326"/>
    <mergeCell ref="L321:L326"/>
    <mergeCell ref="M321:M326"/>
    <mergeCell ref="N321:N326"/>
    <mergeCell ref="O321:O326"/>
    <mergeCell ref="V313:V318"/>
    <mergeCell ref="W313:W318"/>
    <mergeCell ref="C314:D314"/>
    <mergeCell ref="C315:D315"/>
    <mergeCell ref="C316:D316"/>
    <mergeCell ref="C317:D317"/>
    <mergeCell ref="C318:D318"/>
    <mergeCell ref="P313:P318"/>
    <mergeCell ref="Q313:Q318"/>
    <mergeCell ref="R313:R318"/>
    <mergeCell ref="S313:S318"/>
    <mergeCell ref="T313:T318"/>
    <mergeCell ref="U313:U318"/>
    <mergeCell ref="A311:A318"/>
    <mergeCell ref="B311:B318"/>
    <mergeCell ref="C311:W311"/>
    <mergeCell ref="C312:W312"/>
    <mergeCell ref="C313:I313"/>
    <mergeCell ref="K313:K318"/>
    <mergeCell ref="L313:L318"/>
    <mergeCell ref="M313:M318"/>
    <mergeCell ref="N313:N318"/>
    <mergeCell ref="O313:O318"/>
    <mergeCell ref="V305:V310"/>
    <mergeCell ref="W305:W310"/>
    <mergeCell ref="C306:D306"/>
    <mergeCell ref="C307:D307"/>
    <mergeCell ref="C308:D308"/>
    <mergeCell ref="C309:D309"/>
    <mergeCell ref="C310:D310"/>
    <mergeCell ref="P305:P310"/>
    <mergeCell ref="Q305:Q310"/>
    <mergeCell ref="R305:R310"/>
    <mergeCell ref="S305:S310"/>
    <mergeCell ref="T305:T310"/>
    <mergeCell ref="U305:U310"/>
    <mergeCell ref="A303:A310"/>
    <mergeCell ref="B303:B310"/>
    <mergeCell ref="C303:W303"/>
    <mergeCell ref="C304:W304"/>
    <mergeCell ref="C305:I305"/>
    <mergeCell ref="K305:K310"/>
    <mergeCell ref="L305:L310"/>
    <mergeCell ref="M305:M310"/>
    <mergeCell ref="N305:N310"/>
    <mergeCell ref="O305:O310"/>
    <mergeCell ref="V297:V302"/>
    <mergeCell ref="W297:W302"/>
    <mergeCell ref="C298:D298"/>
    <mergeCell ref="C299:D299"/>
    <mergeCell ref="C300:D300"/>
    <mergeCell ref="C301:D301"/>
    <mergeCell ref="C302:D302"/>
    <mergeCell ref="P297:P302"/>
    <mergeCell ref="Q297:Q302"/>
    <mergeCell ref="R297:R302"/>
    <mergeCell ref="S297:S302"/>
    <mergeCell ref="T297:T302"/>
    <mergeCell ref="U297:U302"/>
    <mergeCell ref="A295:A302"/>
    <mergeCell ref="B295:B302"/>
    <mergeCell ref="C295:W295"/>
    <mergeCell ref="C296:W296"/>
    <mergeCell ref="C297:I297"/>
    <mergeCell ref="K297:K302"/>
    <mergeCell ref="L297:L302"/>
    <mergeCell ref="M297:M302"/>
    <mergeCell ref="N297:N302"/>
    <mergeCell ref="O297:O302"/>
    <mergeCell ref="V289:V294"/>
    <mergeCell ref="W289:W294"/>
    <mergeCell ref="C290:D290"/>
    <mergeCell ref="C291:D291"/>
    <mergeCell ref="C292:D292"/>
    <mergeCell ref="C293:D293"/>
    <mergeCell ref="C294:D294"/>
    <mergeCell ref="P289:P294"/>
    <mergeCell ref="Q289:Q294"/>
    <mergeCell ref="R289:R294"/>
    <mergeCell ref="S289:S294"/>
    <mergeCell ref="T289:T294"/>
    <mergeCell ref="U289:U294"/>
    <mergeCell ref="A287:A294"/>
    <mergeCell ref="B287:B294"/>
    <mergeCell ref="C287:W287"/>
    <mergeCell ref="C288:W288"/>
    <mergeCell ref="C289:I289"/>
    <mergeCell ref="K289:K294"/>
    <mergeCell ref="L289:L294"/>
    <mergeCell ref="M289:M294"/>
    <mergeCell ref="N289:N294"/>
    <mergeCell ref="O289:O294"/>
    <mergeCell ref="V281:V286"/>
    <mergeCell ref="W281:W286"/>
    <mergeCell ref="C282:D282"/>
    <mergeCell ref="C283:D283"/>
    <mergeCell ref="C284:D284"/>
    <mergeCell ref="C285:D285"/>
    <mergeCell ref="C286:D286"/>
    <mergeCell ref="P281:P286"/>
    <mergeCell ref="Q281:Q286"/>
    <mergeCell ref="R281:R286"/>
    <mergeCell ref="S281:S286"/>
    <mergeCell ref="T281:T286"/>
    <mergeCell ref="U281:U286"/>
    <mergeCell ref="A279:A286"/>
    <mergeCell ref="B279:B286"/>
    <mergeCell ref="C279:W279"/>
    <mergeCell ref="C280:W280"/>
    <mergeCell ref="C281:I281"/>
    <mergeCell ref="K281:K286"/>
    <mergeCell ref="L281:L286"/>
    <mergeCell ref="M281:M286"/>
    <mergeCell ref="N281:N286"/>
    <mergeCell ref="O281:O286"/>
    <mergeCell ref="V273:V278"/>
    <mergeCell ref="W273:W278"/>
    <mergeCell ref="C274:D274"/>
    <mergeCell ref="C275:D275"/>
    <mergeCell ref="C276:D276"/>
    <mergeCell ref="C277:D277"/>
    <mergeCell ref="C278:D278"/>
    <mergeCell ref="P273:P278"/>
    <mergeCell ref="Q273:Q278"/>
    <mergeCell ref="R273:R278"/>
    <mergeCell ref="S273:S278"/>
    <mergeCell ref="T273:T278"/>
    <mergeCell ref="U273:U278"/>
    <mergeCell ref="A271:A278"/>
    <mergeCell ref="B271:B278"/>
    <mergeCell ref="C271:W271"/>
    <mergeCell ref="C272:W272"/>
    <mergeCell ref="C273:I273"/>
    <mergeCell ref="K273:K278"/>
    <mergeCell ref="L273:L278"/>
    <mergeCell ref="M273:M278"/>
    <mergeCell ref="N273:N278"/>
    <mergeCell ref="O273:O278"/>
    <mergeCell ref="V265:V270"/>
    <mergeCell ref="W265:W270"/>
    <mergeCell ref="C266:D266"/>
    <mergeCell ref="C267:D267"/>
    <mergeCell ref="C268:D268"/>
    <mergeCell ref="C269:D269"/>
    <mergeCell ref="C270:D270"/>
    <mergeCell ref="P265:P270"/>
    <mergeCell ref="Q265:Q270"/>
    <mergeCell ref="R265:R270"/>
    <mergeCell ref="S265:S270"/>
    <mergeCell ref="T265:T270"/>
    <mergeCell ref="U265:U270"/>
    <mergeCell ref="A263:A270"/>
    <mergeCell ref="B263:B270"/>
    <mergeCell ref="C263:W263"/>
    <mergeCell ref="C264:W264"/>
    <mergeCell ref="C265:I265"/>
    <mergeCell ref="K265:K270"/>
    <mergeCell ref="L265:L270"/>
    <mergeCell ref="M265:M270"/>
    <mergeCell ref="N265:N270"/>
    <mergeCell ref="O265:O270"/>
    <mergeCell ref="V257:V262"/>
    <mergeCell ref="W257:W262"/>
    <mergeCell ref="C258:D258"/>
    <mergeCell ref="C259:D259"/>
    <mergeCell ref="C260:D260"/>
    <mergeCell ref="C261:D261"/>
    <mergeCell ref="C262:D262"/>
    <mergeCell ref="P257:P262"/>
    <mergeCell ref="Q257:Q262"/>
    <mergeCell ref="R257:R262"/>
    <mergeCell ref="S257:S262"/>
    <mergeCell ref="T257:T262"/>
    <mergeCell ref="U257:U262"/>
    <mergeCell ref="A255:A262"/>
    <mergeCell ref="B255:B262"/>
    <mergeCell ref="C255:W255"/>
    <mergeCell ref="C256:W256"/>
    <mergeCell ref="C257:I257"/>
    <mergeCell ref="K257:K262"/>
    <mergeCell ref="L257:L262"/>
    <mergeCell ref="M257:M262"/>
    <mergeCell ref="N257:N262"/>
    <mergeCell ref="O257:O262"/>
    <mergeCell ref="V249:V254"/>
    <mergeCell ref="W249:W254"/>
    <mergeCell ref="C250:D250"/>
    <mergeCell ref="C251:D251"/>
    <mergeCell ref="C252:D252"/>
    <mergeCell ref="C253:D253"/>
    <mergeCell ref="C254:D254"/>
    <mergeCell ref="P249:P254"/>
    <mergeCell ref="Q249:Q254"/>
    <mergeCell ref="R249:R254"/>
    <mergeCell ref="S249:S254"/>
    <mergeCell ref="T249:T254"/>
    <mergeCell ref="U249:U254"/>
    <mergeCell ref="A247:A254"/>
    <mergeCell ref="B247:B254"/>
    <mergeCell ref="C247:W247"/>
    <mergeCell ref="C248:W248"/>
    <mergeCell ref="C249:I249"/>
    <mergeCell ref="K249:K254"/>
    <mergeCell ref="L249:L254"/>
    <mergeCell ref="M249:M254"/>
    <mergeCell ref="N249:N254"/>
    <mergeCell ref="O249:O254"/>
    <mergeCell ref="A241:A246"/>
    <mergeCell ref="B241:B246"/>
    <mergeCell ref="C241:W241"/>
    <mergeCell ref="C242:D242"/>
    <mergeCell ref="K242:W246"/>
    <mergeCell ref="C243:D243"/>
    <mergeCell ref="C244:D244"/>
    <mergeCell ref="C245:D245"/>
    <mergeCell ref="C246:D246"/>
    <mergeCell ref="V235:V240"/>
    <mergeCell ref="W235:W240"/>
    <mergeCell ref="C236:D236"/>
    <mergeCell ref="C237:D237"/>
    <mergeCell ref="C238:D238"/>
    <mergeCell ref="C239:D239"/>
    <mergeCell ref="C240:D240"/>
    <mergeCell ref="P235:P240"/>
    <mergeCell ref="Q235:Q240"/>
    <mergeCell ref="R235:R240"/>
    <mergeCell ref="S235:S240"/>
    <mergeCell ref="T235:T240"/>
    <mergeCell ref="U235:U240"/>
    <mergeCell ref="A233:A240"/>
    <mergeCell ref="B233:B240"/>
    <mergeCell ref="C233:W233"/>
    <mergeCell ref="C234:W234"/>
    <mergeCell ref="C235:I235"/>
    <mergeCell ref="K235:K240"/>
    <mergeCell ref="L235:L240"/>
    <mergeCell ref="M235:M240"/>
    <mergeCell ref="N235:N240"/>
    <mergeCell ref="O235:O240"/>
    <mergeCell ref="V227:V232"/>
    <mergeCell ref="W227:W232"/>
    <mergeCell ref="C228:D228"/>
    <mergeCell ref="C229:D229"/>
    <mergeCell ref="C230:D230"/>
    <mergeCell ref="C231:D231"/>
    <mergeCell ref="C232:D232"/>
    <mergeCell ref="P227:P232"/>
    <mergeCell ref="Q227:Q232"/>
    <mergeCell ref="R227:R232"/>
    <mergeCell ref="S227:S232"/>
    <mergeCell ref="T227:T232"/>
    <mergeCell ref="U227:U232"/>
    <mergeCell ref="A225:A232"/>
    <mergeCell ref="B225:B232"/>
    <mergeCell ref="C225:W225"/>
    <mergeCell ref="C226:W226"/>
    <mergeCell ref="C227:I227"/>
    <mergeCell ref="K227:K232"/>
    <mergeCell ref="L227:L232"/>
    <mergeCell ref="M227:M232"/>
    <mergeCell ref="N227:N232"/>
    <mergeCell ref="O227:O232"/>
    <mergeCell ref="A219:A224"/>
    <mergeCell ref="B219:B224"/>
    <mergeCell ref="C219:W219"/>
    <mergeCell ref="C220:D220"/>
    <mergeCell ref="K220:W224"/>
    <mergeCell ref="C221:D221"/>
    <mergeCell ref="C222:D222"/>
    <mergeCell ref="C223:D223"/>
    <mergeCell ref="C224:D224"/>
    <mergeCell ref="V213:V218"/>
    <mergeCell ref="W213:W218"/>
    <mergeCell ref="C214:D214"/>
    <mergeCell ref="C215:D215"/>
    <mergeCell ref="C216:D216"/>
    <mergeCell ref="C217:D217"/>
    <mergeCell ref="C218:D218"/>
    <mergeCell ref="P213:P218"/>
    <mergeCell ref="Q213:Q218"/>
    <mergeCell ref="R213:R218"/>
    <mergeCell ref="S213:S218"/>
    <mergeCell ref="T213:T218"/>
    <mergeCell ref="U213:U218"/>
    <mergeCell ref="A211:A218"/>
    <mergeCell ref="B211:B218"/>
    <mergeCell ref="C211:W211"/>
    <mergeCell ref="C212:W212"/>
    <mergeCell ref="C213:I213"/>
    <mergeCell ref="K213:K218"/>
    <mergeCell ref="L213:L218"/>
    <mergeCell ref="M213:M218"/>
    <mergeCell ref="N213:N218"/>
    <mergeCell ref="O213:O218"/>
    <mergeCell ref="V205:V210"/>
    <mergeCell ref="W205:W210"/>
    <mergeCell ref="C206:D206"/>
    <mergeCell ref="C207:D207"/>
    <mergeCell ref="C208:D208"/>
    <mergeCell ref="C209:D209"/>
    <mergeCell ref="C210:D210"/>
    <mergeCell ref="P205:P210"/>
    <mergeCell ref="Q205:Q210"/>
    <mergeCell ref="R205:R210"/>
    <mergeCell ref="S205:S210"/>
    <mergeCell ref="T205:T210"/>
    <mergeCell ref="U205:U210"/>
    <mergeCell ref="A203:A210"/>
    <mergeCell ref="B203:B210"/>
    <mergeCell ref="C203:W203"/>
    <mergeCell ref="C204:W204"/>
    <mergeCell ref="C205:I205"/>
    <mergeCell ref="K205:K210"/>
    <mergeCell ref="L205:L210"/>
    <mergeCell ref="M205:M210"/>
    <mergeCell ref="N205:N210"/>
    <mergeCell ref="O205:O210"/>
    <mergeCell ref="V197:V202"/>
    <mergeCell ref="W197:W202"/>
    <mergeCell ref="C198:D198"/>
    <mergeCell ref="C199:D199"/>
    <mergeCell ref="C200:D200"/>
    <mergeCell ref="C201:D201"/>
    <mergeCell ref="C202:D202"/>
    <mergeCell ref="P197:P202"/>
    <mergeCell ref="Q197:Q202"/>
    <mergeCell ref="R197:R202"/>
    <mergeCell ref="S197:S202"/>
    <mergeCell ref="T197:T202"/>
    <mergeCell ref="U197:U202"/>
    <mergeCell ref="A195:A202"/>
    <mergeCell ref="B195:B202"/>
    <mergeCell ref="C195:W195"/>
    <mergeCell ref="C196:W196"/>
    <mergeCell ref="C197:I197"/>
    <mergeCell ref="K197:K202"/>
    <mergeCell ref="L197:L202"/>
    <mergeCell ref="M197:M202"/>
    <mergeCell ref="N197:N202"/>
    <mergeCell ref="O197:O202"/>
    <mergeCell ref="A189:A194"/>
    <mergeCell ref="B189:B194"/>
    <mergeCell ref="C189:W189"/>
    <mergeCell ref="C190:D190"/>
    <mergeCell ref="K190:W194"/>
    <mergeCell ref="C191:D191"/>
    <mergeCell ref="C192:D192"/>
    <mergeCell ref="C193:D193"/>
    <mergeCell ref="C194:D194"/>
    <mergeCell ref="V183:V188"/>
    <mergeCell ref="W183:W188"/>
    <mergeCell ref="C184:D184"/>
    <mergeCell ref="C185:D185"/>
    <mergeCell ref="C186:D186"/>
    <mergeCell ref="C187:D187"/>
    <mergeCell ref="C188:D188"/>
    <mergeCell ref="P183:P188"/>
    <mergeCell ref="Q183:Q188"/>
    <mergeCell ref="R183:R188"/>
    <mergeCell ref="S183:S188"/>
    <mergeCell ref="T183:T188"/>
    <mergeCell ref="U183:U188"/>
    <mergeCell ref="A181:A188"/>
    <mergeCell ref="B181:B188"/>
    <mergeCell ref="C181:W181"/>
    <mergeCell ref="C182:W182"/>
    <mergeCell ref="C183:I183"/>
    <mergeCell ref="K183:K188"/>
    <mergeCell ref="L183:L188"/>
    <mergeCell ref="M183:M188"/>
    <mergeCell ref="N183:N188"/>
    <mergeCell ref="O183:O188"/>
    <mergeCell ref="A175:A180"/>
    <mergeCell ref="B175:B180"/>
    <mergeCell ref="C175:W175"/>
    <mergeCell ref="C176:D176"/>
    <mergeCell ref="K176:W180"/>
    <mergeCell ref="C177:D177"/>
    <mergeCell ref="C178:D178"/>
    <mergeCell ref="C179:D179"/>
    <mergeCell ref="C180:D180"/>
    <mergeCell ref="V169:V174"/>
    <mergeCell ref="W169:W174"/>
    <mergeCell ref="C170:D170"/>
    <mergeCell ref="C171:D171"/>
    <mergeCell ref="C172:D172"/>
    <mergeCell ref="C173:D173"/>
    <mergeCell ref="C174:D174"/>
    <mergeCell ref="P169:P174"/>
    <mergeCell ref="Q169:Q174"/>
    <mergeCell ref="R169:R174"/>
    <mergeCell ref="S169:S174"/>
    <mergeCell ref="T169:T174"/>
    <mergeCell ref="U169:U174"/>
    <mergeCell ref="A167:A174"/>
    <mergeCell ref="B167:B174"/>
    <mergeCell ref="C167:W167"/>
    <mergeCell ref="C168:W168"/>
    <mergeCell ref="C169:I169"/>
    <mergeCell ref="K169:K174"/>
    <mergeCell ref="L169:L174"/>
    <mergeCell ref="M169:M174"/>
    <mergeCell ref="N169:N174"/>
    <mergeCell ref="O169:O174"/>
    <mergeCell ref="V161:V166"/>
    <mergeCell ref="W161:W166"/>
    <mergeCell ref="C162:D162"/>
    <mergeCell ref="C163:D163"/>
    <mergeCell ref="C164:D164"/>
    <mergeCell ref="C165:D165"/>
    <mergeCell ref="C166:D166"/>
    <mergeCell ref="P161:P166"/>
    <mergeCell ref="Q161:Q166"/>
    <mergeCell ref="R161:R166"/>
    <mergeCell ref="S161:S166"/>
    <mergeCell ref="T161:T166"/>
    <mergeCell ref="U161:U166"/>
    <mergeCell ref="A159:A166"/>
    <mergeCell ref="B159:B166"/>
    <mergeCell ref="C159:W159"/>
    <mergeCell ref="C160:W160"/>
    <mergeCell ref="C161:I161"/>
    <mergeCell ref="K161:K166"/>
    <mergeCell ref="L161:L166"/>
    <mergeCell ref="M161:M166"/>
    <mergeCell ref="N161:N166"/>
    <mergeCell ref="O161:O166"/>
    <mergeCell ref="V153:V158"/>
    <mergeCell ref="W153:W158"/>
    <mergeCell ref="C154:D154"/>
    <mergeCell ref="C155:D155"/>
    <mergeCell ref="C156:D156"/>
    <mergeCell ref="C157:D157"/>
    <mergeCell ref="C158:D158"/>
    <mergeCell ref="P153:P158"/>
    <mergeCell ref="Q153:Q158"/>
    <mergeCell ref="R153:R158"/>
    <mergeCell ref="S153:S158"/>
    <mergeCell ref="T153:T158"/>
    <mergeCell ref="U153:U158"/>
    <mergeCell ref="A151:A158"/>
    <mergeCell ref="B151:B158"/>
    <mergeCell ref="C151:W151"/>
    <mergeCell ref="C152:W152"/>
    <mergeCell ref="C153:I153"/>
    <mergeCell ref="K153:K158"/>
    <mergeCell ref="L153:L158"/>
    <mergeCell ref="M153:M158"/>
    <mergeCell ref="N153:N158"/>
    <mergeCell ref="O153:O158"/>
    <mergeCell ref="A145:A150"/>
    <mergeCell ref="B145:B150"/>
    <mergeCell ref="C145:W145"/>
    <mergeCell ref="C146:D146"/>
    <mergeCell ref="K146:W150"/>
    <mergeCell ref="C147:D147"/>
    <mergeCell ref="C148:D148"/>
    <mergeCell ref="C149:D149"/>
    <mergeCell ref="C150:D150"/>
    <mergeCell ref="V139:V144"/>
    <mergeCell ref="W139:W144"/>
    <mergeCell ref="C140:D140"/>
    <mergeCell ref="C141:D141"/>
    <mergeCell ref="C142:D142"/>
    <mergeCell ref="C143:D143"/>
    <mergeCell ref="C144:D144"/>
    <mergeCell ref="P139:P144"/>
    <mergeCell ref="Q139:Q144"/>
    <mergeCell ref="R139:R144"/>
    <mergeCell ref="S139:S144"/>
    <mergeCell ref="T139:T144"/>
    <mergeCell ref="U139:U144"/>
    <mergeCell ref="A137:A144"/>
    <mergeCell ref="B137:B144"/>
    <mergeCell ref="C137:W137"/>
    <mergeCell ref="C138:W138"/>
    <mergeCell ref="C139:I139"/>
    <mergeCell ref="K139:K144"/>
    <mergeCell ref="L139:L144"/>
    <mergeCell ref="M139:M144"/>
    <mergeCell ref="N139:N144"/>
    <mergeCell ref="O139:O144"/>
    <mergeCell ref="V131:V136"/>
    <mergeCell ref="W131:W136"/>
    <mergeCell ref="C132:D132"/>
    <mergeCell ref="C133:D133"/>
    <mergeCell ref="C134:D134"/>
    <mergeCell ref="C135:D135"/>
    <mergeCell ref="C136:D136"/>
    <mergeCell ref="P131:P136"/>
    <mergeCell ref="Q131:Q136"/>
    <mergeCell ref="R131:R136"/>
    <mergeCell ref="S131:S136"/>
    <mergeCell ref="T131:T136"/>
    <mergeCell ref="U131:U136"/>
    <mergeCell ref="A129:A136"/>
    <mergeCell ref="B129:B136"/>
    <mergeCell ref="C129:W129"/>
    <mergeCell ref="C130:W130"/>
    <mergeCell ref="C131:I131"/>
    <mergeCell ref="K131:K136"/>
    <mergeCell ref="L131:L136"/>
    <mergeCell ref="M131:M136"/>
    <mergeCell ref="N131:N136"/>
    <mergeCell ref="O131:O136"/>
    <mergeCell ref="V123:V128"/>
    <mergeCell ref="W123:W128"/>
    <mergeCell ref="C124:D124"/>
    <mergeCell ref="C125:D125"/>
    <mergeCell ref="C126:D126"/>
    <mergeCell ref="C127:D127"/>
    <mergeCell ref="C128:D128"/>
    <mergeCell ref="P123:P128"/>
    <mergeCell ref="Q123:Q128"/>
    <mergeCell ref="R123:R128"/>
    <mergeCell ref="S123:S128"/>
    <mergeCell ref="T123:T128"/>
    <mergeCell ref="U123:U128"/>
    <mergeCell ref="A121:A128"/>
    <mergeCell ref="B121:B128"/>
    <mergeCell ref="C121:W121"/>
    <mergeCell ref="C122:W122"/>
    <mergeCell ref="C123:I123"/>
    <mergeCell ref="K123:K128"/>
    <mergeCell ref="L123:L128"/>
    <mergeCell ref="M123:M128"/>
    <mergeCell ref="N123:N128"/>
    <mergeCell ref="O123:O128"/>
    <mergeCell ref="V115:V120"/>
    <mergeCell ref="W115:W120"/>
    <mergeCell ref="C116:D116"/>
    <mergeCell ref="C117:D117"/>
    <mergeCell ref="C118:D118"/>
    <mergeCell ref="C119:D119"/>
    <mergeCell ref="C120:D120"/>
    <mergeCell ref="P115:P120"/>
    <mergeCell ref="Q115:Q120"/>
    <mergeCell ref="R115:R120"/>
    <mergeCell ref="S115:S120"/>
    <mergeCell ref="T115:T120"/>
    <mergeCell ref="U115:U120"/>
    <mergeCell ref="A113:A120"/>
    <mergeCell ref="B113:B120"/>
    <mergeCell ref="C113:W113"/>
    <mergeCell ref="C114:W114"/>
    <mergeCell ref="C115:I115"/>
    <mergeCell ref="K115:K120"/>
    <mergeCell ref="L115:L120"/>
    <mergeCell ref="M115:M120"/>
    <mergeCell ref="N115:N120"/>
    <mergeCell ref="O115:O120"/>
    <mergeCell ref="V107:V112"/>
    <mergeCell ref="W107:W112"/>
    <mergeCell ref="C108:D108"/>
    <mergeCell ref="C109:D109"/>
    <mergeCell ref="C110:D110"/>
    <mergeCell ref="C111:D111"/>
    <mergeCell ref="C112:D112"/>
    <mergeCell ref="P107:P112"/>
    <mergeCell ref="Q107:Q112"/>
    <mergeCell ref="R107:R112"/>
    <mergeCell ref="S107:S112"/>
    <mergeCell ref="T107:T112"/>
    <mergeCell ref="U107:U112"/>
    <mergeCell ref="A105:A112"/>
    <mergeCell ref="B105:B112"/>
    <mergeCell ref="C105:W105"/>
    <mergeCell ref="C106:W106"/>
    <mergeCell ref="C107:I107"/>
    <mergeCell ref="K107:K112"/>
    <mergeCell ref="L107:L112"/>
    <mergeCell ref="M107:M112"/>
    <mergeCell ref="N107:N112"/>
    <mergeCell ref="O107:O112"/>
    <mergeCell ref="V99:V104"/>
    <mergeCell ref="W99:W104"/>
    <mergeCell ref="C100:D100"/>
    <mergeCell ref="C101:D101"/>
    <mergeCell ref="C102:D102"/>
    <mergeCell ref="C103:D103"/>
    <mergeCell ref="C104:D104"/>
    <mergeCell ref="P99:P104"/>
    <mergeCell ref="Q99:Q104"/>
    <mergeCell ref="R99:R104"/>
    <mergeCell ref="S99:S104"/>
    <mergeCell ref="T99:T104"/>
    <mergeCell ref="U99:U104"/>
    <mergeCell ref="A97:A104"/>
    <mergeCell ref="B97:B104"/>
    <mergeCell ref="C97:W97"/>
    <mergeCell ref="C98:W98"/>
    <mergeCell ref="C99:I99"/>
    <mergeCell ref="K99:K104"/>
    <mergeCell ref="L99:L104"/>
    <mergeCell ref="M99:M104"/>
    <mergeCell ref="N99:N104"/>
    <mergeCell ref="O99:O104"/>
    <mergeCell ref="V91:V96"/>
    <mergeCell ref="W91:W96"/>
    <mergeCell ref="C92:D92"/>
    <mergeCell ref="C93:D93"/>
    <mergeCell ref="C94:D94"/>
    <mergeCell ref="C95:D95"/>
    <mergeCell ref="C96:D96"/>
    <mergeCell ref="P91:P96"/>
    <mergeCell ref="Q91:Q96"/>
    <mergeCell ref="R91:R96"/>
    <mergeCell ref="S91:S96"/>
    <mergeCell ref="T91:T96"/>
    <mergeCell ref="U91:U96"/>
    <mergeCell ref="A89:A96"/>
    <mergeCell ref="B89:B96"/>
    <mergeCell ref="C89:W89"/>
    <mergeCell ref="C90:W90"/>
    <mergeCell ref="C91:I91"/>
    <mergeCell ref="K91:K96"/>
    <mergeCell ref="L91:L96"/>
    <mergeCell ref="M91:M96"/>
    <mergeCell ref="N91:N96"/>
    <mergeCell ref="O91:O96"/>
    <mergeCell ref="V83:V88"/>
    <mergeCell ref="W83:W88"/>
    <mergeCell ref="C84:D84"/>
    <mergeCell ref="C85:D85"/>
    <mergeCell ref="C86:D86"/>
    <mergeCell ref="C87:D87"/>
    <mergeCell ref="C88:D88"/>
    <mergeCell ref="P83:P88"/>
    <mergeCell ref="Q83:Q88"/>
    <mergeCell ref="R83:R88"/>
    <mergeCell ref="S83:S88"/>
    <mergeCell ref="T83:T88"/>
    <mergeCell ref="U83:U88"/>
    <mergeCell ref="A81:A88"/>
    <mergeCell ref="B81:B88"/>
    <mergeCell ref="C81:W81"/>
    <mergeCell ref="C82:W82"/>
    <mergeCell ref="C83:I83"/>
    <mergeCell ref="K83:K88"/>
    <mergeCell ref="L83:L88"/>
    <mergeCell ref="M83:M88"/>
    <mergeCell ref="N83:N88"/>
    <mergeCell ref="O83:O88"/>
    <mergeCell ref="V75:V80"/>
    <mergeCell ref="W75:W80"/>
    <mergeCell ref="C76:D76"/>
    <mergeCell ref="C77:D77"/>
    <mergeCell ref="C78:D78"/>
    <mergeCell ref="C79:D79"/>
    <mergeCell ref="C80:D80"/>
    <mergeCell ref="P75:P80"/>
    <mergeCell ref="Q75:Q80"/>
    <mergeCell ref="R75:R80"/>
    <mergeCell ref="S75:S80"/>
    <mergeCell ref="T75:T80"/>
    <mergeCell ref="U75:U80"/>
    <mergeCell ref="A73:A80"/>
    <mergeCell ref="B73:B80"/>
    <mergeCell ref="C73:W73"/>
    <mergeCell ref="C74:W74"/>
    <mergeCell ref="C75:I75"/>
    <mergeCell ref="K75:K80"/>
    <mergeCell ref="L75:L80"/>
    <mergeCell ref="M75:M80"/>
    <mergeCell ref="N75:N80"/>
    <mergeCell ref="O75:O80"/>
    <mergeCell ref="V67:V72"/>
    <mergeCell ref="W67:W72"/>
    <mergeCell ref="C68:D68"/>
    <mergeCell ref="C69:D69"/>
    <mergeCell ref="C70:D70"/>
    <mergeCell ref="C71:D71"/>
    <mergeCell ref="C72:D72"/>
    <mergeCell ref="P67:P72"/>
    <mergeCell ref="Q67:Q72"/>
    <mergeCell ref="R67:R72"/>
    <mergeCell ref="S67:S72"/>
    <mergeCell ref="T67:T72"/>
    <mergeCell ref="U67:U72"/>
    <mergeCell ref="A65:A72"/>
    <mergeCell ref="B65:B72"/>
    <mergeCell ref="C65:W65"/>
    <mergeCell ref="C66:W66"/>
    <mergeCell ref="C67:I67"/>
    <mergeCell ref="K67:K72"/>
    <mergeCell ref="L67:L72"/>
    <mergeCell ref="M67:M72"/>
    <mergeCell ref="N67:N72"/>
    <mergeCell ref="O67:O72"/>
    <mergeCell ref="V59:V64"/>
    <mergeCell ref="W59:W64"/>
    <mergeCell ref="C60:D60"/>
    <mergeCell ref="C61:D61"/>
    <mergeCell ref="C62:D62"/>
    <mergeCell ref="C63:D63"/>
    <mergeCell ref="C64:D64"/>
    <mergeCell ref="P59:P64"/>
    <mergeCell ref="Q59:Q64"/>
    <mergeCell ref="R59:R64"/>
    <mergeCell ref="S59:S64"/>
    <mergeCell ref="T59:T64"/>
    <mergeCell ref="U59:U64"/>
    <mergeCell ref="A57:A64"/>
    <mergeCell ref="B57:B64"/>
    <mergeCell ref="C57:W57"/>
    <mergeCell ref="C58:W58"/>
    <mergeCell ref="C59:I59"/>
    <mergeCell ref="K59:K64"/>
    <mergeCell ref="L59:L64"/>
    <mergeCell ref="M59:M64"/>
    <mergeCell ref="N59:N64"/>
    <mergeCell ref="O59:O64"/>
    <mergeCell ref="V51:V56"/>
    <mergeCell ref="W51:W56"/>
    <mergeCell ref="C52:D52"/>
    <mergeCell ref="C53:D53"/>
    <mergeCell ref="C54:D54"/>
    <mergeCell ref="C55:D55"/>
    <mergeCell ref="C56:D56"/>
    <mergeCell ref="P51:P56"/>
    <mergeCell ref="Q51:Q56"/>
    <mergeCell ref="R51:R56"/>
    <mergeCell ref="S51:S56"/>
    <mergeCell ref="T51:T56"/>
    <mergeCell ref="U51:U56"/>
    <mergeCell ref="A49:A56"/>
    <mergeCell ref="B49:B56"/>
    <mergeCell ref="C49:W49"/>
    <mergeCell ref="C50:W50"/>
    <mergeCell ref="C51:I51"/>
    <mergeCell ref="K51:K56"/>
    <mergeCell ref="L51:L56"/>
    <mergeCell ref="M51:M56"/>
    <mergeCell ref="N51:N56"/>
    <mergeCell ref="O51:O56"/>
    <mergeCell ref="V43:V48"/>
    <mergeCell ref="W43:W48"/>
    <mergeCell ref="C44:D44"/>
    <mergeCell ref="C45:D45"/>
    <mergeCell ref="C46:D46"/>
    <mergeCell ref="C47:D47"/>
    <mergeCell ref="C48:D48"/>
    <mergeCell ref="P43:P48"/>
    <mergeCell ref="Q43:Q48"/>
    <mergeCell ref="R43:R48"/>
    <mergeCell ref="S43:S48"/>
    <mergeCell ref="T43:T48"/>
    <mergeCell ref="U43:U48"/>
    <mergeCell ref="A41:A48"/>
    <mergeCell ref="B41:B48"/>
    <mergeCell ref="C41:W41"/>
    <mergeCell ref="C42:W42"/>
    <mergeCell ref="C43:I43"/>
    <mergeCell ref="K43:K48"/>
    <mergeCell ref="L43:L48"/>
    <mergeCell ref="M43:M48"/>
    <mergeCell ref="N43:N48"/>
    <mergeCell ref="O43:O48"/>
    <mergeCell ref="M21:M26"/>
    <mergeCell ref="N21:N26"/>
    <mergeCell ref="O21:O26"/>
    <mergeCell ref="V35:V40"/>
    <mergeCell ref="W35:W40"/>
    <mergeCell ref="C36:D36"/>
    <mergeCell ref="C37:D37"/>
    <mergeCell ref="C38:D38"/>
    <mergeCell ref="C39:D39"/>
    <mergeCell ref="C40:D40"/>
    <mergeCell ref="P35:P40"/>
    <mergeCell ref="Q35:Q40"/>
    <mergeCell ref="R35:R40"/>
    <mergeCell ref="S35:S40"/>
    <mergeCell ref="T35:T40"/>
    <mergeCell ref="U35:U40"/>
    <mergeCell ref="A33:A40"/>
    <mergeCell ref="B33:B40"/>
    <mergeCell ref="C33:W33"/>
    <mergeCell ref="C34:W34"/>
    <mergeCell ref="C35:I35"/>
    <mergeCell ref="K35:K40"/>
    <mergeCell ref="L35:L40"/>
    <mergeCell ref="M35:M40"/>
    <mergeCell ref="N35:N40"/>
    <mergeCell ref="O35:O40"/>
    <mergeCell ref="C8:D8"/>
    <mergeCell ref="C9:D9"/>
    <mergeCell ref="C10:D10"/>
    <mergeCell ref="A27:A32"/>
    <mergeCell ref="B27:B32"/>
    <mergeCell ref="C27:W27"/>
    <mergeCell ref="C28:D28"/>
    <mergeCell ref="K28:W32"/>
    <mergeCell ref="C29:D29"/>
    <mergeCell ref="C30:D30"/>
    <mergeCell ref="C31:D31"/>
    <mergeCell ref="C32:D32"/>
    <mergeCell ref="V21:V26"/>
    <mergeCell ref="W21:W26"/>
    <mergeCell ref="C22:D22"/>
    <mergeCell ref="C23:D23"/>
    <mergeCell ref="C24:D24"/>
    <mergeCell ref="C25:D25"/>
    <mergeCell ref="C26:D26"/>
    <mergeCell ref="P21:P26"/>
    <mergeCell ref="Q21:Q26"/>
    <mergeCell ref="R21:R26"/>
    <mergeCell ref="S21:S26"/>
    <mergeCell ref="T21:T26"/>
    <mergeCell ref="U21:U26"/>
    <mergeCell ref="A19:A26"/>
    <mergeCell ref="B19:B26"/>
    <mergeCell ref="C19:W19"/>
    <mergeCell ref="C20:W20"/>
    <mergeCell ref="C21:I21"/>
    <mergeCell ref="K21:K26"/>
    <mergeCell ref="L21:L26"/>
    <mergeCell ref="A11:A18"/>
    <mergeCell ref="B11:B18"/>
    <mergeCell ref="C11:W11"/>
    <mergeCell ref="C12:W12"/>
    <mergeCell ref="C13:I13"/>
    <mergeCell ref="K13:K18"/>
    <mergeCell ref="L13:L18"/>
    <mergeCell ref="A2:W2"/>
    <mergeCell ref="A3:W3"/>
    <mergeCell ref="C4:E4"/>
    <mergeCell ref="A5:A10"/>
    <mergeCell ref="B5:B10"/>
    <mergeCell ref="C5:W5"/>
    <mergeCell ref="C6:D6"/>
    <mergeCell ref="K6:W10"/>
    <mergeCell ref="C7:D7"/>
    <mergeCell ref="S13:S18"/>
    <mergeCell ref="T13:T18"/>
    <mergeCell ref="U13:U18"/>
    <mergeCell ref="V13:V18"/>
    <mergeCell ref="W13:W18"/>
    <mergeCell ref="C14:D14"/>
    <mergeCell ref="C15:D15"/>
    <mergeCell ref="C16:D16"/>
    <mergeCell ref="C17:D17"/>
    <mergeCell ref="C18:D18"/>
    <mergeCell ref="M13:M18"/>
    <mergeCell ref="N13:N18"/>
    <mergeCell ref="O13:O18"/>
    <mergeCell ref="P13:P18"/>
    <mergeCell ref="Q13:Q18"/>
    <mergeCell ref="R13:R18"/>
  </mergeCells>
  <pageMargins left="0.59055118110236227" right="0" top="0.59055118110236227" bottom="0.39370078740157483" header="0.31496062992125984" footer="0.31496062992125984"/>
  <pageSetup paperSize="9" scale="85" fitToHeight="19" orientation="portrait" r:id="rId1"/>
  <rowBreaks count="3" manualBreakCount="3">
    <brk id="64" max="22" man="1"/>
    <brk id="124" max="22" man="1"/>
    <brk id="261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opLeftCell="A76" zoomScale="25" zoomScaleNormal="25" workbookViewId="0">
      <selection activeCell="L64" sqref="L64"/>
    </sheetView>
  </sheetViews>
  <sheetFormatPr defaultColWidth="9.140625" defaultRowHeight="39" x14ac:dyDescent="0.6"/>
  <cols>
    <col min="1" max="1" width="19" style="7" customWidth="1"/>
    <col min="2" max="2" width="23.7109375" style="7" bestFit="1" customWidth="1"/>
    <col min="3" max="3" width="141.140625" style="7" customWidth="1"/>
    <col min="4" max="4" width="68.5703125" style="7" hidden="1" customWidth="1"/>
    <col min="5" max="5" width="62.28515625" style="7" bestFit="1" customWidth="1"/>
    <col min="6" max="6" width="59.7109375" style="7" hidden="1" customWidth="1"/>
    <col min="7" max="7" width="62.28515625" style="7" customWidth="1"/>
    <col min="8" max="8" width="58.140625" style="7" hidden="1" customWidth="1"/>
    <col min="9" max="9" width="59.5703125" style="7" customWidth="1"/>
    <col min="10" max="10" width="61.85546875" style="7" hidden="1" customWidth="1"/>
    <col min="11" max="11" width="155.42578125" style="45" customWidth="1"/>
    <col min="12" max="16384" width="9.140625" style="5"/>
  </cols>
  <sheetData>
    <row r="1" spans="1:11" ht="48" customHeight="1" x14ac:dyDescent="0.65">
      <c r="I1" s="118" t="s">
        <v>674</v>
      </c>
    </row>
    <row r="2" spans="1:11" s="6" customFormat="1" ht="195.75" customHeight="1" x14ac:dyDescent="0.25">
      <c r="A2" s="119" t="s">
        <v>668</v>
      </c>
      <c r="B2" s="119"/>
      <c r="C2" s="119"/>
      <c r="D2" s="119"/>
      <c r="E2" s="119"/>
      <c r="F2" s="119"/>
      <c r="G2" s="119"/>
      <c r="H2" s="119"/>
      <c r="I2" s="119"/>
      <c r="J2" s="119"/>
      <c r="K2" s="120"/>
    </row>
    <row r="3" spans="1:11" ht="79.5" customHeight="1" x14ac:dyDescent="0.6">
      <c r="A3" s="109" t="s">
        <v>670</v>
      </c>
      <c r="B3" s="109"/>
      <c r="C3" s="109"/>
      <c r="D3" s="64" t="s">
        <v>5</v>
      </c>
      <c r="E3" s="64" t="s">
        <v>526</v>
      </c>
      <c r="F3" s="64" t="s">
        <v>492</v>
      </c>
      <c r="G3" s="64" t="s">
        <v>501</v>
      </c>
      <c r="H3" s="64" t="s">
        <v>492</v>
      </c>
      <c r="I3" s="64" t="s">
        <v>502</v>
      </c>
      <c r="J3" s="121" t="s">
        <v>492</v>
      </c>
    </row>
    <row r="4" spans="1:11" s="9" customFormat="1" ht="45.75" x14ac:dyDescent="0.55000000000000004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7</v>
      </c>
      <c r="G4" s="8">
        <v>6</v>
      </c>
      <c r="H4" s="8">
        <v>9</v>
      </c>
      <c r="I4" s="8">
        <v>7</v>
      </c>
      <c r="J4" s="8">
        <v>10</v>
      </c>
      <c r="K4" s="122"/>
    </row>
    <row r="5" spans="1:11" s="10" customFormat="1" ht="45" x14ac:dyDescent="0.55000000000000004">
      <c r="A5" s="113" t="s">
        <v>9</v>
      </c>
      <c r="B5" s="123" t="s">
        <v>111</v>
      </c>
      <c r="C5" s="123"/>
      <c r="D5" s="123"/>
      <c r="E5" s="123"/>
      <c r="F5" s="123"/>
      <c r="G5" s="123"/>
      <c r="H5" s="123"/>
      <c r="I5" s="123"/>
      <c r="J5" s="123"/>
      <c r="K5" s="122"/>
    </row>
    <row r="6" spans="1:11" s="11" customFormat="1" ht="45" x14ac:dyDescent="0.6">
      <c r="A6" s="113"/>
      <c r="B6" s="112" t="s">
        <v>5</v>
      </c>
      <c r="C6" s="112"/>
      <c r="D6" s="40">
        <f>SUM(D7:D10)</f>
        <v>406258.1</v>
      </c>
      <c r="E6" s="40">
        <f>SUM(E7:E10)</f>
        <v>196595.9</v>
      </c>
      <c r="F6" s="40"/>
      <c r="G6" s="40">
        <f t="shared" ref="G6:I6" si="0">SUM(G7:G10)</f>
        <v>209662.2</v>
      </c>
      <c r="H6" s="40"/>
      <c r="I6" s="40">
        <f t="shared" si="0"/>
        <v>0</v>
      </c>
      <c r="J6" s="40"/>
      <c r="K6" s="122"/>
    </row>
    <row r="7" spans="1:11" s="12" customFormat="1" ht="45" x14ac:dyDescent="0.6">
      <c r="A7" s="113"/>
      <c r="B7" s="112" t="s">
        <v>0</v>
      </c>
      <c r="C7" s="112"/>
      <c r="D7" s="40">
        <f>E7+G7+I7</f>
        <v>0</v>
      </c>
      <c r="E7" s="40">
        <f>E15</f>
        <v>0</v>
      </c>
      <c r="F7" s="40"/>
      <c r="G7" s="40">
        <f t="shared" ref="G7:I7" si="1">G15</f>
        <v>0</v>
      </c>
      <c r="H7" s="40"/>
      <c r="I7" s="40">
        <f t="shared" si="1"/>
        <v>0</v>
      </c>
      <c r="J7" s="40"/>
      <c r="K7" s="45"/>
    </row>
    <row r="8" spans="1:11" s="12" customFormat="1" ht="45" x14ac:dyDescent="0.6">
      <c r="A8" s="113"/>
      <c r="B8" s="112" t="s">
        <v>1</v>
      </c>
      <c r="C8" s="112"/>
      <c r="D8" s="40">
        <f>E8+G8+I8</f>
        <v>406258.1</v>
      </c>
      <c r="E8" s="40">
        <f t="shared" ref="E8:I10" si="2">E16</f>
        <v>196595.9</v>
      </c>
      <c r="F8" s="40"/>
      <c r="G8" s="40">
        <f t="shared" si="2"/>
        <v>209662.2</v>
      </c>
      <c r="H8" s="40"/>
      <c r="I8" s="40">
        <f t="shared" si="2"/>
        <v>0</v>
      </c>
      <c r="J8" s="40"/>
      <c r="K8" s="45"/>
    </row>
    <row r="9" spans="1:11" s="12" customFormat="1" ht="45" x14ac:dyDescent="0.6">
      <c r="A9" s="113"/>
      <c r="B9" s="112" t="s">
        <v>2</v>
      </c>
      <c r="C9" s="112"/>
      <c r="D9" s="40">
        <f>E9+G9+I9</f>
        <v>0</v>
      </c>
      <c r="E9" s="40">
        <f t="shared" si="2"/>
        <v>0</v>
      </c>
      <c r="F9" s="40"/>
      <c r="G9" s="40">
        <f t="shared" si="2"/>
        <v>0</v>
      </c>
      <c r="H9" s="40"/>
      <c r="I9" s="40">
        <f t="shared" si="2"/>
        <v>0</v>
      </c>
      <c r="J9" s="40"/>
      <c r="K9" s="45"/>
    </row>
    <row r="10" spans="1:11" s="12" customFormat="1" ht="45" x14ac:dyDescent="0.6">
      <c r="A10" s="113"/>
      <c r="B10" s="112" t="s">
        <v>3</v>
      </c>
      <c r="C10" s="112"/>
      <c r="D10" s="40">
        <f>E10+G10+I10</f>
        <v>0</v>
      </c>
      <c r="E10" s="40">
        <f t="shared" si="2"/>
        <v>0</v>
      </c>
      <c r="F10" s="40"/>
      <c r="G10" s="40">
        <f t="shared" si="2"/>
        <v>0</v>
      </c>
      <c r="H10" s="40"/>
      <c r="I10" s="40">
        <f t="shared" si="2"/>
        <v>0</v>
      </c>
      <c r="J10" s="40"/>
      <c r="K10" s="45"/>
    </row>
    <row r="11" spans="1:11" s="12" customFormat="1" ht="56.25" customHeight="1" x14ac:dyDescent="0.6">
      <c r="A11" s="124" t="s">
        <v>71</v>
      </c>
      <c r="B11" s="124"/>
      <c r="C11" s="124"/>
      <c r="D11" s="124"/>
      <c r="E11" s="124"/>
      <c r="F11" s="124"/>
      <c r="G11" s="124"/>
      <c r="H11" s="124"/>
      <c r="I11" s="124"/>
      <c r="J11" s="124"/>
      <c r="K11" s="45"/>
    </row>
    <row r="12" spans="1:11" s="13" customFormat="1" ht="105.75" customHeight="1" x14ac:dyDescent="0.6">
      <c r="A12" s="108"/>
      <c r="B12" s="111" t="s">
        <v>148</v>
      </c>
      <c r="C12" s="111"/>
      <c r="D12" s="111"/>
      <c r="E12" s="111"/>
      <c r="F12" s="111"/>
      <c r="G12" s="111"/>
      <c r="H12" s="111"/>
      <c r="I12" s="111"/>
      <c r="J12" s="111"/>
      <c r="K12" s="45"/>
    </row>
    <row r="13" spans="1:11" s="13" customFormat="1" ht="96" customHeight="1" x14ac:dyDescent="0.6">
      <c r="A13" s="108"/>
      <c r="B13" s="110" t="s">
        <v>10</v>
      </c>
      <c r="C13" s="123" t="s">
        <v>72</v>
      </c>
      <c r="D13" s="123"/>
      <c r="E13" s="123"/>
      <c r="F13" s="123"/>
      <c r="G13" s="123"/>
      <c r="H13" s="123"/>
      <c r="I13" s="123"/>
      <c r="J13" s="123"/>
      <c r="K13" s="45"/>
    </row>
    <row r="14" spans="1:11" s="13" customFormat="1" ht="45.75" x14ac:dyDescent="0.6">
      <c r="A14" s="108"/>
      <c r="B14" s="110"/>
      <c r="C14" s="65" t="s">
        <v>5</v>
      </c>
      <c r="D14" s="41">
        <f>SUM(D15:D18)</f>
        <v>406258.1</v>
      </c>
      <c r="E14" s="42">
        <f t="shared" ref="E14" si="3">SUM(E15:E18)</f>
        <v>196595.9</v>
      </c>
      <c r="F14" s="42"/>
      <c r="G14" s="42">
        <f t="shared" ref="G14:I14" si="4">SUM(G15:G18)</f>
        <v>209662.2</v>
      </c>
      <c r="H14" s="42"/>
      <c r="I14" s="42">
        <f t="shared" si="4"/>
        <v>0</v>
      </c>
      <c r="J14" s="42"/>
      <c r="K14" s="45"/>
    </row>
    <row r="15" spans="1:11" s="13" customFormat="1" ht="45.75" x14ac:dyDescent="0.6">
      <c r="A15" s="108"/>
      <c r="B15" s="110"/>
      <c r="C15" s="65" t="s">
        <v>0</v>
      </c>
      <c r="D15" s="41">
        <f>E15+G15+I15</f>
        <v>0</v>
      </c>
      <c r="E15" s="42">
        <v>0</v>
      </c>
      <c r="F15" s="42"/>
      <c r="G15" s="42">
        <v>0</v>
      </c>
      <c r="H15" s="42"/>
      <c r="I15" s="42">
        <v>0</v>
      </c>
      <c r="J15" s="42"/>
      <c r="K15" s="45"/>
    </row>
    <row r="16" spans="1:11" s="13" customFormat="1" ht="45.75" x14ac:dyDescent="0.6">
      <c r="A16" s="108"/>
      <c r="B16" s="110"/>
      <c r="C16" s="65" t="s">
        <v>1</v>
      </c>
      <c r="D16" s="41">
        <f>E16+G16+I16</f>
        <v>406258.1</v>
      </c>
      <c r="E16" s="42">
        <v>196595.9</v>
      </c>
      <c r="F16" s="42"/>
      <c r="G16" s="42">
        <v>209662.2</v>
      </c>
      <c r="H16" s="42"/>
      <c r="I16" s="42">
        <v>0</v>
      </c>
      <c r="J16" s="42"/>
      <c r="K16" s="45"/>
    </row>
    <row r="17" spans="1:11" s="13" customFormat="1" ht="45.75" x14ac:dyDescent="0.6">
      <c r="A17" s="108"/>
      <c r="B17" s="110"/>
      <c r="C17" s="65" t="s">
        <v>2</v>
      </c>
      <c r="D17" s="41">
        <f>E17+G17+I17</f>
        <v>0</v>
      </c>
      <c r="E17" s="42"/>
      <c r="F17" s="42"/>
      <c r="G17" s="42"/>
      <c r="H17" s="42"/>
      <c r="I17" s="42"/>
      <c r="J17" s="42"/>
      <c r="K17" s="45"/>
    </row>
    <row r="18" spans="1:11" s="13" customFormat="1" ht="45.75" customHeight="1" x14ac:dyDescent="0.6">
      <c r="A18" s="108"/>
      <c r="B18" s="110"/>
      <c r="C18" s="65" t="s">
        <v>3</v>
      </c>
      <c r="D18" s="41">
        <f>E18+G18+I18</f>
        <v>0</v>
      </c>
      <c r="E18" s="42"/>
      <c r="F18" s="42"/>
      <c r="G18" s="42"/>
      <c r="H18" s="42"/>
      <c r="I18" s="42"/>
      <c r="J18" s="42"/>
      <c r="K18" s="45" t="s">
        <v>525</v>
      </c>
    </row>
    <row r="19" spans="1:11" s="13" customFormat="1" ht="67.5" customHeight="1" x14ac:dyDescent="0.6">
      <c r="A19" s="113" t="s">
        <v>119</v>
      </c>
      <c r="B19" s="125" t="s">
        <v>154</v>
      </c>
      <c r="C19" s="125"/>
      <c r="D19" s="125"/>
      <c r="E19" s="125"/>
      <c r="F19" s="125"/>
      <c r="G19" s="125"/>
      <c r="H19" s="125"/>
      <c r="I19" s="125"/>
      <c r="J19" s="125"/>
      <c r="K19" s="45"/>
    </row>
    <row r="20" spans="1:11" s="13" customFormat="1" ht="45.75" customHeight="1" x14ac:dyDescent="0.6">
      <c r="A20" s="113"/>
      <c r="B20" s="112" t="s">
        <v>5</v>
      </c>
      <c r="C20" s="112"/>
      <c r="D20" s="40">
        <f>SUM(D21:D24)</f>
        <v>235014.06192000001</v>
      </c>
      <c r="E20" s="40">
        <f t="shared" ref="E20:I20" si="5">SUM(E21:E24)</f>
        <v>235014.06192000001</v>
      </c>
      <c r="F20" s="40"/>
      <c r="G20" s="40">
        <f t="shared" si="5"/>
        <v>0</v>
      </c>
      <c r="H20" s="40"/>
      <c r="I20" s="40">
        <f t="shared" si="5"/>
        <v>0</v>
      </c>
      <c r="J20" s="40"/>
      <c r="K20" s="45"/>
    </row>
    <row r="21" spans="1:11" s="13" customFormat="1" ht="45" customHeight="1" x14ac:dyDescent="0.6">
      <c r="A21" s="113"/>
      <c r="B21" s="112" t="s">
        <v>0</v>
      </c>
      <c r="C21" s="112"/>
      <c r="D21" s="40">
        <f>E21+G21+I21</f>
        <v>0</v>
      </c>
      <c r="E21" s="40">
        <f>E29+E37</f>
        <v>0</v>
      </c>
      <c r="F21" s="40">
        <f t="shared" ref="F21:I21" si="6">F29+F37</f>
        <v>0</v>
      </c>
      <c r="G21" s="40">
        <f t="shared" si="6"/>
        <v>0</v>
      </c>
      <c r="H21" s="40">
        <f t="shared" si="6"/>
        <v>0</v>
      </c>
      <c r="I21" s="40">
        <f t="shared" si="6"/>
        <v>0</v>
      </c>
      <c r="J21" s="40"/>
      <c r="K21" s="45"/>
    </row>
    <row r="22" spans="1:11" s="13" customFormat="1" ht="45" x14ac:dyDescent="0.6">
      <c r="A22" s="113"/>
      <c r="B22" s="112" t="s">
        <v>1</v>
      </c>
      <c r="C22" s="112"/>
      <c r="D22" s="40">
        <f>E22+G22+I22</f>
        <v>235014.06192000001</v>
      </c>
      <c r="E22" s="40">
        <f t="shared" ref="E22:I24" si="7">E30+E38</f>
        <v>235014.06192000001</v>
      </c>
      <c r="F22" s="40">
        <f t="shared" si="7"/>
        <v>0</v>
      </c>
      <c r="G22" s="40">
        <f t="shared" si="7"/>
        <v>0</v>
      </c>
      <c r="H22" s="40">
        <f t="shared" si="7"/>
        <v>0</v>
      </c>
      <c r="I22" s="40">
        <f t="shared" si="7"/>
        <v>0</v>
      </c>
      <c r="J22" s="40"/>
      <c r="K22" s="45"/>
    </row>
    <row r="23" spans="1:11" s="13" customFormat="1" ht="45" x14ac:dyDescent="0.6">
      <c r="A23" s="113"/>
      <c r="B23" s="112" t="s">
        <v>2</v>
      </c>
      <c r="C23" s="112"/>
      <c r="D23" s="40">
        <f>E23+G23+I23</f>
        <v>0</v>
      </c>
      <c r="E23" s="40">
        <f t="shared" si="7"/>
        <v>0</v>
      </c>
      <c r="F23" s="40">
        <f t="shared" si="7"/>
        <v>0</v>
      </c>
      <c r="G23" s="40">
        <f t="shared" si="7"/>
        <v>0</v>
      </c>
      <c r="H23" s="40">
        <f t="shared" si="7"/>
        <v>0</v>
      </c>
      <c r="I23" s="40">
        <f t="shared" si="7"/>
        <v>0</v>
      </c>
      <c r="J23" s="40"/>
      <c r="K23" s="45"/>
    </row>
    <row r="24" spans="1:11" s="13" customFormat="1" ht="45.75" customHeight="1" x14ac:dyDescent="0.6">
      <c r="A24" s="113"/>
      <c r="B24" s="112" t="s">
        <v>3</v>
      </c>
      <c r="C24" s="112"/>
      <c r="D24" s="40">
        <f>E24+G24+I24</f>
        <v>0</v>
      </c>
      <c r="E24" s="40">
        <f t="shared" si="7"/>
        <v>0</v>
      </c>
      <c r="F24" s="40">
        <f t="shared" si="7"/>
        <v>0</v>
      </c>
      <c r="G24" s="40">
        <f t="shared" si="7"/>
        <v>0</v>
      </c>
      <c r="H24" s="40">
        <f t="shared" si="7"/>
        <v>0</v>
      </c>
      <c r="I24" s="40">
        <f t="shared" si="7"/>
        <v>0</v>
      </c>
      <c r="J24" s="40"/>
      <c r="K24" s="45"/>
    </row>
    <row r="25" spans="1:11" s="12" customFormat="1" ht="56.25" customHeight="1" x14ac:dyDescent="0.6">
      <c r="A25" s="124" t="s">
        <v>47</v>
      </c>
      <c r="B25" s="124"/>
      <c r="C25" s="124"/>
      <c r="D25" s="124"/>
      <c r="E25" s="124"/>
      <c r="F25" s="124"/>
      <c r="G25" s="124"/>
      <c r="H25" s="124"/>
      <c r="I25" s="124"/>
      <c r="J25" s="124"/>
      <c r="K25" s="45"/>
    </row>
    <row r="26" spans="1:11" s="13" customFormat="1" ht="106.5" customHeight="1" x14ac:dyDescent="0.6">
      <c r="A26" s="108"/>
      <c r="B26" s="111" t="s">
        <v>155</v>
      </c>
      <c r="C26" s="111"/>
      <c r="D26" s="111"/>
      <c r="E26" s="111"/>
      <c r="F26" s="111"/>
      <c r="G26" s="111"/>
      <c r="H26" s="111"/>
      <c r="I26" s="111"/>
      <c r="J26" s="111"/>
      <c r="K26" s="45" t="s">
        <v>525</v>
      </c>
    </row>
    <row r="27" spans="1:11" s="13" customFormat="1" ht="63" customHeight="1" x14ac:dyDescent="0.6">
      <c r="A27" s="108"/>
      <c r="B27" s="110" t="s">
        <v>120</v>
      </c>
      <c r="C27" s="123" t="s">
        <v>524</v>
      </c>
      <c r="D27" s="123"/>
      <c r="E27" s="123"/>
      <c r="F27" s="123"/>
      <c r="G27" s="123"/>
      <c r="H27" s="123"/>
      <c r="I27" s="123"/>
      <c r="J27" s="123"/>
      <c r="K27" s="45"/>
    </row>
    <row r="28" spans="1:11" s="13" customFormat="1" ht="45.75" x14ac:dyDescent="0.6">
      <c r="A28" s="108"/>
      <c r="B28" s="110"/>
      <c r="C28" s="65" t="s">
        <v>5</v>
      </c>
      <c r="D28" s="41">
        <f>SUM(D29:D32)</f>
        <v>179921.6</v>
      </c>
      <c r="E28" s="42">
        <f t="shared" ref="E28" si="8">SUM(E29:E32)</f>
        <v>179921.6</v>
      </c>
      <c r="F28" s="42"/>
      <c r="G28" s="42">
        <f t="shared" ref="G28" si="9">SUM(G29:G32)</f>
        <v>0</v>
      </c>
      <c r="H28" s="42"/>
      <c r="I28" s="42"/>
      <c r="J28" s="42"/>
      <c r="K28" s="45"/>
    </row>
    <row r="29" spans="1:11" s="13" customFormat="1" ht="45.75" x14ac:dyDescent="0.6">
      <c r="A29" s="108"/>
      <c r="B29" s="110"/>
      <c r="C29" s="65" t="s">
        <v>0</v>
      </c>
      <c r="D29" s="41">
        <f>E29+G29+I29</f>
        <v>0</v>
      </c>
      <c r="E29" s="42"/>
      <c r="F29" s="42"/>
      <c r="G29" s="42"/>
      <c r="H29" s="42"/>
      <c r="I29" s="42"/>
      <c r="J29" s="42"/>
      <c r="K29" s="45"/>
    </row>
    <row r="30" spans="1:11" s="13" customFormat="1" ht="45.75" x14ac:dyDescent="0.6">
      <c r="A30" s="108"/>
      <c r="B30" s="110"/>
      <c r="C30" s="65" t="s">
        <v>1</v>
      </c>
      <c r="D30" s="41">
        <f>E30+G30+I30</f>
        <v>179921.6</v>
      </c>
      <c r="E30" s="42">
        <v>179921.6</v>
      </c>
      <c r="F30" s="42"/>
      <c r="G30" s="42">
        <v>0</v>
      </c>
      <c r="H30" s="42"/>
      <c r="I30" s="42">
        <v>0</v>
      </c>
      <c r="J30" s="42"/>
      <c r="K30" s="45"/>
    </row>
    <row r="31" spans="1:11" s="13" customFormat="1" ht="45.75" x14ac:dyDescent="0.6">
      <c r="A31" s="108"/>
      <c r="B31" s="110"/>
      <c r="C31" s="65" t="s">
        <v>2</v>
      </c>
      <c r="D31" s="41">
        <f>E31+G31+I31</f>
        <v>0</v>
      </c>
      <c r="E31" s="42"/>
      <c r="F31" s="42"/>
      <c r="G31" s="42"/>
      <c r="H31" s="42"/>
      <c r="I31" s="42"/>
      <c r="J31" s="42"/>
      <c r="K31" s="45"/>
    </row>
    <row r="32" spans="1:11" s="13" customFormat="1" ht="45.75" customHeight="1" x14ac:dyDescent="0.6">
      <c r="A32" s="108"/>
      <c r="B32" s="110"/>
      <c r="C32" s="65" t="s">
        <v>3</v>
      </c>
      <c r="D32" s="41">
        <f>E32+G32+I32</f>
        <v>0</v>
      </c>
      <c r="E32" s="42"/>
      <c r="F32" s="42"/>
      <c r="G32" s="42"/>
      <c r="H32" s="42"/>
      <c r="I32" s="42"/>
      <c r="J32" s="42"/>
      <c r="K32" s="45"/>
    </row>
    <row r="33" spans="1:11" s="12" customFormat="1" ht="56.25" customHeight="1" x14ac:dyDescent="0.6">
      <c r="A33" s="124" t="s">
        <v>47</v>
      </c>
      <c r="B33" s="124"/>
      <c r="C33" s="124"/>
      <c r="D33" s="124"/>
      <c r="E33" s="124"/>
      <c r="F33" s="124"/>
      <c r="G33" s="124"/>
      <c r="H33" s="124"/>
      <c r="I33" s="124"/>
      <c r="J33" s="124"/>
      <c r="K33" s="45"/>
    </row>
    <row r="34" spans="1:11" s="13" customFormat="1" ht="106.5" customHeight="1" x14ac:dyDescent="0.6">
      <c r="A34" s="108"/>
      <c r="B34" s="111" t="s">
        <v>155</v>
      </c>
      <c r="C34" s="111"/>
      <c r="D34" s="111"/>
      <c r="E34" s="111"/>
      <c r="F34" s="111"/>
      <c r="G34" s="111"/>
      <c r="H34" s="111"/>
      <c r="I34" s="111"/>
      <c r="J34" s="111"/>
      <c r="K34" s="45"/>
    </row>
    <row r="35" spans="1:11" s="13" customFormat="1" ht="75" customHeight="1" x14ac:dyDescent="0.6">
      <c r="A35" s="108"/>
      <c r="B35" s="110" t="s">
        <v>121</v>
      </c>
      <c r="C35" s="123" t="s">
        <v>228</v>
      </c>
      <c r="D35" s="123"/>
      <c r="E35" s="123"/>
      <c r="F35" s="123"/>
      <c r="G35" s="123"/>
      <c r="H35" s="123"/>
      <c r="I35" s="123"/>
      <c r="J35" s="123"/>
      <c r="K35" s="45"/>
    </row>
    <row r="36" spans="1:11" s="13" customFormat="1" ht="45.75" x14ac:dyDescent="0.6">
      <c r="A36" s="108"/>
      <c r="B36" s="110"/>
      <c r="C36" s="65" t="s">
        <v>5</v>
      </c>
      <c r="D36" s="41">
        <f>SUM(D37:D40)</f>
        <v>55092.461920000002</v>
      </c>
      <c r="E36" s="42">
        <f t="shared" ref="E36" si="10">SUM(E37:E40)</f>
        <v>55092.461920000002</v>
      </c>
      <c r="F36" s="42"/>
      <c r="G36" s="42">
        <f t="shared" ref="G36" si="11">SUM(G37:G40)</f>
        <v>0</v>
      </c>
      <c r="H36" s="42"/>
      <c r="I36" s="42">
        <f t="shared" ref="I36" si="12">SUM(I37:I40)</f>
        <v>0</v>
      </c>
      <c r="J36" s="42"/>
      <c r="K36" s="45"/>
    </row>
    <row r="37" spans="1:11" s="13" customFormat="1" ht="45.75" x14ac:dyDescent="0.6">
      <c r="A37" s="108"/>
      <c r="B37" s="110"/>
      <c r="C37" s="65" t="s">
        <v>0</v>
      </c>
      <c r="D37" s="41">
        <f>E37+G37+I37</f>
        <v>0</v>
      </c>
      <c r="E37" s="42"/>
      <c r="F37" s="42"/>
      <c r="G37" s="42"/>
      <c r="H37" s="42"/>
      <c r="I37" s="42"/>
      <c r="J37" s="42"/>
      <c r="K37" s="45"/>
    </row>
    <row r="38" spans="1:11" s="13" customFormat="1" ht="45.75" x14ac:dyDescent="0.6">
      <c r="A38" s="108"/>
      <c r="B38" s="110"/>
      <c r="C38" s="65" t="s">
        <v>1</v>
      </c>
      <c r="D38" s="41">
        <f>E38+G38+I38</f>
        <v>55092.461920000002</v>
      </c>
      <c r="E38" s="42">
        <v>55092.461920000002</v>
      </c>
      <c r="F38" s="42"/>
      <c r="G38" s="42">
        <v>0</v>
      </c>
      <c r="H38" s="42"/>
      <c r="I38" s="42">
        <v>0</v>
      </c>
      <c r="J38" s="42"/>
      <c r="K38" s="126"/>
    </row>
    <row r="39" spans="1:11" s="13" customFormat="1" ht="45.75" x14ac:dyDescent="0.6">
      <c r="A39" s="108"/>
      <c r="B39" s="110"/>
      <c r="C39" s="65" t="s">
        <v>2</v>
      </c>
      <c r="D39" s="41">
        <f>E39+G39+I39</f>
        <v>0</v>
      </c>
      <c r="E39" s="42">
        <v>0</v>
      </c>
      <c r="F39" s="42"/>
      <c r="G39" s="42">
        <v>0</v>
      </c>
      <c r="H39" s="42"/>
      <c r="I39" s="42">
        <v>0</v>
      </c>
      <c r="J39" s="42"/>
      <c r="K39" s="45"/>
    </row>
    <row r="40" spans="1:11" s="13" customFormat="1" ht="45.75" customHeight="1" x14ac:dyDescent="0.6">
      <c r="A40" s="108"/>
      <c r="B40" s="110"/>
      <c r="C40" s="65" t="s">
        <v>3</v>
      </c>
      <c r="D40" s="41">
        <f>E40+G40+I40</f>
        <v>0</v>
      </c>
      <c r="E40" s="42"/>
      <c r="F40" s="42"/>
      <c r="G40" s="42"/>
      <c r="H40" s="42"/>
      <c r="I40" s="42"/>
      <c r="J40" s="42"/>
      <c r="K40" s="45"/>
    </row>
    <row r="41" spans="1:11" s="13" customFormat="1" ht="60" customHeight="1" x14ac:dyDescent="0.6">
      <c r="A41" s="113" t="s">
        <v>127</v>
      </c>
      <c r="B41" s="125" t="s">
        <v>167</v>
      </c>
      <c r="C41" s="125"/>
      <c r="D41" s="125"/>
      <c r="E41" s="125"/>
      <c r="F41" s="125"/>
      <c r="G41" s="125"/>
      <c r="H41" s="125"/>
      <c r="I41" s="125"/>
      <c r="J41" s="125"/>
      <c r="K41" s="45"/>
    </row>
    <row r="42" spans="1:11" s="13" customFormat="1" ht="45.75" customHeight="1" x14ac:dyDescent="0.6">
      <c r="A42" s="113"/>
      <c r="B42" s="112" t="s">
        <v>5</v>
      </c>
      <c r="C42" s="112"/>
      <c r="D42" s="40">
        <f>SUM(D43:D46)</f>
        <v>1100506.1269999999</v>
      </c>
      <c r="E42" s="40">
        <f>SUM(E43:E46)</f>
        <v>180981.568</v>
      </c>
      <c r="F42" s="40"/>
      <c r="G42" s="40">
        <f t="shared" ref="G42:I42" si="13">SUM(G43:G46)</f>
        <v>919524.55899999989</v>
      </c>
      <c r="H42" s="40"/>
      <c r="I42" s="40">
        <f t="shared" si="13"/>
        <v>0</v>
      </c>
      <c r="J42" s="40"/>
      <c r="K42" s="45"/>
    </row>
    <row r="43" spans="1:11" s="13" customFormat="1" ht="45.75" customHeight="1" x14ac:dyDescent="0.6">
      <c r="A43" s="113"/>
      <c r="B43" s="112" t="s">
        <v>0</v>
      </c>
      <c r="C43" s="112"/>
      <c r="D43" s="40">
        <f>E43+G43+I43</f>
        <v>0</v>
      </c>
      <c r="E43" s="40">
        <f>E51+E59</f>
        <v>0</v>
      </c>
      <c r="F43" s="40"/>
      <c r="G43" s="40">
        <f t="shared" ref="G43:I43" si="14">G51+G59</f>
        <v>0</v>
      </c>
      <c r="H43" s="40"/>
      <c r="I43" s="40">
        <f t="shared" si="14"/>
        <v>0</v>
      </c>
      <c r="J43" s="40"/>
      <c r="K43" s="45"/>
    </row>
    <row r="44" spans="1:11" s="13" customFormat="1" ht="45.75" customHeight="1" x14ac:dyDescent="0.6">
      <c r="A44" s="113"/>
      <c r="B44" s="112" t="s">
        <v>1</v>
      </c>
      <c r="C44" s="112"/>
      <c r="D44" s="40">
        <f>E44+G44+I44</f>
        <v>1100506.1269999999</v>
      </c>
      <c r="E44" s="40">
        <f t="shared" ref="E44:I46" si="15">E52+E60</f>
        <v>180981.568</v>
      </c>
      <c r="F44" s="40"/>
      <c r="G44" s="40">
        <f t="shared" si="15"/>
        <v>919524.55899999989</v>
      </c>
      <c r="H44" s="40"/>
      <c r="I44" s="40">
        <f t="shared" si="15"/>
        <v>0</v>
      </c>
      <c r="J44" s="40"/>
      <c r="K44" s="45"/>
    </row>
    <row r="45" spans="1:11" s="13" customFormat="1" ht="45.75" customHeight="1" x14ac:dyDescent="0.6">
      <c r="A45" s="113"/>
      <c r="B45" s="112" t="s">
        <v>2</v>
      </c>
      <c r="C45" s="112"/>
      <c r="D45" s="40">
        <f>E45+G45+I45</f>
        <v>0</v>
      </c>
      <c r="E45" s="40">
        <f t="shared" si="15"/>
        <v>0</v>
      </c>
      <c r="F45" s="40"/>
      <c r="G45" s="40">
        <f t="shared" si="15"/>
        <v>0</v>
      </c>
      <c r="H45" s="40"/>
      <c r="I45" s="40">
        <f t="shared" si="15"/>
        <v>0</v>
      </c>
      <c r="J45" s="40"/>
      <c r="K45" s="45"/>
    </row>
    <row r="46" spans="1:11" s="13" customFormat="1" ht="45" x14ac:dyDescent="0.6">
      <c r="A46" s="113"/>
      <c r="B46" s="112" t="s">
        <v>3</v>
      </c>
      <c r="C46" s="112"/>
      <c r="D46" s="40">
        <f>E46+G46+I46</f>
        <v>0</v>
      </c>
      <c r="E46" s="40">
        <f t="shared" si="15"/>
        <v>0</v>
      </c>
      <c r="F46" s="40"/>
      <c r="G46" s="40">
        <f t="shared" si="15"/>
        <v>0</v>
      </c>
      <c r="H46" s="40"/>
      <c r="I46" s="40">
        <f t="shared" si="15"/>
        <v>0</v>
      </c>
      <c r="J46" s="40"/>
      <c r="K46" s="45"/>
    </row>
    <row r="47" spans="1:11" s="12" customFormat="1" ht="56.25" customHeight="1" x14ac:dyDescent="0.6">
      <c r="A47" s="124" t="s">
        <v>47</v>
      </c>
      <c r="B47" s="124"/>
      <c r="C47" s="124"/>
      <c r="D47" s="124"/>
      <c r="E47" s="124"/>
      <c r="F47" s="124"/>
      <c r="G47" s="124"/>
      <c r="H47" s="124"/>
      <c r="I47" s="124"/>
      <c r="J47" s="124"/>
      <c r="K47" s="45"/>
    </row>
    <row r="48" spans="1:11" s="13" customFormat="1" ht="99.75" customHeight="1" x14ac:dyDescent="0.6">
      <c r="A48" s="108"/>
      <c r="B48" s="111" t="s">
        <v>168</v>
      </c>
      <c r="C48" s="111"/>
      <c r="D48" s="111"/>
      <c r="E48" s="111"/>
      <c r="F48" s="111"/>
      <c r="G48" s="111"/>
      <c r="H48" s="111"/>
      <c r="I48" s="111"/>
      <c r="J48" s="111"/>
      <c r="K48" s="45"/>
    </row>
    <row r="49" spans="1:11" s="13" customFormat="1" ht="75" customHeight="1" x14ac:dyDescent="0.6">
      <c r="A49" s="108"/>
      <c r="B49" s="110" t="s">
        <v>528</v>
      </c>
      <c r="C49" s="123" t="s">
        <v>169</v>
      </c>
      <c r="D49" s="123"/>
      <c r="E49" s="123"/>
      <c r="F49" s="123"/>
      <c r="G49" s="123"/>
      <c r="H49" s="123"/>
      <c r="I49" s="123"/>
      <c r="J49" s="123"/>
      <c r="K49" s="45"/>
    </row>
    <row r="50" spans="1:11" s="13" customFormat="1" ht="45.75" x14ac:dyDescent="0.6">
      <c r="A50" s="108"/>
      <c r="B50" s="110"/>
      <c r="C50" s="65" t="s">
        <v>5</v>
      </c>
      <c r="D50" s="41">
        <f>SUM(D51:D54)</f>
        <v>848720.3189999999</v>
      </c>
      <c r="E50" s="42">
        <f t="shared" ref="E50" si="16">SUM(E51:E54)</f>
        <v>129679.08</v>
      </c>
      <c r="F50" s="42"/>
      <c r="G50" s="42">
        <f t="shared" ref="G50" si="17">SUM(G51:G54)</f>
        <v>719041.23899999994</v>
      </c>
      <c r="H50" s="42"/>
      <c r="I50" s="42"/>
      <c r="J50" s="42"/>
      <c r="K50" s="45"/>
    </row>
    <row r="51" spans="1:11" s="13" customFormat="1" ht="45.75" x14ac:dyDescent="0.6">
      <c r="A51" s="108"/>
      <c r="B51" s="110"/>
      <c r="C51" s="65" t="s">
        <v>0</v>
      </c>
      <c r="D51" s="41">
        <f>E51+G51+I51</f>
        <v>0</v>
      </c>
      <c r="E51" s="42"/>
      <c r="F51" s="42"/>
      <c r="G51" s="42"/>
      <c r="H51" s="42"/>
      <c r="I51" s="42"/>
      <c r="J51" s="42"/>
      <c r="K51" s="45"/>
    </row>
    <row r="52" spans="1:11" s="13" customFormat="1" ht="45.75" x14ac:dyDescent="0.6">
      <c r="A52" s="108"/>
      <c r="B52" s="110"/>
      <c r="C52" s="65" t="s">
        <v>1</v>
      </c>
      <c r="D52" s="41">
        <f>E52+G52+I52</f>
        <v>848720.3189999999</v>
      </c>
      <c r="E52" s="42">
        <v>129679.08</v>
      </c>
      <c r="F52" s="42"/>
      <c r="G52" s="42">
        <v>719041.23899999994</v>
      </c>
      <c r="H52" s="42"/>
      <c r="I52" s="42"/>
      <c r="J52" s="42"/>
      <c r="K52" s="45"/>
    </row>
    <row r="53" spans="1:11" s="13" customFormat="1" ht="45.75" x14ac:dyDescent="0.6">
      <c r="A53" s="108"/>
      <c r="B53" s="110"/>
      <c r="C53" s="65" t="s">
        <v>2</v>
      </c>
      <c r="D53" s="41">
        <f>E53+G53+I53</f>
        <v>0</v>
      </c>
      <c r="E53" s="42"/>
      <c r="F53" s="42"/>
      <c r="G53" s="42"/>
      <c r="H53" s="42"/>
      <c r="I53" s="42"/>
      <c r="J53" s="42"/>
      <c r="K53" s="45"/>
    </row>
    <row r="54" spans="1:11" s="13" customFormat="1" ht="45.75" customHeight="1" x14ac:dyDescent="0.6">
      <c r="A54" s="108"/>
      <c r="B54" s="110"/>
      <c r="C54" s="65" t="s">
        <v>3</v>
      </c>
      <c r="D54" s="41">
        <f>E54+G54+I54</f>
        <v>0</v>
      </c>
      <c r="E54" s="42"/>
      <c r="F54" s="42"/>
      <c r="G54" s="42"/>
      <c r="H54" s="42"/>
      <c r="I54" s="42"/>
      <c r="J54" s="42"/>
      <c r="K54" s="45"/>
    </row>
    <row r="55" spans="1:11" s="12" customFormat="1" ht="56.25" customHeight="1" x14ac:dyDescent="0.6">
      <c r="A55" s="124" t="s">
        <v>47</v>
      </c>
      <c r="B55" s="124"/>
      <c r="C55" s="124"/>
      <c r="D55" s="124"/>
      <c r="E55" s="124"/>
      <c r="F55" s="124"/>
      <c r="G55" s="124"/>
      <c r="H55" s="124"/>
      <c r="I55" s="124"/>
      <c r="J55" s="124"/>
      <c r="K55" s="45"/>
    </row>
    <row r="56" spans="1:11" s="13" customFormat="1" ht="102.75" customHeight="1" x14ac:dyDescent="0.6">
      <c r="A56" s="108"/>
      <c r="B56" s="111" t="s">
        <v>168</v>
      </c>
      <c r="C56" s="111"/>
      <c r="D56" s="111"/>
      <c r="E56" s="111"/>
      <c r="F56" s="111"/>
      <c r="G56" s="111"/>
      <c r="H56" s="111"/>
      <c r="I56" s="111"/>
      <c r="J56" s="111"/>
      <c r="K56" s="45"/>
    </row>
    <row r="57" spans="1:11" s="13" customFormat="1" ht="54" customHeight="1" x14ac:dyDescent="0.6">
      <c r="A57" s="108"/>
      <c r="B57" s="110" t="s">
        <v>529</v>
      </c>
      <c r="C57" s="123" t="s">
        <v>171</v>
      </c>
      <c r="D57" s="123"/>
      <c r="E57" s="123"/>
      <c r="F57" s="123"/>
      <c r="G57" s="123"/>
      <c r="H57" s="123"/>
      <c r="I57" s="123"/>
      <c r="J57" s="123"/>
      <c r="K57" s="45"/>
    </row>
    <row r="58" spans="1:11" s="13" customFormat="1" ht="45.75" x14ac:dyDescent="0.6">
      <c r="A58" s="108"/>
      <c r="B58" s="110"/>
      <c r="C58" s="65" t="s">
        <v>5</v>
      </c>
      <c r="D58" s="41">
        <f>SUM(D59:D62)</f>
        <v>251785.80800000002</v>
      </c>
      <c r="E58" s="42">
        <f t="shared" ref="E58" si="18">SUM(E59:E62)</f>
        <v>51302.487999999998</v>
      </c>
      <c r="F58" s="42"/>
      <c r="G58" s="42">
        <f t="shared" ref="G58" si="19">SUM(G59:G62)</f>
        <v>200483.32</v>
      </c>
      <c r="H58" s="42"/>
      <c r="I58" s="42"/>
      <c r="J58" s="42"/>
      <c r="K58" s="45"/>
    </row>
    <row r="59" spans="1:11" s="13" customFormat="1" ht="45.75" x14ac:dyDescent="0.6">
      <c r="A59" s="108"/>
      <c r="B59" s="110"/>
      <c r="C59" s="65" t="s">
        <v>0</v>
      </c>
      <c r="D59" s="41">
        <f>E59+G59+I59</f>
        <v>0</v>
      </c>
      <c r="E59" s="42"/>
      <c r="F59" s="42"/>
      <c r="G59" s="42"/>
      <c r="H59" s="42"/>
      <c r="I59" s="42"/>
      <c r="J59" s="42"/>
      <c r="K59" s="45"/>
    </row>
    <row r="60" spans="1:11" s="13" customFormat="1" ht="45.75" x14ac:dyDescent="0.6">
      <c r="A60" s="108"/>
      <c r="B60" s="110"/>
      <c r="C60" s="65" t="s">
        <v>1</v>
      </c>
      <c r="D60" s="41">
        <f>E60+G60+I60</f>
        <v>251785.80800000002</v>
      </c>
      <c r="E60" s="42">
        <v>51302.487999999998</v>
      </c>
      <c r="F60" s="42"/>
      <c r="G60" s="42">
        <v>200483.32</v>
      </c>
      <c r="H60" s="42"/>
      <c r="I60" s="42"/>
      <c r="J60" s="42"/>
      <c r="K60" s="45"/>
    </row>
    <row r="61" spans="1:11" s="13" customFormat="1" ht="45.75" x14ac:dyDescent="0.6">
      <c r="A61" s="108"/>
      <c r="B61" s="110"/>
      <c r="C61" s="65" t="s">
        <v>2</v>
      </c>
      <c r="D61" s="41">
        <f>E61+G61+I61</f>
        <v>0</v>
      </c>
      <c r="E61" s="42"/>
      <c r="F61" s="42"/>
      <c r="G61" s="42"/>
      <c r="H61" s="42"/>
      <c r="I61" s="42"/>
      <c r="J61" s="42"/>
      <c r="K61" s="45"/>
    </row>
    <row r="62" spans="1:11" s="13" customFormat="1" ht="45.75" customHeight="1" x14ac:dyDescent="0.6">
      <c r="A62" s="108"/>
      <c r="B62" s="110"/>
      <c r="C62" s="65" t="s">
        <v>3</v>
      </c>
      <c r="D62" s="41">
        <f>E62+G62+I62</f>
        <v>0</v>
      </c>
      <c r="E62" s="42"/>
      <c r="F62" s="42"/>
      <c r="G62" s="42"/>
      <c r="H62" s="42"/>
      <c r="I62" s="42"/>
      <c r="J62" s="42"/>
      <c r="K62" s="45"/>
    </row>
    <row r="63" spans="1:11" s="13" customFormat="1" ht="101.25" customHeight="1" x14ac:dyDescent="0.6">
      <c r="A63" s="113" t="s">
        <v>129</v>
      </c>
      <c r="B63" s="125" t="s">
        <v>188</v>
      </c>
      <c r="C63" s="125"/>
      <c r="D63" s="125"/>
      <c r="E63" s="125"/>
      <c r="F63" s="125"/>
      <c r="G63" s="125"/>
      <c r="H63" s="125"/>
      <c r="I63" s="125"/>
      <c r="J63" s="125"/>
      <c r="K63" s="45"/>
    </row>
    <row r="64" spans="1:11" s="13" customFormat="1" ht="45" x14ac:dyDescent="0.6">
      <c r="A64" s="113"/>
      <c r="B64" s="112" t="s">
        <v>5</v>
      </c>
      <c r="C64" s="112"/>
      <c r="D64" s="40">
        <f t="shared" ref="D64:G64" si="20">SUM(D65:D68)</f>
        <v>63946.394200000002</v>
      </c>
      <c r="E64" s="40">
        <f>SUM(E65:E68)</f>
        <v>63946.394200000002</v>
      </c>
      <c r="F64" s="40"/>
      <c r="G64" s="40">
        <f t="shared" si="20"/>
        <v>0</v>
      </c>
      <c r="H64" s="40"/>
      <c r="I64" s="40">
        <f>SUM(I65:I68)</f>
        <v>0</v>
      </c>
      <c r="J64" s="40"/>
      <c r="K64" s="45"/>
    </row>
    <row r="65" spans="1:11" s="13" customFormat="1" ht="45" x14ac:dyDescent="0.6">
      <c r="A65" s="113"/>
      <c r="B65" s="112" t="s">
        <v>0</v>
      </c>
      <c r="C65" s="112"/>
      <c r="D65" s="40">
        <f>E65+G65+I65</f>
        <v>0</v>
      </c>
      <c r="E65" s="40">
        <f>E73+E81</f>
        <v>0</v>
      </c>
      <c r="F65" s="40"/>
      <c r="G65" s="40">
        <f t="shared" ref="G65:I65" si="21">G73+G81</f>
        <v>0</v>
      </c>
      <c r="H65" s="40"/>
      <c r="I65" s="40">
        <f t="shared" si="21"/>
        <v>0</v>
      </c>
      <c r="J65" s="40"/>
      <c r="K65" s="45"/>
    </row>
    <row r="66" spans="1:11" s="13" customFormat="1" ht="45.75" customHeight="1" x14ac:dyDescent="0.6">
      <c r="A66" s="113"/>
      <c r="B66" s="112" t="s">
        <v>1</v>
      </c>
      <c r="C66" s="112"/>
      <c r="D66" s="40">
        <f>E66+G66+I66</f>
        <v>63946.394200000002</v>
      </c>
      <c r="E66" s="40">
        <f>E74+E82</f>
        <v>63946.394200000002</v>
      </c>
      <c r="F66" s="40"/>
      <c r="G66" s="40">
        <f t="shared" ref="E66:I68" si="22">G74+G82</f>
        <v>0</v>
      </c>
      <c r="H66" s="40"/>
      <c r="I66" s="40">
        <f t="shared" si="22"/>
        <v>0</v>
      </c>
      <c r="J66" s="40"/>
      <c r="K66" s="45"/>
    </row>
    <row r="67" spans="1:11" s="13" customFormat="1" ht="45" x14ac:dyDescent="0.6">
      <c r="A67" s="113"/>
      <c r="B67" s="112" t="s">
        <v>2</v>
      </c>
      <c r="C67" s="112"/>
      <c r="D67" s="40">
        <f>E67+G67+I67</f>
        <v>0</v>
      </c>
      <c r="E67" s="40">
        <f t="shared" si="22"/>
        <v>0</v>
      </c>
      <c r="F67" s="40"/>
      <c r="G67" s="40">
        <f t="shared" si="22"/>
        <v>0</v>
      </c>
      <c r="H67" s="40"/>
      <c r="I67" s="40">
        <f t="shared" si="22"/>
        <v>0</v>
      </c>
      <c r="J67" s="40"/>
      <c r="K67" s="45"/>
    </row>
    <row r="68" spans="1:11" s="13" customFormat="1" ht="52.5" customHeight="1" x14ac:dyDescent="0.6">
      <c r="A68" s="113"/>
      <c r="B68" s="112" t="s">
        <v>3</v>
      </c>
      <c r="C68" s="112"/>
      <c r="D68" s="40">
        <f>E68+G68+I68</f>
        <v>0</v>
      </c>
      <c r="E68" s="40">
        <f t="shared" si="22"/>
        <v>0</v>
      </c>
      <c r="F68" s="40"/>
      <c r="G68" s="40">
        <f t="shared" si="22"/>
        <v>0</v>
      </c>
      <c r="H68" s="40"/>
      <c r="I68" s="40">
        <f t="shared" si="22"/>
        <v>0</v>
      </c>
      <c r="J68" s="40"/>
      <c r="K68" s="45"/>
    </row>
    <row r="69" spans="1:11" s="12" customFormat="1" ht="56.25" customHeight="1" x14ac:dyDescent="0.6">
      <c r="A69" s="124" t="s">
        <v>47</v>
      </c>
      <c r="B69" s="124"/>
      <c r="C69" s="124"/>
      <c r="D69" s="124"/>
      <c r="E69" s="124"/>
      <c r="F69" s="124"/>
      <c r="G69" s="124"/>
      <c r="H69" s="124"/>
      <c r="I69" s="124"/>
      <c r="J69" s="124"/>
      <c r="K69" s="45"/>
    </row>
    <row r="70" spans="1:11" s="13" customFormat="1" ht="139.5" customHeight="1" x14ac:dyDescent="0.6">
      <c r="A70" s="108"/>
      <c r="B70" s="111" t="s">
        <v>531</v>
      </c>
      <c r="C70" s="111"/>
      <c r="D70" s="111"/>
      <c r="E70" s="111"/>
      <c r="F70" s="111"/>
      <c r="G70" s="111"/>
      <c r="H70" s="111"/>
      <c r="I70" s="111"/>
      <c r="J70" s="111"/>
      <c r="K70" s="45"/>
    </row>
    <row r="71" spans="1:11" s="13" customFormat="1" ht="75" customHeight="1" x14ac:dyDescent="0.6">
      <c r="A71" s="108"/>
      <c r="B71" s="110" t="s">
        <v>530</v>
      </c>
      <c r="C71" s="123" t="s">
        <v>498</v>
      </c>
      <c r="D71" s="123"/>
      <c r="E71" s="123"/>
      <c r="F71" s="123"/>
      <c r="G71" s="123"/>
      <c r="H71" s="123"/>
      <c r="I71" s="123"/>
      <c r="J71" s="123"/>
      <c r="K71" s="45"/>
    </row>
    <row r="72" spans="1:11" s="13" customFormat="1" ht="45.75" x14ac:dyDescent="0.6">
      <c r="A72" s="108"/>
      <c r="B72" s="110"/>
      <c r="C72" s="65" t="s">
        <v>5</v>
      </c>
      <c r="D72" s="41">
        <f>SUM(D73:D76)</f>
        <v>19138.494200000001</v>
      </c>
      <c r="E72" s="42">
        <f t="shared" ref="E72" si="23">SUM(E73:E76)</f>
        <v>19138.494200000001</v>
      </c>
      <c r="F72" s="42"/>
      <c r="G72" s="42">
        <f t="shared" ref="G72" si="24">SUM(G73:G76)</f>
        <v>0</v>
      </c>
      <c r="H72" s="42"/>
      <c r="I72" s="42"/>
      <c r="J72" s="42"/>
      <c r="K72" s="45"/>
    </row>
    <row r="73" spans="1:11" s="13" customFormat="1" ht="45.75" x14ac:dyDescent="0.6">
      <c r="A73" s="108"/>
      <c r="B73" s="110"/>
      <c r="C73" s="65" t="s">
        <v>0</v>
      </c>
      <c r="D73" s="41">
        <f>E73+G73+I73</f>
        <v>0</v>
      </c>
      <c r="E73" s="42"/>
      <c r="F73" s="42"/>
      <c r="G73" s="42"/>
      <c r="H73" s="42"/>
      <c r="I73" s="42"/>
      <c r="J73" s="42"/>
      <c r="K73" s="45"/>
    </row>
    <row r="74" spans="1:11" s="13" customFormat="1" ht="45.75" x14ac:dyDescent="0.6">
      <c r="A74" s="108"/>
      <c r="B74" s="110"/>
      <c r="C74" s="65" t="s">
        <v>1</v>
      </c>
      <c r="D74" s="41">
        <f>E74+G74+I74</f>
        <v>19138.494200000001</v>
      </c>
      <c r="E74" s="42">
        <v>19138.494200000001</v>
      </c>
      <c r="F74" s="42"/>
      <c r="G74" s="42"/>
      <c r="H74" s="42"/>
      <c r="I74" s="42"/>
      <c r="J74" s="42"/>
      <c r="K74" s="45"/>
    </row>
    <row r="75" spans="1:11" s="13" customFormat="1" ht="45.75" x14ac:dyDescent="0.6">
      <c r="A75" s="108"/>
      <c r="B75" s="110"/>
      <c r="C75" s="65" t="s">
        <v>2</v>
      </c>
      <c r="D75" s="41">
        <f>E75+G75+I75</f>
        <v>0</v>
      </c>
      <c r="E75" s="42"/>
      <c r="F75" s="42"/>
      <c r="G75" s="42"/>
      <c r="H75" s="42"/>
      <c r="I75" s="42"/>
      <c r="J75" s="42"/>
      <c r="K75" s="45"/>
    </row>
    <row r="76" spans="1:11" s="13" customFormat="1" ht="45.75" customHeight="1" x14ac:dyDescent="0.6">
      <c r="A76" s="108"/>
      <c r="B76" s="110"/>
      <c r="C76" s="65" t="s">
        <v>3</v>
      </c>
      <c r="D76" s="41">
        <f>E76+G76+I76</f>
        <v>0</v>
      </c>
      <c r="E76" s="42"/>
      <c r="F76" s="42"/>
      <c r="G76" s="42"/>
      <c r="H76" s="42"/>
      <c r="I76" s="42"/>
      <c r="J76" s="42"/>
      <c r="K76" s="45"/>
    </row>
    <row r="77" spans="1:11" s="12" customFormat="1" ht="56.25" customHeight="1" x14ac:dyDescent="0.6">
      <c r="A77" s="124" t="s">
        <v>71</v>
      </c>
      <c r="B77" s="124"/>
      <c r="C77" s="124"/>
      <c r="D77" s="124"/>
      <c r="E77" s="124"/>
      <c r="F77" s="124"/>
      <c r="G77" s="124"/>
      <c r="H77" s="124"/>
      <c r="I77" s="124"/>
      <c r="J77" s="124"/>
      <c r="K77" s="45"/>
    </row>
    <row r="78" spans="1:11" s="13" customFormat="1" ht="142.5" customHeight="1" x14ac:dyDescent="0.6">
      <c r="A78" s="108"/>
      <c r="B78" s="111" t="s">
        <v>551</v>
      </c>
      <c r="C78" s="111"/>
      <c r="D78" s="111"/>
      <c r="E78" s="111"/>
      <c r="F78" s="111"/>
      <c r="G78" s="111"/>
      <c r="H78" s="111"/>
      <c r="I78" s="111"/>
      <c r="J78" s="111"/>
      <c r="K78" s="45"/>
    </row>
    <row r="79" spans="1:11" s="13" customFormat="1" ht="111" customHeight="1" x14ac:dyDescent="0.6">
      <c r="A79" s="108"/>
      <c r="B79" s="110" t="s">
        <v>558</v>
      </c>
      <c r="C79" s="123" t="s">
        <v>263</v>
      </c>
      <c r="D79" s="123"/>
      <c r="E79" s="123"/>
      <c r="F79" s="123"/>
      <c r="G79" s="123"/>
      <c r="H79" s="123"/>
      <c r="I79" s="123"/>
      <c r="J79" s="123"/>
      <c r="K79" s="45"/>
    </row>
    <row r="80" spans="1:11" s="13" customFormat="1" ht="45.75" x14ac:dyDescent="0.6">
      <c r="A80" s="108"/>
      <c r="B80" s="110"/>
      <c r="C80" s="65" t="s">
        <v>5</v>
      </c>
      <c r="D80" s="41">
        <f>SUM(D81:D84)</f>
        <v>44807.9</v>
      </c>
      <c r="E80" s="42">
        <f t="shared" ref="E80" si="25">SUM(E81:E84)</f>
        <v>44807.9</v>
      </c>
      <c r="F80" s="42"/>
      <c r="G80" s="42">
        <f t="shared" ref="G80" si="26">SUM(G81:G84)</f>
        <v>0</v>
      </c>
      <c r="H80" s="42"/>
      <c r="I80" s="42"/>
      <c r="J80" s="42"/>
      <c r="K80" s="45"/>
    </row>
    <row r="81" spans="1:11" s="13" customFormat="1" ht="45.75" x14ac:dyDescent="0.6">
      <c r="A81" s="108"/>
      <c r="B81" s="110"/>
      <c r="C81" s="65" t="s">
        <v>0</v>
      </c>
      <c r="D81" s="41">
        <f>E81+G81+I81</f>
        <v>0</v>
      </c>
      <c r="E81" s="42"/>
      <c r="F81" s="42"/>
      <c r="G81" s="42"/>
      <c r="H81" s="42"/>
      <c r="I81" s="42"/>
      <c r="J81" s="42"/>
      <c r="K81" s="45"/>
    </row>
    <row r="82" spans="1:11" s="13" customFormat="1" ht="45.75" x14ac:dyDescent="0.6">
      <c r="A82" s="108"/>
      <c r="B82" s="110"/>
      <c r="C82" s="65" t="s">
        <v>1</v>
      </c>
      <c r="D82" s="41">
        <f>E82+G82+I82</f>
        <v>44807.9</v>
      </c>
      <c r="E82" s="42">
        <v>44807.9</v>
      </c>
      <c r="F82" s="42"/>
      <c r="G82" s="42"/>
      <c r="H82" s="42"/>
      <c r="I82" s="42"/>
      <c r="J82" s="42"/>
      <c r="K82" s="45"/>
    </row>
    <row r="83" spans="1:11" s="13" customFormat="1" ht="45.75" x14ac:dyDescent="0.6">
      <c r="A83" s="108"/>
      <c r="B83" s="110"/>
      <c r="C83" s="65" t="s">
        <v>2</v>
      </c>
      <c r="D83" s="41">
        <f>E83+G83+I83</f>
        <v>0</v>
      </c>
      <c r="E83" s="42"/>
      <c r="F83" s="42"/>
      <c r="G83" s="42"/>
      <c r="H83" s="42"/>
      <c r="I83" s="42"/>
      <c r="J83" s="42"/>
      <c r="K83" s="45"/>
    </row>
    <row r="84" spans="1:11" s="13" customFormat="1" ht="45.75" customHeight="1" x14ac:dyDescent="0.6">
      <c r="A84" s="108"/>
      <c r="B84" s="110"/>
      <c r="C84" s="65" t="s">
        <v>3</v>
      </c>
      <c r="D84" s="41">
        <f>E84+G84+I84</f>
        <v>0</v>
      </c>
      <c r="E84" s="42"/>
      <c r="F84" s="42"/>
      <c r="G84" s="42"/>
      <c r="H84" s="42"/>
      <c r="I84" s="42"/>
      <c r="J84" s="42"/>
      <c r="K84" s="45"/>
    </row>
    <row r="85" spans="1:11" ht="51" customHeight="1" x14ac:dyDescent="0.6">
      <c r="A85" s="113" t="s">
        <v>133</v>
      </c>
      <c r="B85" s="125" t="s">
        <v>210</v>
      </c>
      <c r="C85" s="125"/>
      <c r="D85" s="125"/>
      <c r="E85" s="125"/>
      <c r="F85" s="125"/>
      <c r="G85" s="125"/>
      <c r="H85" s="125"/>
      <c r="I85" s="125"/>
      <c r="J85" s="125"/>
    </row>
    <row r="86" spans="1:11" ht="45" x14ac:dyDescent="0.6">
      <c r="A86" s="113"/>
      <c r="B86" s="112" t="s">
        <v>5</v>
      </c>
      <c r="C86" s="112"/>
      <c r="D86" s="40">
        <f t="shared" ref="D86:E86" si="27">SUM(D87:D90)</f>
        <v>518492.59807636356</v>
      </c>
      <c r="E86" s="40">
        <f t="shared" si="27"/>
        <v>305685.00487636356</v>
      </c>
      <c r="F86" s="40"/>
      <c r="G86" s="40">
        <f t="shared" ref="G86:I86" si="28">SUM(G87:G90)</f>
        <v>212807.59320000003</v>
      </c>
      <c r="H86" s="40"/>
      <c r="I86" s="40">
        <f t="shared" si="28"/>
        <v>0</v>
      </c>
      <c r="J86" s="40"/>
    </row>
    <row r="87" spans="1:11" ht="45" x14ac:dyDescent="0.6">
      <c r="A87" s="113"/>
      <c r="B87" s="112" t="s">
        <v>0</v>
      </c>
      <c r="C87" s="112"/>
      <c r="D87" s="40">
        <f>E87+G87+I87</f>
        <v>0</v>
      </c>
      <c r="E87" s="40">
        <f>E95+E102</f>
        <v>0</v>
      </c>
      <c r="F87" s="40"/>
      <c r="G87" s="40">
        <f t="shared" ref="G87:I87" si="29">G95+G102</f>
        <v>0</v>
      </c>
      <c r="H87" s="40"/>
      <c r="I87" s="40">
        <f t="shared" si="29"/>
        <v>0</v>
      </c>
      <c r="J87" s="40"/>
    </row>
    <row r="88" spans="1:11" ht="45" x14ac:dyDescent="0.6">
      <c r="A88" s="113"/>
      <c r="B88" s="112" t="s">
        <v>1</v>
      </c>
      <c r="C88" s="112"/>
      <c r="D88" s="40">
        <f>E88+G88+I88</f>
        <v>518492.59807636356</v>
      </c>
      <c r="E88" s="40">
        <f t="shared" ref="E88:I90" si="30">E96+E103</f>
        <v>305685.00487636356</v>
      </c>
      <c r="F88" s="40"/>
      <c r="G88" s="40">
        <f t="shared" si="30"/>
        <v>212807.59320000003</v>
      </c>
      <c r="H88" s="40"/>
      <c r="I88" s="40">
        <f t="shared" si="30"/>
        <v>0</v>
      </c>
      <c r="J88" s="40"/>
      <c r="K88" s="7"/>
    </row>
    <row r="89" spans="1:11" ht="45" x14ac:dyDescent="0.6">
      <c r="A89" s="113"/>
      <c r="B89" s="112" t="s">
        <v>2</v>
      </c>
      <c r="C89" s="112"/>
      <c r="D89" s="40">
        <f>E89+G89+I89</f>
        <v>0</v>
      </c>
      <c r="E89" s="40">
        <f t="shared" si="30"/>
        <v>0</v>
      </c>
      <c r="F89" s="40"/>
      <c r="G89" s="40">
        <f t="shared" si="30"/>
        <v>0</v>
      </c>
      <c r="H89" s="40"/>
      <c r="I89" s="40">
        <f t="shared" si="30"/>
        <v>0</v>
      </c>
      <c r="J89" s="40"/>
      <c r="K89" s="7"/>
    </row>
    <row r="90" spans="1:11" ht="45" x14ac:dyDescent="0.6">
      <c r="A90" s="113"/>
      <c r="B90" s="112" t="s">
        <v>3</v>
      </c>
      <c r="C90" s="112"/>
      <c r="D90" s="40">
        <f>E90+G90+I90</f>
        <v>0</v>
      </c>
      <c r="E90" s="40">
        <f t="shared" si="30"/>
        <v>0</v>
      </c>
      <c r="F90" s="40"/>
      <c r="G90" s="40">
        <f t="shared" si="30"/>
        <v>0</v>
      </c>
      <c r="H90" s="40"/>
      <c r="I90" s="40">
        <f t="shared" si="30"/>
        <v>0</v>
      </c>
      <c r="J90" s="40"/>
      <c r="K90" s="7"/>
    </row>
    <row r="91" spans="1:11" s="12" customFormat="1" ht="56.25" customHeight="1" x14ac:dyDescent="0.6">
      <c r="A91" s="124" t="s">
        <v>144</v>
      </c>
      <c r="B91" s="124"/>
      <c r="C91" s="124"/>
      <c r="D91" s="124"/>
      <c r="E91" s="124"/>
      <c r="F91" s="124"/>
      <c r="G91" s="124"/>
      <c r="H91" s="124"/>
      <c r="I91" s="124"/>
      <c r="J91" s="124"/>
      <c r="K91" s="45"/>
    </row>
    <row r="92" spans="1:11" s="13" customFormat="1" ht="100.5" customHeight="1" x14ac:dyDescent="0.6">
      <c r="A92" s="108"/>
      <c r="B92" s="111" t="s">
        <v>211</v>
      </c>
      <c r="C92" s="111"/>
      <c r="D92" s="111"/>
      <c r="E92" s="111"/>
      <c r="F92" s="111"/>
      <c r="G92" s="111"/>
      <c r="H92" s="111"/>
      <c r="I92" s="111"/>
      <c r="J92" s="111"/>
      <c r="K92" s="45"/>
    </row>
    <row r="93" spans="1:11" s="13" customFormat="1" ht="105" customHeight="1" x14ac:dyDescent="0.6">
      <c r="A93" s="108"/>
      <c r="B93" s="110" t="s">
        <v>134</v>
      </c>
      <c r="C93" s="123" t="s">
        <v>373</v>
      </c>
      <c r="D93" s="123"/>
      <c r="E93" s="123"/>
      <c r="F93" s="123"/>
      <c r="G93" s="123"/>
      <c r="H93" s="123"/>
      <c r="I93" s="123"/>
      <c r="J93" s="123"/>
      <c r="K93" s="45"/>
    </row>
    <row r="94" spans="1:11" s="13" customFormat="1" ht="45.75" x14ac:dyDescent="0.6">
      <c r="A94" s="108"/>
      <c r="B94" s="110"/>
      <c r="C94" s="65" t="s">
        <v>5</v>
      </c>
      <c r="D94" s="41">
        <f>SUM(D95:D98)</f>
        <v>92877.411676363525</v>
      </c>
      <c r="E94" s="42">
        <f t="shared" ref="E94" si="31">SUM(E95:E98)</f>
        <v>92877.411676363525</v>
      </c>
      <c r="F94" s="42"/>
      <c r="G94" s="42">
        <f t="shared" ref="G94" si="32">SUM(G95:G98)</f>
        <v>0</v>
      </c>
      <c r="H94" s="42"/>
      <c r="I94" s="42"/>
      <c r="J94" s="42"/>
      <c r="K94" s="45"/>
    </row>
    <row r="95" spans="1:11" s="13" customFormat="1" ht="45.75" x14ac:dyDescent="0.6">
      <c r="A95" s="108"/>
      <c r="B95" s="110"/>
      <c r="C95" s="65" t="s">
        <v>0</v>
      </c>
      <c r="D95" s="41">
        <f>E95+G95+I95</f>
        <v>0</v>
      </c>
      <c r="E95" s="42"/>
      <c r="F95" s="42"/>
      <c r="G95" s="42"/>
      <c r="H95" s="42"/>
      <c r="I95" s="42"/>
      <c r="J95" s="42"/>
      <c r="K95" s="45"/>
    </row>
    <row r="96" spans="1:11" s="13" customFormat="1" ht="45.75" x14ac:dyDescent="0.6">
      <c r="A96" s="108"/>
      <c r="B96" s="110"/>
      <c r="C96" s="65" t="s">
        <v>1</v>
      </c>
      <c r="D96" s="41">
        <f>E96+G96+I96</f>
        <v>92877.411676363525</v>
      </c>
      <c r="E96" s="42">
        <v>92877.411676363525</v>
      </c>
      <c r="F96" s="42"/>
      <c r="G96" s="42">
        <v>0</v>
      </c>
      <c r="H96" s="42"/>
      <c r="I96" s="42"/>
      <c r="J96" s="42"/>
      <c r="K96" s="45"/>
    </row>
    <row r="97" spans="1:11" s="13" customFormat="1" ht="45.75" x14ac:dyDescent="0.6">
      <c r="A97" s="108"/>
      <c r="B97" s="110"/>
      <c r="C97" s="65" t="s">
        <v>2</v>
      </c>
      <c r="D97" s="41">
        <f>E97+G97+I97</f>
        <v>0</v>
      </c>
      <c r="E97" s="42"/>
      <c r="F97" s="42"/>
      <c r="G97" s="42"/>
      <c r="H97" s="42"/>
      <c r="I97" s="42"/>
      <c r="J97" s="42"/>
      <c r="K97" s="45"/>
    </row>
    <row r="98" spans="1:11" s="13" customFormat="1" ht="45.75" customHeight="1" x14ac:dyDescent="0.6">
      <c r="A98" s="108"/>
      <c r="B98" s="110"/>
      <c r="C98" s="65" t="s">
        <v>3</v>
      </c>
      <c r="D98" s="41">
        <f>E98+G98+I98</f>
        <v>0</v>
      </c>
      <c r="E98" s="42"/>
      <c r="F98" s="42"/>
      <c r="G98" s="42"/>
      <c r="H98" s="42"/>
      <c r="I98" s="42"/>
      <c r="J98" s="42"/>
      <c r="K98" s="45"/>
    </row>
    <row r="99" spans="1:11" s="13" customFormat="1" ht="100.5" customHeight="1" x14ac:dyDescent="0.6">
      <c r="A99" s="108"/>
      <c r="B99" s="111" t="s">
        <v>211</v>
      </c>
      <c r="C99" s="111"/>
      <c r="D99" s="111"/>
      <c r="E99" s="111"/>
      <c r="F99" s="111"/>
      <c r="G99" s="111"/>
      <c r="H99" s="111"/>
      <c r="I99" s="111"/>
      <c r="J99" s="111"/>
      <c r="K99" s="45"/>
    </row>
    <row r="100" spans="1:11" s="13" customFormat="1" ht="75" customHeight="1" x14ac:dyDescent="0.6">
      <c r="A100" s="108"/>
      <c r="B100" s="110" t="s">
        <v>593</v>
      </c>
      <c r="C100" s="123" t="s">
        <v>215</v>
      </c>
      <c r="D100" s="123"/>
      <c r="E100" s="123"/>
      <c r="F100" s="123"/>
      <c r="G100" s="123"/>
      <c r="H100" s="123"/>
      <c r="I100" s="123"/>
      <c r="J100" s="123"/>
      <c r="K100" s="45"/>
    </row>
    <row r="101" spans="1:11" s="13" customFormat="1" ht="45.75" x14ac:dyDescent="0.6">
      <c r="A101" s="108"/>
      <c r="B101" s="110"/>
      <c r="C101" s="65" t="s">
        <v>5</v>
      </c>
      <c r="D101" s="41">
        <f>SUM(D102:D105)</f>
        <v>425615.18640000006</v>
      </c>
      <c r="E101" s="42">
        <f t="shared" ref="E101" si="33">SUM(E102:E105)</f>
        <v>212807.59320000003</v>
      </c>
      <c r="F101" s="42"/>
      <c r="G101" s="42">
        <f t="shared" ref="G101" si="34">SUM(G102:G105)</f>
        <v>212807.59320000003</v>
      </c>
      <c r="H101" s="42"/>
      <c r="I101" s="42"/>
      <c r="J101" s="42"/>
      <c r="K101" s="45"/>
    </row>
    <row r="102" spans="1:11" s="13" customFormat="1" ht="45.75" x14ac:dyDescent="0.6">
      <c r="A102" s="108"/>
      <c r="B102" s="110"/>
      <c r="C102" s="65" t="s">
        <v>0</v>
      </c>
      <c r="D102" s="41">
        <f>E102+G102+I102</f>
        <v>0</v>
      </c>
      <c r="E102" s="42"/>
      <c r="F102" s="42"/>
      <c r="G102" s="42"/>
      <c r="H102" s="42"/>
      <c r="I102" s="42"/>
      <c r="J102" s="42"/>
      <c r="K102" s="45"/>
    </row>
    <row r="103" spans="1:11" s="13" customFormat="1" ht="45.75" x14ac:dyDescent="0.6">
      <c r="A103" s="108"/>
      <c r="B103" s="110"/>
      <c r="C103" s="65" t="s">
        <v>1</v>
      </c>
      <c r="D103" s="41">
        <f>E103+G103+I103</f>
        <v>425615.18640000006</v>
      </c>
      <c r="E103" s="42">
        <v>212807.59320000003</v>
      </c>
      <c r="F103" s="42"/>
      <c r="G103" s="42">
        <v>212807.59320000003</v>
      </c>
      <c r="H103" s="42"/>
      <c r="I103" s="42"/>
      <c r="J103" s="42"/>
      <c r="K103" s="45"/>
    </row>
    <row r="104" spans="1:11" s="13" customFormat="1" ht="45.75" x14ac:dyDescent="0.6">
      <c r="A104" s="108"/>
      <c r="B104" s="110"/>
      <c r="C104" s="65" t="s">
        <v>2</v>
      </c>
      <c r="D104" s="41">
        <f>E104+G104+I104</f>
        <v>0</v>
      </c>
      <c r="E104" s="42"/>
      <c r="F104" s="42"/>
      <c r="G104" s="42"/>
      <c r="H104" s="42"/>
      <c r="I104" s="42"/>
      <c r="J104" s="42"/>
      <c r="K104" s="45"/>
    </row>
    <row r="105" spans="1:11" s="13" customFormat="1" ht="45.75" customHeight="1" x14ac:dyDescent="0.6">
      <c r="A105" s="108"/>
      <c r="B105" s="110"/>
      <c r="C105" s="65" t="s">
        <v>3</v>
      </c>
      <c r="D105" s="41">
        <f>E105+G105+I105</f>
        <v>0</v>
      </c>
      <c r="E105" s="42"/>
      <c r="F105" s="42"/>
      <c r="G105" s="42"/>
      <c r="H105" s="42"/>
      <c r="I105" s="42"/>
      <c r="J105" s="42"/>
      <c r="K105" s="45"/>
    </row>
    <row r="106" spans="1:11" ht="45.75" x14ac:dyDescent="0.6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</row>
    <row r="107" spans="1:11" ht="45" x14ac:dyDescent="0.6">
      <c r="A107" s="112" t="s">
        <v>5</v>
      </c>
      <c r="B107" s="112"/>
      <c r="C107" s="112"/>
      <c r="D107" s="40">
        <f>E107+G107+I107</f>
        <v>2324217.2811963633</v>
      </c>
      <c r="E107" s="40">
        <f t="shared" ref="E107:I107" si="35">SUM(E108:E111)</f>
        <v>982222.92899636354</v>
      </c>
      <c r="F107" s="40"/>
      <c r="G107" s="40">
        <f t="shared" si="35"/>
        <v>1341994.3521999998</v>
      </c>
      <c r="H107" s="40"/>
      <c r="I107" s="40">
        <f t="shared" si="35"/>
        <v>0</v>
      </c>
      <c r="J107" s="40"/>
    </row>
    <row r="108" spans="1:11" ht="45" x14ac:dyDescent="0.6">
      <c r="A108" s="112" t="s">
        <v>0</v>
      </c>
      <c r="B108" s="112"/>
      <c r="C108" s="112"/>
      <c r="D108" s="40">
        <f>E108+G108+I108</f>
        <v>0</v>
      </c>
      <c r="E108" s="40">
        <f>E7+E21+E43+E65+E87</f>
        <v>0</v>
      </c>
      <c r="F108" s="40"/>
      <c r="G108" s="40">
        <f>G7+G21+G43+G65+G87</f>
        <v>0</v>
      </c>
      <c r="H108" s="40"/>
      <c r="I108" s="40">
        <f>I7+I21+I43+I65+I87</f>
        <v>0</v>
      </c>
      <c r="J108" s="40"/>
    </row>
    <row r="109" spans="1:11" ht="45" x14ac:dyDescent="0.6">
      <c r="A109" s="112" t="s">
        <v>1</v>
      </c>
      <c r="B109" s="112"/>
      <c r="C109" s="112"/>
      <c r="D109" s="40">
        <f>E109+G109+I109</f>
        <v>2324217.2811963633</v>
      </c>
      <c r="E109" s="40">
        <f>E8+E22+E44+E66+E88</f>
        <v>982222.92899636354</v>
      </c>
      <c r="F109" s="40"/>
      <c r="G109" s="40">
        <f>G8+G22+G44+G66+G88</f>
        <v>1341994.3521999998</v>
      </c>
      <c r="H109" s="40"/>
      <c r="I109" s="40">
        <f>I8+I22+I44+I66+I88</f>
        <v>0</v>
      </c>
      <c r="J109" s="40"/>
      <c r="K109" s="7"/>
    </row>
    <row r="110" spans="1:11" ht="45" x14ac:dyDescent="0.6">
      <c r="A110" s="112" t="s">
        <v>2</v>
      </c>
      <c r="B110" s="112"/>
      <c r="C110" s="112"/>
      <c r="D110" s="40"/>
      <c r="E110" s="40"/>
      <c r="F110" s="40"/>
      <c r="G110" s="40"/>
      <c r="H110" s="40"/>
      <c r="I110" s="40"/>
      <c r="J110" s="40"/>
      <c r="K110" s="7"/>
    </row>
    <row r="111" spans="1:11" ht="45" x14ac:dyDescent="0.6">
      <c r="A111" s="112" t="s">
        <v>3</v>
      </c>
      <c r="B111" s="112"/>
      <c r="C111" s="112"/>
      <c r="D111" s="40"/>
      <c r="E111" s="40"/>
      <c r="F111" s="40"/>
      <c r="G111" s="40"/>
      <c r="H111" s="40"/>
      <c r="I111" s="40"/>
      <c r="J111" s="40"/>
      <c r="K111" s="7"/>
    </row>
    <row r="112" spans="1:11" ht="45.75" x14ac:dyDescent="0.6">
      <c r="C112" s="65" t="s">
        <v>607</v>
      </c>
      <c r="E112" s="42">
        <f>E16+E82</f>
        <v>241403.8</v>
      </c>
    </row>
    <row r="113" spans="3:11" ht="45.75" x14ac:dyDescent="0.6">
      <c r="C113" s="65" t="s">
        <v>608</v>
      </c>
      <c r="E113" s="42">
        <f>E30+E38+E52+E60+E74</f>
        <v>435134.12412000005</v>
      </c>
    </row>
    <row r="114" spans="3:11" ht="45.75" x14ac:dyDescent="0.6">
      <c r="C114" s="65" t="s">
        <v>609</v>
      </c>
      <c r="E114" s="42">
        <f>E96+E103</f>
        <v>305685.00487636356</v>
      </c>
    </row>
    <row r="117" spans="3:11" ht="15" x14ac:dyDescent="0.25">
      <c r="E117" s="128"/>
      <c r="K117" s="7"/>
    </row>
  </sheetData>
  <mergeCells count="87">
    <mergeCell ref="B12:J12"/>
    <mergeCell ref="B13:B18"/>
    <mergeCell ref="C13:J13"/>
    <mergeCell ref="A19:A24"/>
    <mergeCell ref="B19:J19"/>
    <mergeCell ref="B20:C20"/>
    <mergeCell ref="B21:C21"/>
    <mergeCell ref="B22:C22"/>
    <mergeCell ref="B23:C23"/>
    <mergeCell ref="B24:C24"/>
    <mergeCell ref="A26:A32"/>
    <mergeCell ref="B26:J26"/>
    <mergeCell ref="B27:B32"/>
    <mergeCell ref="C27:J27"/>
    <mergeCell ref="A2:J2"/>
    <mergeCell ref="A3:C3"/>
    <mergeCell ref="A5:A10"/>
    <mergeCell ref="B5:J5"/>
    <mergeCell ref="B6:C6"/>
    <mergeCell ref="B7:C7"/>
    <mergeCell ref="B8:C8"/>
    <mergeCell ref="B9:C9"/>
    <mergeCell ref="B10:C10"/>
    <mergeCell ref="A25:J25"/>
    <mergeCell ref="A11:J11"/>
    <mergeCell ref="A12:A18"/>
    <mergeCell ref="B66:C66"/>
    <mergeCell ref="B67:C67"/>
    <mergeCell ref="B68:C68"/>
    <mergeCell ref="B46:C46"/>
    <mergeCell ref="A41:A46"/>
    <mergeCell ref="B41:J41"/>
    <mergeCell ref="B42:C42"/>
    <mergeCell ref="B43:C43"/>
    <mergeCell ref="B44:C44"/>
    <mergeCell ref="B45:C45"/>
    <mergeCell ref="B56:J56"/>
    <mergeCell ref="B57:B62"/>
    <mergeCell ref="C57:J57"/>
    <mergeCell ref="A106:J106"/>
    <mergeCell ref="A107:C107"/>
    <mergeCell ref="A108:C108"/>
    <mergeCell ref="A109:C109"/>
    <mergeCell ref="A110:C110"/>
    <mergeCell ref="A111:C111"/>
    <mergeCell ref="A33:J33"/>
    <mergeCell ref="A34:A40"/>
    <mergeCell ref="B34:J34"/>
    <mergeCell ref="B35:B40"/>
    <mergeCell ref="C35:J35"/>
    <mergeCell ref="A70:A76"/>
    <mergeCell ref="B70:J70"/>
    <mergeCell ref="B71:B76"/>
    <mergeCell ref="C71:J71"/>
    <mergeCell ref="A47:J47"/>
    <mergeCell ref="C49:J49"/>
    <mergeCell ref="A55:J55"/>
    <mergeCell ref="A56:A62"/>
    <mergeCell ref="A69:J69"/>
    <mergeCell ref="A48:A54"/>
    <mergeCell ref="B48:J48"/>
    <mergeCell ref="B49:B54"/>
    <mergeCell ref="A63:A68"/>
    <mergeCell ref="B63:J63"/>
    <mergeCell ref="B64:C64"/>
    <mergeCell ref="B65:C65"/>
    <mergeCell ref="A91:J91"/>
    <mergeCell ref="A99:A105"/>
    <mergeCell ref="B99:J99"/>
    <mergeCell ref="B100:B105"/>
    <mergeCell ref="C100:J100"/>
    <mergeCell ref="A92:A98"/>
    <mergeCell ref="B92:J92"/>
    <mergeCell ref="B93:B98"/>
    <mergeCell ref="C93:J93"/>
    <mergeCell ref="A77:J77"/>
    <mergeCell ref="A78:A84"/>
    <mergeCell ref="B78:J78"/>
    <mergeCell ref="B79:B84"/>
    <mergeCell ref="C79:J79"/>
    <mergeCell ref="B90:C90"/>
    <mergeCell ref="A85:A90"/>
    <mergeCell ref="B85:J85"/>
    <mergeCell ref="B86:C86"/>
    <mergeCell ref="B87:C87"/>
    <mergeCell ref="B88:C88"/>
    <mergeCell ref="B89:C89"/>
  </mergeCells>
  <pageMargins left="0.59055118110236227" right="0.19685039370078741" top="0.39370078740157483" bottom="0.19685039370078741" header="0.31496062992125984" footer="0.31496062992125984"/>
  <pageSetup paperSize="9" scale="2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0"/>
  <sheetViews>
    <sheetView zoomScale="25" zoomScaleNormal="25" workbookViewId="0">
      <selection activeCell="Z12" sqref="Z12"/>
    </sheetView>
  </sheetViews>
  <sheetFormatPr defaultColWidth="9.140625" defaultRowHeight="15" x14ac:dyDescent="0.25"/>
  <cols>
    <col min="1" max="1" width="19" style="7" customWidth="1"/>
    <col min="2" max="2" width="23.7109375" style="7" bestFit="1" customWidth="1"/>
    <col min="3" max="3" width="141.7109375" style="7" customWidth="1"/>
    <col min="4" max="4" width="68.5703125" style="7" hidden="1" customWidth="1"/>
    <col min="5" max="5" width="62.28515625" style="7" bestFit="1" customWidth="1"/>
    <col min="6" max="6" width="59.7109375" style="7" hidden="1" customWidth="1"/>
    <col min="7" max="7" width="58.140625" style="7" customWidth="1"/>
    <col min="8" max="8" width="59.5703125" style="7" hidden="1" customWidth="1"/>
    <col min="9" max="9" width="61.85546875" style="7" customWidth="1"/>
    <col min="10" max="10" width="61.85546875" style="7" hidden="1" customWidth="1"/>
    <col min="11" max="11" width="9.140625" style="7"/>
    <col min="12" max="16384" width="9.140625" style="5"/>
  </cols>
  <sheetData>
    <row r="1" spans="1:11" ht="48" customHeight="1" x14ac:dyDescent="0.65">
      <c r="I1" s="118" t="s">
        <v>675</v>
      </c>
    </row>
    <row r="2" spans="1:11" ht="198" customHeight="1" x14ac:dyDescent="0.25">
      <c r="A2" s="129" t="s">
        <v>669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1" ht="79.5" customHeight="1" x14ac:dyDescent="0.25">
      <c r="A3" s="109" t="s">
        <v>670</v>
      </c>
      <c r="B3" s="109"/>
      <c r="C3" s="109"/>
      <c r="D3" s="64" t="s">
        <v>5</v>
      </c>
      <c r="E3" s="64" t="s">
        <v>526</v>
      </c>
      <c r="F3" s="64" t="s">
        <v>492</v>
      </c>
      <c r="G3" s="64" t="s">
        <v>501</v>
      </c>
      <c r="H3" s="64" t="s">
        <v>492</v>
      </c>
      <c r="I3" s="64" t="s">
        <v>502</v>
      </c>
      <c r="J3" s="121" t="s">
        <v>492</v>
      </c>
    </row>
    <row r="4" spans="1:11" s="9" customFormat="1" ht="45.75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7</v>
      </c>
      <c r="G4" s="8">
        <v>6</v>
      </c>
      <c r="H4" s="8"/>
      <c r="I4" s="8">
        <v>7</v>
      </c>
      <c r="J4" s="8"/>
      <c r="K4" s="130"/>
    </row>
    <row r="5" spans="1:11" s="10" customFormat="1" ht="45" x14ac:dyDescent="0.4">
      <c r="A5" s="113" t="s">
        <v>9</v>
      </c>
      <c r="B5" s="123" t="s">
        <v>111</v>
      </c>
      <c r="C5" s="123"/>
      <c r="D5" s="123"/>
      <c r="E5" s="123"/>
      <c r="F5" s="123"/>
      <c r="G5" s="123"/>
      <c r="H5" s="123"/>
      <c r="I5" s="123"/>
      <c r="J5" s="123"/>
      <c r="K5" s="131"/>
    </row>
    <row r="6" spans="1:11" s="11" customFormat="1" ht="45" x14ac:dyDescent="0.6">
      <c r="A6" s="113"/>
      <c r="B6" s="112" t="s">
        <v>5</v>
      </c>
      <c r="C6" s="112"/>
      <c r="D6" s="40">
        <f>SUM(D7:D10)</f>
        <v>386385.01620000001</v>
      </c>
      <c r="E6" s="40">
        <f>SUM(E7:E10)</f>
        <v>178932.79620000001</v>
      </c>
      <c r="F6" s="40"/>
      <c r="G6" s="40">
        <f>SUM(G7:G10)</f>
        <v>207452.22</v>
      </c>
      <c r="H6" s="40"/>
      <c r="I6" s="40">
        <f t="shared" ref="I6" si="0">SUM(I7:I10)</f>
        <v>0</v>
      </c>
      <c r="J6" s="40"/>
      <c r="K6" s="132"/>
    </row>
    <row r="7" spans="1:11" s="12" customFormat="1" ht="45" x14ac:dyDescent="0.6">
      <c r="A7" s="113"/>
      <c r="B7" s="112" t="s">
        <v>0</v>
      </c>
      <c r="C7" s="112"/>
      <c r="D7" s="40">
        <f>E7+G7+I7</f>
        <v>0</v>
      </c>
      <c r="E7" s="40">
        <f>E15+E23+E31+E39+E47</f>
        <v>0</v>
      </c>
      <c r="F7" s="40"/>
      <c r="G7" s="40">
        <f t="shared" ref="G7:I7" si="1">G15+G23+G31+G39+G47</f>
        <v>0</v>
      </c>
      <c r="H7" s="40"/>
      <c r="I7" s="40">
        <f t="shared" si="1"/>
        <v>0</v>
      </c>
      <c r="J7" s="40"/>
      <c r="K7" s="133"/>
    </row>
    <row r="8" spans="1:11" s="12" customFormat="1" ht="45" x14ac:dyDescent="0.6">
      <c r="A8" s="113"/>
      <c r="B8" s="112" t="s">
        <v>1</v>
      </c>
      <c r="C8" s="112"/>
      <c r="D8" s="40">
        <f>E8+G8+I8</f>
        <v>386385.01620000001</v>
      </c>
      <c r="E8" s="40">
        <f>E16+E24+E32+E40+E48</f>
        <v>178932.79620000001</v>
      </c>
      <c r="F8" s="40"/>
      <c r="G8" s="40">
        <f t="shared" ref="E8:I10" si="2">G16+G24+G32+G40+G48</f>
        <v>207452.22</v>
      </c>
      <c r="H8" s="40"/>
      <c r="I8" s="40">
        <f t="shared" si="2"/>
        <v>0</v>
      </c>
      <c r="J8" s="40"/>
      <c r="K8" s="133"/>
    </row>
    <row r="9" spans="1:11" s="12" customFormat="1" ht="45" x14ac:dyDescent="0.6">
      <c r="A9" s="113"/>
      <c r="B9" s="112" t="s">
        <v>2</v>
      </c>
      <c r="C9" s="112"/>
      <c r="D9" s="40">
        <f t="shared" ref="D9:D10" si="3">E9+G9+I9</f>
        <v>0</v>
      </c>
      <c r="E9" s="40">
        <f t="shared" si="2"/>
        <v>0</v>
      </c>
      <c r="F9" s="40"/>
      <c r="G9" s="40">
        <f t="shared" si="2"/>
        <v>0</v>
      </c>
      <c r="H9" s="40"/>
      <c r="I9" s="40">
        <f t="shared" si="2"/>
        <v>0</v>
      </c>
      <c r="J9" s="40"/>
      <c r="K9" s="133"/>
    </row>
    <row r="10" spans="1:11" s="12" customFormat="1" ht="45" x14ac:dyDescent="0.6">
      <c r="A10" s="113"/>
      <c r="B10" s="112" t="s">
        <v>3</v>
      </c>
      <c r="C10" s="112"/>
      <c r="D10" s="40">
        <f t="shared" si="3"/>
        <v>0</v>
      </c>
      <c r="E10" s="40">
        <f t="shared" si="2"/>
        <v>0</v>
      </c>
      <c r="F10" s="40"/>
      <c r="G10" s="40">
        <f t="shared" si="2"/>
        <v>0</v>
      </c>
      <c r="H10" s="40"/>
      <c r="I10" s="40">
        <f t="shared" si="2"/>
        <v>0</v>
      </c>
      <c r="J10" s="40"/>
      <c r="K10" s="133"/>
    </row>
    <row r="11" spans="1:11" s="13" customFormat="1" ht="45.75" x14ac:dyDescent="0.4">
      <c r="A11" s="124" t="s">
        <v>47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33"/>
    </row>
    <row r="12" spans="1:11" s="13" customFormat="1" ht="114.75" customHeight="1" x14ac:dyDescent="0.4">
      <c r="A12" s="108"/>
      <c r="B12" s="124" t="s">
        <v>517</v>
      </c>
      <c r="C12" s="124"/>
      <c r="D12" s="124"/>
      <c r="E12" s="124"/>
      <c r="F12" s="124"/>
      <c r="G12" s="124"/>
      <c r="H12" s="124"/>
      <c r="I12" s="124"/>
      <c r="J12" s="124"/>
      <c r="K12" s="133"/>
    </row>
    <row r="13" spans="1:11" s="13" customFormat="1" ht="45" x14ac:dyDescent="0.4">
      <c r="A13" s="108"/>
      <c r="B13" s="110" t="s">
        <v>10</v>
      </c>
      <c r="C13" s="123" t="s">
        <v>516</v>
      </c>
      <c r="D13" s="123"/>
      <c r="E13" s="123"/>
      <c r="F13" s="123"/>
      <c r="G13" s="123"/>
      <c r="H13" s="123"/>
      <c r="I13" s="123"/>
      <c r="J13" s="123"/>
      <c r="K13" s="133"/>
    </row>
    <row r="14" spans="1:11" s="13" customFormat="1" ht="45.75" x14ac:dyDescent="0.4">
      <c r="A14" s="108"/>
      <c r="B14" s="110"/>
      <c r="C14" s="65" t="s">
        <v>5</v>
      </c>
      <c r="D14" s="41">
        <f>SUM(D15:D18)</f>
        <v>108652.84</v>
      </c>
      <c r="E14" s="42">
        <f t="shared" ref="E14:I14" si="4">SUM(E15:E18)</f>
        <v>42200.62</v>
      </c>
      <c r="F14" s="42"/>
      <c r="G14" s="42">
        <f t="shared" si="4"/>
        <v>66452.22</v>
      </c>
      <c r="H14" s="42"/>
      <c r="I14" s="42">
        <f t="shared" si="4"/>
        <v>0</v>
      </c>
      <c r="J14" s="42"/>
      <c r="K14" s="133"/>
    </row>
    <row r="15" spans="1:11" s="13" customFormat="1" ht="45.75" x14ac:dyDescent="0.4">
      <c r="A15" s="108"/>
      <c r="B15" s="110"/>
      <c r="C15" s="65" t="s">
        <v>0</v>
      </c>
      <c r="D15" s="41"/>
      <c r="E15" s="42"/>
      <c r="F15" s="42"/>
      <c r="G15" s="42"/>
      <c r="H15" s="42"/>
      <c r="I15" s="42"/>
      <c r="J15" s="42"/>
      <c r="K15" s="133"/>
    </row>
    <row r="16" spans="1:11" s="13" customFormat="1" ht="45.75" x14ac:dyDescent="0.4">
      <c r="A16" s="108"/>
      <c r="B16" s="110"/>
      <c r="C16" s="65" t="s">
        <v>1</v>
      </c>
      <c r="D16" s="41">
        <f>E16+G16+I16</f>
        <v>108652.84</v>
      </c>
      <c r="E16" s="42">
        <v>42200.62</v>
      </c>
      <c r="F16" s="42"/>
      <c r="G16" s="42">
        <v>66452.22</v>
      </c>
      <c r="H16" s="42"/>
      <c r="I16" s="42">
        <v>0</v>
      </c>
      <c r="J16" s="42"/>
      <c r="K16" s="133"/>
    </row>
    <row r="17" spans="1:11" s="13" customFormat="1" ht="45.75" x14ac:dyDescent="0.4">
      <c r="A17" s="108"/>
      <c r="B17" s="110"/>
      <c r="C17" s="65" t="s">
        <v>2</v>
      </c>
      <c r="D17" s="41"/>
      <c r="E17" s="42"/>
      <c r="F17" s="42"/>
      <c r="G17" s="42"/>
      <c r="H17" s="42"/>
      <c r="I17" s="42"/>
      <c r="J17" s="42"/>
      <c r="K17" s="133"/>
    </row>
    <row r="18" spans="1:11" s="13" customFormat="1" ht="45.75" x14ac:dyDescent="0.4">
      <c r="A18" s="108"/>
      <c r="B18" s="110"/>
      <c r="C18" s="65" t="s">
        <v>3</v>
      </c>
      <c r="D18" s="41"/>
      <c r="E18" s="42"/>
      <c r="F18" s="42"/>
      <c r="G18" s="42"/>
      <c r="H18" s="42"/>
      <c r="I18" s="42"/>
      <c r="J18" s="42"/>
      <c r="K18" s="133"/>
    </row>
    <row r="19" spans="1:11" s="13" customFormat="1" ht="45.75" x14ac:dyDescent="0.4">
      <c r="A19" s="124" t="s">
        <v>47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33"/>
    </row>
    <row r="20" spans="1:11" s="13" customFormat="1" ht="105.75" customHeight="1" x14ac:dyDescent="0.4">
      <c r="A20" s="108"/>
      <c r="B20" s="124" t="s">
        <v>517</v>
      </c>
      <c r="C20" s="124"/>
      <c r="D20" s="124"/>
      <c r="E20" s="124"/>
      <c r="F20" s="124"/>
      <c r="G20" s="124"/>
      <c r="H20" s="124"/>
      <c r="I20" s="124"/>
      <c r="J20" s="124"/>
      <c r="K20" s="133"/>
    </row>
    <row r="21" spans="1:11" s="13" customFormat="1" ht="45" x14ac:dyDescent="0.4">
      <c r="A21" s="108"/>
      <c r="B21" s="110" t="s">
        <v>514</v>
      </c>
      <c r="C21" s="123" t="s">
        <v>518</v>
      </c>
      <c r="D21" s="123"/>
      <c r="E21" s="123"/>
      <c r="F21" s="123"/>
      <c r="G21" s="123"/>
      <c r="H21" s="123"/>
      <c r="I21" s="123"/>
      <c r="J21" s="123"/>
      <c r="K21" s="133"/>
    </row>
    <row r="22" spans="1:11" s="13" customFormat="1" ht="45.75" x14ac:dyDescent="0.4">
      <c r="A22" s="108"/>
      <c r="B22" s="110"/>
      <c r="C22" s="65" t="s">
        <v>5</v>
      </c>
      <c r="D22" s="41">
        <f>SUM(D23:D26)</f>
        <v>103170.07</v>
      </c>
      <c r="E22" s="42">
        <f t="shared" ref="E22" si="5">SUM(E23:E26)</f>
        <v>42170.07</v>
      </c>
      <c r="F22" s="42"/>
      <c r="G22" s="42">
        <f t="shared" ref="G22" si="6">SUM(G23:G26)</f>
        <v>61000</v>
      </c>
      <c r="H22" s="42"/>
      <c r="I22" s="42">
        <f t="shared" ref="I22" si="7">SUM(I23:I26)</f>
        <v>0</v>
      </c>
      <c r="J22" s="42"/>
      <c r="K22" s="133"/>
    </row>
    <row r="23" spans="1:11" s="13" customFormat="1" ht="45.75" x14ac:dyDescent="0.4">
      <c r="A23" s="108"/>
      <c r="B23" s="110"/>
      <c r="C23" s="65" t="s">
        <v>0</v>
      </c>
      <c r="D23" s="41"/>
      <c r="E23" s="42"/>
      <c r="F23" s="42"/>
      <c r="G23" s="42"/>
      <c r="H23" s="42"/>
      <c r="I23" s="42"/>
      <c r="J23" s="42"/>
      <c r="K23" s="133"/>
    </row>
    <row r="24" spans="1:11" s="13" customFormat="1" ht="45.75" x14ac:dyDescent="0.4">
      <c r="A24" s="108"/>
      <c r="B24" s="110"/>
      <c r="C24" s="65" t="s">
        <v>1</v>
      </c>
      <c r="D24" s="41">
        <f>E24+G24+I24</f>
        <v>103170.07</v>
      </c>
      <c r="E24" s="42">
        <v>42170.07</v>
      </c>
      <c r="F24" s="42"/>
      <c r="G24" s="42">
        <v>61000</v>
      </c>
      <c r="H24" s="42"/>
      <c r="I24" s="42">
        <v>0</v>
      </c>
      <c r="J24" s="42"/>
      <c r="K24" s="133"/>
    </row>
    <row r="25" spans="1:11" s="13" customFormat="1" ht="45.75" x14ac:dyDescent="0.4">
      <c r="A25" s="108"/>
      <c r="B25" s="110"/>
      <c r="C25" s="65" t="s">
        <v>2</v>
      </c>
      <c r="D25" s="41"/>
      <c r="E25" s="42"/>
      <c r="F25" s="42"/>
      <c r="G25" s="42"/>
      <c r="H25" s="42"/>
      <c r="I25" s="42"/>
      <c r="J25" s="42"/>
      <c r="K25" s="133"/>
    </row>
    <row r="26" spans="1:11" s="13" customFormat="1" ht="45.75" x14ac:dyDescent="0.4">
      <c r="A26" s="108"/>
      <c r="B26" s="110"/>
      <c r="C26" s="65" t="s">
        <v>3</v>
      </c>
      <c r="D26" s="41"/>
      <c r="E26" s="42"/>
      <c r="F26" s="42"/>
      <c r="G26" s="42"/>
      <c r="H26" s="42"/>
      <c r="I26" s="42"/>
      <c r="J26" s="42"/>
      <c r="K26" s="133"/>
    </row>
    <row r="27" spans="1:11" s="13" customFormat="1" ht="45.75" x14ac:dyDescent="0.4">
      <c r="A27" s="124" t="s">
        <v>47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33"/>
    </row>
    <row r="28" spans="1:11" s="13" customFormat="1" ht="111.75" customHeight="1" x14ac:dyDescent="0.4">
      <c r="A28" s="108"/>
      <c r="B28" s="124" t="s">
        <v>517</v>
      </c>
      <c r="C28" s="124"/>
      <c r="D28" s="124"/>
      <c r="E28" s="124"/>
      <c r="F28" s="124"/>
      <c r="G28" s="124"/>
      <c r="H28" s="124"/>
      <c r="I28" s="124"/>
      <c r="J28" s="124"/>
      <c r="K28" s="133"/>
    </row>
    <row r="29" spans="1:11" s="13" customFormat="1" ht="45" x14ac:dyDescent="0.4">
      <c r="A29" s="108"/>
      <c r="B29" s="110" t="s">
        <v>515</v>
      </c>
      <c r="C29" s="123" t="s">
        <v>519</v>
      </c>
      <c r="D29" s="123"/>
      <c r="E29" s="123"/>
      <c r="F29" s="123"/>
      <c r="G29" s="123"/>
      <c r="H29" s="123"/>
      <c r="I29" s="123"/>
      <c r="J29" s="123"/>
      <c r="K29" s="133"/>
    </row>
    <row r="30" spans="1:11" s="13" customFormat="1" ht="45.75" x14ac:dyDescent="0.4">
      <c r="A30" s="108"/>
      <c r="B30" s="110"/>
      <c r="C30" s="65" t="s">
        <v>5</v>
      </c>
      <c r="D30" s="41">
        <f>SUM(D31:D34)</f>
        <v>142407.33000000002</v>
      </c>
      <c r="E30" s="42">
        <f t="shared" ref="E30" si="8">SUM(E31:E34)</f>
        <v>62407.33</v>
      </c>
      <c r="F30" s="42"/>
      <c r="G30" s="42">
        <f t="shared" ref="G30" si="9">SUM(G31:G34)</f>
        <v>80000</v>
      </c>
      <c r="H30" s="42"/>
      <c r="I30" s="42">
        <f t="shared" ref="I30" si="10">SUM(I31:I34)</f>
        <v>0</v>
      </c>
      <c r="J30" s="42"/>
      <c r="K30" s="133"/>
    </row>
    <row r="31" spans="1:11" s="13" customFormat="1" ht="45.75" x14ac:dyDescent="0.4">
      <c r="A31" s="108"/>
      <c r="B31" s="110"/>
      <c r="C31" s="65" t="s">
        <v>0</v>
      </c>
      <c r="D31" s="41"/>
      <c r="E31" s="42"/>
      <c r="F31" s="42"/>
      <c r="G31" s="42"/>
      <c r="H31" s="42"/>
      <c r="I31" s="42"/>
      <c r="J31" s="42"/>
      <c r="K31" s="133"/>
    </row>
    <row r="32" spans="1:11" s="13" customFormat="1" ht="45.75" x14ac:dyDescent="0.4">
      <c r="A32" s="108"/>
      <c r="B32" s="110"/>
      <c r="C32" s="65" t="s">
        <v>1</v>
      </c>
      <c r="D32" s="41">
        <f>E32+G32+I32</f>
        <v>142407.33000000002</v>
      </c>
      <c r="E32" s="42">
        <v>62407.33</v>
      </c>
      <c r="F32" s="42"/>
      <c r="G32" s="42">
        <v>80000</v>
      </c>
      <c r="H32" s="42"/>
      <c r="I32" s="42">
        <v>0</v>
      </c>
      <c r="J32" s="42"/>
      <c r="K32" s="133"/>
    </row>
    <row r="33" spans="1:11" s="13" customFormat="1" ht="45.75" x14ac:dyDescent="0.4">
      <c r="A33" s="108"/>
      <c r="B33" s="110"/>
      <c r="C33" s="65" t="s">
        <v>2</v>
      </c>
      <c r="D33" s="41"/>
      <c r="E33" s="42"/>
      <c r="F33" s="42"/>
      <c r="G33" s="42"/>
      <c r="H33" s="42"/>
      <c r="I33" s="42"/>
      <c r="J33" s="42"/>
      <c r="K33" s="133"/>
    </row>
    <row r="34" spans="1:11" s="13" customFormat="1" ht="45.75" x14ac:dyDescent="0.4">
      <c r="A34" s="108"/>
      <c r="B34" s="110"/>
      <c r="C34" s="65" t="s">
        <v>3</v>
      </c>
      <c r="D34" s="41"/>
      <c r="E34" s="42"/>
      <c r="F34" s="42"/>
      <c r="G34" s="42"/>
      <c r="H34" s="42"/>
      <c r="I34" s="42"/>
      <c r="J34" s="42"/>
      <c r="K34" s="133"/>
    </row>
    <row r="35" spans="1:11" s="13" customFormat="1" ht="45.75" x14ac:dyDescent="0.4">
      <c r="A35" s="124" t="s">
        <v>114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33"/>
    </row>
    <row r="36" spans="1:11" s="13" customFormat="1" ht="120.75" customHeight="1" x14ac:dyDescent="0.4">
      <c r="A36" s="108"/>
      <c r="B36" s="124" t="s">
        <v>517</v>
      </c>
      <c r="C36" s="124"/>
      <c r="D36" s="124"/>
      <c r="E36" s="124"/>
      <c r="F36" s="124"/>
      <c r="G36" s="124"/>
      <c r="H36" s="124"/>
      <c r="I36" s="124"/>
      <c r="J36" s="124"/>
      <c r="K36" s="133"/>
    </row>
    <row r="37" spans="1:11" s="13" customFormat="1" ht="45" x14ac:dyDescent="0.4">
      <c r="A37" s="108"/>
      <c r="B37" s="110" t="s">
        <v>115</v>
      </c>
      <c r="C37" s="123" t="s">
        <v>520</v>
      </c>
      <c r="D37" s="123"/>
      <c r="E37" s="123"/>
      <c r="F37" s="123"/>
      <c r="G37" s="123"/>
      <c r="H37" s="123"/>
      <c r="I37" s="123"/>
      <c r="J37" s="123"/>
      <c r="K37" s="133"/>
    </row>
    <row r="38" spans="1:11" s="13" customFormat="1" ht="45.75" x14ac:dyDescent="0.4">
      <c r="A38" s="108"/>
      <c r="B38" s="110"/>
      <c r="C38" s="65" t="s">
        <v>5</v>
      </c>
      <c r="D38" s="41">
        <f>SUM(D39:D42)</f>
        <v>23494.7762</v>
      </c>
      <c r="E38" s="42">
        <f t="shared" ref="E38" si="11">SUM(E39:E42)</f>
        <v>23494.7762</v>
      </c>
      <c r="F38" s="42"/>
      <c r="G38" s="42">
        <f t="shared" ref="G38" si="12">SUM(G39:G42)</f>
        <v>0</v>
      </c>
      <c r="H38" s="42"/>
      <c r="I38" s="42">
        <f t="shared" ref="I38" si="13">SUM(I39:I42)</f>
        <v>0</v>
      </c>
      <c r="J38" s="42"/>
      <c r="K38" s="133"/>
    </row>
    <row r="39" spans="1:11" s="13" customFormat="1" ht="45.75" x14ac:dyDescent="0.4">
      <c r="A39" s="108"/>
      <c r="B39" s="110"/>
      <c r="C39" s="65" t="s">
        <v>0</v>
      </c>
      <c r="D39" s="41"/>
      <c r="E39" s="42"/>
      <c r="F39" s="42"/>
      <c r="G39" s="42"/>
      <c r="H39" s="42"/>
      <c r="I39" s="42"/>
      <c r="J39" s="42"/>
      <c r="K39" s="133"/>
    </row>
    <row r="40" spans="1:11" s="13" customFormat="1" ht="45.75" x14ac:dyDescent="0.4">
      <c r="A40" s="108"/>
      <c r="B40" s="110"/>
      <c r="C40" s="65" t="s">
        <v>1</v>
      </c>
      <c r="D40" s="41">
        <f>E40+G40+I40</f>
        <v>23494.7762</v>
      </c>
      <c r="E40" s="42">
        <v>23494.7762</v>
      </c>
      <c r="F40" s="42"/>
      <c r="G40" s="42">
        <v>0</v>
      </c>
      <c r="H40" s="42"/>
      <c r="I40" s="42">
        <v>0</v>
      </c>
      <c r="J40" s="42"/>
      <c r="K40" s="133"/>
    </row>
    <row r="41" spans="1:11" s="13" customFormat="1" ht="45.75" x14ac:dyDescent="0.4">
      <c r="A41" s="108"/>
      <c r="B41" s="110"/>
      <c r="C41" s="65" t="s">
        <v>2</v>
      </c>
      <c r="D41" s="41"/>
      <c r="E41" s="42"/>
      <c r="F41" s="42"/>
      <c r="G41" s="42"/>
      <c r="H41" s="42"/>
      <c r="I41" s="42"/>
      <c r="J41" s="42"/>
      <c r="K41" s="133"/>
    </row>
    <row r="42" spans="1:11" s="13" customFormat="1" ht="45.75" x14ac:dyDescent="0.4">
      <c r="A42" s="108"/>
      <c r="B42" s="110"/>
      <c r="C42" s="65" t="s">
        <v>3</v>
      </c>
      <c r="D42" s="41"/>
      <c r="E42" s="42"/>
      <c r="F42" s="42"/>
      <c r="G42" s="42"/>
      <c r="H42" s="42"/>
      <c r="I42" s="42"/>
      <c r="J42" s="42"/>
      <c r="K42" s="133"/>
    </row>
    <row r="43" spans="1:11" s="13" customFormat="1" ht="45.75" x14ac:dyDescent="0.4">
      <c r="A43" s="124" t="s">
        <v>114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33"/>
    </row>
    <row r="44" spans="1:11" s="13" customFormat="1" ht="105.75" customHeight="1" x14ac:dyDescent="0.4">
      <c r="A44" s="108"/>
      <c r="B44" s="124" t="s">
        <v>517</v>
      </c>
      <c r="C44" s="124"/>
      <c r="D44" s="124"/>
      <c r="E44" s="124"/>
      <c r="F44" s="124"/>
      <c r="G44" s="124"/>
      <c r="H44" s="124"/>
      <c r="I44" s="124"/>
      <c r="J44" s="124"/>
      <c r="K44" s="133"/>
    </row>
    <row r="45" spans="1:11" s="13" customFormat="1" ht="45" x14ac:dyDescent="0.4">
      <c r="A45" s="108"/>
      <c r="B45" s="110" t="s">
        <v>559</v>
      </c>
      <c r="C45" s="123" t="s">
        <v>560</v>
      </c>
      <c r="D45" s="123"/>
      <c r="E45" s="123"/>
      <c r="F45" s="123"/>
      <c r="G45" s="123"/>
      <c r="H45" s="123"/>
      <c r="I45" s="123"/>
      <c r="J45" s="123"/>
      <c r="K45" s="133"/>
    </row>
    <row r="46" spans="1:11" s="13" customFormat="1" ht="45.75" x14ac:dyDescent="0.4">
      <c r="A46" s="108"/>
      <c r="B46" s="110"/>
      <c r="C46" s="65" t="s">
        <v>5</v>
      </c>
      <c r="D46" s="41">
        <f>SUM(D47:D50)</f>
        <v>8660</v>
      </c>
      <c r="E46" s="42">
        <f t="shared" ref="E46" si="14">SUM(E47:E50)</f>
        <v>8660</v>
      </c>
      <c r="F46" s="42"/>
      <c r="G46" s="42">
        <f t="shared" ref="G46" si="15">SUM(G47:G50)</f>
        <v>0</v>
      </c>
      <c r="H46" s="42"/>
      <c r="I46" s="42">
        <f t="shared" ref="I46" si="16">SUM(I47:I50)</f>
        <v>0</v>
      </c>
      <c r="J46" s="42"/>
      <c r="K46" s="133"/>
    </row>
    <row r="47" spans="1:11" s="13" customFormat="1" ht="45.75" x14ac:dyDescent="0.4">
      <c r="A47" s="108"/>
      <c r="B47" s="110"/>
      <c r="C47" s="65" t="s">
        <v>0</v>
      </c>
      <c r="D47" s="41"/>
      <c r="E47" s="42"/>
      <c r="F47" s="42"/>
      <c r="G47" s="42"/>
      <c r="H47" s="42"/>
      <c r="I47" s="42"/>
      <c r="J47" s="42"/>
      <c r="K47" s="133"/>
    </row>
    <row r="48" spans="1:11" s="13" customFormat="1" ht="45.75" x14ac:dyDescent="0.4">
      <c r="A48" s="108"/>
      <c r="B48" s="110"/>
      <c r="C48" s="65" t="s">
        <v>1</v>
      </c>
      <c r="D48" s="41">
        <f>E48+G48+I48</f>
        <v>8660</v>
      </c>
      <c r="E48" s="42">
        <v>8660</v>
      </c>
      <c r="F48" s="42"/>
      <c r="G48" s="42">
        <v>0</v>
      </c>
      <c r="H48" s="42"/>
      <c r="I48" s="42">
        <v>0</v>
      </c>
      <c r="J48" s="42"/>
      <c r="K48" s="133"/>
    </row>
    <row r="49" spans="1:14" s="13" customFormat="1" ht="45.75" x14ac:dyDescent="0.4">
      <c r="A49" s="108"/>
      <c r="B49" s="110"/>
      <c r="C49" s="65" t="s">
        <v>2</v>
      </c>
      <c r="D49" s="41"/>
      <c r="E49" s="42"/>
      <c r="F49" s="42"/>
      <c r="G49" s="42"/>
      <c r="H49" s="42"/>
      <c r="I49" s="42"/>
      <c r="J49" s="42"/>
      <c r="K49" s="133"/>
    </row>
    <row r="50" spans="1:14" s="13" customFormat="1" ht="45.75" x14ac:dyDescent="0.4">
      <c r="A50" s="108"/>
      <c r="B50" s="110"/>
      <c r="C50" s="65" t="s">
        <v>3</v>
      </c>
      <c r="D50" s="41"/>
      <c r="E50" s="42"/>
      <c r="F50" s="42"/>
      <c r="G50" s="42"/>
      <c r="H50" s="42"/>
      <c r="I50" s="42"/>
      <c r="J50" s="42"/>
      <c r="K50" s="133"/>
    </row>
    <row r="51" spans="1:14" s="26" customFormat="1" ht="45" x14ac:dyDescent="0.25">
      <c r="A51" s="113" t="s">
        <v>119</v>
      </c>
      <c r="B51" s="125" t="s">
        <v>154</v>
      </c>
      <c r="C51" s="125"/>
      <c r="D51" s="125"/>
      <c r="E51" s="125"/>
      <c r="F51" s="125"/>
      <c r="G51" s="125"/>
      <c r="H51" s="125"/>
      <c r="I51" s="125"/>
      <c r="J51" s="125"/>
      <c r="K51" s="7"/>
    </row>
    <row r="52" spans="1:14" s="26" customFormat="1" ht="45" x14ac:dyDescent="0.6">
      <c r="A52" s="113"/>
      <c r="B52" s="112" t="s">
        <v>5</v>
      </c>
      <c r="C52" s="112"/>
      <c r="D52" s="40">
        <f>SUM(D53:D56)</f>
        <v>3047301.6997800004</v>
      </c>
      <c r="E52" s="40">
        <f t="shared" ref="E52:I52" si="17">SUM(E53:E56)</f>
        <v>1189974.2297800002</v>
      </c>
      <c r="F52" s="40"/>
      <c r="G52" s="40">
        <f>SUM(G53:G56)</f>
        <v>1337571.892</v>
      </c>
      <c r="H52" s="40"/>
      <c r="I52" s="40">
        <f t="shared" si="17"/>
        <v>519755.57800000004</v>
      </c>
      <c r="J52" s="40"/>
      <c r="K52" s="7"/>
    </row>
    <row r="53" spans="1:14" s="26" customFormat="1" ht="45" x14ac:dyDescent="0.6">
      <c r="A53" s="113"/>
      <c r="B53" s="112" t="s">
        <v>0</v>
      </c>
      <c r="C53" s="112"/>
      <c r="D53" s="40">
        <f>E53+G53+I53</f>
        <v>0</v>
      </c>
      <c r="E53" s="40">
        <f>E61+E69+E77+E85+E93</f>
        <v>0</v>
      </c>
      <c r="F53" s="40"/>
      <c r="G53" s="40">
        <f t="shared" ref="G53:I53" si="18">G61+G69+G77+G85+G93</f>
        <v>0</v>
      </c>
      <c r="H53" s="40"/>
      <c r="I53" s="40">
        <f t="shared" si="18"/>
        <v>0</v>
      </c>
      <c r="J53" s="40"/>
      <c r="K53" s="7"/>
    </row>
    <row r="54" spans="1:14" ht="45" x14ac:dyDescent="0.6">
      <c r="A54" s="113"/>
      <c r="B54" s="112" t="s">
        <v>1</v>
      </c>
      <c r="C54" s="112"/>
      <c r="D54" s="40">
        <f>E54+G54+I54</f>
        <v>3047301.6997800004</v>
      </c>
      <c r="E54" s="40">
        <f>E62+E70+E78+E86+E94</f>
        <v>1189974.2297800002</v>
      </c>
      <c r="F54" s="40"/>
      <c r="G54" s="40">
        <f t="shared" ref="E54:I56" si="19">G62+G70+G78+G86+G94</f>
        <v>1337571.892</v>
      </c>
      <c r="H54" s="40"/>
      <c r="I54" s="40">
        <f t="shared" si="19"/>
        <v>519755.57800000004</v>
      </c>
      <c r="J54" s="40"/>
    </row>
    <row r="55" spans="1:14" s="26" customFormat="1" ht="45" x14ac:dyDescent="0.6">
      <c r="A55" s="113"/>
      <c r="B55" s="112" t="s">
        <v>2</v>
      </c>
      <c r="C55" s="112"/>
      <c r="D55" s="40">
        <f t="shared" ref="D55:D56" si="20">E55+G55+I55</f>
        <v>0</v>
      </c>
      <c r="E55" s="40">
        <f t="shared" si="19"/>
        <v>0</v>
      </c>
      <c r="F55" s="40"/>
      <c r="G55" s="40">
        <f t="shared" si="19"/>
        <v>0</v>
      </c>
      <c r="H55" s="40"/>
      <c r="I55" s="40">
        <f t="shared" si="19"/>
        <v>0</v>
      </c>
      <c r="J55" s="40"/>
      <c r="K55" s="7"/>
    </row>
    <row r="56" spans="1:14" s="26" customFormat="1" ht="45" x14ac:dyDescent="0.6">
      <c r="A56" s="113"/>
      <c r="B56" s="112" t="s">
        <v>3</v>
      </c>
      <c r="C56" s="112"/>
      <c r="D56" s="40">
        <f t="shared" si="20"/>
        <v>0</v>
      </c>
      <c r="E56" s="40">
        <f t="shared" si="19"/>
        <v>0</v>
      </c>
      <c r="F56" s="40"/>
      <c r="G56" s="40">
        <f t="shared" si="19"/>
        <v>0</v>
      </c>
      <c r="H56" s="40"/>
      <c r="I56" s="40">
        <f t="shared" si="19"/>
        <v>0</v>
      </c>
      <c r="J56" s="40"/>
      <c r="K56" s="7"/>
    </row>
    <row r="57" spans="1:14" s="26" customFormat="1" ht="45.75" x14ac:dyDescent="0.25">
      <c r="A57" s="124" t="s">
        <v>47</v>
      </c>
      <c r="B57" s="124"/>
      <c r="C57" s="124"/>
      <c r="D57" s="124"/>
      <c r="E57" s="124"/>
      <c r="F57" s="124"/>
      <c r="G57" s="124"/>
      <c r="H57" s="124"/>
      <c r="I57" s="124"/>
      <c r="J57" s="124"/>
      <c r="K57" s="7"/>
    </row>
    <row r="58" spans="1:14" s="26" customFormat="1" ht="99.75" customHeight="1" x14ac:dyDescent="0.25">
      <c r="A58" s="108"/>
      <c r="B58" s="111" t="s">
        <v>155</v>
      </c>
      <c r="C58" s="111"/>
      <c r="D58" s="111"/>
      <c r="E58" s="111"/>
      <c r="F58" s="111"/>
      <c r="G58" s="111"/>
      <c r="H58" s="111"/>
      <c r="I58" s="111"/>
      <c r="J58" s="111"/>
      <c r="K58" s="7"/>
    </row>
    <row r="59" spans="1:14" s="26" customFormat="1" ht="45" x14ac:dyDescent="0.25">
      <c r="A59" s="108"/>
      <c r="B59" s="110" t="s">
        <v>120</v>
      </c>
      <c r="C59" s="123" t="s">
        <v>523</v>
      </c>
      <c r="D59" s="123"/>
      <c r="E59" s="123"/>
      <c r="F59" s="123"/>
      <c r="G59" s="123"/>
      <c r="H59" s="123"/>
      <c r="I59" s="123"/>
      <c r="J59" s="123"/>
      <c r="K59" s="7"/>
    </row>
    <row r="60" spans="1:14" s="26" customFormat="1" ht="45.75" x14ac:dyDescent="0.25">
      <c r="A60" s="108"/>
      <c r="B60" s="110"/>
      <c r="C60" s="65" t="s">
        <v>5</v>
      </c>
      <c r="D60" s="41">
        <f>SUM(D61:D64)</f>
        <v>936037.3415000001</v>
      </c>
      <c r="E60" s="42">
        <f t="shared" ref="E60" si="21">SUM(E61:E63)</f>
        <v>402225.09149999998</v>
      </c>
      <c r="F60" s="42"/>
      <c r="G60" s="42">
        <f>SUM(G61:G63)</f>
        <v>284106.71000000002</v>
      </c>
      <c r="H60" s="42"/>
      <c r="I60" s="42">
        <f>SUM(I61:I63)</f>
        <v>249705.54</v>
      </c>
      <c r="J60" s="42"/>
      <c r="K60" s="7"/>
    </row>
    <row r="61" spans="1:14" s="26" customFormat="1" ht="45.75" x14ac:dyDescent="0.25">
      <c r="A61" s="108"/>
      <c r="B61" s="110"/>
      <c r="C61" s="65" t="s">
        <v>0</v>
      </c>
      <c r="D61" s="41">
        <f>E61+G61+I61</f>
        <v>0</v>
      </c>
      <c r="E61" s="42"/>
      <c r="F61" s="42"/>
      <c r="G61" s="42"/>
      <c r="H61" s="42"/>
      <c r="I61" s="42"/>
      <c r="J61" s="42"/>
      <c r="K61" s="7"/>
    </row>
    <row r="62" spans="1:14" ht="45.75" x14ac:dyDescent="0.25">
      <c r="A62" s="108"/>
      <c r="B62" s="110"/>
      <c r="C62" s="65" t="s">
        <v>1</v>
      </c>
      <c r="D62" s="41">
        <f t="shared" ref="D62:D64" si="22">E62+G62+I62</f>
        <v>936037.3415000001</v>
      </c>
      <c r="E62" s="42">
        <v>402225.09149999998</v>
      </c>
      <c r="F62" s="43"/>
      <c r="G62" s="42">
        <v>284106.71000000002</v>
      </c>
      <c r="H62" s="42"/>
      <c r="I62" s="42">
        <v>249705.54</v>
      </c>
      <c r="J62" s="42"/>
    </row>
    <row r="63" spans="1:14" s="26" customFormat="1" ht="45.75" x14ac:dyDescent="0.25">
      <c r="A63" s="108"/>
      <c r="B63" s="110"/>
      <c r="C63" s="65" t="s">
        <v>2</v>
      </c>
      <c r="D63" s="41">
        <f t="shared" si="22"/>
        <v>0</v>
      </c>
      <c r="E63" s="42"/>
      <c r="F63" s="43"/>
      <c r="G63" s="42"/>
      <c r="H63" s="42"/>
      <c r="I63" s="42"/>
      <c r="J63" s="42"/>
      <c r="K63" s="7"/>
    </row>
    <row r="64" spans="1:14" s="26" customFormat="1" ht="45.75" x14ac:dyDescent="0.25">
      <c r="A64" s="108"/>
      <c r="B64" s="110"/>
      <c r="C64" s="65" t="s">
        <v>3</v>
      </c>
      <c r="D64" s="41">
        <f t="shared" si="22"/>
        <v>0</v>
      </c>
      <c r="E64" s="42"/>
      <c r="F64" s="42"/>
      <c r="G64" s="42"/>
      <c r="H64" s="42"/>
      <c r="I64" s="42"/>
      <c r="J64" s="42"/>
      <c r="K64" s="7"/>
      <c r="N64" s="26" t="s">
        <v>525</v>
      </c>
    </row>
    <row r="65" spans="1:11" s="26" customFormat="1" ht="45.75" x14ac:dyDescent="0.25">
      <c r="A65" s="124" t="s">
        <v>47</v>
      </c>
      <c r="B65" s="124"/>
      <c r="C65" s="124"/>
      <c r="D65" s="124"/>
      <c r="E65" s="124"/>
      <c r="F65" s="124"/>
      <c r="G65" s="124"/>
      <c r="H65" s="124"/>
      <c r="I65" s="124"/>
      <c r="J65" s="124"/>
      <c r="K65" s="7"/>
    </row>
    <row r="66" spans="1:11" s="26" customFormat="1" ht="123.75" customHeight="1" x14ac:dyDescent="0.25">
      <c r="A66" s="108"/>
      <c r="B66" s="111" t="s">
        <v>155</v>
      </c>
      <c r="C66" s="111"/>
      <c r="D66" s="111"/>
      <c r="E66" s="111"/>
      <c r="F66" s="111"/>
      <c r="G66" s="111"/>
      <c r="H66" s="111"/>
      <c r="I66" s="111"/>
      <c r="J66" s="111"/>
      <c r="K66" s="7"/>
    </row>
    <row r="67" spans="1:11" s="26" customFormat="1" ht="102" customHeight="1" x14ac:dyDescent="0.25">
      <c r="A67" s="108"/>
      <c r="B67" s="110" t="s">
        <v>121</v>
      </c>
      <c r="C67" s="123" t="s">
        <v>314</v>
      </c>
      <c r="D67" s="123"/>
      <c r="E67" s="123"/>
      <c r="F67" s="123"/>
      <c r="G67" s="123"/>
      <c r="H67" s="123"/>
      <c r="I67" s="123"/>
      <c r="J67" s="123"/>
      <c r="K67" s="7"/>
    </row>
    <row r="68" spans="1:11" s="26" customFormat="1" ht="45.75" x14ac:dyDescent="0.25">
      <c r="A68" s="108"/>
      <c r="B68" s="110"/>
      <c r="C68" s="65" t="s">
        <v>5</v>
      </c>
      <c r="D68" s="41">
        <f t="shared" ref="D68" si="23">SUM(D69:D72)</f>
        <v>938157.96</v>
      </c>
      <c r="E68" s="42">
        <f t="shared" ref="E68:I68" si="24">SUM(E69:E71)</f>
        <v>281447.69</v>
      </c>
      <c r="F68" s="42"/>
      <c r="G68" s="42">
        <f t="shared" si="24"/>
        <v>450373.91</v>
      </c>
      <c r="H68" s="42"/>
      <c r="I68" s="42">
        <f t="shared" si="24"/>
        <v>206336.36</v>
      </c>
      <c r="J68" s="42"/>
      <c r="K68" s="7"/>
    </row>
    <row r="69" spans="1:11" s="26" customFormat="1" ht="45.75" x14ac:dyDescent="0.25">
      <c r="A69" s="108"/>
      <c r="B69" s="110"/>
      <c r="C69" s="65" t="s">
        <v>0</v>
      </c>
      <c r="D69" s="41"/>
      <c r="E69" s="42"/>
      <c r="F69" s="42"/>
      <c r="G69" s="42"/>
      <c r="H69" s="42"/>
      <c r="I69" s="42"/>
      <c r="J69" s="42"/>
      <c r="K69" s="7"/>
    </row>
    <row r="70" spans="1:11" ht="45.75" x14ac:dyDescent="0.25">
      <c r="A70" s="108"/>
      <c r="B70" s="110"/>
      <c r="C70" s="65" t="s">
        <v>1</v>
      </c>
      <c r="D70" s="41">
        <f>E70+G70+I70</f>
        <v>938157.96</v>
      </c>
      <c r="E70" s="42">
        <v>281447.69</v>
      </c>
      <c r="F70" s="42"/>
      <c r="G70" s="42">
        <v>450373.91</v>
      </c>
      <c r="H70" s="42"/>
      <c r="I70" s="42">
        <v>206336.36</v>
      </c>
      <c r="J70" s="42"/>
    </row>
    <row r="71" spans="1:11" s="26" customFormat="1" ht="45.75" x14ac:dyDescent="0.25">
      <c r="A71" s="108"/>
      <c r="B71" s="110"/>
      <c r="C71" s="65" t="s">
        <v>2</v>
      </c>
      <c r="D71" s="41">
        <f>E71+G71+I71</f>
        <v>0</v>
      </c>
      <c r="E71" s="42"/>
      <c r="F71" s="42"/>
      <c r="G71" s="42"/>
      <c r="H71" s="42"/>
      <c r="I71" s="42"/>
      <c r="J71" s="42"/>
      <c r="K71" s="7"/>
    </row>
    <row r="72" spans="1:11" s="26" customFormat="1" ht="45.75" x14ac:dyDescent="0.25">
      <c r="A72" s="108"/>
      <c r="B72" s="110"/>
      <c r="C72" s="65" t="s">
        <v>3</v>
      </c>
      <c r="D72" s="41"/>
      <c r="E72" s="42"/>
      <c r="F72" s="42"/>
      <c r="G72" s="42"/>
      <c r="H72" s="42"/>
      <c r="I72" s="42"/>
      <c r="J72" s="42"/>
      <c r="K72" s="7"/>
    </row>
    <row r="73" spans="1:11" s="26" customFormat="1" ht="45.75" x14ac:dyDescent="0.25">
      <c r="A73" s="124" t="s">
        <v>47</v>
      </c>
      <c r="B73" s="124"/>
      <c r="C73" s="124"/>
      <c r="D73" s="124"/>
      <c r="E73" s="124"/>
      <c r="F73" s="124"/>
      <c r="G73" s="124"/>
      <c r="H73" s="124"/>
      <c r="I73" s="124"/>
      <c r="J73" s="124"/>
      <c r="K73" s="7"/>
    </row>
    <row r="74" spans="1:11" s="26" customFormat="1" ht="114.75" customHeight="1" x14ac:dyDescent="0.25">
      <c r="A74" s="108"/>
      <c r="B74" s="111" t="s">
        <v>155</v>
      </c>
      <c r="C74" s="111"/>
      <c r="D74" s="111"/>
      <c r="E74" s="111"/>
      <c r="F74" s="111"/>
      <c r="G74" s="111"/>
      <c r="H74" s="111"/>
      <c r="I74" s="111"/>
      <c r="J74" s="111"/>
      <c r="K74" s="7"/>
    </row>
    <row r="75" spans="1:11" s="26" customFormat="1" ht="45" x14ac:dyDescent="0.25">
      <c r="A75" s="108"/>
      <c r="B75" s="110" t="s">
        <v>521</v>
      </c>
      <c r="C75" s="123" t="s">
        <v>527</v>
      </c>
      <c r="D75" s="123"/>
      <c r="E75" s="123"/>
      <c r="F75" s="123"/>
      <c r="G75" s="123"/>
      <c r="H75" s="123"/>
      <c r="I75" s="123"/>
      <c r="J75" s="123"/>
      <c r="K75" s="7"/>
    </row>
    <row r="76" spans="1:11" s="26" customFormat="1" ht="45.75" x14ac:dyDescent="0.25">
      <c r="A76" s="108"/>
      <c r="B76" s="110"/>
      <c r="C76" s="65" t="s">
        <v>5</v>
      </c>
      <c r="D76" s="41">
        <f t="shared" ref="D76" si="25">SUM(D77:D80)</f>
        <v>136916.69258</v>
      </c>
      <c r="E76" s="42">
        <f t="shared" ref="E76" si="26">SUM(E77:E79)</f>
        <v>136916.69258</v>
      </c>
      <c r="F76" s="42"/>
      <c r="G76" s="42">
        <f t="shared" ref="G76" si="27">SUM(G77:G79)</f>
        <v>0</v>
      </c>
      <c r="H76" s="42"/>
      <c r="I76" s="42">
        <f t="shared" ref="I76" si="28">SUM(I77:I79)</f>
        <v>0</v>
      </c>
      <c r="J76" s="42"/>
      <c r="K76" s="7"/>
    </row>
    <row r="77" spans="1:11" s="26" customFormat="1" ht="45.75" x14ac:dyDescent="0.25">
      <c r="A77" s="108"/>
      <c r="B77" s="110"/>
      <c r="C77" s="65" t="s">
        <v>0</v>
      </c>
      <c r="D77" s="41"/>
      <c r="E77" s="42"/>
      <c r="F77" s="42"/>
      <c r="G77" s="42"/>
      <c r="H77" s="42"/>
      <c r="I77" s="42"/>
      <c r="J77" s="42"/>
      <c r="K77" s="7"/>
    </row>
    <row r="78" spans="1:11" ht="45.75" x14ac:dyDescent="0.25">
      <c r="A78" s="108"/>
      <c r="B78" s="110"/>
      <c r="C78" s="65" t="s">
        <v>1</v>
      </c>
      <c r="D78" s="41">
        <f>E78+G78+I78</f>
        <v>136916.69258</v>
      </c>
      <c r="E78" s="42">
        <v>136916.69258</v>
      </c>
      <c r="F78" s="42"/>
      <c r="G78" s="42"/>
      <c r="H78" s="42"/>
      <c r="I78" s="42"/>
      <c r="J78" s="42"/>
    </row>
    <row r="79" spans="1:11" s="26" customFormat="1" ht="45.75" x14ac:dyDescent="0.25">
      <c r="A79" s="108"/>
      <c r="B79" s="110"/>
      <c r="C79" s="65" t="s">
        <v>2</v>
      </c>
      <c r="D79" s="41"/>
      <c r="E79" s="42"/>
      <c r="F79" s="42"/>
      <c r="G79" s="42"/>
      <c r="H79" s="42"/>
      <c r="I79" s="42"/>
      <c r="J79" s="42"/>
      <c r="K79" s="7"/>
    </row>
    <row r="80" spans="1:11" s="26" customFormat="1" ht="45.75" x14ac:dyDescent="0.25">
      <c r="A80" s="108"/>
      <c r="B80" s="110"/>
      <c r="C80" s="65" t="s">
        <v>3</v>
      </c>
      <c r="D80" s="41"/>
      <c r="E80" s="42"/>
      <c r="F80" s="42"/>
      <c r="G80" s="42"/>
      <c r="H80" s="42"/>
      <c r="I80" s="42"/>
      <c r="J80" s="42"/>
      <c r="K80" s="7"/>
    </row>
    <row r="81" spans="1:11" s="12" customFormat="1" ht="45.75" x14ac:dyDescent="0.4">
      <c r="A81" s="124" t="s">
        <v>47</v>
      </c>
      <c r="B81" s="124"/>
      <c r="C81" s="124"/>
      <c r="D81" s="124"/>
      <c r="E81" s="124"/>
      <c r="F81" s="124"/>
      <c r="G81" s="124"/>
      <c r="H81" s="124"/>
      <c r="I81" s="124"/>
      <c r="J81" s="124"/>
      <c r="K81" s="133"/>
    </row>
    <row r="82" spans="1:11" s="13" customFormat="1" ht="99.75" customHeight="1" x14ac:dyDescent="0.4">
      <c r="A82" s="108"/>
      <c r="B82" s="111" t="s">
        <v>155</v>
      </c>
      <c r="C82" s="111"/>
      <c r="D82" s="111"/>
      <c r="E82" s="111"/>
      <c r="F82" s="111"/>
      <c r="G82" s="111"/>
      <c r="H82" s="111"/>
      <c r="I82" s="111"/>
      <c r="J82" s="111"/>
      <c r="K82" s="133"/>
    </row>
    <row r="83" spans="1:11" s="13" customFormat="1" ht="45" x14ac:dyDescent="0.4">
      <c r="A83" s="108"/>
      <c r="B83" s="110" t="s">
        <v>522</v>
      </c>
      <c r="C83" s="123" t="s">
        <v>157</v>
      </c>
      <c r="D83" s="123"/>
      <c r="E83" s="123"/>
      <c r="F83" s="123"/>
      <c r="G83" s="123"/>
      <c r="H83" s="123"/>
      <c r="I83" s="123"/>
      <c r="J83" s="123"/>
      <c r="K83" s="133"/>
    </row>
    <row r="84" spans="1:11" s="13" customFormat="1" ht="45.75" x14ac:dyDescent="0.4">
      <c r="A84" s="108"/>
      <c r="B84" s="110"/>
      <c r="C84" s="65" t="s">
        <v>5</v>
      </c>
      <c r="D84" s="41">
        <f>SUM(D85:D88)</f>
        <v>304368.10570000001</v>
      </c>
      <c r="E84" s="42">
        <f t="shared" ref="E84" si="29">SUM(E85:E88)</f>
        <v>87937.065700000006</v>
      </c>
      <c r="F84" s="42"/>
      <c r="G84" s="42">
        <f t="shared" ref="G84:I84" si="30">SUM(G85:G88)</f>
        <v>152717.36199999999</v>
      </c>
      <c r="H84" s="42"/>
      <c r="I84" s="42">
        <f t="shared" si="30"/>
        <v>63713.678</v>
      </c>
      <c r="J84" s="42"/>
      <c r="K84" s="133"/>
    </row>
    <row r="85" spans="1:11" s="13" customFormat="1" ht="45.75" x14ac:dyDescent="0.4">
      <c r="A85" s="108"/>
      <c r="B85" s="110"/>
      <c r="C85" s="65" t="s">
        <v>0</v>
      </c>
      <c r="D85" s="41">
        <f>E85+G85+I85</f>
        <v>0</v>
      </c>
      <c r="E85" s="42"/>
      <c r="F85" s="42"/>
      <c r="G85" s="42"/>
      <c r="H85" s="42"/>
      <c r="I85" s="42"/>
      <c r="J85" s="42"/>
      <c r="K85" s="133"/>
    </row>
    <row r="86" spans="1:11" s="13" customFormat="1" ht="45.75" x14ac:dyDescent="0.4">
      <c r="A86" s="108"/>
      <c r="B86" s="110"/>
      <c r="C86" s="65" t="s">
        <v>1</v>
      </c>
      <c r="D86" s="41">
        <f>E86+G86+I86</f>
        <v>304368.10570000001</v>
      </c>
      <c r="E86" s="42">
        <v>87937.065700000006</v>
      </c>
      <c r="F86" s="42"/>
      <c r="G86" s="42">
        <v>152717.36199999999</v>
      </c>
      <c r="H86" s="42"/>
      <c r="I86" s="42">
        <v>63713.678</v>
      </c>
      <c r="J86" s="42"/>
      <c r="K86" s="133"/>
    </row>
    <row r="87" spans="1:11" s="13" customFormat="1" ht="45.75" x14ac:dyDescent="0.4">
      <c r="A87" s="108"/>
      <c r="B87" s="110"/>
      <c r="C87" s="65" t="s">
        <v>2</v>
      </c>
      <c r="D87" s="41">
        <f>E87+G87+I87</f>
        <v>0</v>
      </c>
      <c r="E87" s="42"/>
      <c r="F87" s="42"/>
      <c r="G87" s="42"/>
      <c r="H87" s="42"/>
      <c r="I87" s="42"/>
      <c r="J87" s="42"/>
      <c r="K87" s="133"/>
    </row>
    <row r="88" spans="1:11" s="13" customFormat="1" ht="45.75" x14ac:dyDescent="0.4">
      <c r="A88" s="108"/>
      <c r="B88" s="110"/>
      <c r="C88" s="65" t="s">
        <v>3</v>
      </c>
      <c r="D88" s="41">
        <f>E88+G88+I88</f>
        <v>0</v>
      </c>
      <c r="E88" s="42"/>
      <c r="F88" s="42"/>
      <c r="G88" s="42"/>
      <c r="H88" s="42"/>
      <c r="I88" s="42"/>
      <c r="J88" s="42"/>
      <c r="K88" s="133"/>
    </row>
    <row r="89" spans="1:11" s="12" customFormat="1" ht="45.75" x14ac:dyDescent="0.4">
      <c r="A89" s="124" t="s">
        <v>47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33"/>
    </row>
    <row r="90" spans="1:11" s="13" customFormat="1" ht="105.75" customHeight="1" x14ac:dyDescent="0.4">
      <c r="A90" s="108"/>
      <c r="B90" s="111" t="s">
        <v>155</v>
      </c>
      <c r="C90" s="111"/>
      <c r="D90" s="111"/>
      <c r="E90" s="111"/>
      <c r="F90" s="111"/>
      <c r="G90" s="111"/>
      <c r="H90" s="111"/>
      <c r="I90" s="111"/>
      <c r="J90" s="111"/>
      <c r="K90" s="133"/>
    </row>
    <row r="91" spans="1:11" s="13" customFormat="1" ht="45" x14ac:dyDescent="0.4">
      <c r="A91" s="108"/>
      <c r="B91" s="110" t="s">
        <v>623</v>
      </c>
      <c r="C91" s="123" t="s">
        <v>164</v>
      </c>
      <c r="D91" s="123"/>
      <c r="E91" s="123"/>
      <c r="F91" s="123"/>
      <c r="G91" s="123"/>
      <c r="H91" s="123"/>
      <c r="I91" s="123"/>
      <c r="J91" s="123"/>
      <c r="K91" s="133"/>
    </row>
    <row r="92" spans="1:11" s="13" customFormat="1" ht="45.75" x14ac:dyDescent="0.4">
      <c r="A92" s="108"/>
      <c r="B92" s="110"/>
      <c r="C92" s="65" t="s">
        <v>5</v>
      </c>
      <c r="D92" s="41">
        <f>SUM(D93:D96)</f>
        <v>731821.6</v>
      </c>
      <c r="E92" s="42">
        <f t="shared" ref="E92:I92" si="31">SUM(E93:E96)</f>
        <v>281447.69</v>
      </c>
      <c r="F92" s="42"/>
      <c r="G92" s="42">
        <f t="shared" si="31"/>
        <v>450373.91</v>
      </c>
      <c r="H92" s="42"/>
      <c r="I92" s="42">
        <f t="shared" si="31"/>
        <v>0</v>
      </c>
      <c r="J92" s="42"/>
      <c r="K92" s="133"/>
    </row>
    <row r="93" spans="1:11" s="13" customFormat="1" ht="45.75" x14ac:dyDescent="0.4">
      <c r="A93" s="108"/>
      <c r="B93" s="110"/>
      <c r="C93" s="65" t="s">
        <v>0</v>
      </c>
      <c r="D93" s="41">
        <f>E93+H93+J93</f>
        <v>0</v>
      </c>
      <c r="E93" s="42"/>
      <c r="F93" s="42"/>
      <c r="G93" s="42"/>
      <c r="H93" s="42"/>
      <c r="I93" s="42"/>
      <c r="J93" s="42"/>
      <c r="K93" s="133"/>
    </row>
    <row r="94" spans="1:11" s="13" customFormat="1" ht="45.75" x14ac:dyDescent="0.4">
      <c r="A94" s="108"/>
      <c r="B94" s="110"/>
      <c r="C94" s="65" t="s">
        <v>1</v>
      </c>
      <c r="D94" s="41">
        <f>E94+G94+I94</f>
        <v>731821.6</v>
      </c>
      <c r="E94" s="42">
        <v>281447.69</v>
      </c>
      <c r="F94" s="42"/>
      <c r="G94" s="42">
        <v>450373.91</v>
      </c>
      <c r="H94" s="42"/>
      <c r="I94" s="42">
        <v>0</v>
      </c>
      <c r="J94" s="42"/>
      <c r="K94" s="133"/>
    </row>
    <row r="95" spans="1:11" s="13" customFormat="1" ht="45.75" x14ac:dyDescent="0.4">
      <c r="A95" s="108"/>
      <c r="B95" s="110"/>
      <c r="C95" s="65" t="s">
        <v>2</v>
      </c>
      <c r="D95" s="41">
        <f t="shared" ref="D95:D96" si="32">E95+H95+J95</f>
        <v>0</v>
      </c>
      <c r="E95" s="42">
        <v>0</v>
      </c>
      <c r="F95" s="42"/>
      <c r="G95" s="42"/>
      <c r="H95" s="42"/>
      <c r="I95" s="42"/>
      <c r="J95" s="42"/>
      <c r="K95" s="133"/>
    </row>
    <row r="96" spans="1:11" s="13" customFormat="1" ht="45.75" x14ac:dyDescent="0.4">
      <c r="A96" s="108"/>
      <c r="B96" s="110"/>
      <c r="C96" s="65" t="s">
        <v>3</v>
      </c>
      <c r="D96" s="41">
        <f t="shared" si="32"/>
        <v>0</v>
      </c>
      <c r="E96" s="42"/>
      <c r="F96" s="42"/>
      <c r="G96" s="42"/>
      <c r="H96" s="42"/>
      <c r="I96" s="42"/>
      <c r="J96" s="42"/>
      <c r="K96" s="133"/>
    </row>
    <row r="97" spans="1:11" s="26" customFormat="1" ht="45" x14ac:dyDescent="0.25">
      <c r="A97" s="113" t="s">
        <v>127</v>
      </c>
      <c r="B97" s="125" t="s">
        <v>167</v>
      </c>
      <c r="C97" s="125"/>
      <c r="D97" s="125"/>
      <c r="E97" s="125"/>
      <c r="F97" s="125"/>
      <c r="G97" s="125"/>
      <c r="H97" s="125"/>
      <c r="I97" s="125"/>
      <c r="J97" s="125"/>
      <c r="K97" s="7"/>
    </row>
    <row r="98" spans="1:11" s="26" customFormat="1" ht="45" x14ac:dyDescent="0.6">
      <c r="A98" s="113"/>
      <c r="B98" s="112" t="s">
        <v>5</v>
      </c>
      <c r="C98" s="112"/>
      <c r="D98" s="40">
        <f>SUM(D99:D102)</f>
        <v>225971.79341000001</v>
      </c>
      <c r="E98" s="40">
        <f>SUM(E99:E102)</f>
        <v>225971.79341000001</v>
      </c>
      <c r="F98" s="40"/>
      <c r="G98" s="40">
        <f t="shared" ref="G98:I98" si="33">SUM(G99:G102)</f>
        <v>0</v>
      </c>
      <c r="H98" s="40"/>
      <c r="I98" s="40">
        <f t="shared" si="33"/>
        <v>0</v>
      </c>
      <c r="J98" s="40"/>
      <c r="K98" s="7"/>
    </row>
    <row r="99" spans="1:11" s="26" customFormat="1" ht="45" x14ac:dyDescent="0.6">
      <c r="A99" s="113"/>
      <c r="B99" s="112" t="s">
        <v>0</v>
      </c>
      <c r="C99" s="112"/>
      <c r="D99" s="40">
        <f>E99+G99+I99</f>
        <v>0</v>
      </c>
      <c r="E99" s="40">
        <f>E107+E115</f>
        <v>0</v>
      </c>
      <c r="F99" s="40"/>
      <c r="G99" s="40">
        <f t="shared" ref="G99:I99" si="34">G107+G115</f>
        <v>0</v>
      </c>
      <c r="H99" s="40"/>
      <c r="I99" s="40">
        <f t="shared" si="34"/>
        <v>0</v>
      </c>
      <c r="J99" s="40"/>
      <c r="K99" s="7"/>
    </row>
    <row r="100" spans="1:11" s="26" customFormat="1" ht="45" x14ac:dyDescent="0.6">
      <c r="A100" s="113"/>
      <c r="B100" s="112" t="s">
        <v>1</v>
      </c>
      <c r="C100" s="112"/>
      <c r="D100" s="40">
        <f t="shared" ref="D100:D102" si="35">E100+G100+I100</f>
        <v>225971.79341000001</v>
      </c>
      <c r="E100" s="40">
        <f>E108+E116</f>
        <v>225971.79341000001</v>
      </c>
      <c r="F100" s="40"/>
      <c r="G100" s="40">
        <f t="shared" ref="E100:I102" si="36">G108+G116</f>
        <v>0</v>
      </c>
      <c r="H100" s="40"/>
      <c r="I100" s="40">
        <f t="shared" si="36"/>
        <v>0</v>
      </c>
      <c r="J100" s="40"/>
      <c r="K100" s="7"/>
    </row>
    <row r="101" spans="1:11" s="26" customFormat="1" ht="45" x14ac:dyDescent="0.6">
      <c r="A101" s="113"/>
      <c r="B101" s="112" t="s">
        <v>2</v>
      </c>
      <c r="C101" s="112"/>
      <c r="D101" s="40">
        <f t="shared" si="35"/>
        <v>0</v>
      </c>
      <c r="E101" s="40">
        <f t="shared" si="36"/>
        <v>0</v>
      </c>
      <c r="F101" s="40"/>
      <c r="G101" s="40">
        <f t="shared" si="36"/>
        <v>0</v>
      </c>
      <c r="H101" s="40"/>
      <c r="I101" s="40">
        <f t="shared" si="36"/>
        <v>0</v>
      </c>
      <c r="J101" s="40"/>
      <c r="K101" s="7"/>
    </row>
    <row r="102" spans="1:11" s="26" customFormat="1" ht="45" x14ac:dyDescent="0.6">
      <c r="A102" s="113"/>
      <c r="B102" s="112" t="s">
        <v>3</v>
      </c>
      <c r="C102" s="112"/>
      <c r="D102" s="40">
        <f t="shared" si="35"/>
        <v>0</v>
      </c>
      <c r="E102" s="40">
        <f t="shared" si="36"/>
        <v>0</v>
      </c>
      <c r="F102" s="40"/>
      <c r="G102" s="40">
        <f t="shared" si="36"/>
        <v>0</v>
      </c>
      <c r="H102" s="40"/>
      <c r="I102" s="40">
        <f t="shared" si="36"/>
        <v>0</v>
      </c>
      <c r="J102" s="40"/>
      <c r="K102" s="7"/>
    </row>
    <row r="103" spans="1:11" s="26" customFormat="1" ht="45.75" x14ac:dyDescent="0.25">
      <c r="A103" s="124" t="s">
        <v>141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7"/>
    </row>
    <row r="104" spans="1:11" s="26" customFormat="1" ht="45.75" x14ac:dyDescent="0.25">
      <c r="A104" s="108"/>
      <c r="B104" s="111" t="s">
        <v>563</v>
      </c>
      <c r="C104" s="111"/>
      <c r="D104" s="111"/>
      <c r="E104" s="111"/>
      <c r="F104" s="111"/>
      <c r="G104" s="111"/>
      <c r="H104" s="111"/>
      <c r="I104" s="111"/>
      <c r="J104" s="111"/>
      <c r="K104" s="7"/>
    </row>
    <row r="105" spans="1:11" s="26" customFormat="1" ht="129" customHeight="1" x14ac:dyDescent="0.25">
      <c r="A105" s="108"/>
      <c r="B105" s="110" t="s">
        <v>528</v>
      </c>
      <c r="C105" s="123" t="s">
        <v>561</v>
      </c>
      <c r="D105" s="123"/>
      <c r="E105" s="123"/>
      <c r="F105" s="123"/>
      <c r="G105" s="123"/>
      <c r="H105" s="123"/>
      <c r="I105" s="123"/>
      <c r="J105" s="123"/>
      <c r="K105" s="7"/>
    </row>
    <row r="106" spans="1:11" s="26" customFormat="1" ht="45.75" x14ac:dyDescent="0.25">
      <c r="A106" s="108"/>
      <c r="B106" s="110"/>
      <c r="C106" s="65" t="s">
        <v>5</v>
      </c>
      <c r="D106" s="41">
        <f t="shared" ref="D106" si="37">SUM(D107:D110)</f>
        <v>23817.924900000002</v>
      </c>
      <c r="E106" s="42">
        <f t="shared" ref="E106" si="38">SUM(E107:E109)</f>
        <v>23817.924900000002</v>
      </c>
      <c r="F106" s="42"/>
      <c r="G106" s="42">
        <f t="shared" ref="G106" si="39">SUM(G107:G109)</f>
        <v>0</v>
      </c>
      <c r="H106" s="42"/>
      <c r="I106" s="42"/>
      <c r="J106" s="42"/>
      <c r="K106" s="7"/>
    </row>
    <row r="107" spans="1:11" s="26" customFormat="1" ht="45.75" x14ac:dyDescent="0.25">
      <c r="A107" s="108"/>
      <c r="B107" s="110"/>
      <c r="C107" s="65" t="s">
        <v>0</v>
      </c>
      <c r="D107" s="41"/>
      <c r="E107" s="42"/>
      <c r="F107" s="42"/>
      <c r="G107" s="42"/>
      <c r="H107" s="42"/>
      <c r="I107" s="42"/>
      <c r="J107" s="42"/>
      <c r="K107" s="7"/>
    </row>
    <row r="108" spans="1:11" ht="45.75" x14ac:dyDescent="0.25">
      <c r="A108" s="108"/>
      <c r="B108" s="110"/>
      <c r="C108" s="65" t="s">
        <v>1</v>
      </c>
      <c r="D108" s="41">
        <f>E108+G108+I108</f>
        <v>23817.924900000002</v>
      </c>
      <c r="E108" s="42">
        <v>23817.924900000002</v>
      </c>
      <c r="F108" s="42"/>
      <c r="G108" s="42"/>
      <c r="H108" s="42"/>
      <c r="I108" s="42"/>
      <c r="J108" s="42"/>
    </row>
    <row r="109" spans="1:11" s="26" customFormat="1" ht="45.75" x14ac:dyDescent="0.25">
      <c r="A109" s="108"/>
      <c r="B109" s="110"/>
      <c r="C109" s="65" t="s">
        <v>2</v>
      </c>
      <c r="D109" s="41"/>
      <c r="E109" s="42"/>
      <c r="F109" s="42"/>
      <c r="G109" s="42"/>
      <c r="H109" s="42"/>
      <c r="I109" s="42"/>
      <c r="J109" s="42"/>
      <c r="K109" s="7"/>
    </row>
    <row r="110" spans="1:11" s="26" customFormat="1" ht="45.75" x14ac:dyDescent="0.25">
      <c r="A110" s="108"/>
      <c r="B110" s="110"/>
      <c r="C110" s="65" t="s">
        <v>3</v>
      </c>
      <c r="D110" s="41"/>
      <c r="E110" s="42"/>
      <c r="F110" s="42"/>
      <c r="G110" s="42"/>
      <c r="H110" s="42"/>
      <c r="I110" s="42"/>
      <c r="J110" s="42"/>
      <c r="K110" s="7"/>
    </row>
    <row r="111" spans="1:11" s="26" customFormat="1" ht="45.75" x14ac:dyDescent="0.25">
      <c r="A111" s="124" t="s">
        <v>141</v>
      </c>
      <c r="B111" s="124"/>
      <c r="C111" s="124"/>
      <c r="D111" s="124"/>
      <c r="E111" s="124"/>
      <c r="F111" s="124"/>
      <c r="G111" s="124"/>
      <c r="H111" s="124"/>
      <c r="I111" s="124"/>
      <c r="J111" s="124"/>
      <c r="K111" s="7"/>
    </row>
    <row r="112" spans="1:11" s="26" customFormat="1" ht="45.75" x14ac:dyDescent="0.25">
      <c r="A112" s="108"/>
      <c r="B112" s="111" t="s">
        <v>563</v>
      </c>
      <c r="C112" s="111"/>
      <c r="D112" s="111"/>
      <c r="E112" s="111"/>
      <c r="F112" s="111"/>
      <c r="G112" s="111"/>
      <c r="H112" s="111"/>
      <c r="I112" s="111"/>
      <c r="J112" s="111"/>
      <c r="K112" s="7"/>
    </row>
    <row r="113" spans="1:11" s="26" customFormat="1" ht="69" customHeight="1" x14ac:dyDescent="0.25">
      <c r="A113" s="108"/>
      <c r="B113" s="110" t="s">
        <v>529</v>
      </c>
      <c r="C113" s="123" t="s">
        <v>562</v>
      </c>
      <c r="D113" s="123"/>
      <c r="E113" s="123"/>
      <c r="F113" s="123"/>
      <c r="G113" s="123"/>
      <c r="H113" s="123"/>
      <c r="I113" s="123"/>
      <c r="J113" s="123"/>
      <c r="K113" s="7"/>
    </row>
    <row r="114" spans="1:11" s="26" customFormat="1" ht="45.75" x14ac:dyDescent="0.25">
      <c r="A114" s="108"/>
      <c r="B114" s="110"/>
      <c r="C114" s="65" t="s">
        <v>5</v>
      </c>
      <c r="D114" s="41">
        <f t="shared" ref="D114" si="40">SUM(D115:D118)</f>
        <v>202153.86851</v>
      </c>
      <c r="E114" s="42">
        <f t="shared" ref="E114" si="41">SUM(E115:E117)</f>
        <v>202153.86851</v>
      </c>
      <c r="F114" s="42"/>
      <c r="G114" s="42">
        <f t="shared" ref="G114" si="42">SUM(G115:G117)</f>
        <v>0</v>
      </c>
      <c r="H114" s="42"/>
      <c r="I114" s="42"/>
      <c r="J114" s="42"/>
      <c r="K114" s="7"/>
    </row>
    <row r="115" spans="1:11" s="26" customFormat="1" ht="45.75" x14ac:dyDescent="0.25">
      <c r="A115" s="108"/>
      <c r="B115" s="110"/>
      <c r="C115" s="65" t="s">
        <v>0</v>
      </c>
      <c r="D115" s="41"/>
      <c r="E115" s="42"/>
      <c r="F115" s="42"/>
      <c r="G115" s="42"/>
      <c r="H115" s="42"/>
      <c r="I115" s="42"/>
      <c r="J115" s="42"/>
      <c r="K115" s="7"/>
    </row>
    <row r="116" spans="1:11" ht="45.75" x14ac:dyDescent="0.25">
      <c r="A116" s="108"/>
      <c r="B116" s="110"/>
      <c r="C116" s="65" t="s">
        <v>1</v>
      </c>
      <c r="D116" s="41">
        <f>E116+G116+I116</f>
        <v>202153.86851</v>
      </c>
      <c r="E116" s="42">
        <v>202153.86851</v>
      </c>
      <c r="F116" s="42"/>
      <c r="G116" s="42"/>
      <c r="H116" s="42"/>
      <c r="I116" s="42"/>
      <c r="J116" s="42"/>
    </row>
    <row r="117" spans="1:11" s="26" customFormat="1" ht="45.75" x14ac:dyDescent="0.25">
      <c r="A117" s="108"/>
      <c r="B117" s="110"/>
      <c r="C117" s="65" t="s">
        <v>2</v>
      </c>
      <c r="D117" s="41"/>
      <c r="E117" s="42"/>
      <c r="F117" s="42"/>
      <c r="G117" s="42"/>
      <c r="H117" s="42"/>
      <c r="I117" s="42"/>
      <c r="J117" s="42"/>
      <c r="K117" s="7"/>
    </row>
    <row r="118" spans="1:11" s="26" customFormat="1" ht="45.75" x14ac:dyDescent="0.25">
      <c r="A118" s="108"/>
      <c r="B118" s="110"/>
      <c r="C118" s="65" t="s">
        <v>3</v>
      </c>
      <c r="D118" s="41"/>
      <c r="E118" s="42"/>
      <c r="F118" s="42"/>
      <c r="G118" s="42"/>
      <c r="H118" s="42"/>
      <c r="I118" s="42"/>
      <c r="J118" s="42"/>
      <c r="K118" s="7"/>
    </row>
    <row r="119" spans="1:11" s="26" customFormat="1" ht="45" x14ac:dyDescent="0.25">
      <c r="A119" s="113" t="s">
        <v>129</v>
      </c>
      <c r="B119" s="125" t="s">
        <v>175</v>
      </c>
      <c r="C119" s="125"/>
      <c r="D119" s="125"/>
      <c r="E119" s="125"/>
      <c r="F119" s="125"/>
      <c r="G119" s="125"/>
      <c r="H119" s="125"/>
      <c r="I119" s="125"/>
      <c r="J119" s="125"/>
      <c r="K119" s="7"/>
    </row>
    <row r="120" spans="1:11" s="26" customFormat="1" ht="45" x14ac:dyDescent="0.6">
      <c r="A120" s="113"/>
      <c r="B120" s="112" t="s">
        <v>5</v>
      </c>
      <c r="C120" s="112"/>
      <c r="D120" s="40">
        <f>SUM(D121:D124)</f>
        <v>80700</v>
      </c>
      <c r="E120" s="40">
        <f>SUM(E121:E124)</f>
        <v>68700</v>
      </c>
      <c r="F120" s="40"/>
      <c r="G120" s="40">
        <f t="shared" ref="G120:I120" si="43">SUM(G121:G124)</f>
        <v>12000</v>
      </c>
      <c r="H120" s="40"/>
      <c r="I120" s="40">
        <f t="shared" si="43"/>
        <v>0</v>
      </c>
      <c r="J120" s="40"/>
      <c r="K120" s="7"/>
    </row>
    <row r="121" spans="1:11" s="26" customFormat="1" ht="45" x14ac:dyDescent="0.6">
      <c r="A121" s="113"/>
      <c r="B121" s="112" t="s">
        <v>0</v>
      </c>
      <c r="C121" s="112"/>
      <c r="D121" s="40">
        <f>E121+G121+I121</f>
        <v>0</v>
      </c>
      <c r="E121" s="40">
        <f>E129+E137+E145</f>
        <v>0</v>
      </c>
      <c r="F121" s="40"/>
      <c r="G121" s="40">
        <f t="shared" ref="G121:I121" si="44">G129+G137+G145</f>
        <v>0</v>
      </c>
      <c r="H121" s="40"/>
      <c r="I121" s="40">
        <f t="shared" si="44"/>
        <v>0</v>
      </c>
      <c r="J121" s="40"/>
      <c r="K121" s="7"/>
    </row>
    <row r="122" spans="1:11" s="26" customFormat="1" ht="45" x14ac:dyDescent="0.6">
      <c r="A122" s="113"/>
      <c r="B122" s="112" t="s">
        <v>1</v>
      </c>
      <c r="C122" s="112"/>
      <c r="D122" s="40">
        <f t="shared" ref="D122:D124" si="45">E122+G122+I122</f>
        <v>80700</v>
      </c>
      <c r="E122" s="40">
        <f>E130+E138+E146</f>
        <v>68700</v>
      </c>
      <c r="F122" s="40"/>
      <c r="G122" s="40">
        <f t="shared" ref="E122:I124" si="46">G130+G138+G146</f>
        <v>12000</v>
      </c>
      <c r="H122" s="40"/>
      <c r="I122" s="40">
        <f t="shared" si="46"/>
        <v>0</v>
      </c>
      <c r="J122" s="40"/>
      <c r="K122" s="7"/>
    </row>
    <row r="123" spans="1:11" s="26" customFormat="1" ht="45" x14ac:dyDescent="0.6">
      <c r="A123" s="113"/>
      <c r="B123" s="112" t="s">
        <v>2</v>
      </c>
      <c r="C123" s="112"/>
      <c r="D123" s="40">
        <f t="shared" si="45"/>
        <v>0</v>
      </c>
      <c r="E123" s="40">
        <f t="shared" si="46"/>
        <v>0</v>
      </c>
      <c r="F123" s="40"/>
      <c r="G123" s="40">
        <f t="shared" si="46"/>
        <v>0</v>
      </c>
      <c r="H123" s="40"/>
      <c r="I123" s="40">
        <f t="shared" si="46"/>
        <v>0</v>
      </c>
      <c r="J123" s="40"/>
      <c r="K123" s="7"/>
    </row>
    <row r="124" spans="1:11" s="26" customFormat="1" ht="45" x14ac:dyDescent="0.6">
      <c r="A124" s="113"/>
      <c r="B124" s="112" t="s">
        <v>3</v>
      </c>
      <c r="C124" s="112"/>
      <c r="D124" s="40">
        <f t="shared" si="45"/>
        <v>0</v>
      </c>
      <c r="E124" s="40">
        <f t="shared" si="46"/>
        <v>0</v>
      </c>
      <c r="F124" s="40"/>
      <c r="G124" s="40">
        <f t="shared" si="46"/>
        <v>0</v>
      </c>
      <c r="H124" s="40"/>
      <c r="I124" s="40">
        <f t="shared" si="46"/>
        <v>0</v>
      </c>
      <c r="J124" s="40"/>
      <c r="K124" s="7"/>
    </row>
    <row r="125" spans="1:11" s="26" customFormat="1" ht="45.75" x14ac:dyDescent="0.25">
      <c r="A125" s="124" t="s">
        <v>47</v>
      </c>
      <c r="B125" s="124"/>
      <c r="C125" s="124"/>
      <c r="D125" s="124"/>
      <c r="E125" s="124"/>
      <c r="F125" s="124"/>
      <c r="G125" s="124"/>
      <c r="H125" s="124"/>
      <c r="I125" s="124"/>
      <c r="J125" s="124"/>
      <c r="K125" s="7"/>
    </row>
    <row r="126" spans="1:11" s="26" customFormat="1" ht="105.75" customHeight="1" x14ac:dyDescent="0.25">
      <c r="A126" s="108"/>
      <c r="B126" s="111" t="s">
        <v>176</v>
      </c>
      <c r="C126" s="111"/>
      <c r="D126" s="111"/>
      <c r="E126" s="111"/>
      <c r="F126" s="111"/>
      <c r="G126" s="111"/>
      <c r="H126" s="111"/>
      <c r="I126" s="111"/>
      <c r="J126" s="111"/>
      <c r="K126" s="7"/>
    </row>
    <row r="127" spans="1:11" s="26" customFormat="1" ht="45" x14ac:dyDescent="0.25">
      <c r="A127" s="108"/>
      <c r="B127" s="110" t="s">
        <v>530</v>
      </c>
      <c r="C127" s="123" t="s">
        <v>380</v>
      </c>
      <c r="D127" s="123"/>
      <c r="E127" s="123"/>
      <c r="F127" s="123"/>
      <c r="G127" s="123"/>
      <c r="H127" s="123"/>
      <c r="I127" s="123"/>
      <c r="J127" s="123"/>
      <c r="K127" s="7"/>
    </row>
    <row r="128" spans="1:11" s="26" customFormat="1" ht="45.75" x14ac:dyDescent="0.25">
      <c r="A128" s="108"/>
      <c r="B128" s="110"/>
      <c r="C128" s="65" t="s">
        <v>5</v>
      </c>
      <c r="D128" s="41">
        <f t="shared" ref="D128" si="47">SUM(D129:D132)</f>
        <v>62000</v>
      </c>
      <c r="E128" s="42">
        <f t="shared" ref="E128" si="48">SUM(E129:E131)</f>
        <v>62000</v>
      </c>
      <c r="F128" s="42"/>
      <c r="G128" s="42">
        <f t="shared" ref="G128" si="49">SUM(G129:G131)</f>
        <v>0</v>
      </c>
      <c r="H128" s="42"/>
      <c r="I128" s="42">
        <f t="shared" ref="I128" si="50">SUM(I129:I131)</f>
        <v>0</v>
      </c>
      <c r="J128" s="42"/>
      <c r="K128" s="7"/>
    </row>
    <row r="129" spans="1:15" s="26" customFormat="1" ht="45.75" x14ac:dyDescent="0.25">
      <c r="A129" s="108"/>
      <c r="B129" s="110"/>
      <c r="C129" s="65" t="s">
        <v>0</v>
      </c>
      <c r="D129" s="41"/>
      <c r="E129" s="42"/>
      <c r="F129" s="42"/>
      <c r="G129" s="42"/>
      <c r="H129" s="42"/>
      <c r="I129" s="42"/>
      <c r="J129" s="42"/>
      <c r="K129" s="7"/>
    </row>
    <row r="130" spans="1:15" s="26" customFormat="1" ht="45.75" x14ac:dyDescent="0.25">
      <c r="A130" s="108"/>
      <c r="B130" s="110"/>
      <c r="C130" s="65" t="s">
        <v>1</v>
      </c>
      <c r="D130" s="41">
        <f>E130+G130+I130</f>
        <v>62000</v>
      </c>
      <c r="E130" s="42">
        <v>62000</v>
      </c>
      <c r="F130" s="42"/>
      <c r="G130" s="42"/>
      <c r="H130" s="42"/>
      <c r="I130" s="42"/>
      <c r="J130" s="42"/>
      <c r="K130" s="7"/>
      <c r="O130" s="26" t="s">
        <v>525</v>
      </c>
    </row>
    <row r="131" spans="1:15" s="26" customFormat="1" ht="45.75" x14ac:dyDescent="0.25">
      <c r="A131" s="108"/>
      <c r="B131" s="110"/>
      <c r="C131" s="65" t="s">
        <v>2</v>
      </c>
      <c r="D131" s="41"/>
      <c r="E131" s="42"/>
      <c r="F131" s="42"/>
      <c r="G131" s="42"/>
      <c r="H131" s="42"/>
      <c r="I131" s="42"/>
      <c r="J131" s="42"/>
      <c r="K131" s="7"/>
    </row>
    <row r="132" spans="1:15" s="26" customFormat="1" ht="45.75" x14ac:dyDescent="0.25">
      <c r="A132" s="108"/>
      <c r="B132" s="110"/>
      <c r="C132" s="65" t="s">
        <v>3</v>
      </c>
      <c r="D132" s="41"/>
      <c r="E132" s="42"/>
      <c r="F132" s="42"/>
      <c r="G132" s="42"/>
      <c r="H132" s="42"/>
      <c r="I132" s="42"/>
      <c r="J132" s="42"/>
      <c r="K132" s="7"/>
    </row>
    <row r="133" spans="1:15" s="26" customFormat="1" ht="45.75" x14ac:dyDescent="0.25">
      <c r="A133" s="124" t="s">
        <v>128</v>
      </c>
      <c r="B133" s="124"/>
      <c r="C133" s="124"/>
      <c r="D133" s="124"/>
      <c r="E133" s="124"/>
      <c r="F133" s="124"/>
      <c r="G133" s="124"/>
      <c r="H133" s="124"/>
      <c r="I133" s="124"/>
      <c r="J133" s="124"/>
      <c r="K133" s="7"/>
    </row>
    <row r="134" spans="1:15" s="26" customFormat="1" ht="105.75" customHeight="1" x14ac:dyDescent="0.25">
      <c r="A134" s="108"/>
      <c r="B134" s="111" t="s">
        <v>176</v>
      </c>
      <c r="C134" s="111"/>
      <c r="D134" s="111"/>
      <c r="E134" s="111"/>
      <c r="F134" s="111"/>
      <c r="G134" s="111"/>
      <c r="H134" s="111"/>
      <c r="I134" s="111"/>
      <c r="J134" s="111"/>
      <c r="K134" s="7"/>
    </row>
    <row r="135" spans="1:15" s="26" customFormat="1" ht="102" customHeight="1" x14ac:dyDescent="0.25">
      <c r="A135" s="108"/>
      <c r="B135" s="110" t="s">
        <v>558</v>
      </c>
      <c r="C135" s="123" t="s">
        <v>565</v>
      </c>
      <c r="D135" s="123"/>
      <c r="E135" s="123"/>
      <c r="F135" s="123"/>
      <c r="G135" s="123"/>
      <c r="H135" s="123"/>
      <c r="I135" s="123"/>
      <c r="J135" s="123"/>
      <c r="K135" s="7"/>
    </row>
    <row r="136" spans="1:15" s="26" customFormat="1" ht="45.75" x14ac:dyDescent="0.25">
      <c r="A136" s="108"/>
      <c r="B136" s="110"/>
      <c r="C136" s="65" t="s">
        <v>5</v>
      </c>
      <c r="D136" s="41">
        <f t="shared" ref="D136" si="51">SUM(D137:D140)</f>
        <v>12700</v>
      </c>
      <c r="E136" s="42">
        <f t="shared" ref="E136" si="52">SUM(E137:E139)</f>
        <v>700</v>
      </c>
      <c r="F136" s="42"/>
      <c r="G136" s="42">
        <f t="shared" ref="G136" si="53">SUM(G137:G139)</f>
        <v>12000</v>
      </c>
      <c r="H136" s="42"/>
      <c r="I136" s="42">
        <f t="shared" ref="I136" si="54">SUM(I137:I139)</f>
        <v>0</v>
      </c>
      <c r="J136" s="42"/>
      <c r="K136" s="7"/>
    </row>
    <row r="137" spans="1:15" s="26" customFormat="1" ht="45.75" x14ac:dyDescent="0.25">
      <c r="A137" s="108"/>
      <c r="B137" s="110"/>
      <c r="C137" s="65" t="s">
        <v>0</v>
      </c>
      <c r="D137" s="41"/>
      <c r="E137" s="42"/>
      <c r="F137" s="42"/>
      <c r="G137" s="42"/>
      <c r="H137" s="42"/>
      <c r="I137" s="42"/>
      <c r="J137" s="42"/>
      <c r="K137" s="7"/>
    </row>
    <row r="138" spans="1:15" s="26" customFormat="1" ht="45.75" x14ac:dyDescent="0.25">
      <c r="A138" s="108"/>
      <c r="B138" s="110"/>
      <c r="C138" s="65" t="s">
        <v>1</v>
      </c>
      <c r="D138" s="41">
        <f>E138+G138+I138</f>
        <v>12700</v>
      </c>
      <c r="E138" s="42">
        <v>700</v>
      </c>
      <c r="F138" s="42"/>
      <c r="G138" s="42">
        <v>12000</v>
      </c>
      <c r="H138" s="42"/>
      <c r="I138" s="42"/>
      <c r="J138" s="42"/>
      <c r="K138" s="7"/>
      <c r="O138" s="26" t="s">
        <v>525</v>
      </c>
    </row>
    <row r="139" spans="1:15" s="26" customFormat="1" ht="45.75" x14ac:dyDescent="0.25">
      <c r="A139" s="108"/>
      <c r="B139" s="110"/>
      <c r="C139" s="65" t="s">
        <v>2</v>
      </c>
      <c r="D139" s="41"/>
      <c r="E139" s="42"/>
      <c r="F139" s="42"/>
      <c r="G139" s="42"/>
      <c r="H139" s="42"/>
      <c r="I139" s="42"/>
      <c r="J139" s="42"/>
      <c r="K139" s="7"/>
    </row>
    <row r="140" spans="1:15" s="26" customFormat="1" ht="45.75" x14ac:dyDescent="0.25">
      <c r="A140" s="108"/>
      <c r="B140" s="110"/>
      <c r="C140" s="65" t="s">
        <v>3</v>
      </c>
      <c r="D140" s="41"/>
      <c r="E140" s="42"/>
      <c r="F140" s="42"/>
      <c r="G140" s="42"/>
      <c r="H140" s="42"/>
      <c r="I140" s="42"/>
      <c r="J140" s="42"/>
      <c r="K140" s="7"/>
    </row>
    <row r="141" spans="1:15" s="26" customFormat="1" ht="45.75" x14ac:dyDescent="0.25">
      <c r="A141" s="124" t="s">
        <v>47</v>
      </c>
      <c r="B141" s="124"/>
      <c r="C141" s="124"/>
      <c r="D141" s="124"/>
      <c r="E141" s="124"/>
      <c r="F141" s="124"/>
      <c r="G141" s="124"/>
      <c r="H141" s="124"/>
      <c r="I141" s="124"/>
      <c r="J141" s="124"/>
      <c r="K141" s="7"/>
    </row>
    <row r="142" spans="1:15" s="26" customFormat="1" ht="120.75" customHeight="1" x14ac:dyDescent="0.25">
      <c r="A142" s="108"/>
      <c r="B142" s="111" t="s">
        <v>176</v>
      </c>
      <c r="C142" s="111"/>
      <c r="D142" s="111"/>
      <c r="E142" s="111"/>
      <c r="F142" s="111"/>
      <c r="G142" s="111"/>
      <c r="H142" s="111"/>
      <c r="I142" s="111"/>
      <c r="J142" s="111"/>
      <c r="K142" s="7"/>
    </row>
    <row r="143" spans="1:15" s="26" customFormat="1" ht="93" customHeight="1" x14ac:dyDescent="0.25">
      <c r="A143" s="108"/>
      <c r="B143" s="110" t="s">
        <v>622</v>
      </c>
      <c r="C143" s="123" t="s">
        <v>566</v>
      </c>
      <c r="D143" s="123"/>
      <c r="E143" s="123"/>
      <c r="F143" s="123"/>
      <c r="G143" s="123"/>
      <c r="H143" s="123"/>
      <c r="I143" s="123"/>
      <c r="J143" s="123"/>
      <c r="K143" s="7"/>
    </row>
    <row r="144" spans="1:15" s="26" customFormat="1" ht="45.75" x14ac:dyDescent="0.25">
      <c r="A144" s="108"/>
      <c r="B144" s="110"/>
      <c r="C144" s="65" t="s">
        <v>5</v>
      </c>
      <c r="D144" s="41">
        <f t="shared" ref="D144" si="55">SUM(D145:D148)</f>
        <v>6000</v>
      </c>
      <c r="E144" s="42">
        <f t="shared" ref="E144" si="56">SUM(E145:E147)</f>
        <v>6000</v>
      </c>
      <c r="F144" s="42"/>
      <c r="G144" s="42">
        <f t="shared" ref="G144" si="57">SUM(G145:G147)</f>
        <v>0</v>
      </c>
      <c r="H144" s="42"/>
      <c r="I144" s="42">
        <f t="shared" ref="I144" si="58">SUM(I145:I147)</f>
        <v>0</v>
      </c>
      <c r="J144" s="42"/>
      <c r="K144" s="7"/>
    </row>
    <row r="145" spans="1:15" s="26" customFormat="1" ht="45.75" x14ac:dyDescent="0.25">
      <c r="A145" s="108"/>
      <c r="B145" s="110"/>
      <c r="C145" s="65" t="s">
        <v>0</v>
      </c>
      <c r="D145" s="41"/>
      <c r="E145" s="42"/>
      <c r="F145" s="42"/>
      <c r="G145" s="42"/>
      <c r="H145" s="42"/>
      <c r="I145" s="42"/>
      <c r="J145" s="42"/>
      <c r="K145" s="7"/>
    </row>
    <row r="146" spans="1:15" s="26" customFormat="1" ht="45.75" x14ac:dyDescent="0.25">
      <c r="A146" s="108"/>
      <c r="B146" s="110"/>
      <c r="C146" s="65" t="s">
        <v>1</v>
      </c>
      <c r="D146" s="41">
        <f>E146+G146+I146</f>
        <v>6000</v>
      </c>
      <c r="E146" s="42">
        <v>6000</v>
      </c>
      <c r="F146" s="42"/>
      <c r="G146" s="42"/>
      <c r="H146" s="42"/>
      <c r="I146" s="42"/>
      <c r="J146" s="42"/>
      <c r="K146" s="7"/>
      <c r="O146" s="26" t="s">
        <v>525</v>
      </c>
    </row>
    <row r="147" spans="1:15" s="26" customFormat="1" ht="45.75" x14ac:dyDescent="0.25">
      <c r="A147" s="108"/>
      <c r="B147" s="110"/>
      <c r="C147" s="65" t="s">
        <v>2</v>
      </c>
      <c r="D147" s="41"/>
      <c r="E147" s="42"/>
      <c r="F147" s="42"/>
      <c r="G147" s="42"/>
      <c r="H147" s="42"/>
      <c r="I147" s="42"/>
      <c r="J147" s="42"/>
      <c r="K147" s="7"/>
    </row>
    <row r="148" spans="1:15" s="26" customFormat="1" ht="45.75" x14ac:dyDescent="0.25">
      <c r="A148" s="108"/>
      <c r="B148" s="110"/>
      <c r="C148" s="65" t="s">
        <v>3</v>
      </c>
      <c r="D148" s="41"/>
      <c r="E148" s="42"/>
      <c r="F148" s="42"/>
      <c r="G148" s="42"/>
      <c r="H148" s="42"/>
      <c r="I148" s="42"/>
      <c r="J148" s="42"/>
      <c r="K148" s="7"/>
    </row>
    <row r="149" spans="1:15" s="26" customFormat="1" ht="111" customHeight="1" x14ac:dyDescent="0.25">
      <c r="A149" s="113" t="s">
        <v>133</v>
      </c>
      <c r="B149" s="125" t="s">
        <v>178</v>
      </c>
      <c r="C149" s="125"/>
      <c r="D149" s="125"/>
      <c r="E149" s="125"/>
      <c r="F149" s="125"/>
      <c r="G149" s="125"/>
      <c r="H149" s="125"/>
      <c r="I149" s="125"/>
      <c r="J149" s="125"/>
      <c r="K149" s="7"/>
    </row>
    <row r="150" spans="1:15" s="26" customFormat="1" ht="45" x14ac:dyDescent="0.6">
      <c r="A150" s="113"/>
      <c r="B150" s="112" t="s">
        <v>5</v>
      </c>
      <c r="C150" s="112"/>
      <c r="D150" s="40">
        <f t="shared" ref="D150:I150" si="59">SUM(D151:D154)</f>
        <v>627003.08600000001</v>
      </c>
      <c r="E150" s="40">
        <f t="shared" si="59"/>
        <v>202950.32</v>
      </c>
      <c r="F150" s="40"/>
      <c r="G150" s="40">
        <f t="shared" si="59"/>
        <v>300000</v>
      </c>
      <c r="H150" s="40"/>
      <c r="I150" s="40">
        <f t="shared" si="59"/>
        <v>127442.83</v>
      </c>
      <c r="J150" s="40"/>
      <c r="K150" s="7"/>
    </row>
    <row r="151" spans="1:15" s="26" customFormat="1" ht="45" x14ac:dyDescent="0.6">
      <c r="A151" s="113"/>
      <c r="B151" s="112" t="s">
        <v>0</v>
      </c>
      <c r="C151" s="112"/>
      <c r="D151" s="40"/>
      <c r="E151" s="40">
        <f>E159+E167</f>
        <v>0</v>
      </c>
      <c r="F151" s="40"/>
      <c r="G151" s="40">
        <f t="shared" ref="G151:I151" si="60">G159+G167</f>
        <v>0</v>
      </c>
      <c r="H151" s="40"/>
      <c r="I151" s="40">
        <f t="shared" si="60"/>
        <v>0</v>
      </c>
      <c r="J151" s="40"/>
      <c r="K151" s="7"/>
    </row>
    <row r="152" spans="1:15" s="26" customFormat="1" ht="45" x14ac:dyDescent="0.6">
      <c r="A152" s="113"/>
      <c r="B152" s="112" t="s">
        <v>1</v>
      </c>
      <c r="C152" s="112"/>
      <c r="D152" s="40">
        <f>E152+G152+I152</f>
        <v>627003.08600000001</v>
      </c>
      <c r="E152" s="40">
        <f>E160+E168</f>
        <v>199560.25599999999</v>
      </c>
      <c r="F152" s="40"/>
      <c r="G152" s="40">
        <f t="shared" ref="E152:I154" si="61">G160+G168</f>
        <v>300000</v>
      </c>
      <c r="H152" s="40"/>
      <c r="I152" s="40">
        <f t="shared" si="61"/>
        <v>127442.83</v>
      </c>
      <c r="J152" s="40"/>
      <c r="K152" s="7"/>
    </row>
    <row r="153" spans="1:15" s="26" customFormat="1" ht="45" x14ac:dyDescent="0.6">
      <c r="A153" s="113"/>
      <c r="B153" s="112" t="s">
        <v>2</v>
      </c>
      <c r="C153" s="112"/>
      <c r="D153" s="40"/>
      <c r="E153" s="40">
        <f>E161+E169</f>
        <v>3390.0639999999999</v>
      </c>
      <c r="F153" s="40"/>
      <c r="G153" s="40">
        <f t="shared" si="61"/>
        <v>0</v>
      </c>
      <c r="H153" s="40"/>
      <c r="I153" s="40">
        <f t="shared" si="61"/>
        <v>0</v>
      </c>
      <c r="J153" s="40"/>
      <c r="K153" s="7"/>
    </row>
    <row r="154" spans="1:15" s="26" customFormat="1" ht="45" x14ac:dyDescent="0.6">
      <c r="A154" s="113"/>
      <c r="B154" s="112" t="s">
        <v>3</v>
      </c>
      <c r="C154" s="112"/>
      <c r="D154" s="40"/>
      <c r="E154" s="40">
        <f t="shared" si="61"/>
        <v>0</v>
      </c>
      <c r="F154" s="40"/>
      <c r="G154" s="40">
        <f t="shared" si="61"/>
        <v>0</v>
      </c>
      <c r="H154" s="40"/>
      <c r="I154" s="40">
        <f t="shared" si="61"/>
        <v>0</v>
      </c>
      <c r="J154" s="40"/>
      <c r="K154" s="7"/>
    </row>
    <row r="155" spans="1:15" s="26" customFormat="1" ht="45.75" x14ac:dyDescent="0.25">
      <c r="A155" s="124" t="s">
        <v>182</v>
      </c>
      <c r="B155" s="124"/>
      <c r="C155" s="124"/>
      <c r="D155" s="124"/>
      <c r="E155" s="124"/>
      <c r="F155" s="124"/>
      <c r="G155" s="124"/>
      <c r="H155" s="124"/>
      <c r="I155" s="124"/>
      <c r="J155" s="124"/>
      <c r="K155" s="7"/>
    </row>
    <row r="156" spans="1:15" s="26" customFormat="1" ht="147.75" customHeight="1" x14ac:dyDescent="0.25">
      <c r="A156" s="108"/>
      <c r="B156" s="111" t="s">
        <v>179</v>
      </c>
      <c r="C156" s="111"/>
      <c r="D156" s="111"/>
      <c r="E156" s="111"/>
      <c r="F156" s="111"/>
      <c r="G156" s="111"/>
      <c r="H156" s="111"/>
      <c r="I156" s="111"/>
      <c r="J156" s="111"/>
      <c r="K156" s="7"/>
    </row>
    <row r="157" spans="1:15" s="26" customFormat="1" ht="45" x14ac:dyDescent="0.25">
      <c r="A157" s="108"/>
      <c r="B157" s="110" t="s">
        <v>134</v>
      </c>
      <c r="C157" s="123" t="s">
        <v>621</v>
      </c>
      <c r="D157" s="123"/>
      <c r="E157" s="123"/>
      <c r="F157" s="123"/>
      <c r="G157" s="123"/>
      <c r="H157" s="123"/>
      <c r="I157" s="123"/>
      <c r="J157" s="123"/>
      <c r="K157" s="7"/>
    </row>
    <row r="158" spans="1:15" s="26" customFormat="1" ht="45.75" x14ac:dyDescent="0.25">
      <c r="A158" s="108"/>
      <c r="B158" s="110"/>
      <c r="C158" s="65" t="s">
        <v>5</v>
      </c>
      <c r="D158" s="41">
        <f>D159+D160+D161+D162</f>
        <v>613442.82999999996</v>
      </c>
      <c r="E158" s="41">
        <f>E159+E160+E161+E162</f>
        <v>186000</v>
      </c>
      <c r="F158" s="41"/>
      <c r="G158" s="41">
        <f t="shared" ref="G158:I158" si="62">G159+G160+G161+G162</f>
        <v>300000</v>
      </c>
      <c r="H158" s="41">
        <f t="shared" si="62"/>
        <v>0</v>
      </c>
      <c r="I158" s="41">
        <f t="shared" si="62"/>
        <v>127442.83</v>
      </c>
      <c r="J158" s="42"/>
      <c r="K158" s="7"/>
    </row>
    <row r="159" spans="1:15" s="26" customFormat="1" ht="45.75" x14ac:dyDescent="0.25">
      <c r="A159" s="108"/>
      <c r="B159" s="110"/>
      <c r="C159" s="65" t="s">
        <v>0</v>
      </c>
      <c r="D159" s="41"/>
      <c r="E159" s="42"/>
      <c r="F159" s="42"/>
      <c r="G159" s="42"/>
      <c r="H159" s="42"/>
      <c r="I159" s="42"/>
      <c r="J159" s="42"/>
      <c r="K159" s="7"/>
    </row>
    <row r="160" spans="1:15" s="26" customFormat="1" ht="45.75" x14ac:dyDescent="0.25">
      <c r="A160" s="108"/>
      <c r="B160" s="110"/>
      <c r="C160" s="65" t="s">
        <v>1</v>
      </c>
      <c r="D160" s="41">
        <f>E160+G160+I160</f>
        <v>613442.82999999996</v>
      </c>
      <c r="E160" s="42">
        <v>186000</v>
      </c>
      <c r="F160" s="42"/>
      <c r="G160" s="42">
        <v>300000</v>
      </c>
      <c r="H160" s="42"/>
      <c r="I160" s="42">
        <v>127442.83</v>
      </c>
      <c r="J160" s="42"/>
      <c r="K160" s="7"/>
    </row>
    <row r="161" spans="1:16" s="26" customFormat="1" ht="45.75" x14ac:dyDescent="0.25">
      <c r="A161" s="108"/>
      <c r="B161" s="110"/>
      <c r="C161" s="65" t="s">
        <v>2</v>
      </c>
      <c r="D161" s="41"/>
      <c r="E161" s="42"/>
      <c r="F161" s="42"/>
      <c r="G161" s="42"/>
      <c r="H161" s="42"/>
      <c r="I161" s="42"/>
      <c r="J161" s="42"/>
      <c r="K161" s="7"/>
    </row>
    <row r="162" spans="1:16" s="26" customFormat="1" ht="45.75" x14ac:dyDescent="0.25">
      <c r="A162" s="108"/>
      <c r="B162" s="110"/>
      <c r="C162" s="65" t="s">
        <v>3</v>
      </c>
      <c r="D162" s="41"/>
      <c r="E162" s="42"/>
      <c r="F162" s="42"/>
      <c r="G162" s="42"/>
      <c r="H162" s="42"/>
      <c r="I162" s="42"/>
      <c r="J162" s="42"/>
      <c r="K162" s="7"/>
    </row>
    <row r="163" spans="1:16" s="26" customFormat="1" ht="45.75" x14ac:dyDescent="0.25">
      <c r="A163" s="124" t="s">
        <v>182</v>
      </c>
      <c r="B163" s="124"/>
      <c r="C163" s="124"/>
      <c r="D163" s="124"/>
      <c r="E163" s="124"/>
      <c r="F163" s="124"/>
      <c r="G163" s="124"/>
      <c r="H163" s="124"/>
      <c r="I163" s="124"/>
      <c r="J163" s="124"/>
      <c r="K163" s="7"/>
    </row>
    <row r="164" spans="1:16" s="26" customFormat="1" ht="159.75" customHeight="1" x14ac:dyDescent="0.25">
      <c r="A164" s="108"/>
      <c r="B164" s="111" t="s">
        <v>179</v>
      </c>
      <c r="C164" s="111"/>
      <c r="D164" s="111"/>
      <c r="E164" s="111"/>
      <c r="F164" s="111"/>
      <c r="G164" s="111"/>
      <c r="H164" s="111"/>
      <c r="I164" s="111"/>
      <c r="J164" s="111"/>
      <c r="K164" s="7"/>
    </row>
    <row r="165" spans="1:16" s="26" customFormat="1" ht="45" x14ac:dyDescent="0.25">
      <c r="A165" s="108"/>
      <c r="B165" s="110" t="s">
        <v>593</v>
      </c>
      <c r="C165" s="123" t="s">
        <v>620</v>
      </c>
      <c r="D165" s="123"/>
      <c r="E165" s="123"/>
      <c r="F165" s="123"/>
      <c r="G165" s="123"/>
      <c r="H165" s="123"/>
      <c r="I165" s="123"/>
      <c r="J165" s="123"/>
      <c r="K165" s="7"/>
    </row>
    <row r="166" spans="1:16" s="26" customFormat="1" ht="45.75" x14ac:dyDescent="0.25">
      <c r="A166" s="108"/>
      <c r="B166" s="110"/>
      <c r="C166" s="65" t="s">
        <v>5</v>
      </c>
      <c r="D166" s="41">
        <f>SUM(D167:D170)</f>
        <v>16950.32</v>
      </c>
      <c r="E166" s="42">
        <f>SUM(E167:E169)</f>
        <v>16950.32</v>
      </c>
      <c r="F166" s="42"/>
      <c r="G166" s="42"/>
      <c r="H166" s="42"/>
      <c r="I166" s="42"/>
      <c r="J166" s="42"/>
      <c r="K166" s="7"/>
    </row>
    <row r="167" spans="1:16" s="26" customFormat="1" ht="45.75" x14ac:dyDescent="0.25">
      <c r="A167" s="108"/>
      <c r="B167" s="110"/>
      <c r="C167" s="65" t="s">
        <v>0</v>
      </c>
      <c r="D167" s="41"/>
      <c r="E167" s="42"/>
      <c r="F167" s="42"/>
      <c r="G167" s="42"/>
      <c r="H167" s="42"/>
      <c r="I167" s="42"/>
      <c r="J167" s="42"/>
      <c r="K167" s="7"/>
      <c r="P167" s="26" t="s">
        <v>525</v>
      </c>
    </row>
    <row r="168" spans="1:16" s="26" customFormat="1" ht="45.75" x14ac:dyDescent="0.25">
      <c r="A168" s="108"/>
      <c r="B168" s="110"/>
      <c r="C168" s="65" t="s">
        <v>1</v>
      </c>
      <c r="D168" s="41">
        <f>E168+G168+I168</f>
        <v>13560.255999999999</v>
      </c>
      <c r="E168" s="42">
        <v>13560.255999999999</v>
      </c>
      <c r="F168" s="42"/>
      <c r="G168" s="42"/>
      <c r="H168" s="42"/>
      <c r="I168" s="42"/>
      <c r="J168" s="42"/>
      <c r="K168" s="7"/>
    </row>
    <row r="169" spans="1:16" s="26" customFormat="1" ht="45.75" x14ac:dyDescent="0.25">
      <c r="A169" s="108"/>
      <c r="B169" s="110"/>
      <c r="C169" s="65" t="s">
        <v>2</v>
      </c>
      <c r="D169" s="41">
        <f>E169+G169+I169</f>
        <v>3390.0639999999999</v>
      </c>
      <c r="E169" s="42">
        <v>3390.0639999999999</v>
      </c>
      <c r="F169" s="42" t="s">
        <v>525</v>
      </c>
      <c r="G169" s="42"/>
      <c r="H169" s="42"/>
      <c r="I169" s="42"/>
      <c r="J169" s="42"/>
      <c r="K169" s="7"/>
    </row>
    <row r="170" spans="1:16" s="26" customFormat="1" ht="45.75" x14ac:dyDescent="0.25">
      <c r="A170" s="108"/>
      <c r="B170" s="110"/>
      <c r="C170" s="65" t="s">
        <v>3</v>
      </c>
      <c r="D170" s="41"/>
      <c r="E170" s="42"/>
      <c r="F170" s="42"/>
      <c r="G170" s="42"/>
      <c r="H170" s="42"/>
      <c r="I170" s="42"/>
      <c r="J170" s="42"/>
      <c r="K170" s="7"/>
    </row>
    <row r="171" spans="1:16" s="26" customFormat="1" ht="111" customHeight="1" x14ac:dyDescent="0.25">
      <c r="A171" s="113" t="s">
        <v>135</v>
      </c>
      <c r="B171" s="125" t="s">
        <v>186</v>
      </c>
      <c r="C171" s="125"/>
      <c r="D171" s="125"/>
      <c r="E171" s="125"/>
      <c r="F171" s="125"/>
      <c r="G171" s="125"/>
      <c r="H171" s="125"/>
      <c r="I171" s="125"/>
      <c r="J171" s="125"/>
      <c r="K171" s="7"/>
    </row>
    <row r="172" spans="1:16" ht="45" x14ac:dyDescent="0.6">
      <c r="A172" s="113"/>
      <c r="B172" s="112" t="s">
        <v>5</v>
      </c>
      <c r="C172" s="112"/>
      <c r="D172" s="40">
        <f t="shared" ref="D172:G172" si="63">SUM(D173:D176)</f>
        <v>360937.86</v>
      </c>
      <c r="E172" s="40">
        <f t="shared" si="63"/>
        <v>72187.572000000015</v>
      </c>
      <c r="F172" s="40"/>
      <c r="G172" s="40">
        <f t="shared" si="63"/>
        <v>203597.71600000007</v>
      </c>
      <c r="H172" s="40"/>
      <c r="I172" s="40">
        <f>SUM(I173:I176)</f>
        <v>85152.571999999942</v>
      </c>
      <c r="J172" s="40"/>
    </row>
    <row r="173" spans="1:16" ht="45" x14ac:dyDescent="0.6">
      <c r="A173" s="113"/>
      <c r="B173" s="112" t="s">
        <v>0</v>
      </c>
      <c r="C173" s="112"/>
      <c r="D173" s="40">
        <f>E173+G173+I173</f>
        <v>0</v>
      </c>
      <c r="E173" s="40">
        <f>E181+E189</f>
        <v>0</v>
      </c>
      <c r="F173" s="40"/>
      <c r="G173" s="40">
        <f t="shared" ref="G173:I173" si="64">G181+G189</f>
        <v>0</v>
      </c>
      <c r="H173" s="40"/>
      <c r="I173" s="40">
        <f t="shared" si="64"/>
        <v>0</v>
      </c>
      <c r="J173" s="40"/>
    </row>
    <row r="174" spans="1:16" ht="45" x14ac:dyDescent="0.6">
      <c r="A174" s="113"/>
      <c r="B174" s="112" t="s">
        <v>1</v>
      </c>
      <c r="C174" s="112"/>
      <c r="D174" s="40">
        <f t="shared" ref="D174:D176" si="65">E174+G174+I174</f>
        <v>339649.717</v>
      </c>
      <c r="E174" s="40">
        <f>E182+E190</f>
        <v>67929.943400000004</v>
      </c>
      <c r="F174" s="40"/>
      <c r="G174" s="40">
        <f t="shared" ref="E174:I176" si="66">G182+G190</f>
        <v>192121.33020000003</v>
      </c>
      <c r="H174" s="40"/>
      <c r="I174" s="40">
        <f t="shared" si="66"/>
        <v>79598.443399999989</v>
      </c>
      <c r="J174" s="40"/>
    </row>
    <row r="175" spans="1:16" ht="45" x14ac:dyDescent="0.6">
      <c r="A175" s="113"/>
      <c r="B175" s="112" t="s">
        <v>2</v>
      </c>
      <c r="C175" s="112"/>
      <c r="D175" s="40">
        <f t="shared" si="65"/>
        <v>21288.143</v>
      </c>
      <c r="E175" s="40">
        <f t="shared" si="66"/>
        <v>4257.6286000000109</v>
      </c>
      <c r="F175" s="40"/>
      <c r="G175" s="40">
        <f t="shared" si="66"/>
        <v>11476.385800000033</v>
      </c>
      <c r="H175" s="40"/>
      <c r="I175" s="40">
        <f t="shared" si="66"/>
        <v>5554.1285999999564</v>
      </c>
      <c r="J175" s="40"/>
    </row>
    <row r="176" spans="1:16" ht="45" x14ac:dyDescent="0.6">
      <c r="A176" s="113"/>
      <c r="B176" s="112" t="s">
        <v>3</v>
      </c>
      <c r="C176" s="112"/>
      <c r="D176" s="40">
        <f t="shared" si="65"/>
        <v>0</v>
      </c>
      <c r="E176" s="40">
        <f t="shared" si="66"/>
        <v>0</v>
      </c>
      <c r="F176" s="40"/>
      <c r="G176" s="40">
        <f t="shared" si="66"/>
        <v>0</v>
      </c>
      <c r="H176" s="40"/>
      <c r="I176" s="40">
        <f t="shared" si="66"/>
        <v>0</v>
      </c>
      <c r="J176" s="40"/>
    </row>
    <row r="177" spans="1:11" s="26" customFormat="1" ht="87.75" customHeight="1" x14ac:dyDescent="0.25">
      <c r="A177" s="124" t="s">
        <v>557</v>
      </c>
      <c r="B177" s="124"/>
      <c r="C177" s="124"/>
      <c r="D177" s="124"/>
      <c r="E177" s="124"/>
      <c r="F177" s="124"/>
      <c r="G177" s="124"/>
      <c r="H177" s="124"/>
      <c r="I177" s="124"/>
      <c r="J177" s="124"/>
      <c r="K177" s="7"/>
    </row>
    <row r="178" spans="1:11" ht="147.75" customHeight="1" x14ac:dyDescent="0.25">
      <c r="A178" s="108"/>
      <c r="B178" s="111" t="s">
        <v>554</v>
      </c>
      <c r="C178" s="111"/>
      <c r="D178" s="111"/>
      <c r="E178" s="111"/>
      <c r="F178" s="111"/>
      <c r="G178" s="111"/>
      <c r="H178" s="111"/>
      <c r="I178" s="111"/>
      <c r="J178" s="111"/>
    </row>
    <row r="179" spans="1:11" ht="87" customHeight="1" x14ac:dyDescent="0.25">
      <c r="A179" s="108"/>
      <c r="B179" s="110" t="s">
        <v>552</v>
      </c>
      <c r="C179" s="123" t="s">
        <v>553</v>
      </c>
      <c r="D179" s="123"/>
      <c r="E179" s="123"/>
      <c r="F179" s="123"/>
      <c r="G179" s="123"/>
      <c r="H179" s="123"/>
      <c r="I179" s="123"/>
      <c r="J179" s="123"/>
    </row>
    <row r="180" spans="1:11" ht="45.75" x14ac:dyDescent="0.25">
      <c r="A180" s="108"/>
      <c r="B180" s="110"/>
      <c r="C180" s="65" t="s">
        <v>5</v>
      </c>
      <c r="D180" s="41">
        <f t="shared" ref="D180" si="67">SUM(D181:D184)</f>
        <v>64825</v>
      </c>
      <c r="E180" s="42">
        <f>SUM(E181:E184)</f>
        <v>12965</v>
      </c>
      <c r="F180" s="42"/>
      <c r="G180" s="42">
        <f t="shared" ref="G180" si="68">SUM(G181:G184)</f>
        <v>25930</v>
      </c>
      <c r="H180" s="42"/>
      <c r="I180" s="42">
        <f t="shared" ref="I180" si="69">SUM(I181:I184)</f>
        <v>25930</v>
      </c>
      <c r="J180" s="42"/>
    </row>
    <row r="181" spans="1:11" ht="45.75" x14ac:dyDescent="0.25">
      <c r="A181" s="108"/>
      <c r="B181" s="110"/>
      <c r="C181" s="65" t="s">
        <v>0</v>
      </c>
      <c r="D181" s="41"/>
      <c r="E181" s="42"/>
      <c r="F181" s="42"/>
      <c r="G181" s="42"/>
      <c r="H181" s="42"/>
      <c r="I181" s="42"/>
      <c r="J181" s="42"/>
    </row>
    <row r="182" spans="1:11" ht="45.75" x14ac:dyDescent="0.25">
      <c r="A182" s="108"/>
      <c r="B182" s="110"/>
      <c r="C182" s="65" t="s">
        <v>1</v>
      </c>
      <c r="D182" s="41">
        <f>E182+G182+I182</f>
        <v>58342.5</v>
      </c>
      <c r="E182" s="42">
        <v>11668.5</v>
      </c>
      <c r="F182" s="42"/>
      <c r="G182" s="42">
        <v>23337</v>
      </c>
      <c r="H182" s="42"/>
      <c r="I182" s="42">
        <v>23337</v>
      </c>
      <c r="J182" s="42"/>
    </row>
    <row r="183" spans="1:11" ht="45.75" x14ac:dyDescent="0.25">
      <c r="A183" s="108"/>
      <c r="B183" s="110"/>
      <c r="C183" s="65" t="s">
        <v>2</v>
      </c>
      <c r="D183" s="41">
        <f>E183+G183+I183</f>
        <v>6482.5</v>
      </c>
      <c r="E183" s="42">
        <v>1296.5</v>
      </c>
      <c r="F183" s="42"/>
      <c r="G183" s="42">
        <v>2593</v>
      </c>
      <c r="H183" s="42"/>
      <c r="I183" s="42">
        <v>2593</v>
      </c>
      <c r="J183" s="42"/>
    </row>
    <row r="184" spans="1:11" ht="45.75" x14ac:dyDescent="0.25">
      <c r="A184" s="108"/>
      <c r="B184" s="110"/>
      <c r="C184" s="65" t="s">
        <v>3</v>
      </c>
      <c r="D184" s="41"/>
      <c r="E184" s="42"/>
      <c r="F184" s="42"/>
      <c r="G184" s="42"/>
      <c r="H184" s="42"/>
      <c r="I184" s="42"/>
      <c r="J184" s="42"/>
    </row>
    <row r="185" spans="1:11" s="26" customFormat="1" ht="45.75" x14ac:dyDescent="0.25">
      <c r="A185" s="124" t="s">
        <v>557</v>
      </c>
      <c r="B185" s="124"/>
      <c r="C185" s="124"/>
      <c r="D185" s="124"/>
      <c r="E185" s="124"/>
      <c r="F185" s="124"/>
      <c r="G185" s="124"/>
      <c r="H185" s="124"/>
      <c r="I185" s="124"/>
      <c r="J185" s="124"/>
      <c r="K185" s="7"/>
    </row>
    <row r="186" spans="1:11" ht="45.75" x14ac:dyDescent="0.25">
      <c r="A186" s="108"/>
      <c r="B186" s="111" t="s">
        <v>554</v>
      </c>
      <c r="C186" s="111"/>
      <c r="D186" s="111"/>
      <c r="E186" s="111"/>
      <c r="F186" s="111"/>
      <c r="G186" s="111"/>
      <c r="H186" s="111"/>
      <c r="I186" s="111"/>
      <c r="J186" s="111"/>
    </row>
    <row r="187" spans="1:11" s="26" customFormat="1" ht="108" customHeight="1" x14ac:dyDescent="0.25">
      <c r="A187" s="108"/>
      <c r="B187" s="110" t="s">
        <v>555</v>
      </c>
      <c r="C187" s="123" t="s">
        <v>556</v>
      </c>
      <c r="D187" s="123"/>
      <c r="E187" s="123"/>
      <c r="F187" s="123"/>
      <c r="G187" s="123"/>
      <c r="H187" s="123"/>
      <c r="I187" s="123"/>
      <c r="J187" s="123"/>
      <c r="K187" s="7"/>
    </row>
    <row r="188" spans="1:11" s="26" customFormat="1" ht="45.75" x14ac:dyDescent="0.25">
      <c r="A188" s="108"/>
      <c r="B188" s="110"/>
      <c r="C188" s="65" t="s">
        <v>5</v>
      </c>
      <c r="D188" s="41">
        <f t="shared" ref="D188" si="70">SUM(D189:D192)</f>
        <v>296112.86</v>
      </c>
      <c r="E188" s="42">
        <f>SUM(E189:E192)</f>
        <v>59222.572000000015</v>
      </c>
      <c r="F188" s="42"/>
      <c r="G188" s="42">
        <f t="shared" ref="G188" si="71">SUM(G189:G192)</f>
        <v>177667.71600000007</v>
      </c>
      <c r="H188" s="42"/>
      <c r="I188" s="42">
        <f t="shared" ref="I188" si="72">SUM(I189:I192)</f>
        <v>59222.571999999942</v>
      </c>
      <c r="J188" s="42"/>
      <c r="K188" s="7"/>
    </row>
    <row r="189" spans="1:11" s="26" customFormat="1" ht="45.75" x14ac:dyDescent="0.25">
      <c r="A189" s="108"/>
      <c r="B189" s="110"/>
      <c r="C189" s="65" t="s">
        <v>0</v>
      </c>
      <c r="D189" s="41"/>
      <c r="E189" s="42"/>
      <c r="F189" s="42"/>
      <c r="G189" s="42"/>
      <c r="H189" s="42"/>
      <c r="I189" s="42"/>
      <c r="J189" s="42"/>
      <c r="K189" s="7"/>
    </row>
    <row r="190" spans="1:11" s="26" customFormat="1" ht="45.75" x14ac:dyDescent="0.25">
      <c r="A190" s="108"/>
      <c r="B190" s="110"/>
      <c r="C190" s="65" t="s">
        <v>1</v>
      </c>
      <c r="D190" s="41">
        <f>E190+G190+I190</f>
        <v>281307.217</v>
      </c>
      <c r="E190" s="42">
        <v>56261.443400000004</v>
      </c>
      <c r="F190" s="42"/>
      <c r="G190" s="42">
        <v>168784.33020000003</v>
      </c>
      <c r="H190" s="42"/>
      <c r="I190" s="42">
        <v>56261.443399999989</v>
      </c>
      <c r="J190" s="42"/>
      <c r="K190" s="7"/>
    </row>
    <row r="191" spans="1:11" s="26" customFormat="1" ht="45.75" x14ac:dyDescent="0.25">
      <c r="A191" s="108"/>
      <c r="B191" s="110"/>
      <c r="C191" s="65" t="s">
        <v>2</v>
      </c>
      <c r="D191" s="41">
        <f>E191+G191+I191</f>
        <v>14805.643</v>
      </c>
      <c r="E191" s="42">
        <v>2961.1286000000109</v>
      </c>
      <c r="F191" s="42"/>
      <c r="G191" s="42">
        <v>8883.3858000000328</v>
      </c>
      <c r="H191" s="42"/>
      <c r="I191" s="42">
        <v>2961.1285999999564</v>
      </c>
      <c r="J191" s="42"/>
      <c r="K191" s="7"/>
    </row>
    <row r="192" spans="1:11" s="26" customFormat="1" ht="45.75" x14ac:dyDescent="0.25">
      <c r="A192" s="108"/>
      <c r="B192" s="110"/>
      <c r="C192" s="65" t="s">
        <v>3</v>
      </c>
      <c r="D192" s="41"/>
      <c r="E192" s="42"/>
      <c r="F192" s="42"/>
      <c r="G192" s="42"/>
      <c r="H192" s="42"/>
      <c r="I192" s="42"/>
      <c r="J192" s="42"/>
      <c r="K192" s="7"/>
    </row>
    <row r="193" spans="1:11" ht="108" customHeight="1" x14ac:dyDescent="0.25">
      <c r="A193" s="113" t="s">
        <v>136</v>
      </c>
      <c r="B193" s="125" t="s">
        <v>188</v>
      </c>
      <c r="C193" s="125"/>
      <c r="D193" s="125"/>
      <c r="E193" s="125"/>
      <c r="F193" s="125"/>
      <c r="G193" s="125"/>
      <c r="H193" s="125"/>
      <c r="I193" s="125"/>
      <c r="J193" s="125"/>
    </row>
    <row r="194" spans="1:11" ht="45" x14ac:dyDescent="0.6">
      <c r="A194" s="113"/>
      <c r="B194" s="112" t="s">
        <v>5</v>
      </c>
      <c r="C194" s="112"/>
      <c r="D194" s="40">
        <f t="shared" ref="D194:J194" si="73">SUM(D195:D198)</f>
        <v>2594562.8159600003</v>
      </c>
      <c r="E194" s="40">
        <f t="shared" si="73"/>
        <v>1309588.24285</v>
      </c>
      <c r="F194" s="40"/>
      <c r="G194" s="40">
        <f t="shared" si="73"/>
        <v>1284974.57311</v>
      </c>
      <c r="H194" s="40"/>
      <c r="I194" s="40">
        <f t="shared" si="73"/>
        <v>0</v>
      </c>
      <c r="J194" s="40">
        <f t="shared" si="73"/>
        <v>0</v>
      </c>
    </row>
    <row r="195" spans="1:11" s="26" customFormat="1" ht="45" x14ac:dyDescent="0.6">
      <c r="A195" s="113"/>
      <c r="B195" s="112" t="s">
        <v>0</v>
      </c>
      <c r="C195" s="112"/>
      <c r="D195" s="40">
        <f>E195+G195+I195</f>
        <v>0</v>
      </c>
      <c r="E195" s="40">
        <f>E203+E211+E219+E227+E235+E243+E251+E259+E267+E275+E283+E290+E298+E306+E314+E322+E330+E338+E346</f>
        <v>0</v>
      </c>
      <c r="F195" s="40"/>
      <c r="G195" s="40">
        <f t="shared" ref="G195:I195" si="74">G203+G211+G219+G227+G235+G243+G251+G259+G267+G275+G283+G290+G298+G306+G314+G322+G330+G338+G346</f>
        <v>0</v>
      </c>
      <c r="H195" s="40"/>
      <c r="I195" s="40">
        <f t="shared" si="74"/>
        <v>0</v>
      </c>
      <c r="J195" s="40"/>
      <c r="K195" s="7"/>
    </row>
    <row r="196" spans="1:11" s="26" customFormat="1" ht="45" x14ac:dyDescent="0.6">
      <c r="A196" s="113"/>
      <c r="B196" s="112" t="s">
        <v>1</v>
      </c>
      <c r="C196" s="112"/>
      <c r="D196" s="40">
        <f>E196+G196+I196</f>
        <v>2584908.6773100002</v>
      </c>
      <c r="E196" s="40">
        <f>E204+E212+E220+E228+E236+E244+E252+E260+E268+E276+E284+E291+E299+E307+E315+E323+E331+E339+E347</f>
        <v>1304681.5920200001</v>
      </c>
      <c r="F196" s="40"/>
      <c r="G196" s="40">
        <f t="shared" ref="E196:I198" si="75">G204+G212+G220+G228+G236+G244+G252+G260+G268+G276+G284+G291+G299+G307+G315+G323+G331+G339+G347</f>
        <v>1280227.0852900001</v>
      </c>
      <c r="H196" s="40"/>
      <c r="I196" s="40">
        <f t="shared" si="75"/>
        <v>0</v>
      </c>
      <c r="J196" s="40"/>
      <c r="K196" s="7"/>
    </row>
    <row r="197" spans="1:11" s="26" customFormat="1" ht="45" x14ac:dyDescent="0.6">
      <c r="A197" s="113"/>
      <c r="B197" s="112" t="s">
        <v>2</v>
      </c>
      <c r="C197" s="112"/>
      <c r="D197" s="40">
        <f>E197+G197+I197</f>
        <v>9654.1386500000008</v>
      </c>
      <c r="E197" s="40">
        <f t="shared" si="75"/>
        <v>4906.6508300000005</v>
      </c>
      <c r="F197" s="40"/>
      <c r="G197" s="40">
        <f t="shared" si="75"/>
        <v>4747.4878200000003</v>
      </c>
      <c r="H197" s="40"/>
      <c r="I197" s="40">
        <f t="shared" si="75"/>
        <v>0</v>
      </c>
      <c r="J197" s="40"/>
      <c r="K197" s="7"/>
    </row>
    <row r="198" spans="1:11" s="26" customFormat="1" ht="45" x14ac:dyDescent="0.6">
      <c r="A198" s="113"/>
      <c r="B198" s="112" t="s">
        <v>3</v>
      </c>
      <c r="C198" s="112"/>
      <c r="D198" s="40">
        <f>E198+G198+I198</f>
        <v>0</v>
      </c>
      <c r="E198" s="40">
        <f t="shared" si="75"/>
        <v>0</v>
      </c>
      <c r="F198" s="40"/>
      <c r="G198" s="40">
        <f t="shared" si="75"/>
        <v>0</v>
      </c>
      <c r="H198" s="40"/>
      <c r="I198" s="40">
        <f t="shared" si="75"/>
        <v>0</v>
      </c>
      <c r="J198" s="40"/>
      <c r="K198" s="7"/>
    </row>
    <row r="199" spans="1:11" s="13" customFormat="1" ht="45.75" x14ac:dyDescent="0.4">
      <c r="A199" s="124" t="s">
        <v>47</v>
      </c>
      <c r="B199" s="124"/>
      <c r="C199" s="124"/>
      <c r="D199" s="124"/>
      <c r="E199" s="124"/>
      <c r="F199" s="124"/>
      <c r="G199" s="124"/>
      <c r="H199" s="124"/>
      <c r="I199" s="124"/>
      <c r="J199" s="124"/>
      <c r="K199" s="133"/>
    </row>
    <row r="200" spans="1:11" s="13" customFormat="1" ht="120.75" customHeight="1" x14ac:dyDescent="0.4">
      <c r="A200" s="108"/>
      <c r="B200" s="111" t="s">
        <v>532</v>
      </c>
      <c r="C200" s="111"/>
      <c r="D200" s="111"/>
      <c r="E200" s="111"/>
      <c r="F200" s="111"/>
      <c r="G200" s="111"/>
      <c r="H200" s="111"/>
      <c r="I200" s="111"/>
      <c r="J200" s="111"/>
      <c r="K200" s="133"/>
    </row>
    <row r="201" spans="1:11" s="13" customFormat="1" ht="96" customHeight="1" x14ac:dyDescent="0.4">
      <c r="A201" s="108"/>
      <c r="B201" s="110" t="s">
        <v>137</v>
      </c>
      <c r="C201" s="123" t="s">
        <v>534</v>
      </c>
      <c r="D201" s="123"/>
      <c r="E201" s="123"/>
      <c r="F201" s="123"/>
      <c r="G201" s="123"/>
      <c r="H201" s="123"/>
      <c r="I201" s="123"/>
      <c r="J201" s="123"/>
      <c r="K201" s="133"/>
    </row>
    <row r="202" spans="1:11" s="13" customFormat="1" ht="45.75" x14ac:dyDescent="0.4">
      <c r="A202" s="108"/>
      <c r="B202" s="110"/>
      <c r="C202" s="65" t="s">
        <v>5</v>
      </c>
      <c r="D202" s="41">
        <f>SUM(D203:D206)</f>
        <v>25000</v>
      </c>
      <c r="E202" s="42">
        <f t="shared" ref="E202" si="76">SUM(E203:E206)</f>
        <v>25000</v>
      </c>
      <c r="F202" s="42"/>
      <c r="G202" s="42"/>
      <c r="H202" s="42"/>
      <c r="I202" s="42"/>
      <c r="J202" s="42"/>
      <c r="K202" s="133"/>
    </row>
    <row r="203" spans="1:11" s="13" customFormat="1" ht="45.75" x14ac:dyDescent="0.4">
      <c r="A203" s="108"/>
      <c r="B203" s="110"/>
      <c r="C203" s="65" t="s">
        <v>0</v>
      </c>
      <c r="D203" s="41">
        <f>E203+H203+J203</f>
        <v>0</v>
      </c>
      <c r="E203" s="42"/>
      <c r="F203" s="42"/>
      <c r="G203" s="42"/>
      <c r="H203" s="42"/>
      <c r="I203" s="42"/>
      <c r="J203" s="42"/>
      <c r="K203" s="133"/>
    </row>
    <row r="204" spans="1:11" s="13" customFormat="1" ht="45.75" x14ac:dyDescent="0.4">
      <c r="A204" s="108"/>
      <c r="B204" s="110"/>
      <c r="C204" s="65" t="s">
        <v>1</v>
      </c>
      <c r="D204" s="41">
        <f>E204+G204+I204</f>
        <v>25000</v>
      </c>
      <c r="E204" s="42">
        <v>25000</v>
      </c>
      <c r="F204" s="42"/>
      <c r="G204" s="42"/>
      <c r="H204" s="42"/>
      <c r="I204" s="42"/>
      <c r="J204" s="42"/>
      <c r="K204" s="133"/>
    </row>
    <row r="205" spans="1:11" s="13" customFormat="1" ht="45.75" x14ac:dyDescent="0.4">
      <c r="A205" s="108"/>
      <c r="B205" s="110"/>
      <c r="C205" s="65" t="s">
        <v>2</v>
      </c>
      <c r="D205" s="41">
        <f t="shared" ref="D205:D206" si="77">E205+H205+J205</f>
        <v>0</v>
      </c>
      <c r="E205" s="42"/>
      <c r="F205" s="42"/>
      <c r="G205" s="42"/>
      <c r="H205" s="42"/>
      <c r="I205" s="42"/>
      <c r="J205" s="42"/>
      <c r="K205" s="133"/>
    </row>
    <row r="206" spans="1:11" s="13" customFormat="1" ht="45.75" x14ac:dyDescent="0.4">
      <c r="A206" s="108"/>
      <c r="B206" s="110"/>
      <c r="C206" s="65" t="s">
        <v>3</v>
      </c>
      <c r="D206" s="41">
        <f t="shared" si="77"/>
        <v>0</v>
      </c>
      <c r="E206" s="42"/>
      <c r="F206" s="42"/>
      <c r="G206" s="42"/>
      <c r="H206" s="42"/>
      <c r="I206" s="42"/>
      <c r="J206" s="42"/>
      <c r="K206" s="133"/>
    </row>
    <row r="207" spans="1:11" s="13" customFormat="1" ht="45.75" x14ac:dyDescent="0.4">
      <c r="A207" s="124" t="s">
        <v>47</v>
      </c>
      <c r="B207" s="124"/>
      <c r="C207" s="124"/>
      <c r="D207" s="124"/>
      <c r="E207" s="124"/>
      <c r="F207" s="124"/>
      <c r="G207" s="124"/>
      <c r="H207" s="124"/>
      <c r="I207" s="124"/>
      <c r="J207" s="124"/>
      <c r="K207" s="133"/>
    </row>
    <row r="208" spans="1:11" s="13" customFormat="1" ht="99.75" customHeight="1" x14ac:dyDescent="0.4">
      <c r="A208" s="108"/>
      <c r="B208" s="111" t="s">
        <v>198</v>
      </c>
      <c r="C208" s="111"/>
      <c r="D208" s="111"/>
      <c r="E208" s="111"/>
      <c r="F208" s="111"/>
      <c r="G208" s="111"/>
      <c r="H208" s="111"/>
      <c r="I208" s="111"/>
      <c r="J208" s="111"/>
      <c r="K208" s="133"/>
    </row>
    <row r="209" spans="1:11" s="13" customFormat="1" ht="45" x14ac:dyDescent="0.4">
      <c r="A209" s="108"/>
      <c r="B209" s="110" t="s">
        <v>549</v>
      </c>
      <c r="C209" s="123" t="s">
        <v>536</v>
      </c>
      <c r="D209" s="123"/>
      <c r="E209" s="123"/>
      <c r="F209" s="123"/>
      <c r="G209" s="123"/>
      <c r="H209" s="123"/>
      <c r="I209" s="123"/>
      <c r="J209" s="123"/>
      <c r="K209" s="133"/>
    </row>
    <row r="210" spans="1:11" s="13" customFormat="1" ht="45.75" x14ac:dyDescent="0.4">
      <c r="A210" s="108"/>
      <c r="B210" s="110"/>
      <c r="C210" s="65" t="s">
        <v>5</v>
      </c>
      <c r="D210" s="41">
        <f>SUM(D211:D214)</f>
        <v>388074.04000000004</v>
      </c>
      <c r="E210" s="42">
        <f t="shared" ref="E210:G210" si="78">SUM(E211:E214)</f>
        <v>162000</v>
      </c>
      <c r="F210" s="42"/>
      <c r="G210" s="42">
        <f t="shared" si="78"/>
        <v>226074.04</v>
      </c>
      <c r="H210" s="42"/>
      <c r="I210" s="42"/>
      <c r="J210" s="42"/>
      <c r="K210" s="133"/>
    </row>
    <row r="211" spans="1:11" s="13" customFormat="1" ht="45.75" x14ac:dyDescent="0.4">
      <c r="A211" s="108"/>
      <c r="B211" s="110"/>
      <c r="C211" s="65" t="s">
        <v>0</v>
      </c>
      <c r="D211" s="41">
        <f>E211+G211+J211</f>
        <v>0</v>
      </c>
      <c r="E211" s="42"/>
      <c r="F211" s="42"/>
      <c r="G211" s="42"/>
      <c r="H211" s="42"/>
      <c r="I211" s="42"/>
      <c r="J211" s="42"/>
      <c r="K211" s="133"/>
    </row>
    <row r="212" spans="1:11" s="13" customFormat="1" ht="45.75" x14ac:dyDescent="0.4">
      <c r="A212" s="108"/>
      <c r="B212" s="110"/>
      <c r="C212" s="65" t="s">
        <v>1</v>
      </c>
      <c r="D212" s="41">
        <f>E212+G212+I212</f>
        <v>388074.04000000004</v>
      </c>
      <c r="E212" s="42">
        <v>162000</v>
      </c>
      <c r="F212" s="42"/>
      <c r="G212" s="42">
        <v>226074.04</v>
      </c>
      <c r="H212" s="42"/>
      <c r="I212" s="42"/>
      <c r="J212" s="42"/>
      <c r="K212" s="133"/>
    </row>
    <row r="213" spans="1:11" s="13" customFormat="1" ht="45.75" x14ac:dyDescent="0.4">
      <c r="A213" s="108"/>
      <c r="B213" s="110"/>
      <c r="C213" s="65" t="s">
        <v>2</v>
      </c>
      <c r="D213" s="41">
        <f t="shared" ref="D213:D214" si="79">E213+H213+J213</f>
        <v>0</v>
      </c>
      <c r="E213" s="42"/>
      <c r="F213" s="42"/>
      <c r="G213" s="42"/>
      <c r="H213" s="42"/>
      <c r="I213" s="42"/>
      <c r="J213" s="42"/>
      <c r="K213" s="133"/>
    </row>
    <row r="214" spans="1:11" s="13" customFormat="1" ht="45.75" x14ac:dyDescent="0.4">
      <c r="A214" s="108"/>
      <c r="B214" s="110"/>
      <c r="C214" s="65" t="s">
        <v>3</v>
      </c>
      <c r="D214" s="41">
        <f t="shared" si="79"/>
        <v>0</v>
      </c>
      <c r="E214" s="42"/>
      <c r="F214" s="42"/>
      <c r="G214" s="42"/>
      <c r="H214" s="42"/>
      <c r="I214" s="42"/>
      <c r="J214" s="42"/>
      <c r="K214" s="133"/>
    </row>
    <row r="215" spans="1:11" s="13" customFormat="1" ht="45.75" x14ac:dyDescent="0.4">
      <c r="A215" s="124" t="s">
        <v>47</v>
      </c>
      <c r="B215" s="124"/>
      <c r="C215" s="124"/>
      <c r="D215" s="124"/>
      <c r="E215" s="124"/>
      <c r="F215" s="124"/>
      <c r="G215" s="124"/>
      <c r="H215" s="124"/>
      <c r="I215" s="124"/>
      <c r="J215" s="124"/>
      <c r="K215" s="133"/>
    </row>
    <row r="216" spans="1:11" s="13" customFormat="1" ht="105.75" customHeight="1" x14ac:dyDescent="0.4">
      <c r="A216" s="108"/>
      <c r="B216" s="111" t="s">
        <v>532</v>
      </c>
      <c r="C216" s="111"/>
      <c r="D216" s="111"/>
      <c r="E216" s="111"/>
      <c r="F216" s="111"/>
      <c r="G216" s="111"/>
      <c r="H216" s="111"/>
      <c r="I216" s="111"/>
      <c r="J216" s="111"/>
      <c r="K216" s="133"/>
    </row>
    <row r="217" spans="1:11" s="13" customFormat="1" ht="102" customHeight="1" x14ac:dyDescent="0.4">
      <c r="A217" s="108"/>
      <c r="B217" s="110" t="s">
        <v>533</v>
      </c>
      <c r="C217" s="123" t="s">
        <v>538</v>
      </c>
      <c r="D217" s="123"/>
      <c r="E217" s="123"/>
      <c r="F217" s="123"/>
      <c r="G217" s="123"/>
      <c r="H217" s="123"/>
      <c r="I217" s="123"/>
      <c r="J217" s="123"/>
      <c r="K217" s="133"/>
    </row>
    <row r="218" spans="1:11" s="13" customFormat="1" ht="45.75" x14ac:dyDescent="0.4">
      <c r="A218" s="108"/>
      <c r="B218" s="110"/>
      <c r="C218" s="65" t="s">
        <v>5</v>
      </c>
      <c r="D218" s="41">
        <f>SUM(D219:D222)</f>
        <v>10000</v>
      </c>
      <c r="E218" s="42">
        <f t="shared" ref="E218" si="80">SUM(E219:E222)</f>
        <v>10000</v>
      </c>
      <c r="F218" s="42"/>
      <c r="G218" s="42"/>
      <c r="H218" s="42"/>
      <c r="I218" s="42"/>
      <c r="J218" s="42"/>
      <c r="K218" s="133"/>
    </row>
    <row r="219" spans="1:11" s="13" customFormat="1" ht="45.75" x14ac:dyDescent="0.4">
      <c r="A219" s="108"/>
      <c r="B219" s="110"/>
      <c r="C219" s="65" t="s">
        <v>0</v>
      </c>
      <c r="D219" s="41">
        <f>E219+H219+J219</f>
        <v>0</v>
      </c>
      <c r="E219" s="42"/>
      <c r="F219" s="42"/>
      <c r="G219" s="42"/>
      <c r="H219" s="42"/>
      <c r="I219" s="42"/>
      <c r="J219" s="42"/>
      <c r="K219" s="133"/>
    </row>
    <row r="220" spans="1:11" s="13" customFormat="1" ht="45.75" x14ac:dyDescent="0.4">
      <c r="A220" s="108"/>
      <c r="B220" s="110"/>
      <c r="C220" s="65" t="s">
        <v>1</v>
      </c>
      <c r="D220" s="41">
        <f>E220+G220+I220</f>
        <v>10000</v>
      </c>
      <c r="E220" s="42">
        <v>10000</v>
      </c>
      <c r="F220" s="42"/>
      <c r="G220" s="42"/>
      <c r="H220" s="42"/>
      <c r="I220" s="42"/>
      <c r="J220" s="42"/>
      <c r="K220" s="133"/>
    </row>
    <row r="221" spans="1:11" s="13" customFormat="1" ht="45.75" x14ac:dyDescent="0.4">
      <c r="A221" s="108"/>
      <c r="B221" s="110"/>
      <c r="C221" s="65" t="s">
        <v>2</v>
      </c>
      <c r="D221" s="41">
        <f t="shared" ref="D221:D222" si="81">E221+H221+J221</f>
        <v>0</v>
      </c>
      <c r="E221" s="42"/>
      <c r="F221" s="42"/>
      <c r="G221" s="42"/>
      <c r="H221" s="42"/>
      <c r="I221" s="42"/>
      <c r="J221" s="42"/>
      <c r="K221" s="133"/>
    </row>
    <row r="222" spans="1:11" s="13" customFormat="1" ht="45.75" x14ac:dyDescent="0.4">
      <c r="A222" s="108"/>
      <c r="B222" s="110"/>
      <c r="C222" s="65" t="s">
        <v>3</v>
      </c>
      <c r="D222" s="41">
        <f t="shared" si="81"/>
        <v>0</v>
      </c>
      <c r="E222" s="42"/>
      <c r="F222" s="42"/>
      <c r="G222" s="42"/>
      <c r="H222" s="42"/>
      <c r="I222" s="42"/>
      <c r="J222" s="42"/>
      <c r="K222" s="133"/>
    </row>
    <row r="223" spans="1:11" s="13" customFormat="1" ht="45.75" x14ac:dyDescent="0.4">
      <c r="A223" s="124" t="s">
        <v>47</v>
      </c>
      <c r="B223" s="124"/>
      <c r="C223" s="124"/>
      <c r="D223" s="124"/>
      <c r="E223" s="124"/>
      <c r="F223" s="124"/>
      <c r="G223" s="124"/>
      <c r="H223" s="124"/>
      <c r="I223" s="124"/>
      <c r="J223" s="124"/>
      <c r="K223" s="133"/>
    </row>
    <row r="224" spans="1:11" s="13" customFormat="1" ht="117.75" customHeight="1" x14ac:dyDescent="0.4">
      <c r="A224" s="108"/>
      <c r="B224" s="111" t="s">
        <v>539</v>
      </c>
      <c r="C224" s="111"/>
      <c r="D224" s="111"/>
      <c r="E224" s="111"/>
      <c r="F224" s="111"/>
      <c r="G224" s="111"/>
      <c r="H224" s="111"/>
      <c r="I224" s="111"/>
      <c r="J224" s="111"/>
      <c r="K224" s="133"/>
    </row>
    <row r="225" spans="1:11" s="13" customFormat="1" ht="75" customHeight="1" x14ac:dyDescent="0.4">
      <c r="A225" s="108"/>
      <c r="B225" s="110" t="s">
        <v>535</v>
      </c>
      <c r="C225" s="123" t="s">
        <v>541</v>
      </c>
      <c r="D225" s="123"/>
      <c r="E225" s="123"/>
      <c r="F225" s="123"/>
      <c r="G225" s="123"/>
      <c r="H225" s="123"/>
      <c r="I225" s="123"/>
      <c r="J225" s="123"/>
      <c r="K225" s="133"/>
    </row>
    <row r="226" spans="1:11" s="13" customFormat="1" ht="45.75" x14ac:dyDescent="0.4">
      <c r="A226" s="108"/>
      <c r="B226" s="110"/>
      <c r="C226" s="65" t="s">
        <v>5</v>
      </c>
      <c r="D226" s="41">
        <f>SUM(D227:D230)</f>
        <v>211717.42</v>
      </c>
      <c r="E226" s="42">
        <f t="shared" ref="E226:G226" si="82">SUM(E227:E230)</f>
        <v>80000</v>
      </c>
      <c r="F226" s="42"/>
      <c r="G226" s="42">
        <f t="shared" si="82"/>
        <v>131717.42000000001</v>
      </c>
      <c r="H226" s="42"/>
      <c r="I226" s="42"/>
      <c r="J226" s="42"/>
      <c r="K226" s="133"/>
    </row>
    <row r="227" spans="1:11" s="13" customFormat="1" ht="45.75" x14ac:dyDescent="0.4">
      <c r="A227" s="108"/>
      <c r="B227" s="110"/>
      <c r="C227" s="65" t="s">
        <v>0</v>
      </c>
      <c r="D227" s="41">
        <f>E227+H227+J227</f>
        <v>0</v>
      </c>
      <c r="E227" s="42"/>
      <c r="F227" s="42"/>
      <c r="G227" s="42"/>
      <c r="H227" s="42"/>
      <c r="I227" s="42"/>
      <c r="J227" s="42"/>
      <c r="K227" s="133"/>
    </row>
    <row r="228" spans="1:11" s="13" customFormat="1" ht="45.75" x14ac:dyDescent="0.4">
      <c r="A228" s="108"/>
      <c r="B228" s="110"/>
      <c r="C228" s="65" t="s">
        <v>1</v>
      </c>
      <c r="D228" s="41">
        <f>E228+G228+I228</f>
        <v>211717.42</v>
      </c>
      <c r="E228" s="42">
        <v>80000</v>
      </c>
      <c r="F228" s="42"/>
      <c r="G228" s="42">
        <v>131717.42000000001</v>
      </c>
      <c r="H228" s="42"/>
      <c r="I228" s="42"/>
      <c r="J228" s="42"/>
      <c r="K228" s="133"/>
    </row>
    <row r="229" spans="1:11" s="13" customFormat="1" ht="45.75" x14ac:dyDescent="0.4">
      <c r="A229" s="108"/>
      <c r="B229" s="110"/>
      <c r="C229" s="65" t="s">
        <v>2</v>
      </c>
      <c r="D229" s="41">
        <f t="shared" ref="D229:D230" si="83">E229+H229+J229</f>
        <v>0</v>
      </c>
      <c r="E229" s="42"/>
      <c r="F229" s="42"/>
      <c r="G229" s="42"/>
      <c r="H229" s="42"/>
      <c r="I229" s="42"/>
      <c r="J229" s="42"/>
      <c r="K229" s="133"/>
    </row>
    <row r="230" spans="1:11" s="13" customFormat="1" ht="45.75" x14ac:dyDescent="0.4">
      <c r="A230" s="108"/>
      <c r="B230" s="110"/>
      <c r="C230" s="65" t="s">
        <v>3</v>
      </c>
      <c r="D230" s="41">
        <f t="shared" si="83"/>
        <v>0</v>
      </c>
      <c r="E230" s="42"/>
      <c r="F230" s="42"/>
      <c r="G230" s="42"/>
      <c r="H230" s="42"/>
      <c r="I230" s="42"/>
      <c r="J230" s="42"/>
      <c r="K230" s="133"/>
    </row>
    <row r="231" spans="1:11" s="13" customFormat="1" ht="45.75" x14ac:dyDescent="0.4">
      <c r="A231" s="124" t="s">
        <v>47</v>
      </c>
      <c r="B231" s="124"/>
      <c r="C231" s="124"/>
      <c r="D231" s="124"/>
      <c r="E231" s="124"/>
      <c r="F231" s="124"/>
      <c r="G231" s="124"/>
      <c r="H231" s="124"/>
      <c r="I231" s="124"/>
      <c r="J231" s="124"/>
      <c r="K231" s="133"/>
    </row>
    <row r="232" spans="1:11" s="13" customFormat="1" ht="111.75" customHeight="1" x14ac:dyDescent="0.4">
      <c r="A232" s="108"/>
      <c r="B232" s="111" t="s">
        <v>532</v>
      </c>
      <c r="C232" s="111"/>
      <c r="D232" s="111"/>
      <c r="E232" s="111"/>
      <c r="F232" s="111"/>
      <c r="G232" s="111"/>
      <c r="H232" s="111"/>
      <c r="I232" s="111"/>
      <c r="J232" s="111"/>
      <c r="K232" s="133"/>
    </row>
    <row r="233" spans="1:11" s="13" customFormat="1" ht="45" x14ac:dyDescent="0.4">
      <c r="A233" s="108"/>
      <c r="B233" s="110" t="s">
        <v>537</v>
      </c>
      <c r="C233" s="123" t="s">
        <v>542</v>
      </c>
      <c r="D233" s="123"/>
      <c r="E233" s="123"/>
      <c r="F233" s="123"/>
      <c r="G233" s="123"/>
      <c r="H233" s="123"/>
      <c r="I233" s="123"/>
      <c r="J233" s="123"/>
      <c r="K233" s="133"/>
    </row>
    <row r="234" spans="1:11" s="13" customFormat="1" ht="45.75" x14ac:dyDescent="0.4">
      <c r="A234" s="108"/>
      <c r="B234" s="110"/>
      <c r="C234" s="65" t="s">
        <v>5</v>
      </c>
      <c r="D234" s="41">
        <f>SUM(D235:D238)</f>
        <v>7000</v>
      </c>
      <c r="E234" s="42">
        <f t="shared" ref="E234" si="84">SUM(E235:E238)</f>
        <v>7000</v>
      </c>
      <c r="F234" s="42"/>
      <c r="G234" s="42"/>
      <c r="H234" s="42"/>
      <c r="I234" s="42"/>
      <c r="J234" s="42"/>
      <c r="K234" s="133"/>
    </row>
    <row r="235" spans="1:11" s="13" customFormat="1" ht="45.75" x14ac:dyDescent="0.4">
      <c r="A235" s="108"/>
      <c r="B235" s="110"/>
      <c r="C235" s="65" t="s">
        <v>0</v>
      </c>
      <c r="D235" s="41">
        <f>E235+H235+J235</f>
        <v>0</v>
      </c>
      <c r="E235" s="42"/>
      <c r="F235" s="42"/>
      <c r="G235" s="42"/>
      <c r="H235" s="42"/>
      <c r="I235" s="42"/>
      <c r="J235" s="42"/>
      <c r="K235" s="133"/>
    </row>
    <row r="236" spans="1:11" s="13" customFormat="1" ht="45.75" x14ac:dyDescent="0.4">
      <c r="A236" s="108"/>
      <c r="B236" s="110"/>
      <c r="C236" s="65" t="s">
        <v>1</v>
      </c>
      <c r="D236" s="41">
        <f>E236+G236+I236</f>
        <v>7000</v>
      </c>
      <c r="E236" s="42">
        <v>7000</v>
      </c>
      <c r="F236" s="42"/>
      <c r="G236" s="42"/>
      <c r="H236" s="42"/>
      <c r="I236" s="42"/>
      <c r="J236" s="42"/>
      <c r="K236" s="133"/>
    </row>
    <row r="237" spans="1:11" s="13" customFormat="1" ht="45.75" x14ac:dyDescent="0.4">
      <c r="A237" s="108"/>
      <c r="B237" s="110"/>
      <c r="C237" s="65" t="s">
        <v>2</v>
      </c>
      <c r="D237" s="41">
        <f t="shared" ref="D237:D238" si="85">E237+H237+J237</f>
        <v>0</v>
      </c>
      <c r="E237" s="42"/>
      <c r="F237" s="42"/>
      <c r="G237" s="42"/>
      <c r="H237" s="42"/>
      <c r="I237" s="42"/>
      <c r="J237" s="42"/>
      <c r="K237" s="133"/>
    </row>
    <row r="238" spans="1:11" s="13" customFormat="1" ht="45.75" x14ac:dyDescent="0.4">
      <c r="A238" s="108"/>
      <c r="B238" s="110"/>
      <c r="C238" s="65" t="s">
        <v>3</v>
      </c>
      <c r="D238" s="41">
        <f t="shared" si="85"/>
        <v>0</v>
      </c>
      <c r="E238" s="42"/>
      <c r="F238" s="42"/>
      <c r="G238" s="42"/>
      <c r="H238" s="42"/>
      <c r="I238" s="42"/>
      <c r="J238" s="42"/>
      <c r="K238" s="133"/>
    </row>
    <row r="239" spans="1:11" s="13" customFormat="1" ht="45.75" x14ac:dyDescent="0.4">
      <c r="A239" s="124" t="s">
        <v>47</v>
      </c>
      <c r="B239" s="124"/>
      <c r="C239" s="124"/>
      <c r="D239" s="124"/>
      <c r="E239" s="124"/>
      <c r="F239" s="124"/>
      <c r="G239" s="124"/>
      <c r="H239" s="124"/>
      <c r="I239" s="124"/>
      <c r="J239" s="124"/>
      <c r="K239" s="133"/>
    </row>
    <row r="240" spans="1:11" s="13" customFormat="1" ht="105.75" customHeight="1" x14ac:dyDescent="0.4">
      <c r="A240" s="108"/>
      <c r="B240" s="111" t="s">
        <v>532</v>
      </c>
      <c r="C240" s="111"/>
      <c r="D240" s="111"/>
      <c r="E240" s="111"/>
      <c r="F240" s="111"/>
      <c r="G240" s="111"/>
      <c r="H240" s="111"/>
      <c r="I240" s="111"/>
      <c r="J240" s="111"/>
      <c r="K240" s="133"/>
    </row>
    <row r="241" spans="1:11" s="13" customFormat="1" ht="45" x14ac:dyDescent="0.4">
      <c r="A241" s="108"/>
      <c r="B241" s="110" t="s">
        <v>540</v>
      </c>
      <c r="C241" s="123" t="s">
        <v>543</v>
      </c>
      <c r="D241" s="123"/>
      <c r="E241" s="123"/>
      <c r="F241" s="123"/>
      <c r="G241" s="123"/>
      <c r="H241" s="123"/>
      <c r="I241" s="123"/>
      <c r="J241" s="123"/>
      <c r="K241" s="133"/>
    </row>
    <row r="242" spans="1:11" s="13" customFormat="1" ht="45.75" x14ac:dyDescent="0.4">
      <c r="A242" s="108"/>
      <c r="B242" s="110"/>
      <c r="C242" s="65" t="s">
        <v>5</v>
      </c>
      <c r="D242" s="41">
        <f>SUM(D243:D246)</f>
        <v>80000</v>
      </c>
      <c r="E242" s="42">
        <f t="shared" ref="E242" si="86">SUM(E243:E246)</f>
        <v>80000</v>
      </c>
      <c r="F242" s="42"/>
      <c r="G242" s="42"/>
      <c r="H242" s="42"/>
      <c r="I242" s="42"/>
      <c r="J242" s="42"/>
      <c r="K242" s="133"/>
    </row>
    <row r="243" spans="1:11" s="13" customFormat="1" ht="45.75" x14ac:dyDescent="0.4">
      <c r="A243" s="108"/>
      <c r="B243" s="110"/>
      <c r="C243" s="65" t="s">
        <v>0</v>
      </c>
      <c r="D243" s="41">
        <f>E243+H243+J243</f>
        <v>0</v>
      </c>
      <c r="E243" s="42"/>
      <c r="F243" s="42"/>
      <c r="G243" s="42"/>
      <c r="H243" s="42"/>
      <c r="I243" s="42"/>
      <c r="J243" s="42"/>
      <c r="K243" s="133"/>
    </row>
    <row r="244" spans="1:11" s="13" customFormat="1" ht="45.75" x14ac:dyDescent="0.4">
      <c r="A244" s="108"/>
      <c r="B244" s="110"/>
      <c r="C244" s="65" t="s">
        <v>1</v>
      </c>
      <c r="D244" s="41">
        <f>E244+G244+I244</f>
        <v>80000</v>
      </c>
      <c r="E244" s="42">
        <v>80000</v>
      </c>
      <c r="F244" s="42"/>
      <c r="G244" s="42"/>
      <c r="H244" s="42"/>
      <c r="I244" s="42"/>
      <c r="J244" s="42"/>
      <c r="K244" s="133"/>
    </row>
    <row r="245" spans="1:11" s="13" customFormat="1" ht="45.75" x14ac:dyDescent="0.4">
      <c r="A245" s="108"/>
      <c r="B245" s="110"/>
      <c r="C245" s="65" t="s">
        <v>2</v>
      </c>
      <c r="D245" s="41">
        <f t="shared" ref="D245:D246" si="87">E245+H245+J245</f>
        <v>0</v>
      </c>
      <c r="E245" s="42"/>
      <c r="F245" s="42"/>
      <c r="G245" s="42"/>
      <c r="H245" s="42"/>
      <c r="I245" s="42"/>
      <c r="J245" s="42"/>
      <c r="K245" s="133"/>
    </row>
    <row r="246" spans="1:11" s="13" customFormat="1" ht="45.75" x14ac:dyDescent="0.4">
      <c r="A246" s="108"/>
      <c r="B246" s="110"/>
      <c r="C246" s="65" t="s">
        <v>3</v>
      </c>
      <c r="D246" s="41">
        <f t="shared" si="87"/>
        <v>0</v>
      </c>
      <c r="E246" s="42"/>
      <c r="F246" s="42"/>
      <c r="G246" s="42"/>
      <c r="H246" s="42"/>
      <c r="I246" s="42"/>
      <c r="J246" s="42"/>
      <c r="K246" s="133"/>
    </row>
    <row r="247" spans="1:11" s="13" customFormat="1" ht="45.75" x14ac:dyDescent="0.4">
      <c r="A247" s="124" t="s">
        <v>47</v>
      </c>
      <c r="B247" s="124"/>
      <c r="C247" s="124"/>
      <c r="D247" s="124"/>
      <c r="E247" s="124"/>
      <c r="F247" s="124"/>
      <c r="G247" s="124"/>
      <c r="H247" s="124"/>
      <c r="I247" s="124"/>
      <c r="J247" s="124"/>
      <c r="K247" s="133"/>
    </row>
    <row r="248" spans="1:11" s="13" customFormat="1" ht="102.75" customHeight="1" x14ac:dyDescent="0.4">
      <c r="A248" s="108"/>
      <c r="B248" s="111" t="s">
        <v>532</v>
      </c>
      <c r="C248" s="111"/>
      <c r="D248" s="111"/>
      <c r="E248" s="111"/>
      <c r="F248" s="111"/>
      <c r="G248" s="111"/>
      <c r="H248" s="111"/>
      <c r="I248" s="111"/>
      <c r="J248" s="111"/>
      <c r="K248" s="133"/>
    </row>
    <row r="249" spans="1:11" s="13" customFormat="1" ht="96" customHeight="1" x14ac:dyDescent="0.4">
      <c r="A249" s="108"/>
      <c r="B249" s="110" t="s">
        <v>629</v>
      </c>
      <c r="C249" s="123" t="s">
        <v>544</v>
      </c>
      <c r="D249" s="123"/>
      <c r="E249" s="123"/>
      <c r="F249" s="123"/>
      <c r="G249" s="123"/>
      <c r="H249" s="123"/>
      <c r="I249" s="123"/>
      <c r="J249" s="123"/>
      <c r="K249" s="133"/>
    </row>
    <row r="250" spans="1:11" s="13" customFormat="1" ht="45.75" x14ac:dyDescent="0.4">
      <c r="A250" s="108"/>
      <c r="B250" s="110"/>
      <c r="C250" s="65" t="s">
        <v>5</v>
      </c>
      <c r="D250" s="41">
        <f>SUM(D251:D254)</f>
        <v>9000</v>
      </c>
      <c r="E250" s="42">
        <f t="shared" ref="E250:F250" si="88">SUM(E251:E254)</f>
        <v>9000</v>
      </c>
      <c r="F250" s="42">
        <f t="shared" si="88"/>
        <v>0</v>
      </c>
      <c r="G250" s="42"/>
      <c r="H250" s="42">
        <f t="shared" ref="H250" si="89">SUM(H251:H254)</f>
        <v>0</v>
      </c>
      <c r="I250" s="42"/>
      <c r="J250" s="42"/>
      <c r="K250" s="133"/>
    </row>
    <row r="251" spans="1:11" s="13" customFormat="1" ht="45.75" x14ac:dyDescent="0.4">
      <c r="A251" s="108"/>
      <c r="B251" s="110"/>
      <c r="C251" s="65" t="s">
        <v>0</v>
      </c>
      <c r="D251" s="41">
        <f>E251+H251+J251</f>
        <v>0</v>
      </c>
      <c r="E251" s="42"/>
      <c r="F251" s="42"/>
      <c r="G251" s="42"/>
      <c r="H251" s="42"/>
      <c r="I251" s="42"/>
      <c r="J251" s="42"/>
      <c r="K251" s="133"/>
    </row>
    <row r="252" spans="1:11" s="13" customFormat="1" ht="45.75" x14ac:dyDescent="0.4">
      <c r="A252" s="108"/>
      <c r="B252" s="110"/>
      <c r="C252" s="65" t="s">
        <v>1</v>
      </c>
      <c r="D252" s="41">
        <f>E252+G252+I252</f>
        <v>9000</v>
      </c>
      <c r="E252" s="42">
        <v>9000</v>
      </c>
      <c r="F252" s="42"/>
      <c r="G252" s="42"/>
      <c r="H252" s="42"/>
      <c r="I252" s="42"/>
      <c r="J252" s="42"/>
      <c r="K252" s="133"/>
    </row>
    <row r="253" spans="1:11" s="13" customFormat="1" ht="45.75" x14ac:dyDescent="0.4">
      <c r="A253" s="108"/>
      <c r="B253" s="110"/>
      <c r="C253" s="65" t="s">
        <v>2</v>
      </c>
      <c r="D253" s="41">
        <f t="shared" ref="D253:D254" si="90">E253+H253+J253</f>
        <v>0</v>
      </c>
      <c r="E253" s="42"/>
      <c r="F253" s="42"/>
      <c r="G253" s="42"/>
      <c r="H253" s="42"/>
      <c r="I253" s="42"/>
      <c r="J253" s="42"/>
      <c r="K253" s="133"/>
    </row>
    <row r="254" spans="1:11" s="13" customFormat="1" ht="45.75" x14ac:dyDescent="0.4">
      <c r="A254" s="108"/>
      <c r="B254" s="110"/>
      <c r="C254" s="65" t="s">
        <v>3</v>
      </c>
      <c r="D254" s="41">
        <f t="shared" si="90"/>
        <v>0</v>
      </c>
      <c r="E254" s="42"/>
      <c r="F254" s="42"/>
      <c r="G254" s="42"/>
      <c r="H254" s="42"/>
      <c r="I254" s="42"/>
      <c r="J254" s="42"/>
      <c r="K254" s="133"/>
    </row>
    <row r="255" spans="1:11" s="13" customFormat="1" ht="45.75" x14ac:dyDescent="0.4">
      <c r="A255" s="124" t="s">
        <v>47</v>
      </c>
      <c r="B255" s="124"/>
      <c r="C255" s="124"/>
      <c r="D255" s="124"/>
      <c r="E255" s="124"/>
      <c r="F255" s="124"/>
      <c r="G255" s="124"/>
      <c r="H255" s="124"/>
      <c r="I255" s="124"/>
      <c r="J255" s="124"/>
      <c r="K255" s="133"/>
    </row>
    <row r="256" spans="1:11" s="13" customFormat="1" ht="105.75" customHeight="1" x14ac:dyDescent="0.4">
      <c r="A256" s="108"/>
      <c r="B256" s="111" t="s">
        <v>532</v>
      </c>
      <c r="C256" s="111"/>
      <c r="D256" s="111"/>
      <c r="E256" s="111"/>
      <c r="F256" s="111"/>
      <c r="G256" s="111"/>
      <c r="H256" s="111"/>
      <c r="I256" s="111"/>
      <c r="J256" s="111"/>
      <c r="K256" s="133"/>
    </row>
    <row r="257" spans="1:11" s="13" customFormat="1" ht="102" customHeight="1" x14ac:dyDescent="0.4">
      <c r="A257" s="108"/>
      <c r="B257" s="110" t="s">
        <v>628</v>
      </c>
      <c r="C257" s="123" t="s">
        <v>545</v>
      </c>
      <c r="D257" s="123"/>
      <c r="E257" s="123"/>
      <c r="F257" s="123"/>
      <c r="G257" s="123"/>
      <c r="H257" s="123"/>
      <c r="I257" s="123"/>
      <c r="J257" s="123"/>
      <c r="K257" s="133"/>
    </row>
    <row r="258" spans="1:11" s="13" customFormat="1" ht="45.75" x14ac:dyDescent="0.4">
      <c r="A258" s="108"/>
      <c r="B258" s="110"/>
      <c r="C258" s="65" t="s">
        <v>5</v>
      </c>
      <c r="D258" s="41">
        <f>SUM(D259:D262)</f>
        <v>9000</v>
      </c>
      <c r="E258" s="42">
        <f t="shared" ref="E258:F258" si="91">SUM(E259:E262)</f>
        <v>9000</v>
      </c>
      <c r="F258" s="42">
        <f t="shared" si="91"/>
        <v>0</v>
      </c>
      <c r="G258" s="42"/>
      <c r="H258" s="42">
        <f t="shared" ref="H258" si="92">SUM(H259:H262)</f>
        <v>0</v>
      </c>
      <c r="I258" s="42"/>
      <c r="J258" s="42"/>
      <c r="K258" s="133"/>
    </row>
    <row r="259" spans="1:11" s="13" customFormat="1" ht="45.75" x14ac:dyDescent="0.4">
      <c r="A259" s="108"/>
      <c r="B259" s="110"/>
      <c r="C259" s="65" t="s">
        <v>0</v>
      </c>
      <c r="D259" s="41">
        <f>E259+H259+J259</f>
        <v>0</v>
      </c>
      <c r="E259" s="42"/>
      <c r="F259" s="42"/>
      <c r="G259" s="42"/>
      <c r="H259" s="42"/>
      <c r="I259" s="42"/>
      <c r="J259" s="42"/>
      <c r="K259" s="133"/>
    </row>
    <row r="260" spans="1:11" s="13" customFormat="1" ht="45.75" x14ac:dyDescent="0.4">
      <c r="A260" s="108"/>
      <c r="B260" s="110"/>
      <c r="C260" s="65" t="s">
        <v>1</v>
      </c>
      <c r="D260" s="41">
        <f>E260+G260+I260</f>
        <v>9000</v>
      </c>
      <c r="E260" s="42">
        <v>9000</v>
      </c>
      <c r="F260" s="42"/>
      <c r="G260" s="42"/>
      <c r="H260" s="42"/>
      <c r="I260" s="42"/>
      <c r="J260" s="42"/>
      <c r="K260" s="133"/>
    </row>
    <row r="261" spans="1:11" s="13" customFormat="1" ht="45.75" x14ac:dyDescent="0.4">
      <c r="A261" s="108"/>
      <c r="B261" s="110"/>
      <c r="C261" s="65" t="s">
        <v>2</v>
      </c>
      <c r="D261" s="41">
        <f t="shared" ref="D261:D262" si="93">E261+H261+J261</f>
        <v>0</v>
      </c>
      <c r="E261" s="42"/>
      <c r="F261" s="42"/>
      <c r="G261" s="42"/>
      <c r="H261" s="42"/>
      <c r="I261" s="42"/>
      <c r="J261" s="42"/>
      <c r="K261" s="133"/>
    </row>
    <row r="262" spans="1:11" s="13" customFormat="1" ht="45.75" x14ac:dyDescent="0.4">
      <c r="A262" s="108"/>
      <c r="B262" s="110"/>
      <c r="C262" s="65" t="s">
        <v>3</v>
      </c>
      <c r="D262" s="41">
        <f t="shared" si="93"/>
        <v>0</v>
      </c>
      <c r="E262" s="42"/>
      <c r="F262" s="42"/>
      <c r="G262" s="42"/>
      <c r="H262" s="42"/>
      <c r="I262" s="42"/>
      <c r="J262" s="42"/>
      <c r="K262" s="133"/>
    </row>
    <row r="263" spans="1:11" s="13" customFormat="1" ht="45.75" x14ac:dyDescent="0.4">
      <c r="A263" s="124" t="s">
        <v>47</v>
      </c>
      <c r="B263" s="124"/>
      <c r="C263" s="124"/>
      <c r="D263" s="124"/>
      <c r="E263" s="124"/>
      <c r="F263" s="124"/>
      <c r="G263" s="124"/>
      <c r="H263" s="124"/>
      <c r="I263" s="124"/>
      <c r="J263" s="124"/>
      <c r="K263" s="133"/>
    </row>
    <row r="264" spans="1:11" s="13" customFormat="1" ht="117.75" customHeight="1" x14ac:dyDescent="0.4">
      <c r="A264" s="108"/>
      <c r="B264" s="111" t="s">
        <v>532</v>
      </c>
      <c r="C264" s="111"/>
      <c r="D264" s="111"/>
      <c r="E264" s="111"/>
      <c r="F264" s="111"/>
      <c r="G264" s="111"/>
      <c r="H264" s="111"/>
      <c r="I264" s="111"/>
      <c r="J264" s="111"/>
      <c r="K264" s="133"/>
    </row>
    <row r="265" spans="1:11" s="13" customFormat="1" ht="45" x14ac:dyDescent="0.4">
      <c r="A265" s="108"/>
      <c r="B265" s="110" t="s">
        <v>627</v>
      </c>
      <c r="C265" s="123" t="s">
        <v>546</v>
      </c>
      <c r="D265" s="123"/>
      <c r="E265" s="123"/>
      <c r="F265" s="123"/>
      <c r="G265" s="123"/>
      <c r="H265" s="123"/>
      <c r="I265" s="123"/>
      <c r="J265" s="123"/>
      <c r="K265" s="133"/>
    </row>
    <row r="266" spans="1:11" s="13" customFormat="1" ht="45.75" x14ac:dyDescent="0.4">
      <c r="A266" s="108"/>
      <c r="B266" s="110"/>
      <c r="C266" s="65" t="s">
        <v>5</v>
      </c>
      <c r="D266" s="41">
        <f t="shared" ref="D266:F266" si="94">SUM(D267:D270)</f>
        <v>9000</v>
      </c>
      <c r="E266" s="42">
        <f t="shared" si="94"/>
        <v>9000</v>
      </c>
      <c r="F266" s="42">
        <f t="shared" si="94"/>
        <v>0</v>
      </c>
      <c r="G266" s="42"/>
      <c r="H266" s="42">
        <f t="shared" ref="H266" si="95">SUM(H267:H270)</f>
        <v>0</v>
      </c>
      <c r="I266" s="42"/>
      <c r="J266" s="42"/>
      <c r="K266" s="133"/>
    </row>
    <row r="267" spans="1:11" s="13" customFormat="1" ht="45.75" x14ac:dyDescent="0.4">
      <c r="A267" s="108"/>
      <c r="B267" s="110"/>
      <c r="C267" s="65" t="s">
        <v>0</v>
      </c>
      <c r="D267" s="41">
        <f t="shared" ref="D267:D270" si="96">E267+H267+J267</f>
        <v>0</v>
      </c>
      <c r="E267" s="42"/>
      <c r="F267" s="42"/>
      <c r="G267" s="42"/>
      <c r="H267" s="42"/>
      <c r="I267" s="42"/>
      <c r="J267" s="42"/>
      <c r="K267" s="133"/>
    </row>
    <row r="268" spans="1:11" s="13" customFormat="1" ht="45.75" x14ac:dyDescent="0.4">
      <c r="A268" s="108"/>
      <c r="B268" s="110"/>
      <c r="C268" s="65" t="s">
        <v>1</v>
      </c>
      <c r="D268" s="41">
        <f>E268+G268+I268</f>
        <v>9000</v>
      </c>
      <c r="E268" s="42">
        <v>9000</v>
      </c>
      <c r="F268" s="42"/>
      <c r="G268" s="42"/>
      <c r="H268" s="42"/>
      <c r="I268" s="42"/>
      <c r="J268" s="42"/>
      <c r="K268" s="133"/>
    </row>
    <row r="269" spans="1:11" s="13" customFormat="1" ht="45.75" x14ac:dyDescent="0.4">
      <c r="A269" s="108"/>
      <c r="B269" s="110"/>
      <c r="C269" s="65" t="s">
        <v>2</v>
      </c>
      <c r="D269" s="41">
        <f t="shared" si="96"/>
        <v>0</v>
      </c>
      <c r="E269" s="42"/>
      <c r="F269" s="42"/>
      <c r="G269" s="42"/>
      <c r="H269" s="42"/>
      <c r="I269" s="42"/>
      <c r="J269" s="42"/>
      <c r="K269" s="133"/>
    </row>
    <row r="270" spans="1:11" s="13" customFormat="1" ht="45.75" x14ac:dyDescent="0.4">
      <c r="A270" s="108"/>
      <c r="B270" s="110"/>
      <c r="C270" s="65" t="s">
        <v>3</v>
      </c>
      <c r="D270" s="41">
        <f t="shared" si="96"/>
        <v>0</v>
      </c>
      <c r="E270" s="42"/>
      <c r="F270" s="42"/>
      <c r="G270" s="42"/>
      <c r="H270" s="42"/>
      <c r="I270" s="42"/>
      <c r="J270" s="42"/>
      <c r="K270" s="133"/>
    </row>
    <row r="271" spans="1:11" s="12" customFormat="1" ht="45.75" x14ac:dyDescent="0.4">
      <c r="A271" s="124" t="s">
        <v>47</v>
      </c>
      <c r="B271" s="124"/>
      <c r="C271" s="124"/>
      <c r="D271" s="124"/>
      <c r="E271" s="124"/>
      <c r="F271" s="124"/>
      <c r="G271" s="124"/>
      <c r="H271" s="124"/>
      <c r="I271" s="124"/>
      <c r="J271" s="124"/>
      <c r="K271" s="133"/>
    </row>
    <row r="272" spans="1:11" s="13" customFormat="1" ht="108.75" customHeight="1" x14ac:dyDescent="0.4">
      <c r="A272" s="108"/>
      <c r="B272" s="111" t="s">
        <v>531</v>
      </c>
      <c r="C272" s="111"/>
      <c r="D272" s="111"/>
      <c r="E272" s="111"/>
      <c r="F272" s="111"/>
      <c r="G272" s="111"/>
      <c r="H272" s="111"/>
      <c r="I272" s="111"/>
      <c r="J272" s="111"/>
      <c r="K272" s="133"/>
    </row>
    <row r="273" spans="1:11" s="13" customFormat="1" ht="45" x14ac:dyDescent="0.4">
      <c r="A273" s="108"/>
      <c r="B273" s="110" t="s">
        <v>626</v>
      </c>
      <c r="C273" s="123" t="s">
        <v>547</v>
      </c>
      <c r="D273" s="123"/>
      <c r="E273" s="123"/>
      <c r="F273" s="123"/>
      <c r="G273" s="123"/>
      <c r="H273" s="123"/>
      <c r="I273" s="123"/>
      <c r="J273" s="123"/>
      <c r="K273" s="133"/>
    </row>
    <row r="274" spans="1:11" s="13" customFormat="1" ht="45.75" x14ac:dyDescent="0.4">
      <c r="A274" s="108"/>
      <c r="B274" s="110"/>
      <c r="C274" s="65" t="s">
        <v>5</v>
      </c>
      <c r="D274" s="41">
        <f>SUM(D275:D278)</f>
        <v>201717.42</v>
      </c>
      <c r="E274" s="42">
        <f t="shared" ref="E274" si="97">SUM(E275:E278)</f>
        <v>70000</v>
      </c>
      <c r="F274" s="42"/>
      <c r="G274" s="42">
        <f t="shared" ref="G274" si="98">SUM(G275:G278)</f>
        <v>131717.42000000001</v>
      </c>
      <c r="H274" s="42"/>
      <c r="I274" s="42"/>
      <c r="J274" s="42"/>
      <c r="K274" s="133"/>
    </row>
    <row r="275" spans="1:11" s="13" customFormat="1" ht="45.75" x14ac:dyDescent="0.4">
      <c r="A275" s="108"/>
      <c r="B275" s="110"/>
      <c r="C275" s="65" t="s">
        <v>0</v>
      </c>
      <c r="D275" s="41">
        <f>E275+G275+I275</f>
        <v>0</v>
      </c>
      <c r="E275" s="42"/>
      <c r="F275" s="42"/>
      <c r="G275" s="42"/>
      <c r="H275" s="42"/>
      <c r="I275" s="42"/>
      <c r="J275" s="42"/>
      <c r="K275" s="133"/>
    </row>
    <row r="276" spans="1:11" s="13" customFormat="1" ht="45.75" x14ac:dyDescent="0.4">
      <c r="A276" s="108"/>
      <c r="B276" s="110"/>
      <c r="C276" s="65" t="s">
        <v>1</v>
      </c>
      <c r="D276" s="41">
        <f>E276+G276+I276</f>
        <v>201717.42</v>
      </c>
      <c r="E276" s="42">
        <v>70000</v>
      </c>
      <c r="F276" s="42"/>
      <c r="G276" s="42">
        <v>131717.42000000001</v>
      </c>
      <c r="H276" s="42"/>
      <c r="I276" s="42"/>
      <c r="J276" s="42"/>
      <c r="K276" s="133"/>
    </row>
    <row r="277" spans="1:11" s="13" customFormat="1" ht="45.75" x14ac:dyDescent="0.4">
      <c r="A277" s="108"/>
      <c r="B277" s="110"/>
      <c r="C277" s="65" t="s">
        <v>2</v>
      </c>
      <c r="D277" s="41">
        <f>E277+G277+I277</f>
        <v>0</v>
      </c>
      <c r="E277" s="42"/>
      <c r="F277" s="42"/>
      <c r="G277" s="42"/>
      <c r="H277" s="42"/>
      <c r="I277" s="42"/>
      <c r="J277" s="42"/>
      <c r="K277" s="133"/>
    </row>
    <row r="278" spans="1:11" s="13" customFormat="1" ht="45.75" x14ac:dyDescent="0.4">
      <c r="A278" s="108"/>
      <c r="B278" s="110"/>
      <c r="C278" s="65" t="s">
        <v>3</v>
      </c>
      <c r="D278" s="41">
        <f>E278+G278+I278</f>
        <v>0</v>
      </c>
      <c r="E278" s="42"/>
      <c r="F278" s="42"/>
      <c r="G278" s="42"/>
      <c r="H278" s="42"/>
      <c r="I278" s="42"/>
      <c r="J278" s="42"/>
      <c r="K278" s="133"/>
    </row>
    <row r="279" spans="1:11" s="12" customFormat="1" ht="45.75" x14ac:dyDescent="0.4">
      <c r="A279" s="124" t="s">
        <v>47</v>
      </c>
      <c r="B279" s="124"/>
      <c r="C279" s="124"/>
      <c r="D279" s="124"/>
      <c r="E279" s="124"/>
      <c r="F279" s="124"/>
      <c r="G279" s="124"/>
      <c r="H279" s="124"/>
      <c r="I279" s="124"/>
      <c r="J279" s="124"/>
      <c r="K279" s="133"/>
    </row>
    <row r="280" spans="1:11" s="13" customFormat="1" ht="147.75" customHeight="1" x14ac:dyDescent="0.4">
      <c r="A280" s="108"/>
      <c r="B280" s="111" t="s">
        <v>531</v>
      </c>
      <c r="C280" s="111"/>
      <c r="D280" s="111"/>
      <c r="E280" s="111"/>
      <c r="F280" s="111"/>
      <c r="G280" s="111"/>
      <c r="H280" s="111"/>
      <c r="I280" s="111"/>
      <c r="J280" s="111"/>
      <c r="K280" s="133"/>
    </row>
    <row r="281" spans="1:11" s="13" customFormat="1" ht="45" x14ac:dyDescent="0.4">
      <c r="A281" s="108"/>
      <c r="B281" s="110" t="s">
        <v>625</v>
      </c>
      <c r="C281" s="123" t="s">
        <v>548</v>
      </c>
      <c r="D281" s="123"/>
      <c r="E281" s="123"/>
      <c r="F281" s="123"/>
      <c r="G281" s="123"/>
      <c r="H281" s="123"/>
      <c r="I281" s="123"/>
      <c r="J281" s="123"/>
      <c r="K281" s="133"/>
    </row>
    <row r="282" spans="1:11" s="13" customFormat="1" ht="45.75" x14ac:dyDescent="0.4">
      <c r="A282" s="108"/>
      <c r="B282" s="110"/>
      <c r="C282" s="65" t="s">
        <v>5</v>
      </c>
      <c r="D282" s="41">
        <f>SUM(D283:D286)</f>
        <v>201717.42</v>
      </c>
      <c r="E282" s="42">
        <f t="shared" ref="E282" si="99">SUM(E283:E286)</f>
        <v>70000</v>
      </c>
      <c r="F282" s="42"/>
      <c r="G282" s="42">
        <f t="shared" ref="G282" si="100">SUM(G283:G286)</f>
        <v>131717.42000000001</v>
      </c>
      <c r="H282" s="42"/>
      <c r="I282" s="42"/>
      <c r="J282" s="42"/>
      <c r="K282" s="133"/>
    </row>
    <row r="283" spans="1:11" s="13" customFormat="1" ht="45.75" x14ac:dyDescent="0.4">
      <c r="A283" s="108"/>
      <c r="B283" s="110"/>
      <c r="C283" s="65" t="s">
        <v>0</v>
      </c>
      <c r="D283" s="41">
        <f>E283+G283+I283</f>
        <v>0</v>
      </c>
      <c r="E283" s="42"/>
      <c r="F283" s="42"/>
      <c r="G283" s="42"/>
      <c r="H283" s="42"/>
      <c r="I283" s="42"/>
      <c r="J283" s="42"/>
      <c r="K283" s="133"/>
    </row>
    <row r="284" spans="1:11" s="13" customFormat="1" ht="45.75" x14ac:dyDescent="0.4">
      <c r="A284" s="108"/>
      <c r="B284" s="110"/>
      <c r="C284" s="65" t="s">
        <v>1</v>
      </c>
      <c r="D284" s="41">
        <f>E284+G284+I284</f>
        <v>201717.42</v>
      </c>
      <c r="E284" s="42">
        <v>70000</v>
      </c>
      <c r="F284" s="42"/>
      <c r="G284" s="42">
        <v>131717.42000000001</v>
      </c>
      <c r="H284" s="42"/>
      <c r="I284" s="42"/>
      <c r="J284" s="42"/>
      <c r="K284" s="133"/>
    </row>
    <row r="285" spans="1:11" s="13" customFormat="1" ht="45.75" x14ac:dyDescent="0.4">
      <c r="A285" s="108"/>
      <c r="B285" s="110"/>
      <c r="C285" s="65" t="s">
        <v>2</v>
      </c>
      <c r="D285" s="41">
        <f>E285+G285+I285</f>
        <v>0</v>
      </c>
      <c r="E285" s="42"/>
      <c r="F285" s="42"/>
      <c r="G285" s="42"/>
      <c r="H285" s="42"/>
      <c r="I285" s="42"/>
      <c r="J285" s="42"/>
      <c r="K285" s="133"/>
    </row>
    <row r="286" spans="1:11" s="13" customFormat="1" ht="45.75" x14ac:dyDescent="0.4">
      <c r="A286" s="108"/>
      <c r="B286" s="110"/>
      <c r="C286" s="65" t="s">
        <v>3</v>
      </c>
      <c r="D286" s="41">
        <f>E286+G286+I286</f>
        <v>0</v>
      </c>
      <c r="E286" s="42"/>
      <c r="F286" s="42"/>
      <c r="G286" s="42"/>
      <c r="H286" s="42"/>
      <c r="I286" s="42"/>
      <c r="J286" s="42"/>
      <c r="K286" s="133"/>
    </row>
    <row r="287" spans="1:11" s="13" customFormat="1" ht="138.75" customHeight="1" x14ac:dyDescent="0.4">
      <c r="A287" s="108"/>
      <c r="B287" s="111" t="s">
        <v>531</v>
      </c>
      <c r="C287" s="111"/>
      <c r="D287" s="111"/>
      <c r="E287" s="111"/>
      <c r="F287" s="111"/>
      <c r="G287" s="111"/>
      <c r="H287" s="111"/>
      <c r="I287" s="111"/>
      <c r="J287" s="111"/>
      <c r="K287" s="133"/>
    </row>
    <row r="288" spans="1:11" s="13" customFormat="1" ht="45" x14ac:dyDescent="0.4">
      <c r="A288" s="108"/>
      <c r="B288" s="110" t="s">
        <v>624</v>
      </c>
      <c r="C288" s="123" t="s">
        <v>550</v>
      </c>
      <c r="D288" s="123"/>
      <c r="E288" s="123"/>
      <c r="F288" s="123"/>
      <c r="G288" s="123"/>
      <c r="H288" s="123"/>
      <c r="I288" s="123"/>
      <c r="J288" s="123"/>
      <c r="K288" s="133"/>
    </row>
    <row r="289" spans="1:11" s="13" customFormat="1" ht="45.75" x14ac:dyDescent="0.4">
      <c r="A289" s="108"/>
      <c r="B289" s="110"/>
      <c r="C289" s="65" t="s">
        <v>5</v>
      </c>
      <c r="D289" s="41">
        <f>SUM(D290:D293)</f>
        <v>12000</v>
      </c>
      <c r="E289" s="42">
        <f t="shared" ref="E289:I289" si="101">SUM(E290:E293)</f>
        <v>12000</v>
      </c>
      <c r="F289" s="42"/>
      <c r="G289" s="42">
        <f t="shared" si="101"/>
        <v>0</v>
      </c>
      <c r="H289" s="42"/>
      <c r="I289" s="42">
        <f t="shared" si="101"/>
        <v>0</v>
      </c>
      <c r="J289" s="42"/>
      <c r="K289" s="133"/>
    </row>
    <row r="290" spans="1:11" s="13" customFormat="1" ht="45.75" x14ac:dyDescent="0.4">
      <c r="A290" s="108"/>
      <c r="B290" s="110"/>
      <c r="C290" s="65" t="s">
        <v>0</v>
      </c>
      <c r="D290" s="41">
        <f>E290+G290+I290</f>
        <v>0</v>
      </c>
      <c r="E290" s="42"/>
      <c r="F290" s="42"/>
      <c r="G290" s="42"/>
      <c r="H290" s="42"/>
      <c r="I290" s="42"/>
      <c r="J290" s="42"/>
      <c r="K290" s="133"/>
    </row>
    <row r="291" spans="1:11" s="13" customFormat="1" ht="45.75" x14ac:dyDescent="0.4">
      <c r="A291" s="108"/>
      <c r="B291" s="110"/>
      <c r="C291" s="65" t="s">
        <v>1</v>
      </c>
      <c r="D291" s="41">
        <f>E291+G291+I291</f>
        <v>12000</v>
      </c>
      <c r="E291" s="42">
        <v>12000</v>
      </c>
      <c r="F291" s="42"/>
      <c r="G291" s="42"/>
      <c r="H291" s="42"/>
      <c r="I291" s="42"/>
      <c r="J291" s="42"/>
      <c r="K291" s="133"/>
    </row>
    <row r="292" spans="1:11" s="13" customFormat="1" ht="45.75" x14ac:dyDescent="0.4">
      <c r="A292" s="108"/>
      <c r="B292" s="110"/>
      <c r="C292" s="65" t="s">
        <v>2</v>
      </c>
      <c r="D292" s="41">
        <f>E292+G292+I292</f>
        <v>0</v>
      </c>
      <c r="E292" s="42"/>
      <c r="F292" s="42"/>
      <c r="G292" s="42"/>
      <c r="H292" s="42"/>
      <c r="I292" s="42"/>
      <c r="J292" s="42"/>
      <c r="K292" s="133"/>
    </row>
    <row r="293" spans="1:11" s="13" customFormat="1" ht="45.75" x14ac:dyDescent="0.4">
      <c r="A293" s="108"/>
      <c r="B293" s="110"/>
      <c r="C293" s="65" t="s">
        <v>3</v>
      </c>
      <c r="D293" s="41">
        <f>E293+G293+I293</f>
        <v>0</v>
      </c>
      <c r="E293" s="42"/>
      <c r="F293" s="42"/>
      <c r="G293" s="42"/>
      <c r="H293" s="42"/>
      <c r="I293" s="42"/>
      <c r="J293" s="42"/>
      <c r="K293" s="133"/>
    </row>
    <row r="294" spans="1:11" s="26" customFormat="1" ht="45.75" x14ac:dyDescent="0.25">
      <c r="A294" s="124" t="s">
        <v>47</v>
      </c>
      <c r="B294" s="124"/>
      <c r="C294" s="124"/>
      <c r="D294" s="124"/>
      <c r="E294" s="124"/>
      <c r="F294" s="124"/>
      <c r="G294" s="124"/>
      <c r="H294" s="124"/>
      <c r="I294" s="124"/>
      <c r="J294" s="124"/>
      <c r="K294" s="7"/>
    </row>
    <row r="295" spans="1:11" s="26" customFormat="1" ht="45.75" x14ac:dyDescent="0.25">
      <c r="A295" s="108"/>
      <c r="B295" s="111" t="s">
        <v>272</v>
      </c>
      <c r="C295" s="111"/>
      <c r="D295" s="111"/>
      <c r="E295" s="111"/>
      <c r="F295" s="111"/>
      <c r="G295" s="111"/>
      <c r="H295" s="111"/>
      <c r="I295" s="111"/>
      <c r="J295" s="111"/>
      <c r="K295" s="7"/>
    </row>
    <row r="296" spans="1:11" s="26" customFormat="1" ht="138" customHeight="1" x14ac:dyDescent="0.25">
      <c r="A296" s="108"/>
      <c r="B296" s="110" t="s">
        <v>637</v>
      </c>
      <c r="C296" s="123" t="s">
        <v>630</v>
      </c>
      <c r="D296" s="123"/>
      <c r="E296" s="123"/>
      <c r="F296" s="123"/>
      <c r="G296" s="123"/>
      <c r="H296" s="123"/>
      <c r="I296" s="123"/>
      <c r="J296" s="123"/>
      <c r="K296" s="7"/>
    </row>
    <row r="297" spans="1:11" ht="45.75" x14ac:dyDescent="0.25">
      <c r="A297" s="108"/>
      <c r="B297" s="110"/>
      <c r="C297" s="65" t="s">
        <v>5</v>
      </c>
      <c r="D297" s="41">
        <f>SUM(D298:D301)</f>
        <v>52113.232319999996</v>
      </c>
      <c r="E297" s="42">
        <f>SUM(E298:E301)</f>
        <v>7819.69697</v>
      </c>
      <c r="F297" s="42"/>
      <c r="G297" s="42">
        <f t="shared" ref="G297:I297" si="102">SUM(G298:G301)</f>
        <v>44293.535349999998</v>
      </c>
      <c r="H297" s="42"/>
      <c r="I297" s="42">
        <f t="shared" si="102"/>
        <v>0</v>
      </c>
      <c r="J297" s="42"/>
    </row>
    <row r="298" spans="1:11" ht="45.75" x14ac:dyDescent="0.25">
      <c r="A298" s="108"/>
      <c r="B298" s="110"/>
      <c r="C298" s="65" t="s">
        <v>0</v>
      </c>
      <c r="D298" s="41">
        <f>E298+H298+J298</f>
        <v>0</v>
      </c>
      <c r="E298" s="42"/>
      <c r="F298" s="42"/>
      <c r="G298" s="42"/>
      <c r="H298" s="42"/>
      <c r="I298" s="42"/>
      <c r="J298" s="42"/>
    </row>
    <row r="299" spans="1:11" s="26" customFormat="1" ht="45.75" x14ac:dyDescent="0.25">
      <c r="A299" s="108"/>
      <c r="B299" s="110"/>
      <c r="C299" s="65" t="s">
        <v>1</v>
      </c>
      <c r="D299" s="41">
        <f>E299+G299+J299</f>
        <v>51592.1</v>
      </c>
      <c r="E299" s="42">
        <v>7741.5</v>
      </c>
      <c r="F299" s="42"/>
      <c r="G299" s="42">
        <v>43850.6</v>
      </c>
      <c r="H299" s="42"/>
      <c r="I299" s="42"/>
      <c r="J299" s="42"/>
      <c r="K299" s="7"/>
    </row>
    <row r="300" spans="1:11" ht="45.75" x14ac:dyDescent="0.25">
      <c r="A300" s="108"/>
      <c r="B300" s="110"/>
      <c r="C300" s="65" t="s">
        <v>2</v>
      </c>
      <c r="D300" s="41">
        <f>E300+G300+J300</f>
        <v>521.13232000000005</v>
      </c>
      <c r="E300" s="42">
        <v>78.196969999999993</v>
      </c>
      <c r="F300" s="42"/>
      <c r="G300" s="42">
        <v>442.93535000000003</v>
      </c>
      <c r="H300" s="42"/>
      <c r="I300" s="42"/>
      <c r="J300" s="42"/>
    </row>
    <row r="301" spans="1:11" ht="45.75" x14ac:dyDescent="0.25">
      <c r="A301" s="108"/>
      <c r="B301" s="110"/>
      <c r="C301" s="65" t="s">
        <v>3</v>
      </c>
      <c r="D301" s="41">
        <f t="shared" ref="D301" si="103">E301+H301+J301</f>
        <v>0</v>
      </c>
      <c r="E301" s="42"/>
      <c r="F301" s="42"/>
      <c r="G301" s="42"/>
      <c r="H301" s="42"/>
      <c r="I301" s="42"/>
      <c r="J301" s="42"/>
    </row>
    <row r="302" spans="1:11" ht="45.75" x14ac:dyDescent="0.25">
      <c r="A302" s="124" t="s">
        <v>47</v>
      </c>
      <c r="B302" s="124"/>
      <c r="C302" s="124"/>
      <c r="D302" s="124"/>
      <c r="E302" s="124"/>
      <c r="F302" s="124"/>
      <c r="G302" s="124"/>
      <c r="H302" s="124"/>
      <c r="I302" s="124"/>
      <c r="J302" s="124"/>
    </row>
    <row r="303" spans="1:11" ht="108.75" customHeight="1" x14ac:dyDescent="0.25">
      <c r="A303" s="108"/>
      <c r="B303" s="111" t="s">
        <v>272</v>
      </c>
      <c r="C303" s="111"/>
      <c r="D303" s="111"/>
      <c r="E303" s="111"/>
      <c r="F303" s="111"/>
      <c r="G303" s="111"/>
      <c r="H303" s="111"/>
      <c r="I303" s="111"/>
      <c r="J303" s="111"/>
    </row>
    <row r="304" spans="1:11" ht="117" customHeight="1" x14ac:dyDescent="0.25">
      <c r="A304" s="108"/>
      <c r="B304" s="110" t="s">
        <v>638</v>
      </c>
      <c r="C304" s="123" t="s">
        <v>631</v>
      </c>
      <c r="D304" s="123"/>
      <c r="E304" s="123"/>
      <c r="F304" s="123"/>
      <c r="G304" s="123"/>
      <c r="H304" s="123"/>
      <c r="I304" s="123"/>
      <c r="J304" s="123"/>
    </row>
    <row r="305" spans="1:10" ht="45.75" x14ac:dyDescent="0.25">
      <c r="A305" s="108"/>
      <c r="B305" s="110"/>
      <c r="C305" s="65" t="s">
        <v>5</v>
      </c>
      <c r="D305" s="41">
        <f>SUM(D306:D309)</f>
        <v>245786.53</v>
      </c>
      <c r="E305" s="42">
        <f t="shared" ref="E305:I305" si="104">SUM(E306:E309)</f>
        <v>117179.65000000001</v>
      </c>
      <c r="F305" s="42"/>
      <c r="G305" s="42">
        <f t="shared" si="104"/>
        <v>128606.88</v>
      </c>
      <c r="H305" s="42"/>
      <c r="I305" s="42">
        <f t="shared" si="104"/>
        <v>0</v>
      </c>
      <c r="J305" s="42"/>
    </row>
    <row r="306" spans="1:10" ht="45.75" x14ac:dyDescent="0.25">
      <c r="A306" s="108"/>
      <c r="B306" s="110"/>
      <c r="C306" s="65" t="s">
        <v>0</v>
      </c>
      <c r="D306" s="41">
        <f>E306+H306+J306</f>
        <v>0</v>
      </c>
      <c r="E306" s="42"/>
      <c r="F306" s="42"/>
      <c r="G306" s="42"/>
      <c r="H306" s="42"/>
      <c r="I306" s="42"/>
      <c r="J306" s="42"/>
    </row>
    <row r="307" spans="1:10" ht="45.75" x14ac:dyDescent="0.25">
      <c r="A307" s="108"/>
      <c r="B307" s="110"/>
      <c r="C307" s="65" t="s">
        <v>1</v>
      </c>
      <c r="D307" s="41">
        <f>E307+G307+J307</f>
        <v>243328.66</v>
      </c>
      <c r="E307" s="42">
        <v>116007.85</v>
      </c>
      <c r="F307" s="42"/>
      <c r="G307" s="42">
        <v>127320.81</v>
      </c>
      <c r="H307" s="42"/>
      <c r="I307" s="42"/>
      <c r="J307" s="42"/>
    </row>
    <row r="308" spans="1:10" ht="45.75" x14ac:dyDescent="0.25">
      <c r="A308" s="108"/>
      <c r="B308" s="110"/>
      <c r="C308" s="65" t="s">
        <v>2</v>
      </c>
      <c r="D308" s="41">
        <f>E308+G308+J308</f>
        <v>2457.87</v>
      </c>
      <c r="E308" s="42">
        <v>1171.8</v>
      </c>
      <c r="F308" s="42"/>
      <c r="G308" s="42">
        <v>1286.07</v>
      </c>
      <c r="H308" s="42"/>
      <c r="I308" s="42"/>
      <c r="J308" s="42"/>
    </row>
    <row r="309" spans="1:10" ht="45.75" x14ac:dyDescent="0.25">
      <c r="A309" s="108"/>
      <c r="B309" s="110"/>
      <c r="C309" s="65" t="s">
        <v>3</v>
      </c>
      <c r="D309" s="41">
        <f t="shared" ref="D309" si="105">E309+H309+J309</f>
        <v>0</v>
      </c>
      <c r="E309" s="42"/>
      <c r="F309" s="42"/>
      <c r="G309" s="42"/>
      <c r="H309" s="42"/>
      <c r="I309" s="42"/>
      <c r="J309" s="42"/>
    </row>
    <row r="310" spans="1:10" ht="45.75" x14ac:dyDescent="0.25">
      <c r="A310" s="124" t="s">
        <v>47</v>
      </c>
      <c r="B310" s="124"/>
      <c r="C310" s="124"/>
      <c r="D310" s="124"/>
      <c r="E310" s="124"/>
      <c r="F310" s="124"/>
      <c r="G310" s="124"/>
      <c r="H310" s="124"/>
      <c r="I310" s="124"/>
      <c r="J310" s="124"/>
    </row>
    <row r="311" spans="1:10" ht="123.75" customHeight="1" x14ac:dyDescent="0.25">
      <c r="A311" s="108"/>
      <c r="B311" s="111" t="s">
        <v>191</v>
      </c>
      <c r="C311" s="111"/>
      <c r="D311" s="111"/>
      <c r="E311" s="111"/>
      <c r="F311" s="111"/>
      <c r="G311" s="111"/>
      <c r="H311" s="111"/>
      <c r="I311" s="111"/>
      <c r="J311" s="111"/>
    </row>
    <row r="312" spans="1:10" ht="99" customHeight="1" x14ac:dyDescent="0.25">
      <c r="A312" s="108"/>
      <c r="B312" s="110" t="s">
        <v>639</v>
      </c>
      <c r="C312" s="123" t="s">
        <v>632</v>
      </c>
      <c r="D312" s="123"/>
      <c r="E312" s="123"/>
      <c r="F312" s="123"/>
      <c r="G312" s="123"/>
      <c r="H312" s="123"/>
      <c r="I312" s="123"/>
      <c r="J312" s="123"/>
    </row>
    <row r="313" spans="1:10" ht="45.75" x14ac:dyDescent="0.25">
      <c r="A313" s="108"/>
      <c r="B313" s="110"/>
      <c r="C313" s="65" t="s">
        <v>5</v>
      </c>
      <c r="D313" s="41">
        <f>SUM(D314:D317)</f>
        <v>106320.59596000001</v>
      </c>
      <c r="E313" s="42">
        <f t="shared" ref="E313:I313" si="106">SUM(E314:E317)</f>
        <v>74868.373739999995</v>
      </c>
      <c r="F313" s="42"/>
      <c r="G313" s="42">
        <f t="shared" si="106"/>
        <v>31452.22222</v>
      </c>
      <c r="H313" s="42"/>
      <c r="I313" s="42">
        <f t="shared" si="106"/>
        <v>0</v>
      </c>
      <c r="J313" s="42"/>
    </row>
    <row r="314" spans="1:10" ht="45.75" x14ac:dyDescent="0.25">
      <c r="A314" s="108"/>
      <c r="B314" s="110"/>
      <c r="C314" s="65" t="s">
        <v>0</v>
      </c>
      <c r="D314" s="41">
        <f>E314+H314+J314</f>
        <v>0</v>
      </c>
      <c r="E314" s="42"/>
      <c r="F314" s="42"/>
      <c r="G314" s="42"/>
      <c r="H314" s="42"/>
      <c r="I314" s="42"/>
      <c r="J314" s="42"/>
    </row>
    <row r="315" spans="1:10" ht="45.75" x14ac:dyDescent="0.25">
      <c r="A315" s="108"/>
      <c r="B315" s="110"/>
      <c r="C315" s="65" t="s">
        <v>1</v>
      </c>
      <c r="D315" s="41">
        <f>E315+G315+J315</f>
        <v>105257.39</v>
      </c>
      <c r="E315" s="42">
        <v>74119.69</v>
      </c>
      <c r="F315" s="42"/>
      <c r="G315" s="42">
        <v>31137.7</v>
      </c>
      <c r="H315" s="42"/>
      <c r="I315" s="42"/>
      <c r="J315" s="42"/>
    </row>
    <row r="316" spans="1:10" ht="45.75" x14ac:dyDescent="0.25">
      <c r="A316" s="108"/>
      <c r="B316" s="110"/>
      <c r="C316" s="65" t="s">
        <v>2</v>
      </c>
      <c r="D316" s="41">
        <f>E316+G316+J316</f>
        <v>1063.20596</v>
      </c>
      <c r="E316" s="42">
        <v>748.68373999999994</v>
      </c>
      <c r="F316" s="42"/>
      <c r="G316" s="42">
        <v>314.52222</v>
      </c>
      <c r="H316" s="42"/>
      <c r="I316" s="42"/>
      <c r="J316" s="42"/>
    </row>
    <row r="317" spans="1:10" ht="45.75" x14ac:dyDescent="0.25">
      <c r="A317" s="108"/>
      <c r="B317" s="110"/>
      <c r="C317" s="65" t="s">
        <v>3</v>
      </c>
      <c r="D317" s="41">
        <f t="shared" ref="D317" si="107">E317+H317+J317</f>
        <v>0</v>
      </c>
      <c r="E317" s="42"/>
      <c r="F317" s="42"/>
      <c r="G317" s="42"/>
      <c r="H317" s="42"/>
      <c r="I317" s="42"/>
      <c r="J317" s="42"/>
    </row>
    <row r="318" spans="1:10" ht="45.75" x14ac:dyDescent="0.25">
      <c r="A318" s="124" t="s">
        <v>47</v>
      </c>
      <c r="B318" s="124"/>
      <c r="C318" s="124"/>
      <c r="D318" s="124"/>
      <c r="E318" s="124"/>
      <c r="F318" s="124"/>
      <c r="G318" s="124"/>
      <c r="H318" s="124"/>
      <c r="I318" s="124"/>
      <c r="J318" s="124"/>
    </row>
    <row r="319" spans="1:10" ht="108.75" customHeight="1" x14ac:dyDescent="0.25">
      <c r="A319" s="108"/>
      <c r="B319" s="111" t="s">
        <v>191</v>
      </c>
      <c r="C319" s="111"/>
      <c r="D319" s="111"/>
      <c r="E319" s="111"/>
      <c r="F319" s="111"/>
      <c r="G319" s="111"/>
      <c r="H319" s="111"/>
      <c r="I319" s="111"/>
      <c r="J319" s="111"/>
    </row>
    <row r="320" spans="1:10" ht="105" customHeight="1" x14ac:dyDescent="0.25">
      <c r="A320" s="108"/>
      <c r="B320" s="110" t="s">
        <v>640</v>
      </c>
      <c r="C320" s="123" t="s">
        <v>633</v>
      </c>
      <c r="D320" s="123"/>
      <c r="E320" s="123"/>
      <c r="F320" s="123"/>
      <c r="G320" s="123"/>
      <c r="H320" s="123"/>
      <c r="I320" s="123"/>
      <c r="J320" s="123"/>
    </row>
    <row r="321" spans="1:10" ht="45.75" x14ac:dyDescent="0.25">
      <c r="A321" s="108"/>
      <c r="B321" s="110"/>
      <c r="C321" s="65" t="s">
        <v>5</v>
      </c>
      <c r="D321" s="41">
        <f>SUM(D322:D325)</f>
        <v>136551.72727000003</v>
      </c>
      <c r="E321" s="42">
        <f t="shared" ref="E321:I321" si="108">SUM(E322:E325)</f>
        <v>66937.121209999998</v>
      </c>
      <c r="F321" s="42"/>
      <c r="G321" s="42">
        <f t="shared" si="108"/>
        <v>69614.606060000006</v>
      </c>
      <c r="H321" s="42"/>
      <c r="I321" s="42">
        <f t="shared" si="108"/>
        <v>0</v>
      </c>
      <c r="J321" s="42"/>
    </row>
    <row r="322" spans="1:10" ht="45.75" x14ac:dyDescent="0.25">
      <c r="A322" s="108"/>
      <c r="B322" s="110"/>
      <c r="C322" s="65" t="s">
        <v>0</v>
      </c>
      <c r="D322" s="41">
        <f>E322+H322+J322</f>
        <v>0</v>
      </c>
      <c r="E322" s="42"/>
      <c r="F322" s="42"/>
      <c r="G322" s="42"/>
      <c r="H322" s="42"/>
      <c r="I322" s="42"/>
      <c r="J322" s="42"/>
    </row>
    <row r="323" spans="1:10" ht="45.75" x14ac:dyDescent="0.25">
      <c r="A323" s="108"/>
      <c r="B323" s="110"/>
      <c r="C323" s="65" t="s">
        <v>1</v>
      </c>
      <c r="D323" s="41">
        <f>E323+G323+J323</f>
        <v>135186.21000000002</v>
      </c>
      <c r="E323" s="42">
        <v>66267.75</v>
      </c>
      <c r="F323" s="42"/>
      <c r="G323" s="42">
        <v>68918.460000000006</v>
      </c>
      <c r="H323" s="42"/>
      <c r="I323" s="42"/>
      <c r="J323" s="42"/>
    </row>
    <row r="324" spans="1:10" ht="45.75" x14ac:dyDescent="0.25">
      <c r="A324" s="108"/>
      <c r="B324" s="110"/>
      <c r="C324" s="65" t="s">
        <v>2</v>
      </c>
      <c r="D324" s="41">
        <f>E324+G324+J324</f>
        <v>1365.5172700000001</v>
      </c>
      <c r="E324" s="42">
        <v>669.37121000000002</v>
      </c>
      <c r="F324" s="42"/>
      <c r="G324" s="42">
        <v>696.14606000000003</v>
      </c>
      <c r="H324" s="42"/>
      <c r="I324" s="42"/>
      <c r="J324" s="42"/>
    </row>
    <row r="325" spans="1:10" ht="45.75" x14ac:dyDescent="0.25">
      <c r="A325" s="108"/>
      <c r="B325" s="110"/>
      <c r="C325" s="65" t="s">
        <v>3</v>
      </c>
      <c r="D325" s="41">
        <f t="shared" ref="D325" si="109">E325+H325+J325</f>
        <v>0</v>
      </c>
      <c r="E325" s="42"/>
      <c r="F325" s="42"/>
      <c r="G325" s="42"/>
      <c r="H325" s="42"/>
      <c r="I325" s="42"/>
      <c r="J325" s="42"/>
    </row>
    <row r="326" spans="1:10" ht="45.75" x14ac:dyDescent="0.25">
      <c r="A326" s="124" t="s">
        <v>47</v>
      </c>
      <c r="B326" s="124"/>
      <c r="C326" s="124"/>
      <c r="D326" s="124"/>
      <c r="E326" s="124"/>
      <c r="F326" s="124"/>
      <c r="G326" s="124"/>
      <c r="H326" s="124"/>
      <c r="I326" s="124"/>
      <c r="J326" s="124"/>
    </row>
    <row r="327" spans="1:10" ht="45.75" x14ac:dyDescent="0.25">
      <c r="A327" s="108"/>
      <c r="B327" s="111" t="s">
        <v>191</v>
      </c>
      <c r="C327" s="111"/>
      <c r="D327" s="111"/>
      <c r="E327" s="111"/>
      <c r="F327" s="111"/>
      <c r="G327" s="111"/>
      <c r="H327" s="111"/>
      <c r="I327" s="111"/>
      <c r="J327" s="111"/>
    </row>
    <row r="328" spans="1:10" ht="90" customHeight="1" x14ac:dyDescent="0.25">
      <c r="A328" s="108"/>
      <c r="B328" s="110" t="s">
        <v>641</v>
      </c>
      <c r="C328" s="123" t="s">
        <v>634</v>
      </c>
      <c r="D328" s="123"/>
      <c r="E328" s="123"/>
      <c r="F328" s="123"/>
      <c r="G328" s="123"/>
      <c r="H328" s="123"/>
      <c r="I328" s="123"/>
      <c r="J328" s="123"/>
    </row>
    <row r="329" spans="1:10" ht="45.75" x14ac:dyDescent="0.25">
      <c r="A329" s="108"/>
      <c r="B329" s="110"/>
      <c r="C329" s="65" t="s">
        <v>5</v>
      </c>
      <c r="D329" s="41">
        <f>SUM(D330:D333)</f>
        <v>96091.14</v>
      </c>
      <c r="E329" s="42">
        <f t="shared" ref="E329:I329" si="110">SUM(E330:E333)</f>
        <v>96091.14</v>
      </c>
      <c r="F329" s="42"/>
      <c r="G329" s="42">
        <f t="shared" si="110"/>
        <v>0</v>
      </c>
      <c r="H329" s="42"/>
      <c r="I329" s="42">
        <f t="shared" si="110"/>
        <v>0</v>
      </c>
      <c r="J329" s="42"/>
    </row>
    <row r="330" spans="1:10" ht="45.75" x14ac:dyDescent="0.25">
      <c r="A330" s="108"/>
      <c r="B330" s="110"/>
      <c r="C330" s="65" t="s">
        <v>0</v>
      </c>
      <c r="D330" s="41">
        <f>E330+H330+J330</f>
        <v>0</v>
      </c>
      <c r="E330" s="42"/>
      <c r="F330" s="42"/>
      <c r="G330" s="42"/>
      <c r="H330" s="42"/>
      <c r="I330" s="42"/>
      <c r="J330" s="42"/>
    </row>
    <row r="331" spans="1:10" ht="45.75" x14ac:dyDescent="0.25">
      <c r="A331" s="108"/>
      <c r="B331" s="110"/>
      <c r="C331" s="65" t="s">
        <v>1</v>
      </c>
      <c r="D331" s="41">
        <f t="shared" ref="D331:D333" si="111">E331+H331+J331</f>
        <v>96091.14</v>
      </c>
      <c r="E331" s="42">
        <v>96091.14</v>
      </c>
      <c r="F331" s="42"/>
      <c r="G331" s="42"/>
      <c r="H331" s="42"/>
      <c r="I331" s="42"/>
      <c r="J331" s="42"/>
    </row>
    <row r="332" spans="1:10" ht="45.75" x14ac:dyDescent="0.25">
      <c r="A332" s="108"/>
      <c r="B332" s="110"/>
      <c r="C332" s="65" t="s">
        <v>2</v>
      </c>
      <c r="D332" s="41">
        <f t="shared" si="111"/>
        <v>0</v>
      </c>
      <c r="E332" s="42"/>
      <c r="F332" s="42"/>
      <c r="G332" s="42"/>
      <c r="H332" s="42"/>
      <c r="I332" s="42"/>
      <c r="J332" s="42"/>
    </row>
    <row r="333" spans="1:10" ht="45.75" x14ac:dyDescent="0.25">
      <c r="A333" s="108"/>
      <c r="B333" s="110"/>
      <c r="C333" s="65" t="s">
        <v>3</v>
      </c>
      <c r="D333" s="41">
        <f t="shared" si="111"/>
        <v>0</v>
      </c>
      <c r="E333" s="42"/>
      <c r="F333" s="42"/>
      <c r="G333" s="42"/>
      <c r="H333" s="42"/>
      <c r="I333" s="42"/>
      <c r="J333" s="42"/>
    </row>
    <row r="334" spans="1:10" ht="45.75" x14ac:dyDescent="0.25">
      <c r="A334" s="124" t="s">
        <v>47</v>
      </c>
      <c r="B334" s="124"/>
      <c r="C334" s="124"/>
      <c r="D334" s="124"/>
      <c r="E334" s="124"/>
      <c r="F334" s="124"/>
      <c r="G334" s="124"/>
      <c r="H334" s="124"/>
      <c r="I334" s="124"/>
      <c r="J334" s="124"/>
    </row>
    <row r="335" spans="1:10" ht="45.75" x14ac:dyDescent="0.25">
      <c r="A335" s="108"/>
      <c r="B335" s="111" t="s">
        <v>191</v>
      </c>
      <c r="C335" s="111"/>
      <c r="D335" s="111"/>
      <c r="E335" s="111"/>
      <c r="F335" s="111"/>
      <c r="G335" s="111"/>
      <c r="H335" s="111"/>
      <c r="I335" s="111"/>
      <c r="J335" s="111"/>
    </row>
    <row r="336" spans="1:10" ht="141" customHeight="1" x14ac:dyDescent="0.25">
      <c r="A336" s="108"/>
      <c r="B336" s="110" t="s">
        <v>642</v>
      </c>
      <c r="C336" s="123" t="s">
        <v>635</v>
      </c>
      <c r="D336" s="123"/>
      <c r="E336" s="123"/>
      <c r="F336" s="123"/>
      <c r="G336" s="123"/>
      <c r="H336" s="123"/>
      <c r="I336" s="123"/>
      <c r="J336" s="123"/>
    </row>
    <row r="337" spans="1:10" ht="45.75" x14ac:dyDescent="0.25">
      <c r="A337" s="108"/>
      <c r="B337" s="110"/>
      <c r="C337" s="65" t="s">
        <v>5</v>
      </c>
      <c r="D337" s="41">
        <f>SUM(D338:D341)</f>
        <v>368831.98</v>
      </c>
      <c r="E337" s="42">
        <f t="shared" ref="E337:I337" si="112">SUM(E338:E341)</f>
        <v>179832.37</v>
      </c>
      <c r="F337" s="42"/>
      <c r="G337" s="42">
        <f t="shared" si="112"/>
        <v>188999.61</v>
      </c>
      <c r="H337" s="42"/>
      <c r="I337" s="42">
        <f t="shared" si="112"/>
        <v>0</v>
      </c>
      <c r="J337" s="42"/>
    </row>
    <row r="338" spans="1:10" ht="45.75" x14ac:dyDescent="0.25">
      <c r="A338" s="108"/>
      <c r="B338" s="110"/>
      <c r="C338" s="65" t="s">
        <v>0</v>
      </c>
      <c r="D338" s="41">
        <f>E338+H338+J338</f>
        <v>0</v>
      </c>
      <c r="E338" s="42"/>
      <c r="F338" s="42"/>
      <c r="G338" s="42"/>
      <c r="H338" s="42"/>
      <c r="I338" s="42"/>
      <c r="J338" s="42"/>
    </row>
    <row r="339" spans="1:10" ht="45.75" x14ac:dyDescent="0.25">
      <c r="A339" s="108"/>
      <c r="B339" s="110"/>
      <c r="C339" s="65" t="s">
        <v>1</v>
      </c>
      <c r="D339" s="41">
        <f>E339+G339+J339</f>
        <v>368831.98</v>
      </c>
      <c r="E339" s="42">
        <v>179832.37</v>
      </c>
      <c r="F339" s="42"/>
      <c r="G339" s="42">
        <v>188999.61</v>
      </c>
      <c r="H339" s="43"/>
      <c r="I339" s="42"/>
      <c r="J339" s="42"/>
    </row>
    <row r="340" spans="1:10" ht="45.75" x14ac:dyDescent="0.25">
      <c r="A340" s="108"/>
      <c r="B340" s="110"/>
      <c r="C340" s="65" t="s">
        <v>2</v>
      </c>
      <c r="D340" s="41">
        <f t="shared" ref="D340:D341" si="113">E340+H340+J340</f>
        <v>0</v>
      </c>
      <c r="E340" s="42"/>
      <c r="F340" s="42"/>
      <c r="G340" s="42"/>
      <c r="H340" s="42"/>
      <c r="I340" s="42"/>
      <c r="J340" s="42"/>
    </row>
    <row r="341" spans="1:10" ht="45.75" x14ac:dyDescent="0.25">
      <c r="A341" s="108"/>
      <c r="B341" s="110"/>
      <c r="C341" s="65" t="s">
        <v>3</v>
      </c>
      <c r="D341" s="41">
        <f t="shared" si="113"/>
        <v>0</v>
      </c>
      <c r="E341" s="42"/>
      <c r="F341" s="42"/>
      <c r="G341" s="42"/>
      <c r="H341" s="42"/>
      <c r="I341" s="42"/>
      <c r="J341" s="42"/>
    </row>
    <row r="342" spans="1:10" ht="45.75" x14ac:dyDescent="0.25">
      <c r="A342" s="124" t="s">
        <v>47</v>
      </c>
      <c r="B342" s="124"/>
      <c r="C342" s="124"/>
      <c r="D342" s="124"/>
      <c r="E342" s="124"/>
      <c r="F342" s="124"/>
      <c r="G342" s="124"/>
      <c r="H342" s="124"/>
      <c r="I342" s="124"/>
      <c r="J342" s="124"/>
    </row>
    <row r="343" spans="1:10" ht="120.75" customHeight="1" x14ac:dyDescent="0.25">
      <c r="A343" s="108"/>
      <c r="B343" s="111" t="s">
        <v>191</v>
      </c>
      <c r="C343" s="111"/>
      <c r="D343" s="111"/>
      <c r="E343" s="111"/>
      <c r="F343" s="111"/>
      <c r="G343" s="111"/>
      <c r="H343" s="111"/>
      <c r="I343" s="111"/>
      <c r="J343" s="111"/>
    </row>
    <row r="344" spans="1:10" ht="75" customHeight="1" x14ac:dyDescent="0.25">
      <c r="A344" s="108"/>
      <c r="B344" s="110" t="s">
        <v>643</v>
      </c>
      <c r="C344" s="123" t="s">
        <v>636</v>
      </c>
      <c r="D344" s="123"/>
      <c r="E344" s="123"/>
      <c r="F344" s="123"/>
      <c r="G344" s="123"/>
      <c r="H344" s="123"/>
      <c r="I344" s="123"/>
      <c r="J344" s="123"/>
    </row>
    <row r="345" spans="1:10" ht="45.75" x14ac:dyDescent="0.25">
      <c r="A345" s="108"/>
      <c r="B345" s="110"/>
      <c r="C345" s="65" t="s">
        <v>5</v>
      </c>
      <c r="D345" s="41">
        <f>SUM(D346:D349)</f>
        <v>424641.31041000003</v>
      </c>
      <c r="E345" s="42">
        <f t="shared" ref="E345:I345" si="114">SUM(E346:E349)</f>
        <v>223859.89092999999</v>
      </c>
      <c r="F345" s="42"/>
      <c r="G345" s="42">
        <f t="shared" si="114"/>
        <v>200781.41948000001</v>
      </c>
      <c r="H345" s="42"/>
      <c r="I345" s="42">
        <f t="shared" si="114"/>
        <v>0</v>
      </c>
      <c r="J345" s="42"/>
    </row>
    <row r="346" spans="1:10" ht="45.75" x14ac:dyDescent="0.25">
      <c r="A346" s="108"/>
      <c r="B346" s="110"/>
      <c r="C346" s="65" t="s">
        <v>0</v>
      </c>
      <c r="D346" s="41">
        <f>E346+H346+J346</f>
        <v>0</v>
      </c>
      <c r="E346" s="42"/>
      <c r="F346" s="42"/>
      <c r="G346" s="42"/>
      <c r="H346" s="42"/>
      <c r="I346" s="42"/>
      <c r="J346" s="42"/>
    </row>
    <row r="347" spans="1:10" ht="45.75" x14ac:dyDescent="0.25">
      <c r="A347" s="108"/>
      <c r="B347" s="110"/>
      <c r="C347" s="65" t="s">
        <v>1</v>
      </c>
      <c r="D347" s="41">
        <f>E347+G347+J347</f>
        <v>420394.89731000003</v>
      </c>
      <c r="E347" s="42">
        <v>221621.29201999999</v>
      </c>
      <c r="F347" s="42"/>
      <c r="G347" s="42">
        <v>198773.60529000001</v>
      </c>
      <c r="H347" s="42"/>
      <c r="I347" s="42"/>
      <c r="J347" s="42"/>
    </row>
    <row r="348" spans="1:10" ht="45.75" x14ac:dyDescent="0.25">
      <c r="A348" s="108"/>
      <c r="B348" s="110"/>
      <c r="C348" s="65" t="s">
        <v>2</v>
      </c>
      <c r="D348" s="41">
        <f>E348+G348+J348</f>
        <v>4246.4130999999998</v>
      </c>
      <c r="E348" s="42">
        <v>2238.5989100000002</v>
      </c>
      <c r="F348" s="42"/>
      <c r="G348" s="42">
        <v>2007.8141900000001</v>
      </c>
      <c r="H348" s="42"/>
      <c r="I348" s="42"/>
      <c r="J348" s="42"/>
    </row>
    <row r="349" spans="1:10" ht="45.75" x14ac:dyDescent="0.25">
      <c r="A349" s="108"/>
      <c r="B349" s="110"/>
      <c r="C349" s="65" t="s">
        <v>3</v>
      </c>
      <c r="D349" s="41">
        <f t="shared" ref="D349" si="115">E349+H349+J349</f>
        <v>0</v>
      </c>
      <c r="E349" s="42"/>
      <c r="F349" s="42"/>
      <c r="G349" s="42"/>
      <c r="H349" s="42"/>
      <c r="I349" s="42"/>
      <c r="J349" s="42"/>
    </row>
    <row r="350" spans="1:10" ht="105" customHeight="1" x14ac:dyDescent="0.25">
      <c r="A350" s="113" t="s">
        <v>138</v>
      </c>
      <c r="B350" s="125" t="s">
        <v>201</v>
      </c>
      <c r="C350" s="125"/>
      <c r="D350" s="125"/>
      <c r="E350" s="125"/>
      <c r="F350" s="125"/>
      <c r="G350" s="125"/>
      <c r="H350" s="125"/>
      <c r="I350" s="125"/>
      <c r="J350" s="125"/>
    </row>
    <row r="351" spans="1:10" ht="45" x14ac:dyDescent="0.6">
      <c r="A351" s="113"/>
      <c r="B351" s="112" t="s">
        <v>5</v>
      </c>
      <c r="C351" s="112"/>
      <c r="D351" s="40">
        <f>SUM(D352:D355)</f>
        <v>1906196.8650916689</v>
      </c>
      <c r="E351" s="40">
        <f t="shared" ref="E351:I351" si="116">SUM(E352:E355)</f>
        <v>605641.19806607778</v>
      </c>
      <c r="F351" s="40"/>
      <c r="G351" s="40">
        <f t="shared" si="116"/>
        <v>888502.61512178357</v>
      </c>
      <c r="H351" s="40"/>
      <c r="I351" s="40">
        <f t="shared" si="116"/>
        <v>412053.05190380767</v>
      </c>
      <c r="J351" s="40"/>
    </row>
    <row r="352" spans="1:10" ht="45" x14ac:dyDescent="0.6">
      <c r="A352" s="113"/>
      <c r="B352" s="112" t="s">
        <v>0</v>
      </c>
      <c r="C352" s="112"/>
      <c r="D352" s="40">
        <f>E352+G352+I352</f>
        <v>0</v>
      </c>
      <c r="E352" s="40">
        <f>E360+E368+E376+E384+E392+E400+E408+E416+E424+E432</f>
        <v>0</v>
      </c>
      <c r="F352" s="40"/>
      <c r="G352" s="40">
        <f t="shared" ref="G352:I352" si="117">G360+G368+G376+G384+G392+G400+G408+G416+G424+G432</f>
        <v>0</v>
      </c>
      <c r="H352" s="40"/>
      <c r="I352" s="40">
        <f t="shared" si="117"/>
        <v>0</v>
      </c>
      <c r="J352" s="40"/>
    </row>
    <row r="353" spans="1:10" ht="45" x14ac:dyDescent="0.6">
      <c r="A353" s="113"/>
      <c r="B353" s="112" t="s">
        <v>1</v>
      </c>
      <c r="C353" s="112"/>
      <c r="D353" s="40">
        <f t="shared" ref="D353:D355" si="118">E353+G353+I353</f>
        <v>1895121.366378</v>
      </c>
      <c r="E353" s="40">
        <f>E361+E369+E377+E385+E393+E401+E409+E417+E425+E433</f>
        <v>599834.36144799995</v>
      </c>
      <c r="F353" s="40"/>
      <c r="G353" s="40">
        <f t="shared" ref="E353:I355" si="119">G361+G369+G377+G385+G393+G401+G409+G417+G425+G433</f>
        <v>884200.37997000001</v>
      </c>
      <c r="H353" s="40"/>
      <c r="I353" s="40">
        <f t="shared" si="119"/>
        <v>411086.62496000004</v>
      </c>
      <c r="J353" s="40"/>
    </row>
    <row r="354" spans="1:10" ht="45" x14ac:dyDescent="0.6">
      <c r="A354" s="113"/>
      <c r="B354" s="112" t="s">
        <v>2</v>
      </c>
      <c r="C354" s="112"/>
      <c r="D354" s="40">
        <f t="shared" si="118"/>
        <v>11075.498713668971</v>
      </c>
      <c r="E354" s="40">
        <f t="shared" si="119"/>
        <v>5806.8366180777884</v>
      </c>
      <c r="F354" s="40"/>
      <c r="G354" s="40">
        <f t="shared" si="119"/>
        <v>4302.2351517835668</v>
      </c>
      <c r="H354" s="40"/>
      <c r="I354" s="40">
        <f t="shared" si="119"/>
        <v>966.42694380761532</v>
      </c>
      <c r="J354" s="40"/>
    </row>
    <row r="355" spans="1:10" ht="45" x14ac:dyDescent="0.6">
      <c r="A355" s="113"/>
      <c r="B355" s="112" t="s">
        <v>3</v>
      </c>
      <c r="C355" s="112"/>
      <c r="D355" s="40">
        <f t="shared" si="118"/>
        <v>0</v>
      </c>
      <c r="E355" s="40">
        <f t="shared" si="119"/>
        <v>0</v>
      </c>
      <c r="F355" s="40"/>
      <c r="G355" s="40">
        <f t="shared" si="119"/>
        <v>0</v>
      </c>
      <c r="H355" s="40"/>
      <c r="I355" s="40">
        <f t="shared" si="119"/>
        <v>0</v>
      </c>
      <c r="J355" s="40"/>
    </row>
    <row r="356" spans="1:10" ht="45.75" x14ac:dyDescent="0.25">
      <c r="A356" s="124" t="s">
        <v>73</v>
      </c>
      <c r="B356" s="124"/>
      <c r="C356" s="124"/>
      <c r="D356" s="124"/>
      <c r="E356" s="124"/>
      <c r="F356" s="124"/>
      <c r="G356" s="124"/>
      <c r="H356" s="124"/>
      <c r="I356" s="124"/>
      <c r="J356" s="124"/>
    </row>
    <row r="357" spans="1:10" ht="147.75" customHeight="1" x14ac:dyDescent="0.25">
      <c r="A357" s="108"/>
      <c r="B357" s="111" t="s">
        <v>84</v>
      </c>
      <c r="C357" s="111"/>
      <c r="D357" s="111"/>
      <c r="E357" s="111"/>
      <c r="F357" s="111"/>
      <c r="G357" s="111"/>
      <c r="H357" s="111"/>
      <c r="I357" s="111"/>
      <c r="J357" s="111"/>
    </row>
    <row r="358" spans="1:10" ht="144" customHeight="1" x14ac:dyDescent="0.25">
      <c r="A358" s="108"/>
      <c r="B358" s="110" t="s">
        <v>139</v>
      </c>
      <c r="C358" s="123" t="s">
        <v>568</v>
      </c>
      <c r="D358" s="123"/>
      <c r="E358" s="123"/>
      <c r="F358" s="123"/>
      <c r="G358" s="123"/>
      <c r="H358" s="123"/>
      <c r="I358" s="123"/>
      <c r="J358" s="123"/>
    </row>
    <row r="359" spans="1:10" ht="45.75" x14ac:dyDescent="0.25">
      <c r="A359" s="108"/>
      <c r="B359" s="110"/>
      <c r="C359" s="65" t="s">
        <v>5</v>
      </c>
      <c r="D359" s="41">
        <f t="shared" ref="D359" si="120">SUM(D360:D363)</f>
        <v>98527.054108216427</v>
      </c>
      <c r="E359" s="42">
        <f>SUM(E360:E363)</f>
        <v>37883.767535070139</v>
      </c>
      <c r="F359" s="42"/>
      <c r="G359" s="42">
        <f>SUM(G360:G363)</f>
        <v>60643.286573146295</v>
      </c>
      <c r="H359" s="42"/>
      <c r="I359" s="42">
        <f>SUM(I360:I363)</f>
        <v>0</v>
      </c>
      <c r="J359" s="42"/>
    </row>
    <row r="360" spans="1:10" ht="45.75" x14ac:dyDescent="0.25">
      <c r="A360" s="108"/>
      <c r="B360" s="110"/>
      <c r="C360" s="65" t="s">
        <v>0</v>
      </c>
      <c r="D360" s="41"/>
      <c r="E360" s="42"/>
      <c r="F360" s="42"/>
      <c r="G360" s="42"/>
      <c r="H360" s="42"/>
      <c r="I360" s="42"/>
      <c r="J360" s="42"/>
    </row>
    <row r="361" spans="1:10" ht="45.75" x14ac:dyDescent="0.25">
      <c r="A361" s="108"/>
      <c r="B361" s="110"/>
      <c r="C361" s="65" t="s">
        <v>1</v>
      </c>
      <c r="D361" s="41">
        <f>E361+G361+I361</f>
        <v>98330</v>
      </c>
      <c r="E361" s="42">
        <v>37808</v>
      </c>
      <c r="F361" s="42"/>
      <c r="G361" s="42">
        <v>60522</v>
      </c>
      <c r="H361" s="42"/>
      <c r="I361" s="42"/>
      <c r="J361" s="42"/>
    </row>
    <row r="362" spans="1:10" ht="45.75" x14ac:dyDescent="0.25">
      <c r="A362" s="108"/>
      <c r="B362" s="110"/>
      <c r="C362" s="65" t="s">
        <v>2</v>
      </c>
      <c r="D362" s="41">
        <f>E362+G362+I362</f>
        <v>197.05410821643289</v>
      </c>
      <c r="E362" s="42">
        <v>75.767535070140283</v>
      </c>
      <c r="F362" s="42"/>
      <c r="G362" s="42">
        <v>121.2865731462926</v>
      </c>
      <c r="H362" s="42"/>
      <c r="I362" s="42"/>
      <c r="J362" s="42"/>
    </row>
    <row r="363" spans="1:10" ht="45.75" x14ac:dyDescent="0.25">
      <c r="A363" s="108"/>
      <c r="B363" s="110"/>
      <c r="C363" s="65" t="s">
        <v>3</v>
      </c>
      <c r="D363" s="41"/>
      <c r="E363" s="42"/>
      <c r="F363" s="42"/>
      <c r="G363" s="42"/>
      <c r="H363" s="42"/>
      <c r="I363" s="42"/>
      <c r="J363" s="42"/>
    </row>
    <row r="364" spans="1:10" ht="45.75" x14ac:dyDescent="0.25">
      <c r="A364" s="124" t="s">
        <v>73</v>
      </c>
      <c r="B364" s="124"/>
      <c r="C364" s="124"/>
      <c r="D364" s="124"/>
      <c r="E364" s="124"/>
      <c r="F364" s="124"/>
      <c r="G364" s="124"/>
      <c r="H364" s="124"/>
      <c r="I364" s="124"/>
      <c r="J364" s="124"/>
    </row>
    <row r="365" spans="1:10" ht="156.75" customHeight="1" x14ac:dyDescent="0.25">
      <c r="A365" s="108"/>
      <c r="B365" s="111" t="s">
        <v>84</v>
      </c>
      <c r="C365" s="111"/>
      <c r="D365" s="111"/>
      <c r="E365" s="111"/>
      <c r="F365" s="111"/>
      <c r="G365" s="111"/>
      <c r="H365" s="111"/>
      <c r="I365" s="111"/>
      <c r="J365" s="111"/>
    </row>
    <row r="366" spans="1:10" ht="147" customHeight="1" x14ac:dyDescent="0.25">
      <c r="A366" s="108"/>
      <c r="B366" s="110" t="s">
        <v>569</v>
      </c>
      <c r="C366" s="123" t="s">
        <v>570</v>
      </c>
      <c r="D366" s="123"/>
      <c r="E366" s="123"/>
      <c r="F366" s="123"/>
      <c r="G366" s="123"/>
      <c r="H366" s="123"/>
      <c r="I366" s="123"/>
      <c r="J366" s="123"/>
    </row>
    <row r="367" spans="1:10" ht="45.75" x14ac:dyDescent="0.25">
      <c r="A367" s="108"/>
      <c r="B367" s="110"/>
      <c r="C367" s="65" t="s">
        <v>5</v>
      </c>
      <c r="D367" s="41">
        <f t="shared" ref="D367" si="121">SUM(D368:D371)</f>
        <v>159871.18236472947</v>
      </c>
      <c r="E367" s="42">
        <f>SUM(E368:E371)</f>
        <v>50359.418837675345</v>
      </c>
      <c r="F367" s="42"/>
      <c r="G367" s="42">
        <f>SUM(G368:G371)</f>
        <v>61550.410821643287</v>
      </c>
      <c r="H367" s="42"/>
      <c r="I367" s="42">
        <f>SUM(I368:I371)</f>
        <v>47961.35270541082</v>
      </c>
      <c r="J367" s="42"/>
    </row>
    <row r="368" spans="1:10" ht="45.75" x14ac:dyDescent="0.25">
      <c r="A368" s="108"/>
      <c r="B368" s="110"/>
      <c r="C368" s="65" t="s">
        <v>0</v>
      </c>
      <c r="D368" s="41"/>
      <c r="E368" s="42"/>
      <c r="F368" s="42"/>
      <c r="G368" s="42"/>
      <c r="H368" s="42"/>
      <c r="I368" s="42"/>
      <c r="J368" s="42"/>
    </row>
    <row r="369" spans="1:10" ht="45.75" x14ac:dyDescent="0.25">
      <c r="A369" s="108"/>
      <c r="B369" s="110"/>
      <c r="C369" s="65" t="s">
        <v>1</v>
      </c>
      <c r="D369" s="41">
        <f>E369+G369+I369</f>
        <v>159551.44</v>
      </c>
      <c r="E369" s="42">
        <v>50258.7</v>
      </c>
      <c r="F369" s="42"/>
      <c r="G369" s="42">
        <v>61427.31</v>
      </c>
      <c r="H369" s="42"/>
      <c r="I369" s="42">
        <v>47865.43</v>
      </c>
      <c r="J369" s="42"/>
    </row>
    <row r="370" spans="1:10" ht="45.75" x14ac:dyDescent="0.25">
      <c r="A370" s="108"/>
      <c r="B370" s="110"/>
      <c r="C370" s="65" t="s">
        <v>2</v>
      </c>
      <c r="D370" s="41">
        <f>E370+G370+I370</f>
        <v>319.74236472945893</v>
      </c>
      <c r="E370" s="42">
        <v>100.7188376753507</v>
      </c>
      <c r="F370" s="42"/>
      <c r="G370" s="42">
        <v>123.10082164328658</v>
      </c>
      <c r="H370" s="42"/>
      <c r="I370" s="42">
        <v>95.922705410821663</v>
      </c>
      <c r="J370" s="42"/>
    </row>
    <row r="371" spans="1:10" ht="45.75" x14ac:dyDescent="0.25">
      <c r="A371" s="108"/>
      <c r="B371" s="110"/>
      <c r="C371" s="65" t="s">
        <v>3</v>
      </c>
      <c r="D371" s="41"/>
      <c r="E371" s="42"/>
      <c r="F371" s="42"/>
      <c r="G371" s="42"/>
      <c r="H371" s="42"/>
      <c r="I371" s="42"/>
      <c r="J371" s="42"/>
    </row>
    <row r="372" spans="1:10" ht="45.75" x14ac:dyDescent="0.25">
      <c r="A372" s="124" t="s">
        <v>73</v>
      </c>
      <c r="B372" s="124"/>
      <c r="C372" s="124"/>
      <c r="D372" s="124"/>
      <c r="E372" s="124"/>
      <c r="F372" s="124"/>
      <c r="G372" s="124"/>
      <c r="H372" s="124"/>
      <c r="I372" s="124"/>
      <c r="J372" s="124"/>
    </row>
    <row r="373" spans="1:10" ht="135.75" customHeight="1" x14ac:dyDescent="0.25">
      <c r="A373" s="108"/>
      <c r="B373" s="111" t="s">
        <v>84</v>
      </c>
      <c r="C373" s="111"/>
      <c r="D373" s="111"/>
      <c r="E373" s="111"/>
      <c r="F373" s="111"/>
      <c r="G373" s="111"/>
      <c r="H373" s="111"/>
      <c r="I373" s="111"/>
      <c r="J373" s="111"/>
    </row>
    <row r="374" spans="1:10" ht="123" customHeight="1" x14ac:dyDescent="0.25">
      <c r="A374" s="108"/>
      <c r="B374" s="110" t="s">
        <v>571</v>
      </c>
      <c r="C374" s="123" t="s">
        <v>572</v>
      </c>
      <c r="D374" s="123"/>
      <c r="E374" s="123"/>
      <c r="F374" s="123"/>
      <c r="G374" s="123"/>
      <c r="H374" s="123"/>
      <c r="I374" s="123"/>
      <c r="J374" s="123"/>
    </row>
    <row r="375" spans="1:10" ht="45.75" x14ac:dyDescent="0.25">
      <c r="A375" s="108"/>
      <c r="B375" s="110"/>
      <c r="C375" s="65" t="s">
        <v>5</v>
      </c>
      <c r="D375" s="41">
        <f t="shared" ref="D375" si="122">SUM(D376:D379)</f>
        <v>69427.935871743495</v>
      </c>
      <c r="E375" s="42">
        <f>SUM(E376:E379)</f>
        <v>30490.040080160321</v>
      </c>
      <c r="F375" s="42"/>
      <c r="G375" s="42">
        <f>SUM(G376:G379)</f>
        <v>38937.895791583163</v>
      </c>
      <c r="H375" s="42"/>
      <c r="I375" s="42">
        <f>SUM(I376:I379)</f>
        <v>0</v>
      </c>
      <c r="J375" s="42"/>
    </row>
    <row r="376" spans="1:10" ht="45.75" x14ac:dyDescent="0.25">
      <c r="A376" s="108"/>
      <c r="B376" s="110"/>
      <c r="C376" s="65" t="s">
        <v>0</v>
      </c>
      <c r="D376" s="41"/>
      <c r="E376" s="42"/>
      <c r="F376" s="42"/>
      <c r="G376" s="42"/>
      <c r="H376" s="42"/>
      <c r="I376" s="42"/>
      <c r="J376" s="42"/>
    </row>
    <row r="377" spans="1:10" ht="45.75" x14ac:dyDescent="0.25">
      <c r="A377" s="108"/>
      <c r="B377" s="110"/>
      <c r="C377" s="65" t="s">
        <v>1</v>
      </c>
      <c r="D377" s="41">
        <f>E377+G377+I377</f>
        <v>69289.08</v>
      </c>
      <c r="E377" s="42">
        <v>30429.06</v>
      </c>
      <c r="F377" s="42"/>
      <c r="G377" s="42">
        <v>38860.019999999997</v>
      </c>
      <c r="H377" s="42"/>
      <c r="I377" s="42"/>
      <c r="J377" s="42"/>
    </row>
    <row r="378" spans="1:10" ht="45.75" x14ac:dyDescent="0.25">
      <c r="A378" s="108"/>
      <c r="B378" s="110"/>
      <c r="C378" s="65" t="s">
        <v>2</v>
      </c>
      <c r="D378" s="41">
        <f>E378+G378+I378</f>
        <v>138.85587174348697</v>
      </c>
      <c r="E378" s="42">
        <v>60.980080160320647</v>
      </c>
      <c r="F378" s="42"/>
      <c r="G378" s="42">
        <v>77.875791583166333</v>
      </c>
      <c r="H378" s="42"/>
      <c r="I378" s="42"/>
      <c r="J378" s="42"/>
    </row>
    <row r="379" spans="1:10" ht="45.75" x14ac:dyDescent="0.25">
      <c r="A379" s="108"/>
      <c r="B379" s="110"/>
      <c r="C379" s="65" t="s">
        <v>3</v>
      </c>
      <c r="D379" s="41"/>
      <c r="E379" s="42"/>
      <c r="F379" s="42"/>
      <c r="G379" s="42"/>
      <c r="H379" s="42"/>
      <c r="I379" s="42"/>
      <c r="J379" s="42"/>
    </row>
    <row r="380" spans="1:10" ht="45.75" x14ac:dyDescent="0.25">
      <c r="A380" s="124" t="s">
        <v>73</v>
      </c>
      <c r="B380" s="124"/>
      <c r="C380" s="124"/>
      <c r="D380" s="124"/>
      <c r="E380" s="124"/>
      <c r="F380" s="124"/>
      <c r="G380" s="124"/>
      <c r="H380" s="124"/>
      <c r="I380" s="124"/>
      <c r="J380" s="124"/>
    </row>
    <row r="381" spans="1:10" ht="141.75" customHeight="1" x14ac:dyDescent="0.25">
      <c r="A381" s="108"/>
      <c r="B381" s="111" t="s">
        <v>84</v>
      </c>
      <c r="C381" s="111"/>
      <c r="D381" s="111"/>
      <c r="E381" s="111"/>
      <c r="F381" s="111"/>
      <c r="G381" s="111"/>
      <c r="H381" s="111"/>
      <c r="I381" s="111"/>
      <c r="J381" s="111"/>
    </row>
    <row r="382" spans="1:10" ht="90" customHeight="1" x14ac:dyDescent="0.25">
      <c r="A382" s="108"/>
      <c r="B382" s="110" t="s">
        <v>573</v>
      </c>
      <c r="C382" s="123" t="s">
        <v>644</v>
      </c>
      <c r="D382" s="123"/>
      <c r="E382" s="123"/>
      <c r="F382" s="123"/>
      <c r="G382" s="123"/>
      <c r="H382" s="123"/>
      <c r="I382" s="123"/>
      <c r="J382" s="123"/>
    </row>
    <row r="383" spans="1:10" ht="45.75" x14ac:dyDescent="0.25">
      <c r="A383" s="108"/>
      <c r="B383" s="110"/>
      <c r="C383" s="65" t="s">
        <v>5</v>
      </c>
      <c r="D383" s="41">
        <f t="shared" ref="D383" si="123">SUM(D384:D387)</f>
        <v>40381.879999999997</v>
      </c>
      <c r="E383" s="42">
        <f>SUM(E384:E387)</f>
        <v>12361.8</v>
      </c>
      <c r="F383" s="42"/>
      <c r="G383" s="42">
        <f>SUM(G384:G387)</f>
        <v>28844.199999999997</v>
      </c>
      <c r="H383" s="42"/>
      <c r="I383" s="42">
        <f>SUM(I384:I387)</f>
        <v>0</v>
      </c>
      <c r="J383" s="42"/>
    </row>
    <row r="384" spans="1:10" ht="45.75" x14ac:dyDescent="0.25">
      <c r="A384" s="108"/>
      <c r="B384" s="110"/>
      <c r="C384" s="65" t="s">
        <v>0</v>
      </c>
      <c r="D384" s="41"/>
      <c r="E384" s="42"/>
      <c r="F384" s="42"/>
      <c r="G384" s="42"/>
      <c r="H384" s="42"/>
      <c r="I384" s="42"/>
      <c r="J384" s="42"/>
    </row>
    <row r="385" spans="1:10" ht="45.75" x14ac:dyDescent="0.25">
      <c r="A385" s="108"/>
      <c r="B385" s="110"/>
      <c r="C385" s="65" t="s">
        <v>1</v>
      </c>
      <c r="D385" s="41">
        <f>E385+G385+I385</f>
        <v>40381.879999999997</v>
      </c>
      <c r="E385" s="42">
        <v>12114.563999999998</v>
      </c>
      <c r="F385" s="42"/>
      <c r="G385" s="42">
        <v>28267.315999999999</v>
      </c>
      <c r="H385" s="42"/>
      <c r="I385" s="42"/>
      <c r="J385" s="42"/>
    </row>
    <row r="386" spans="1:10" ht="45.75" x14ac:dyDescent="0.25">
      <c r="A386" s="108"/>
      <c r="B386" s="110"/>
      <c r="C386" s="65" t="s">
        <v>2</v>
      </c>
      <c r="D386" s="41"/>
      <c r="E386" s="42">
        <v>247.23599999999996</v>
      </c>
      <c r="F386" s="42"/>
      <c r="G386" s="42">
        <v>576.88400000000001</v>
      </c>
      <c r="H386" s="42"/>
      <c r="I386" s="42"/>
      <c r="J386" s="42"/>
    </row>
    <row r="387" spans="1:10" ht="45.75" x14ac:dyDescent="0.25">
      <c r="A387" s="108"/>
      <c r="B387" s="110"/>
      <c r="C387" s="65" t="s">
        <v>3</v>
      </c>
      <c r="D387" s="41"/>
      <c r="E387" s="42"/>
      <c r="F387" s="42"/>
      <c r="G387" s="42"/>
      <c r="H387" s="42"/>
      <c r="I387" s="42"/>
      <c r="J387" s="42"/>
    </row>
    <row r="388" spans="1:10" ht="45.75" x14ac:dyDescent="0.25">
      <c r="A388" s="124" t="s">
        <v>73</v>
      </c>
      <c r="B388" s="124"/>
      <c r="C388" s="124"/>
      <c r="D388" s="124"/>
      <c r="E388" s="124"/>
      <c r="F388" s="124"/>
      <c r="G388" s="124"/>
      <c r="H388" s="124"/>
      <c r="I388" s="124"/>
      <c r="J388" s="124"/>
    </row>
    <row r="389" spans="1:10" ht="168.75" customHeight="1" x14ac:dyDescent="0.25">
      <c r="A389" s="108"/>
      <c r="B389" s="111" t="s">
        <v>84</v>
      </c>
      <c r="C389" s="111"/>
      <c r="D389" s="111"/>
      <c r="E389" s="111"/>
      <c r="F389" s="111"/>
      <c r="G389" s="111"/>
      <c r="H389" s="111"/>
      <c r="I389" s="111"/>
      <c r="J389" s="111"/>
    </row>
    <row r="390" spans="1:10" ht="234" customHeight="1" x14ac:dyDescent="0.25">
      <c r="A390" s="108"/>
      <c r="B390" s="110" t="s">
        <v>574</v>
      </c>
      <c r="C390" s="123" t="s">
        <v>575</v>
      </c>
      <c r="D390" s="123"/>
      <c r="E390" s="123"/>
      <c r="F390" s="123"/>
      <c r="G390" s="123"/>
      <c r="H390" s="123"/>
      <c r="I390" s="123"/>
      <c r="J390" s="123"/>
    </row>
    <row r="391" spans="1:10" ht="45.75" x14ac:dyDescent="0.25">
      <c r="A391" s="108"/>
      <c r="B391" s="110"/>
      <c r="C391" s="65" t="s">
        <v>5</v>
      </c>
      <c r="D391" s="41">
        <f t="shared" ref="D391" si="124">SUM(D392:D395)</f>
        <v>550000</v>
      </c>
      <c r="E391" s="42">
        <f>SUM(E392:E395)</f>
        <v>100000</v>
      </c>
      <c r="F391" s="42"/>
      <c r="G391" s="42">
        <f>SUM(G392:G395)</f>
        <v>200000</v>
      </c>
      <c r="H391" s="42"/>
      <c r="I391" s="42">
        <f>SUM(I392:I395)</f>
        <v>250000</v>
      </c>
      <c r="J391" s="42"/>
    </row>
    <row r="392" spans="1:10" ht="45.75" x14ac:dyDescent="0.25">
      <c r="A392" s="108"/>
      <c r="B392" s="110"/>
      <c r="C392" s="65" t="s">
        <v>0</v>
      </c>
      <c r="D392" s="41"/>
      <c r="E392" s="42"/>
      <c r="F392" s="42"/>
      <c r="G392" s="42"/>
      <c r="H392" s="42"/>
      <c r="I392" s="42"/>
      <c r="J392" s="42"/>
    </row>
    <row r="393" spans="1:10" ht="45.75" x14ac:dyDescent="0.25">
      <c r="A393" s="108"/>
      <c r="B393" s="110"/>
      <c r="C393" s="65" t="s">
        <v>1</v>
      </c>
      <c r="D393" s="41">
        <f>E393+G393+I393</f>
        <v>550000</v>
      </c>
      <c r="E393" s="42">
        <v>100000</v>
      </c>
      <c r="F393" s="42"/>
      <c r="G393" s="42">
        <v>200000</v>
      </c>
      <c r="H393" s="42"/>
      <c r="I393" s="42">
        <v>250000</v>
      </c>
      <c r="J393" s="42"/>
    </row>
    <row r="394" spans="1:10" ht="45.75" x14ac:dyDescent="0.25">
      <c r="A394" s="108"/>
      <c r="B394" s="110"/>
      <c r="C394" s="65" t="s">
        <v>2</v>
      </c>
      <c r="D394" s="41"/>
      <c r="E394" s="42"/>
      <c r="F394" s="42"/>
      <c r="G394" s="42"/>
      <c r="H394" s="42"/>
      <c r="I394" s="42"/>
      <c r="J394" s="42"/>
    </row>
    <row r="395" spans="1:10" ht="45.75" x14ac:dyDescent="0.25">
      <c r="A395" s="108"/>
      <c r="B395" s="110"/>
      <c r="C395" s="65" t="s">
        <v>3</v>
      </c>
      <c r="D395" s="41"/>
      <c r="E395" s="42"/>
      <c r="F395" s="42"/>
      <c r="G395" s="42"/>
      <c r="H395" s="42"/>
      <c r="I395" s="42"/>
      <c r="J395" s="42"/>
    </row>
    <row r="396" spans="1:10" ht="45.75" x14ac:dyDescent="0.25">
      <c r="A396" s="124" t="s">
        <v>73</v>
      </c>
      <c r="B396" s="124"/>
      <c r="C396" s="124"/>
      <c r="D396" s="124"/>
      <c r="E396" s="124"/>
      <c r="F396" s="124"/>
      <c r="G396" s="124"/>
      <c r="H396" s="124"/>
      <c r="I396" s="124"/>
      <c r="J396" s="124"/>
    </row>
    <row r="397" spans="1:10" ht="171.75" customHeight="1" x14ac:dyDescent="0.25">
      <c r="A397" s="108"/>
      <c r="B397" s="111" t="s">
        <v>84</v>
      </c>
      <c r="C397" s="111"/>
      <c r="D397" s="111"/>
      <c r="E397" s="111"/>
      <c r="F397" s="111"/>
      <c r="G397" s="111"/>
      <c r="H397" s="111"/>
      <c r="I397" s="111"/>
      <c r="J397" s="111"/>
    </row>
    <row r="398" spans="1:10" ht="135" customHeight="1" x14ac:dyDescent="0.25">
      <c r="A398" s="108"/>
      <c r="B398" s="110" t="s">
        <v>576</v>
      </c>
      <c r="C398" s="123" t="s">
        <v>577</v>
      </c>
      <c r="D398" s="123"/>
      <c r="E398" s="123"/>
      <c r="F398" s="123"/>
      <c r="G398" s="123"/>
      <c r="H398" s="123"/>
      <c r="I398" s="123"/>
      <c r="J398" s="123"/>
    </row>
    <row r="399" spans="1:10" ht="45.75" x14ac:dyDescent="0.25">
      <c r="A399" s="108"/>
      <c r="B399" s="110"/>
      <c r="C399" s="65" t="s">
        <v>5</v>
      </c>
      <c r="D399" s="41">
        <f t="shared" ref="D399" si="125">SUM(D400:D403)</f>
        <v>147342.89000000001</v>
      </c>
      <c r="E399" s="42">
        <f>SUM(E400:E403)</f>
        <v>58937</v>
      </c>
      <c r="F399" s="42"/>
      <c r="G399" s="42">
        <f>SUM(G400:G403)</f>
        <v>88405.89</v>
      </c>
      <c r="H399" s="42"/>
      <c r="I399" s="42">
        <f>SUM(I400:I403)</f>
        <v>0</v>
      </c>
      <c r="J399" s="42"/>
    </row>
    <row r="400" spans="1:10" ht="45.75" x14ac:dyDescent="0.25">
      <c r="A400" s="108"/>
      <c r="B400" s="110"/>
      <c r="C400" s="65" t="s">
        <v>0</v>
      </c>
      <c r="D400" s="41"/>
      <c r="E400" s="42"/>
      <c r="F400" s="42"/>
      <c r="G400" s="42"/>
      <c r="H400" s="42"/>
      <c r="I400" s="42"/>
      <c r="J400" s="42"/>
    </row>
    <row r="401" spans="1:10" ht="45.75" x14ac:dyDescent="0.25">
      <c r="A401" s="108"/>
      <c r="B401" s="110"/>
      <c r="C401" s="65" t="s">
        <v>1</v>
      </c>
      <c r="D401" s="41">
        <f>E401+G401+I401</f>
        <v>147342.89000000001</v>
      </c>
      <c r="E401" s="42">
        <v>58937</v>
      </c>
      <c r="F401" s="42"/>
      <c r="G401" s="42">
        <v>88405.89</v>
      </c>
      <c r="H401" s="42"/>
      <c r="I401" s="42"/>
      <c r="J401" s="42"/>
    </row>
    <row r="402" spans="1:10" ht="45.75" x14ac:dyDescent="0.25">
      <c r="A402" s="108"/>
      <c r="B402" s="110"/>
      <c r="C402" s="65" t="s">
        <v>2</v>
      </c>
      <c r="D402" s="41"/>
      <c r="E402" s="42"/>
      <c r="F402" s="42"/>
      <c r="G402" s="42"/>
      <c r="H402" s="42"/>
      <c r="I402" s="42"/>
      <c r="J402" s="42"/>
    </row>
    <row r="403" spans="1:10" ht="45.75" x14ac:dyDescent="0.25">
      <c r="A403" s="108"/>
      <c r="B403" s="110"/>
      <c r="C403" s="65" t="s">
        <v>3</v>
      </c>
      <c r="D403" s="41"/>
      <c r="E403" s="42"/>
      <c r="F403" s="42"/>
      <c r="G403" s="42"/>
      <c r="H403" s="42"/>
      <c r="I403" s="42"/>
      <c r="J403" s="42"/>
    </row>
    <row r="404" spans="1:10" ht="45.75" x14ac:dyDescent="0.25">
      <c r="A404" s="124" t="s">
        <v>73</v>
      </c>
      <c r="B404" s="124"/>
      <c r="C404" s="124"/>
      <c r="D404" s="124"/>
      <c r="E404" s="124"/>
      <c r="F404" s="124"/>
      <c r="G404" s="124"/>
      <c r="H404" s="124"/>
      <c r="I404" s="124"/>
      <c r="J404" s="124"/>
    </row>
    <row r="405" spans="1:10" ht="144.75" customHeight="1" x14ac:dyDescent="0.25">
      <c r="A405" s="108"/>
      <c r="B405" s="111" t="s">
        <v>84</v>
      </c>
      <c r="C405" s="111"/>
      <c r="D405" s="111"/>
      <c r="E405" s="111"/>
      <c r="F405" s="111"/>
      <c r="G405" s="111"/>
      <c r="H405" s="111"/>
      <c r="I405" s="111"/>
      <c r="J405" s="111"/>
    </row>
    <row r="406" spans="1:10" ht="120" customHeight="1" x14ac:dyDescent="0.25">
      <c r="A406" s="108"/>
      <c r="B406" s="110" t="s">
        <v>578</v>
      </c>
      <c r="C406" s="123" t="s">
        <v>579</v>
      </c>
      <c r="D406" s="123"/>
      <c r="E406" s="123"/>
      <c r="F406" s="123"/>
      <c r="G406" s="123"/>
      <c r="H406" s="123"/>
      <c r="I406" s="123"/>
      <c r="J406" s="123"/>
    </row>
    <row r="407" spans="1:10" ht="45.75" x14ac:dyDescent="0.25">
      <c r="A407" s="108"/>
      <c r="B407" s="110"/>
      <c r="C407" s="65" t="s">
        <v>5</v>
      </c>
      <c r="D407" s="41">
        <f t="shared" ref="D407" si="126">SUM(D408:D411)</f>
        <v>65020.224178000004</v>
      </c>
      <c r="E407" s="42">
        <f>SUM(E408:E411)</f>
        <v>26851.314948000003</v>
      </c>
      <c r="F407" s="42"/>
      <c r="G407" s="42">
        <f>SUM(G408:G411)</f>
        <v>38312.629229999999</v>
      </c>
      <c r="H407" s="42"/>
      <c r="I407" s="42">
        <f>SUM(I408:I411)</f>
        <v>0</v>
      </c>
      <c r="J407" s="42"/>
    </row>
    <row r="408" spans="1:10" ht="45.75" x14ac:dyDescent="0.25">
      <c r="A408" s="108"/>
      <c r="B408" s="110"/>
      <c r="C408" s="65" t="s">
        <v>0</v>
      </c>
      <c r="D408" s="41"/>
      <c r="E408" s="42"/>
      <c r="F408" s="42"/>
      <c r="G408" s="42"/>
      <c r="H408" s="42"/>
      <c r="I408" s="42"/>
      <c r="J408" s="42"/>
    </row>
    <row r="409" spans="1:10" ht="45.75" x14ac:dyDescent="0.25">
      <c r="A409" s="108"/>
      <c r="B409" s="110"/>
      <c r="C409" s="65" t="s">
        <v>1</v>
      </c>
      <c r="D409" s="41">
        <f>E409+G409+I409</f>
        <v>65020.224178000004</v>
      </c>
      <c r="E409" s="42">
        <v>26784.220208000002</v>
      </c>
      <c r="F409" s="42"/>
      <c r="G409" s="42">
        <v>38236.003969999998</v>
      </c>
      <c r="H409" s="42"/>
      <c r="I409" s="42"/>
      <c r="J409" s="42"/>
    </row>
    <row r="410" spans="1:10" ht="45.75" x14ac:dyDescent="0.25">
      <c r="A410" s="108"/>
      <c r="B410" s="110"/>
      <c r="C410" s="65" t="s">
        <v>2</v>
      </c>
      <c r="D410" s="41"/>
      <c r="E410" s="42">
        <v>67.094740000000002</v>
      </c>
      <c r="F410" s="42"/>
      <c r="G410" s="42">
        <v>76.625259999999997</v>
      </c>
      <c r="H410" s="42"/>
      <c r="I410" s="42"/>
      <c r="J410" s="42"/>
    </row>
    <row r="411" spans="1:10" ht="45.75" x14ac:dyDescent="0.25">
      <c r="A411" s="108"/>
      <c r="B411" s="110"/>
      <c r="C411" s="65" t="s">
        <v>3</v>
      </c>
      <c r="D411" s="41"/>
      <c r="E411" s="42"/>
      <c r="F411" s="42"/>
      <c r="G411" s="42"/>
      <c r="H411" s="42"/>
      <c r="I411" s="42"/>
      <c r="J411" s="42"/>
    </row>
    <row r="412" spans="1:10" ht="45.75" x14ac:dyDescent="0.25">
      <c r="A412" s="124" t="s">
        <v>73</v>
      </c>
      <c r="B412" s="124"/>
      <c r="C412" s="124"/>
      <c r="D412" s="124"/>
      <c r="E412" s="124"/>
      <c r="F412" s="124"/>
      <c r="G412" s="124"/>
      <c r="H412" s="124"/>
      <c r="I412" s="124"/>
      <c r="J412" s="124"/>
    </row>
    <row r="413" spans="1:10" ht="147.75" customHeight="1" x14ac:dyDescent="0.25">
      <c r="A413" s="108"/>
      <c r="B413" s="111" t="s">
        <v>84</v>
      </c>
      <c r="C413" s="111"/>
      <c r="D413" s="111"/>
      <c r="E413" s="111"/>
      <c r="F413" s="111"/>
      <c r="G413" s="111"/>
      <c r="H413" s="111"/>
      <c r="I413" s="111"/>
      <c r="J413" s="111"/>
    </row>
    <row r="414" spans="1:10" ht="108" customHeight="1" x14ac:dyDescent="0.25">
      <c r="A414" s="108"/>
      <c r="B414" s="110" t="s">
        <v>580</v>
      </c>
      <c r="C414" s="123" t="s">
        <v>395</v>
      </c>
      <c r="D414" s="123"/>
      <c r="E414" s="123"/>
      <c r="F414" s="123"/>
      <c r="G414" s="123"/>
      <c r="H414" s="123"/>
      <c r="I414" s="123"/>
      <c r="J414" s="123"/>
    </row>
    <row r="415" spans="1:10" ht="45.75" x14ac:dyDescent="0.25">
      <c r="A415" s="108"/>
      <c r="B415" s="110"/>
      <c r="C415" s="65" t="s">
        <v>5</v>
      </c>
      <c r="D415" s="41">
        <f t="shared" ref="D415" si="127">SUM(D416:D419)</f>
        <v>80721.62</v>
      </c>
      <c r="E415" s="42">
        <f>SUM(E416:E419)</f>
        <v>15306.122448979591</v>
      </c>
      <c r="F415" s="42"/>
      <c r="G415" s="42">
        <f>SUM(G416:G419)</f>
        <v>31378.3</v>
      </c>
      <c r="H415" s="42"/>
      <c r="I415" s="42">
        <f>SUM(I416:I419)</f>
        <v>35684.58</v>
      </c>
      <c r="J415" s="42"/>
    </row>
    <row r="416" spans="1:10" ht="45.75" x14ac:dyDescent="0.25">
      <c r="A416" s="108"/>
      <c r="B416" s="110"/>
      <c r="C416" s="65" t="s">
        <v>0</v>
      </c>
      <c r="D416" s="41"/>
      <c r="E416" s="42"/>
      <c r="F416" s="42"/>
      <c r="G416" s="42"/>
      <c r="H416" s="42"/>
      <c r="I416" s="42"/>
      <c r="J416" s="42"/>
    </row>
    <row r="417" spans="1:10" ht="45.75" x14ac:dyDescent="0.25">
      <c r="A417" s="108"/>
      <c r="B417" s="110"/>
      <c r="C417" s="65" t="s">
        <v>1</v>
      </c>
      <c r="D417" s="41">
        <f>E417+G417+I417</f>
        <v>80721.62</v>
      </c>
      <c r="E417" s="42">
        <v>15000</v>
      </c>
      <c r="F417" s="42"/>
      <c r="G417" s="42">
        <v>30750.73</v>
      </c>
      <c r="H417" s="42"/>
      <c r="I417" s="42">
        <v>34970.89</v>
      </c>
      <c r="J417" s="42"/>
    </row>
    <row r="418" spans="1:10" ht="45.75" x14ac:dyDescent="0.25">
      <c r="A418" s="108"/>
      <c r="B418" s="110"/>
      <c r="C418" s="65" t="s">
        <v>2</v>
      </c>
      <c r="D418" s="41"/>
      <c r="E418" s="42">
        <v>306.12244897959181</v>
      </c>
      <c r="F418" s="42"/>
      <c r="G418" s="42">
        <v>627.57000000000005</v>
      </c>
      <c r="H418" s="42"/>
      <c r="I418" s="42">
        <v>713.69</v>
      </c>
      <c r="J418" s="42"/>
    </row>
    <row r="419" spans="1:10" ht="45.75" x14ac:dyDescent="0.25">
      <c r="A419" s="108"/>
      <c r="B419" s="110"/>
      <c r="C419" s="65" t="s">
        <v>3</v>
      </c>
      <c r="D419" s="41"/>
      <c r="E419" s="42"/>
      <c r="F419" s="42"/>
      <c r="G419" s="42"/>
      <c r="H419" s="42"/>
      <c r="I419" s="42"/>
      <c r="J419" s="42"/>
    </row>
    <row r="420" spans="1:10" ht="45.75" x14ac:dyDescent="0.25">
      <c r="A420" s="124" t="s">
        <v>73</v>
      </c>
      <c r="B420" s="124"/>
      <c r="C420" s="124"/>
      <c r="D420" s="124"/>
      <c r="E420" s="124"/>
      <c r="F420" s="124"/>
      <c r="G420" s="124"/>
      <c r="H420" s="124"/>
      <c r="I420" s="124"/>
      <c r="J420" s="124"/>
    </row>
    <row r="421" spans="1:10" ht="144.75" customHeight="1" x14ac:dyDescent="0.25">
      <c r="A421" s="108"/>
      <c r="B421" s="111" t="s">
        <v>84</v>
      </c>
      <c r="C421" s="111"/>
      <c r="D421" s="111"/>
      <c r="E421" s="111"/>
      <c r="F421" s="111"/>
      <c r="G421" s="111"/>
      <c r="H421" s="111"/>
      <c r="I421" s="111"/>
      <c r="J421" s="111"/>
    </row>
    <row r="422" spans="1:10" ht="126" customHeight="1" x14ac:dyDescent="0.25">
      <c r="A422" s="108"/>
      <c r="B422" s="110" t="s">
        <v>581</v>
      </c>
      <c r="C422" s="123" t="s">
        <v>645</v>
      </c>
      <c r="D422" s="123"/>
      <c r="E422" s="123"/>
      <c r="F422" s="123"/>
      <c r="G422" s="123"/>
      <c r="H422" s="123"/>
      <c r="I422" s="123"/>
      <c r="J422" s="123"/>
    </row>
    <row r="423" spans="1:10" ht="45.75" x14ac:dyDescent="0.25">
      <c r="A423" s="108"/>
      <c r="B423" s="110"/>
      <c r="C423" s="65" t="s">
        <v>5</v>
      </c>
      <c r="D423" s="41">
        <f t="shared" ref="D423" si="128">SUM(D424:D427)</f>
        <v>489396.29</v>
      </c>
      <c r="E423" s="42">
        <f>SUM(E424:E427)</f>
        <v>244556.30611999999</v>
      </c>
      <c r="F423" s="42"/>
      <c r="G423" s="42">
        <f>SUM(G424:G427)</f>
        <v>252253.65</v>
      </c>
      <c r="H423" s="42"/>
      <c r="I423" s="42">
        <f>SUM(I424:I427)</f>
        <v>0</v>
      </c>
      <c r="J423" s="42"/>
    </row>
    <row r="424" spans="1:10" ht="45.75" x14ac:dyDescent="0.25">
      <c r="A424" s="108"/>
      <c r="B424" s="110"/>
      <c r="C424" s="65" t="s">
        <v>0</v>
      </c>
      <c r="D424" s="41"/>
      <c r="E424" s="42"/>
      <c r="F424" s="42"/>
      <c r="G424" s="42"/>
      <c r="H424" s="42"/>
      <c r="I424" s="42"/>
      <c r="J424" s="42"/>
    </row>
    <row r="425" spans="1:10" ht="45.75" x14ac:dyDescent="0.25">
      <c r="A425" s="108"/>
      <c r="B425" s="110"/>
      <c r="C425" s="65" t="s">
        <v>1</v>
      </c>
      <c r="D425" s="41">
        <f>E425+G425+I425</f>
        <v>489396.29</v>
      </c>
      <c r="E425" s="42">
        <v>239665.18</v>
      </c>
      <c r="F425" s="42"/>
      <c r="G425" s="42">
        <v>249731.11</v>
      </c>
      <c r="H425" s="42"/>
      <c r="I425" s="42"/>
      <c r="J425" s="42"/>
    </row>
    <row r="426" spans="1:10" ht="45.75" x14ac:dyDescent="0.25">
      <c r="A426" s="108"/>
      <c r="B426" s="110"/>
      <c r="C426" s="65" t="s">
        <v>2</v>
      </c>
      <c r="D426" s="41"/>
      <c r="E426" s="42">
        <v>4891.1261199999999</v>
      </c>
      <c r="F426" s="42"/>
      <c r="G426" s="42">
        <v>2522.54</v>
      </c>
      <c r="H426" s="42"/>
      <c r="I426" s="42"/>
      <c r="J426" s="42"/>
    </row>
    <row r="427" spans="1:10" ht="45.75" x14ac:dyDescent="0.25">
      <c r="A427" s="108"/>
      <c r="B427" s="110"/>
      <c r="C427" s="65" t="s">
        <v>3</v>
      </c>
      <c r="D427" s="41"/>
      <c r="E427" s="42"/>
      <c r="F427" s="42"/>
      <c r="G427" s="42"/>
      <c r="H427" s="42"/>
      <c r="I427" s="42"/>
      <c r="J427" s="42"/>
    </row>
    <row r="428" spans="1:10" ht="45.75" x14ac:dyDescent="0.25">
      <c r="A428" s="124" t="s">
        <v>73</v>
      </c>
      <c r="B428" s="124"/>
      <c r="C428" s="124"/>
      <c r="D428" s="124"/>
      <c r="E428" s="124"/>
      <c r="F428" s="124"/>
      <c r="G428" s="124"/>
      <c r="H428" s="124"/>
      <c r="I428" s="124"/>
      <c r="J428" s="124"/>
    </row>
    <row r="429" spans="1:10" ht="150.75" customHeight="1" x14ac:dyDescent="0.25">
      <c r="A429" s="108"/>
      <c r="B429" s="111" t="s">
        <v>84</v>
      </c>
      <c r="C429" s="111"/>
      <c r="D429" s="111"/>
      <c r="E429" s="111"/>
      <c r="F429" s="111"/>
      <c r="G429" s="111"/>
      <c r="H429" s="111"/>
      <c r="I429" s="111"/>
      <c r="J429" s="111"/>
    </row>
    <row r="430" spans="1:10" ht="45" x14ac:dyDescent="0.25">
      <c r="A430" s="108"/>
      <c r="B430" s="110" t="s">
        <v>582</v>
      </c>
      <c r="C430" s="123" t="s">
        <v>646</v>
      </c>
      <c r="D430" s="123"/>
      <c r="E430" s="123"/>
      <c r="F430" s="123"/>
      <c r="G430" s="123"/>
      <c r="H430" s="123"/>
      <c r="I430" s="123"/>
      <c r="J430" s="123"/>
    </row>
    <row r="431" spans="1:10" ht="45.75" x14ac:dyDescent="0.25">
      <c r="A431" s="108"/>
      <c r="B431" s="110"/>
      <c r="C431" s="65" t="s">
        <v>5</v>
      </c>
      <c r="D431" s="41">
        <f t="shared" ref="D431" si="129">SUM(D432:D435)</f>
        <v>195087.94219999999</v>
      </c>
      <c r="E431" s="42">
        <f>SUM(E432:E435)</f>
        <v>28895.428096192383</v>
      </c>
      <c r="F431" s="42"/>
      <c r="G431" s="42">
        <f>SUM(G432:G435)</f>
        <v>88176.352705410827</v>
      </c>
      <c r="H431" s="42"/>
      <c r="I431" s="42">
        <f>SUM(I432:I435)</f>
        <v>78407.119198396802</v>
      </c>
      <c r="J431" s="42"/>
    </row>
    <row r="432" spans="1:10" ht="45.75" x14ac:dyDescent="0.25">
      <c r="A432" s="108"/>
      <c r="B432" s="110"/>
      <c r="C432" s="65" t="s">
        <v>0</v>
      </c>
      <c r="D432" s="41"/>
      <c r="E432" s="42"/>
      <c r="F432" s="42"/>
      <c r="G432" s="42"/>
      <c r="H432" s="42"/>
      <c r="I432" s="42"/>
      <c r="J432" s="42"/>
    </row>
    <row r="433" spans="1:10" ht="45.75" x14ac:dyDescent="0.25">
      <c r="A433" s="108"/>
      <c r="B433" s="110"/>
      <c r="C433" s="65" t="s">
        <v>1</v>
      </c>
      <c r="D433" s="41">
        <f>E433+G433+I433</f>
        <v>195087.94219999999</v>
      </c>
      <c r="E433" s="42">
        <v>28837.63724</v>
      </c>
      <c r="F433" s="42"/>
      <c r="G433" s="42">
        <v>88000</v>
      </c>
      <c r="H433" s="42"/>
      <c r="I433" s="42">
        <v>78250.304960000009</v>
      </c>
      <c r="J433" s="42"/>
    </row>
    <row r="434" spans="1:10" ht="45.75" x14ac:dyDescent="0.25">
      <c r="A434" s="108"/>
      <c r="B434" s="110"/>
      <c r="C434" s="65" t="s">
        <v>2</v>
      </c>
      <c r="D434" s="41"/>
      <c r="E434" s="42">
        <v>57.79085619238478</v>
      </c>
      <c r="F434" s="42"/>
      <c r="G434" s="42">
        <v>176.35270541082167</v>
      </c>
      <c r="H434" s="42"/>
      <c r="I434" s="42">
        <v>156.8142383967936</v>
      </c>
      <c r="J434" s="42"/>
    </row>
    <row r="435" spans="1:10" ht="45.75" x14ac:dyDescent="0.25">
      <c r="A435" s="108"/>
      <c r="B435" s="110"/>
      <c r="C435" s="65" t="s">
        <v>3</v>
      </c>
      <c r="D435" s="41"/>
      <c r="E435" s="42"/>
      <c r="F435" s="42"/>
      <c r="G435" s="42"/>
      <c r="H435" s="42"/>
      <c r="I435" s="42"/>
      <c r="J435" s="42"/>
    </row>
    <row r="436" spans="1:10" ht="45" x14ac:dyDescent="0.25">
      <c r="A436" s="113" t="s">
        <v>142</v>
      </c>
      <c r="B436" s="125" t="s">
        <v>210</v>
      </c>
      <c r="C436" s="125"/>
      <c r="D436" s="125"/>
      <c r="E436" s="125"/>
      <c r="F436" s="125"/>
      <c r="G436" s="125"/>
      <c r="H436" s="125"/>
      <c r="I436" s="125"/>
      <c r="J436" s="125"/>
    </row>
    <row r="437" spans="1:10" ht="45" x14ac:dyDescent="0.6">
      <c r="A437" s="113"/>
      <c r="B437" s="112" t="s">
        <v>5</v>
      </c>
      <c r="C437" s="112"/>
      <c r="D437" s="40">
        <f>SUM(D438:D441)</f>
        <v>5883668.5179148205</v>
      </c>
      <c r="E437" s="40">
        <f t="shared" ref="E437:I437" si="130">SUM(E438:E441)</f>
        <v>1022546.8328272729</v>
      </c>
      <c r="F437" s="40"/>
      <c r="G437" s="40">
        <f t="shared" si="130"/>
        <v>1323524.1220875471</v>
      </c>
      <c r="H437" s="40"/>
      <c r="I437" s="40">
        <f t="shared" si="130"/>
        <v>3537597.5630000001</v>
      </c>
      <c r="J437" s="40"/>
    </row>
    <row r="438" spans="1:10" ht="45" x14ac:dyDescent="0.6">
      <c r="A438" s="113"/>
      <c r="B438" s="112" t="s">
        <v>0</v>
      </c>
      <c r="C438" s="112"/>
      <c r="D438" s="40">
        <f>E438+G438+I438</f>
        <v>0</v>
      </c>
      <c r="E438" s="40">
        <f>E446+E454+E462+E470+E478+E486+E494+E502+E510+E518+E526+E534+E542+E550+E558+E566+E574+E582+E590+E598+E606</f>
        <v>0</v>
      </c>
      <c r="F438" s="40"/>
      <c r="G438" s="40">
        <f t="shared" ref="G438:I438" si="131">G446+G454+G462+G470+G478+G486+G494+G502+G510+G518+G526+G534+G542+G550+G558+G566+G574+G582+G590+G598+G606</f>
        <v>0</v>
      </c>
      <c r="H438" s="40"/>
      <c r="I438" s="40">
        <f t="shared" si="131"/>
        <v>0</v>
      </c>
      <c r="J438" s="40"/>
    </row>
    <row r="439" spans="1:10" ht="45" x14ac:dyDescent="0.6">
      <c r="A439" s="113"/>
      <c r="B439" s="112" t="s">
        <v>1</v>
      </c>
      <c r="C439" s="112"/>
      <c r="D439" s="40">
        <f t="shared" ref="D439:D441" si="132">E439+G439+I439</f>
        <v>5869273.8191148201</v>
      </c>
      <c r="E439" s="40">
        <f>E447+E455+E463+E471+E479+E487+E495+E503+E511+E519+E527+E535+E543+E551+E559+E567+E575+E583+E591+E599+E607</f>
        <v>1018271.5787272729</v>
      </c>
      <c r="F439" s="40"/>
      <c r="G439" s="40">
        <f t="shared" ref="E439:I441" si="133">G447+G455+G463+G471+G479+G487+G495+G503+G511+G519+G527+G535+G543+G551+G559+G567+G575+G583+G591+G599+G607</f>
        <v>1313404.677387547</v>
      </c>
      <c r="H439" s="40"/>
      <c r="I439" s="40">
        <f t="shared" si="133"/>
        <v>3537597.5630000001</v>
      </c>
      <c r="J439" s="40"/>
    </row>
    <row r="440" spans="1:10" ht="45" x14ac:dyDescent="0.6">
      <c r="A440" s="113"/>
      <c r="B440" s="112" t="s">
        <v>2</v>
      </c>
      <c r="C440" s="112"/>
      <c r="D440" s="40">
        <f t="shared" si="132"/>
        <v>14394.698800000002</v>
      </c>
      <c r="E440" s="40">
        <f t="shared" si="133"/>
        <v>4275.254100000001</v>
      </c>
      <c r="F440" s="40"/>
      <c r="G440" s="40">
        <f t="shared" si="133"/>
        <v>10119.4447</v>
      </c>
      <c r="H440" s="40"/>
      <c r="I440" s="40">
        <f t="shared" si="133"/>
        <v>0</v>
      </c>
      <c r="J440" s="40"/>
    </row>
    <row r="441" spans="1:10" ht="45" x14ac:dyDescent="0.6">
      <c r="A441" s="113"/>
      <c r="B441" s="112" t="s">
        <v>3</v>
      </c>
      <c r="C441" s="112"/>
      <c r="D441" s="40">
        <f t="shared" si="132"/>
        <v>0</v>
      </c>
      <c r="E441" s="40">
        <f t="shared" si="133"/>
        <v>0</v>
      </c>
      <c r="F441" s="40"/>
      <c r="G441" s="40">
        <f t="shared" si="133"/>
        <v>0</v>
      </c>
      <c r="H441" s="40"/>
      <c r="I441" s="40">
        <f t="shared" si="133"/>
        <v>0</v>
      </c>
      <c r="J441" s="40"/>
    </row>
    <row r="442" spans="1:10" ht="45.75" x14ac:dyDescent="0.25">
      <c r="A442" s="114" t="s">
        <v>281</v>
      </c>
      <c r="B442" s="114"/>
      <c r="C442" s="114"/>
      <c r="D442" s="114"/>
      <c r="E442" s="114"/>
      <c r="F442" s="114"/>
      <c r="G442" s="114"/>
      <c r="H442" s="114"/>
      <c r="I442" s="114"/>
      <c r="J442" s="114"/>
    </row>
    <row r="443" spans="1:10" ht="120.75" customHeight="1" x14ac:dyDescent="0.25">
      <c r="A443" s="113"/>
      <c r="B443" s="114" t="s">
        <v>211</v>
      </c>
      <c r="C443" s="114"/>
      <c r="D443" s="114"/>
      <c r="E443" s="114"/>
      <c r="F443" s="114"/>
      <c r="G443" s="114"/>
      <c r="H443" s="114"/>
      <c r="I443" s="114"/>
      <c r="J443" s="114"/>
    </row>
    <row r="444" spans="1:10" ht="141" customHeight="1" x14ac:dyDescent="0.25">
      <c r="A444" s="113"/>
      <c r="B444" s="110" t="s">
        <v>594</v>
      </c>
      <c r="C444" s="123" t="s">
        <v>146</v>
      </c>
      <c r="D444" s="123"/>
      <c r="E444" s="123"/>
      <c r="F444" s="123"/>
      <c r="G444" s="123"/>
      <c r="H444" s="123"/>
      <c r="I444" s="123"/>
      <c r="J444" s="123"/>
    </row>
    <row r="445" spans="1:10" ht="45.75" x14ac:dyDescent="0.25">
      <c r="A445" s="113"/>
      <c r="B445" s="110"/>
      <c r="C445" s="65" t="s">
        <v>5</v>
      </c>
      <c r="D445" s="41">
        <f>SUM(D446:D449)</f>
        <v>8000</v>
      </c>
      <c r="E445" s="42">
        <f t="shared" ref="E445" si="134">SUM(E446:E449)</f>
        <v>8000</v>
      </c>
      <c r="F445" s="42"/>
      <c r="G445" s="42">
        <f t="shared" ref="G445" si="135">SUM(G446:G449)</f>
        <v>0</v>
      </c>
      <c r="H445" s="42"/>
      <c r="I445" s="42"/>
      <c r="J445" s="42"/>
    </row>
    <row r="446" spans="1:10" ht="45.75" x14ac:dyDescent="0.25">
      <c r="A446" s="113"/>
      <c r="B446" s="110"/>
      <c r="C446" s="65" t="s">
        <v>0</v>
      </c>
      <c r="D446" s="41">
        <f>E446+G446+I446</f>
        <v>0</v>
      </c>
      <c r="E446" s="42"/>
      <c r="F446" s="42"/>
      <c r="G446" s="42"/>
      <c r="H446" s="42"/>
      <c r="I446" s="42"/>
      <c r="J446" s="42"/>
    </row>
    <row r="447" spans="1:10" ht="45.75" x14ac:dyDescent="0.25">
      <c r="A447" s="113"/>
      <c r="B447" s="110"/>
      <c r="C447" s="65" t="s">
        <v>1</v>
      </c>
      <c r="D447" s="41">
        <f>E447+G447+I447</f>
        <v>8000</v>
      </c>
      <c r="E447" s="42">
        <v>8000</v>
      </c>
      <c r="F447" s="42">
        <v>0</v>
      </c>
      <c r="G447" s="42">
        <v>0</v>
      </c>
      <c r="H447" s="42">
        <v>0</v>
      </c>
      <c r="I447" s="42"/>
      <c r="J447" s="42"/>
    </row>
    <row r="448" spans="1:10" ht="45.75" x14ac:dyDescent="0.25">
      <c r="A448" s="113"/>
      <c r="B448" s="110"/>
      <c r="C448" s="65" t="s">
        <v>2</v>
      </c>
      <c r="D448" s="41">
        <f>E448+G448+I448</f>
        <v>0</v>
      </c>
      <c r="E448" s="42"/>
      <c r="F448" s="42"/>
      <c r="G448" s="42"/>
      <c r="H448" s="42"/>
      <c r="I448" s="42"/>
      <c r="J448" s="42"/>
    </row>
    <row r="449" spans="1:10" ht="45.75" x14ac:dyDescent="0.25">
      <c r="A449" s="113"/>
      <c r="B449" s="110"/>
      <c r="C449" s="65" t="s">
        <v>3</v>
      </c>
      <c r="D449" s="41">
        <f>E449+G449+I449</f>
        <v>0</v>
      </c>
      <c r="E449" s="42"/>
      <c r="F449" s="42"/>
      <c r="G449" s="42"/>
      <c r="H449" s="42"/>
      <c r="I449" s="42"/>
      <c r="J449" s="42"/>
    </row>
    <row r="450" spans="1:10" ht="45.75" x14ac:dyDescent="0.25">
      <c r="A450" s="114" t="s">
        <v>281</v>
      </c>
      <c r="B450" s="114"/>
      <c r="C450" s="114"/>
      <c r="D450" s="114"/>
      <c r="E450" s="114"/>
      <c r="F450" s="114"/>
      <c r="G450" s="114"/>
      <c r="H450" s="114"/>
      <c r="I450" s="114"/>
      <c r="J450" s="114"/>
    </row>
    <row r="451" spans="1:10" ht="126.75" customHeight="1" x14ac:dyDescent="0.25">
      <c r="A451" s="113"/>
      <c r="B451" s="114" t="s">
        <v>211</v>
      </c>
      <c r="C451" s="114"/>
      <c r="D451" s="114"/>
      <c r="E451" s="114"/>
      <c r="F451" s="114"/>
      <c r="G451" s="114"/>
      <c r="H451" s="114"/>
      <c r="I451" s="114"/>
      <c r="J451" s="114"/>
    </row>
    <row r="452" spans="1:10" ht="45" x14ac:dyDescent="0.25">
      <c r="A452" s="113"/>
      <c r="B452" s="110" t="s">
        <v>647</v>
      </c>
      <c r="C452" s="123" t="s">
        <v>595</v>
      </c>
      <c r="D452" s="123"/>
      <c r="E452" s="123"/>
      <c r="F452" s="123"/>
      <c r="G452" s="123"/>
      <c r="H452" s="123"/>
      <c r="I452" s="123"/>
      <c r="J452" s="123"/>
    </row>
    <row r="453" spans="1:10" ht="45.75" x14ac:dyDescent="0.25">
      <c r="A453" s="113"/>
      <c r="B453" s="110"/>
      <c r="C453" s="65" t="s">
        <v>5</v>
      </c>
      <c r="D453" s="41">
        <f>SUM(D454:D457)</f>
        <v>358177.46</v>
      </c>
      <c r="E453" s="42">
        <f t="shared" ref="E453" si="136">SUM(E454:E457)</f>
        <v>100000</v>
      </c>
      <c r="F453" s="42"/>
      <c r="G453" s="42">
        <f t="shared" ref="G453" si="137">SUM(G454:G457)</f>
        <v>130000</v>
      </c>
      <c r="H453" s="42"/>
      <c r="I453" s="42"/>
      <c r="J453" s="42"/>
    </row>
    <row r="454" spans="1:10" ht="45.75" x14ac:dyDescent="0.25">
      <c r="A454" s="113"/>
      <c r="B454" s="110"/>
      <c r="C454" s="65" t="s">
        <v>0</v>
      </c>
      <c r="D454" s="41">
        <f>E454+G454+I454</f>
        <v>0</v>
      </c>
      <c r="E454" s="42"/>
      <c r="F454" s="42"/>
      <c r="G454" s="42"/>
      <c r="H454" s="42"/>
      <c r="I454" s="42"/>
      <c r="J454" s="42"/>
    </row>
    <row r="455" spans="1:10" ht="45.75" x14ac:dyDescent="0.25">
      <c r="A455" s="113"/>
      <c r="B455" s="110"/>
      <c r="C455" s="65" t="s">
        <v>1</v>
      </c>
      <c r="D455" s="41">
        <f>E455+G455+I455</f>
        <v>358177.46</v>
      </c>
      <c r="E455" s="42">
        <v>100000</v>
      </c>
      <c r="F455" s="42">
        <v>0</v>
      </c>
      <c r="G455" s="42">
        <v>130000</v>
      </c>
      <c r="H455" s="42"/>
      <c r="I455" s="42">
        <v>128177.46</v>
      </c>
      <c r="J455" s="42">
        <v>0</v>
      </c>
    </row>
    <row r="456" spans="1:10" ht="45.75" x14ac:dyDescent="0.25">
      <c r="A456" s="113"/>
      <c r="B456" s="110"/>
      <c r="C456" s="65" t="s">
        <v>2</v>
      </c>
      <c r="D456" s="41">
        <f>E456+G456+I456</f>
        <v>0</v>
      </c>
      <c r="E456" s="42"/>
      <c r="F456" s="42"/>
      <c r="G456" s="42"/>
      <c r="H456" s="42"/>
      <c r="I456" s="42"/>
      <c r="J456" s="42"/>
    </row>
    <row r="457" spans="1:10" ht="45.75" x14ac:dyDescent="0.25">
      <c r="A457" s="113"/>
      <c r="B457" s="110"/>
      <c r="C457" s="65" t="s">
        <v>3</v>
      </c>
      <c r="D457" s="41">
        <f>E457+G457+I457</f>
        <v>0</v>
      </c>
      <c r="E457" s="42"/>
      <c r="F457" s="42"/>
      <c r="G457" s="42"/>
      <c r="H457" s="42"/>
      <c r="I457" s="42"/>
      <c r="J457" s="42"/>
    </row>
    <row r="458" spans="1:10" ht="45.75" x14ac:dyDescent="0.25">
      <c r="A458" s="114" t="s">
        <v>281</v>
      </c>
      <c r="B458" s="114"/>
      <c r="C458" s="114"/>
      <c r="D458" s="114"/>
      <c r="E458" s="114"/>
      <c r="F458" s="114"/>
      <c r="G458" s="114"/>
      <c r="H458" s="114"/>
      <c r="I458" s="114"/>
      <c r="J458" s="114"/>
    </row>
    <row r="459" spans="1:10" ht="123.75" customHeight="1" x14ac:dyDescent="0.25">
      <c r="A459" s="113"/>
      <c r="B459" s="114" t="s">
        <v>211</v>
      </c>
      <c r="C459" s="114"/>
      <c r="D459" s="114"/>
      <c r="E459" s="114"/>
      <c r="F459" s="114"/>
      <c r="G459" s="114"/>
      <c r="H459" s="114"/>
      <c r="I459" s="114"/>
      <c r="J459" s="114"/>
    </row>
    <row r="460" spans="1:10" ht="117" customHeight="1" x14ac:dyDescent="0.25">
      <c r="A460" s="113"/>
      <c r="B460" s="110" t="s">
        <v>648</v>
      </c>
      <c r="C460" s="123" t="s">
        <v>596</v>
      </c>
      <c r="D460" s="123"/>
      <c r="E460" s="123"/>
      <c r="F460" s="123"/>
      <c r="G460" s="123"/>
      <c r="H460" s="123"/>
      <c r="I460" s="123"/>
      <c r="J460" s="123"/>
    </row>
    <row r="461" spans="1:10" ht="45.75" x14ac:dyDescent="0.25">
      <c r="A461" s="113"/>
      <c r="B461" s="110"/>
      <c r="C461" s="65" t="s">
        <v>5</v>
      </c>
      <c r="D461" s="41">
        <f>SUM(D462:D465)</f>
        <v>686881.67599999998</v>
      </c>
      <c r="E461" s="42">
        <f t="shared" ref="E461" si="138">SUM(E462:E465)</f>
        <v>307948.2</v>
      </c>
      <c r="F461" s="42"/>
      <c r="G461" s="42">
        <f t="shared" ref="G461" si="139">SUM(G462:G465)</f>
        <v>180000</v>
      </c>
      <c r="H461" s="42"/>
      <c r="I461" s="42"/>
      <c r="J461" s="42"/>
    </row>
    <row r="462" spans="1:10" ht="45.75" x14ac:dyDescent="0.25">
      <c r="A462" s="113"/>
      <c r="B462" s="110"/>
      <c r="C462" s="65" t="s">
        <v>0</v>
      </c>
      <c r="D462" s="41">
        <f>E462+G462+I462</f>
        <v>0</v>
      </c>
      <c r="E462" s="42"/>
      <c r="F462" s="42"/>
      <c r="G462" s="42"/>
      <c r="H462" s="42"/>
      <c r="I462" s="42"/>
      <c r="J462" s="42"/>
    </row>
    <row r="463" spans="1:10" ht="45.75" x14ac:dyDescent="0.25">
      <c r="A463" s="113"/>
      <c r="B463" s="110"/>
      <c r="C463" s="65" t="s">
        <v>1</v>
      </c>
      <c r="D463" s="41">
        <f>E463+G463+I463</f>
        <v>686881.67599999998</v>
      </c>
      <c r="E463" s="42">
        <v>307948.2</v>
      </c>
      <c r="F463" s="42">
        <v>0</v>
      </c>
      <c r="G463" s="42">
        <v>180000</v>
      </c>
      <c r="H463" s="42">
        <v>0</v>
      </c>
      <c r="I463" s="42">
        <v>198933.476</v>
      </c>
      <c r="J463" s="42">
        <v>0</v>
      </c>
    </row>
    <row r="464" spans="1:10" ht="45.75" x14ac:dyDescent="0.25">
      <c r="A464" s="113"/>
      <c r="B464" s="110"/>
      <c r="C464" s="65" t="s">
        <v>2</v>
      </c>
      <c r="D464" s="41">
        <f>E464+G464+I464</f>
        <v>0</v>
      </c>
      <c r="E464" s="42"/>
      <c r="F464" s="42"/>
      <c r="G464" s="42"/>
      <c r="H464" s="42"/>
      <c r="I464" s="42"/>
      <c r="J464" s="42"/>
    </row>
    <row r="465" spans="1:10" ht="45.75" x14ac:dyDescent="0.25">
      <c r="A465" s="113"/>
      <c r="B465" s="110"/>
      <c r="C465" s="65" t="s">
        <v>3</v>
      </c>
      <c r="D465" s="41">
        <f>E465+G465+I465</f>
        <v>0</v>
      </c>
      <c r="E465" s="42"/>
      <c r="F465" s="42"/>
      <c r="G465" s="42"/>
      <c r="H465" s="42"/>
      <c r="I465" s="42"/>
      <c r="J465" s="42"/>
    </row>
    <row r="466" spans="1:10" ht="45.75" x14ac:dyDescent="0.25">
      <c r="A466" s="114" t="s">
        <v>281</v>
      </c>
      <c r="B466" s="114"/>
      <c r="C466" s="114"/>
      <c r="D466" s="114"/>
      <c r="E466" s="114"/>
      <c r="F466" s="114"/>
      <c r="G466" s="114"/>
      <c r="H466" s="114"/>
      <c r="I466" s="114"/>
      <c r="J466" s="114"/>
    </row>
    <row r="467" spans="1:10" ht="111.75" customHeight="1" x14ac:dyDescent="0.25">
      <c r="A467" s="113"/>
      <c r="B467" s="114" t="s">
        <v>211</v>
      </c>
      <c r="C467" s="114"/>
      <c r="D467" s="114"/>
      <c r="E467" s="114"/>
      <c r="F467" s="114"/>
      <c r="G467" s="114"/>
      <c r="H467" s="114"/>
      <c r="I467" s="114"/>
      <c r="J467" s="114"/>
    </row>
    <row r="468" spans="1:10" ht="132" customHeight="1" x14ac:dyDescent="0.25">
      <c r="A468" s="113"/>
      <c r="B468" s="110" t="s">
        <v>649</v>
      </c>
      <c r="C468" s="123" t="s">
        <v>597</v>
      </c>
      <c r="D468" s="123"/>
      <c r="E468" s="123"/>
      <c r="F468" s="123"/>
      <c r="G468" s="123"/>
      <c r="H468" s="123"/>
      <c r="I468" s="123"/>
      <c r="J468" s="123"/>
    </row>
    <row r="469" spans="1:10" ht="45.75" x14ac:dyDescent="0.25">
      <c r="A469" s="113"/>
      <c r="B469" s="110"/>
      <c r="C469" s="65" t="s">
        <v>5</v>
      </c>
      <c r="D469" s="41">
        <f>SUM(D470:D473)</f>
        <v>894537.45600000001</v>
      </c>
      <c r="E469" s="42">
        <f t="shared" ref="E469" si="140">SUM(E470:E473)</f>
        <v>26646.526000000002</v>
      </c>
      <c r="F469" s="42"/>
      <c r="G469" s="42">
        <f t="shared" ref="G469" si="141">SUM(G470:G473)</f>
        <v>24831.93</v>
      </c>
      <c r="H469" s="42"/>
      <c r="I469" s="42"/>
      <c r="J469" s="42"/>
    </row>
    <row r="470" spans="1:10" ht="45.75" x14ac:dyDescent="0.25">
      <c r="A470" s="113"/>
      <c r="B470" s="110"/>
      <c r="C470" s="65" t="s">
        <v>0</v>
      </c>
      <c r="D470" s="41">
        <f>E470+G470+I470</f>
        <v>0</v>
      </c>
      <c r="E470" s="42"/>
      <c r="F470" s="42"/>
      <c r="G470" s="42"/>
      <c r="H470" s="42"/>
      <c r="I470" s="42"/>
      <c r="J470" s="42"/>
    </row>
    <row r="471" spans="1:10" ht="45.75" x14ac:dyDescent="0.25">
      <c r="A471" s="113"/>
      <c r="B471" s="110"/>
      <c r="C471" s="65" t="s">
        <v>1</v>
      </c>
      <c r="D471" s="41">
        <f>E471+G471+I471</f>
        <v>894537.45600000001</v>
      </c>
      <c r="E471" s="42">
        <v>26646.526000000002</v>
      </c>
      <c r="F471" s="42">
        <v>0</v>
      </c>
      <c r="G471" s="42">
        <v>24831.93</v>
      </c>
      <c r="H471" s="42">
        <v>0</v>
      </c>
      <c r="I471" s="42">
        <v>843059</v>
      </c>
      <c r="J471" s="42">
        <v>0</v>
      </c>
    </row>
    <row r="472" spans="1:10" ht="45.75" x14ac:dyDescent="0.25">
      <c r="A472" s="113"/>
      <c r="B472" s="110"/>
      <c r="C472" s="65" t="s">
        <v>2</v>
      </c>
      <c r="D472" s="41">
        <f>E472+G472+I472</f>
        <v>0</v>
      </c>
      <c r="E472" s="42"/>
      <c r="F472" s="42"/>
      <c r="G472" s="42"/>
      <c r="H472" s="42"/>
      <c r="I472" s="42"/>
      <c r="J472" s="42"/>
    </row>
    <row r="473" spans="1:10" ht="45.75" x14ac:dyDescent="0.25">
      <c r="A473" s="113"/>
      <c r="B473" s="110"/>
      <c r="C473" s="65" t="s">
        <v>3</v>
      </c>
      <c r="D473" s="41">
        <f>E473+G473+I473</f>
        <v>0</v>
      </c>
      <c r="E473" s="42"/>
      <c r="F473" s="42"/>
      <c r="G473" s="42"/>
      <c r="H473" s="42"/>
      <c r="I473" s="42"/>
      <c r="J473" s="42"/>
    </row>
    <row r="474" spans="1:10" ht="45.75" x14ac:dyDescent="0.25">
      <c r="A474" s="114" t="s">
        <v>281</v>
      </c>
      <c r="B474" s="114"/>
      <c r="C474" s="114"/>
      <c r="D474" s="114"/>
      <c r="E474" s="114"/>
      <c r="F474" s="114"/>
      <c r="G474" s="114"/>
      <c r="H474" s="114"/>
      <c r="I474" s="114"/>
      <c r="J474" s="114"/>
    </row>
    <row r="475" spans="1:10" ht="117.75" customHeight="1" x14ac:dyDescent="0.25">
      <c r="A475" s="113"/>
      <c r="B475" s="114" t="s">
        <v>211</v>
      </c>
      <c r="C475" s="114"/>
      <c r="D475" s="114"/>
      <c r="E475" s="114"/>
      <c r="F475" s="114"/>
      <c r="G475" s="114"/>
      <c r="H475" s="114"/>
      <c r="I475" s="114"/>
      <c r="J475" s="114"/>
    </row>
    <row r="476" spans="1:10" ht="114" customHeight="1" x14ac:dyDescent="0.25">
      <c r="A476" s="113"/>
      <c r="B476" s="110" t="s">
        <v>650</v>
      </c>
      <c r="C476" s="123" t="s">
        <v>598</v>
      </c>
      <c r="D476" s="123"/>
      <c r="E476" s="123"/>
      <c r="F476" s="123"/>
      <c r="G476" s="123"/>
      <c r="H476" s="123"/>
      <c r="I476" s="123"/>
      <c r="J476" s="123"/>
    </row>
    <row r="477" spans="1:10" ht="45.75" x14ac:dyDescent="0.25">
      <c r="A477" s="113"/>
      <c r="B477" s="110"/>
      <c r="C477" s="65" t="s">
        <v>5</v>
      </c>
      <c r="D477" s="41">
        <f>SUM(D478:D481)</f>
        <v>867896.06400000001</v>
      </c>
      <c r="E477" s="42">
        <f t="shared" ref="E477" si="142">SUM(E478:E481)</f>
        <v>26750</v>
      </c>
      <c r="F477" s="42"/>
      <c r="G477" s="42">
        <f t="shared" ref="G477" si="143">SUM(G478:G481)</f>
        <v>22109.78</v>
      </c>
      <c r="H477" s="42"/>
      <c r="I477" s="42"/>
      <c r="J477" s="42"/>
    </row>
    <row r="478" spans="1:10" ht="45.75" x14ac:dyDescent="0.25">
      <c r="A478" s="113"/>
      <c r="B478" s="110"/>
      <c r="C478" s="65" t="s">
        <v>0</v>
      </c>
      <c r="D478" s="41">
        <f>E478+G478+I478</f>
        <v>0</v>
      </c>
      <c r="E478" s="42"/>
      <c r="F478" s="42"/>
      <c r="G478" s="42"/>
      <c r="H478" s="42"/>
      <c r="I478" s="42"/>
      <c r="J478" s="42"/>
    </row>
    <row r="479" spans="1:10" ht="45.75" x14ac:dyDescent="0.25">
      <c r="A479" s="113"/>
      <c r="B479" s="110"/>
      <c r="C479" s="65" t="s">
        <v>1</v>
      </c>
      <c r="D479" s="41">
        <f>E479+G479+I479</f>
        <v>867896.06400000001</v>
      </c>
      <c r="E479" s="42">
        <v>26750</v>
      </c>
      <c r="F479" s="42">
        <v>0</v>
      </c>
      <c r="G479" s="42">
        <v>22109.78</v>
      </c>
      <c r="H479" s="42">
        <v>0</v>
      </c>
      <c r="I479" s="42">
        <v>819036.28399999999</v>
      </c>
      <c r="J479" s="42">
        <v>0</v>
      </c>
    </row>
    <row r="480" spans="1:10" ht="45.75" x14ac:dyDescent="0.25">
      <c r="A480" s="113"/>
      <c r="B480" s="110"/>
      <c r="C480" s="65" t="s">
        <v>2</v>
      </c>
      <c r="D480" s="41">
        <f>E480+G480+I480</f>
        <v>0</v>
      </c>
      <c r="E480" s="42"/>
      <c r="F480" s="42"/>
      <c r="G480" s="42"/>
      <c r="H480" s="42"/>
      <c r="I480" s="42"/>
      <c r="J480" s="42"/>
    </row>
    <row r="481" spans="1:10" ht="45.75" x14ac:dyDescent="0.25">
      <c r="A481" s="113"/>
      <c r="B481" s="110"/>
      <c r="C481" s="65" t="s">
        <v>3</v>
      </c>
      <c r="D481" s="41">
        <f>E481+G481+I481</f>
        <v>0</v>
      </c>
      <c r="E481" s="42"/>
      <c r="F481" s="42"/>
      <c r="G481" s="42"/>
      <c r="H481" s="42"/>
      <c r="I481" s="42"/>
      <c r="J481" s="42"/>
    </row>
    <row r="482" spans="1:10" ht="45.75" x14ac:dyDescent="0.25">
      <c r="A482" s="114" t="s">
        <v>281</v>
      </c>
      <c r="B482" s="114"/>
      <c r="C482" s="114"/>
      <c r="D482" s="114"/>
      <c r="E482" s="114"/>
      <c r="F482" s="114"/>
      <c r="G482" s="114"/>
      <c r="H482" s="114"/>
      <c r="I482" s="114"/>
      <c r="J482" s="114"/>
    </row>
    <row r="483" spans="1:10" ht="108.75" customHeight="1" x14ac:dyDescent="0.25">
      <c r="A483" s="113"/>
      <c r="B483" s="114" t="s">
        <v>211</v>
      </c>
      <c r="C483" s="114"/>
      <c r="D483" s="114"/>
      <c r="E483" s="114"/>
      <c r="F483" s="114"/>
      <c r="G483" s="114"/>
      <c r="H483" s="114"/>
      <c r="I483" s="114"/>
      <c r="J483" s="114"/>
    </row>
    <row r="484" spans="1:10" ht="108" customHeight="1" x14ac:dyDescent="0.25">
      <c r="A484" s="113"/>
      <c r="B484" s="110" t="s">
        <v>651</v>
      </c>
      <c r="C484" s="123" t="s">
        <v>599</v>
      </c>
      <c r="D484" s="123"/>
      <c r="E484" s="123"/>
      <c r="F484" s="123"/>
      <c r="G484" s="123"/>
      <c r="H484" s="123"/>
      <c r="I484" s="123"/>
      <c r="J484" s="123"/>
    </row>
    <row r="485" spans="1:10" ht="45.75" x14ac:dyDescent="0.25">
      <c r="A485" s="113"/>
      <c r="B485" s="110"/>
      <c r="C485" s="65" t="s">
        <v>5</v>
      </c>
      <c r="D485" s="41">
        <f>SUM(D486:D489)</f>
        <v>824513.19200000004</v>
      </c>
      <c r="E485" s="42">
        <f t="shared" ref="E485" si="144">SUM(E486:E489)</f>
        <v>26660.538</v>
      </c>
      <c r="F485" s="42"/>
      <c r="G485" s="42">
        <f t="shared" ref="G485" si="145">SUM(G486:G489)</f>
        <v>21557.17</v>
      </c>
      <c r="H485" s="42"/>
      <c r="I485" s="42"/>
      <c r="J485" s="42"/>
    </row>
    <row r="486" spans="1:10" ht="45.75" x14ac:dyDescent="0.25">
      <c r="A486" s="113"/>
      <c r="B486" s="110"/>
      <c r="C486" s="65" t="s">
        <v>0</v>
      </c>
      <c r="D486" s="41">
        <f>E486+G486+I486</f>
        <v>0</v>
      </c>
      <c r="E486" s="42"/>
      <c r="F486" s="42"/>
      <c r="G486" s="42"/>
      <c r="H486" s="42"/>
      <c r="I486" s="42"/>
      <c r="J486" s="42"/>
    </row>
    <row r="487" spans="1:10" ht="45.75" x14ac:dyDescent="0.25">
      <c r="A487" s="113"/>
      <c r="B487" s="110"/>
      <c r="C487" s="65" t="s">
        <v>1</v>
      </c>
      <c r="D487" s="41">
        <f>E487+G487+I487</f>
        <v>824513.19200000004</v>
      </c>
      <c r="E487" s="42">
        <v>26660.538</v>
      </c>
      <c r="F487" s="42">
        <v>0</v>
      </c>
      <c r="G487" s="42">
        <v>21557.17</v>
      </c>
      <c r="H487" s="42">
        <v>0</v>
      </c>
      <c r="I487" s="42">
        <v>776295.48400000005</v>
      </c>
      <c r="J487" s="42">
        <v>0</v>
      </c>
    </row>
    <row r="488" spans="1:10" ht="45.75" x14ac:dyDescent="0.25">
      <c r="A488" s="113"/>
      <c r="B488" s="110"/>
      <c r="C488" s="65" t="s">
        <v>2</v>
      </c>
      <c r="D488" s="41">
        <f>E488+G488+I488</f>
        <v>0</v>
      </c>
      <c r="E488" s="42"/>
      <c r="F488" s="42"/>
      <c r="G488" s="42"/>
      <c r="H488" s="42"/>
      <c r="I488" s="42"/>
      <c r="J488" s="42"/>
    </row>
    <row r="489" spans="1:10" ht="45.75" x14ac:dyDescent="0.25">
      <c r="A489" s="113"/>
      <c r="B489" s="110"/>
      <c r="C489" s="65" t="s">
        <v>3</v>
      </c>
      <c r="D489" s="41">
        <f>E489+G489+I489</f>
        <v>0</v>
      </c>
      <c r="E489" s="42"/>
      <c r="F489" s="42"/>
      <c r="G489" s="42"/>
      <c r="H489" s="42"/>
      <c r="I489" s="42"/>
      <c r="J489" s="42"/>
    </row>
    <row r="490" spans="1:10" ht="45.75" x14ac:dyDescent="0.25">
      <c r="A490" s="114" t="s">
        <v>281</v>
      </c>
      <c r="B490" s="114"/>
      <c r="C490" s="114"/>
      <c r="D490" s="114"/>
      <c r="E490" s="114"/>
      <c r="F490" s="114"/>
      <c r="G490" s="114"/>
      <c r="H490" s="114"/>
      <c r="I490" s="114"/>
      <c r="J490" s="114"/>
    </row>
    <row r="491" spans="1:10" ht="117.75" customHeight="1" x14ac:dyDescent="0.25">
      <c r="A491" s="113"/>
      <c r="B491" s="114" t="s">
        <v>211</v>
      </c>
      <c r="C491" s="114"/>
      <c r="D491" s="114"/>
      <c r="E491" s="114"/>
      <c r="F491" s="114"/>
      <c r="G491" s="114"/>
      <c r="H491" s="114"/>
      <c r="I491" s="114"/>
      <c r="J491" s="114"/>
    </row>
    <row r="492" spans="1:10" ht="102" customHeight="1" x14ac:dyDescent="0.25">
      <c r="A492" s="113"/>
      <c r="B492" s="110" t="s">
        <v>667</v>
      </c>
      <c r="C492" s="123" t="s">
        <v>600</v>
      </c>
      <c r="D492" s="123"/>
      <c r="E492" s="123"/>
      <c r="F492" s="123"/>
      <c r="G492" s="123"/>
      <c r="H492" s="123"/>
      <c r="I492" s="123"/>
      <c r="J492" s="123"/>
    </row>
    <row r="493" spans="1:10" ht="45.75" x14ac:dyDescent="0.25">
      <c r="A493" s="113"/>
      <c r="B493" s="110"/>
      <c r="C493" s="65" t="s">
        <v>5</v>
      </c>
      <c r="D493" s="41">
        <f>SUM(D494:D497)</f>
        <v>818668.62600000005</v>
      </c>
      <c r="E493" s="42">
        <f t="shared" ref="E493" si="146">SUM(E494:E497)</f>
        <v>26626.976999999999</v>
      </c>
      <c r="F493" s="42"/>
      <c r="G493" s="42">
        <f t="shared" ref="G493" si="147">SUM(G494:G497)</f>
        <v>19945.79</v>
      </c>
      <c r="H493" s="42"/>
      <c r="I493" s="42"/>
      <c r="J493" s="42"/>
    </row>
    <row r="494" spans="1:10" ht="45.75" x14ac:dyDescent="0.25">
      <c r="A494" s="113"/>
      <c r="B494" s="110"/>
      <c r="C494" s="65" t="s">
        <v>0</v>
      </c>
      <c r="D494" s="41">
        <f>E494+G494+I494</f>
        <v>0</v>
      </c>
      <c r="E494" s="42"/>
      <c r="F494" s="42"/>
      <c r="G494" s="42"/>
      <c r="H494" s="42"/>
      <c r="I494" s="42"/>
      <c r="J494" s="42"/>
    </row>
    <row r="495" spans="1:10" ht="45.75" x14ac:dyDescent="0.25">
      <c r="A495" s="113"/>
      <c r="B495" s="110"/>
      <c r="C495" s="65" t="s">
        <v>1</v>
      </c>
      <c r="D495" s="41">
        <f>E495+G495+I495</f>
        <v>818668.62600000005</v>
      </c>
      <c r="E495" s="42">
        <v>26626.976999999999</v>
      </c>
      <c r="F495" s="42">
        <v>0</v>
      </c>
      <c r="G495" s="42">
        <v>19945.79</v>
      </c>
      <c r="H495" s="42">
        <v>0</v>
      </c>
      <c r="I495" s="42">
        <v>772095.85900000005</v>
      </c>
      <c r="J495" s="42">
        <v>0</v>
      </c>
    </row>
    <row r="496" spans="1:10" ht="45.75" x14ac:dyDescent="0.25">
      <c r="A496" s="113"/>
      <c r="B496" s="110"/>
      <c r="C496" s="65" t="s">
        <v>2</v>
      </c>
      <c r="D496" s="41">
        <f>E496+G496+I496</f>
        <v>0</v>
      </c>
      <c r="E496" s="42"/>
      <c r="F496" s="42"/>
      <c r="G496" s="42"/>
      <c r="H496" s="42"/>
      <c r="I496" s="42"/>
      <c r="J496" s="42"/>
    </row>
    <row r="497" spans="1:10" ht="45.75" x14ac:dyDescent="0.25">
      <c r="A497" s="113"/>
      <c r="B497" s="110"/>
      <c r="C497" s="65" t="s">
        <v>3</v>
      </c>
      <c r="D497" s="41">
        <f>E497+G497+I497</f>
        <v>0</v>
      </c>
      <c r="E497" s="42"/>
      <c r="F497" s="42"/>
      <c r="G497" s="42"/>
      <c r="H497" s="42"/>
      <c r="I497" s="42"/>
      <c r="J497" s="42"/>
    </row>
    <row r="498" spans="1:10" ht="45.75" x14ac:dyDescent="0.25">
      <c r="A498" s="114" t="s">
        <v>281</v>
      </c>
      <c r="B498" s="114"/>
      <c r="C498" s="114"/>
      <c r="D498" s="114"/>
      <c r="E498" s="114"/>
      <c r="F498" s="114"/>
      <c r="G498" s="114"/>
      <c r="H498" s="114"/>
      <c r="I498" s="114"/>
      <c r="J498" s="114"/>
    </row>
    <row r="499" spans="1:10" ht="108.75" customHeight="1" x14ac:dyDescent="0.25">
      <c r="A499" s="113"/>
      <c r="B499" s="114" t="s">
        <v>211</v>
      </c>
      <c r="C499" s="114"/>
      <c r="D499" s="114"/>
      <c r="E499" s="114"/>
      <c r="F499" s="114"/>
      <c r="G499" s="114"/>
      <c r="H499" s="114"/>
      <c r="I499" s="114"/>
      <c r="J499" s="114"/>
    </row>
    <row r="500" spans="1:10" ht="105" customHeight="1" x14ac:dyDescent="0.25">
      <c r="A500" s="113"/>
      <c r="B500" s="110" t="s">
        <v>652</v>
      </c>
      <c r="C500" s="123" t="s">
        <v>601</v>
      </c>
      <c r="D500" s="123"/>
      <c r="E500" s="123"/>
      <c r="F500" s="123"/>
      <c r="G500" s="123"/>
      <c r="H500" s="123"/>
      <c r="I500" s="123"/>
      <c r="J500" s="123"/>
    </row>
    <row r="501" spans="1:10" ht="45.75" x14ac:dyDescent="0.25">
      <c r="A501" s="113"/>
      <c r="B501" s="110"/>
      <c r="C501" s="65" t="s">
        <v>5</v>
      </c>
      <c r="D501" s="41">
        <f>SUM(D502:D505)</f>
        <v>537514.78038754698</v>
      </c>
      <c r="E501" s="42">
        <f t="shared" ref="E501" si="148">SUM(E502:E505)</f>
        <v>180000</v>
      </c>
      <c r="F501" s="42"/>
      <c r="G501" s="42">
        <f t="shared" ref="G501" si="149">SUM(G502:G505)</f>
        <v>357514.78038754698</v>
      </c>
      <c r="H501" s="42"/>
      <c r="I501" s="42"/>
      <c r="J501" s="42"/>
    </row>
    <row r="502" spans="1:10" ht="45.75" x14ac:dyDescent="0.25">
      <c r="A502" s="113"/>
      <c r="B502" s="110"/>
      <c r="C502" s="65" t="s">
        <v>0</v>
      </c>
      <c r="D502" s="41">
        <f>E502+G502+I502</f>
        <v>0</v>
      </c>
      <c r="E502" s="42"/>
      <c r="F502" s="42"/>
      <c r="G502" s="42"/>
      <c r="H502" s="42"/>
      <c r="I502" s="42"/>
      <c r="J502" s="42"/>
    </row>
    <row r="503" spans="1:10" ht="45.75" x14ac:dyDescent="0.25">
      <c r="A503" s="113"/>
      <c r="B503" s="110"/>
      <c r="C503" s="65" t="s">
        <v>1</v>
      </c>
      <c r="D503" s="41">
        <f>E503+G503+I503</f>
        <v>537514.78038754698</v>
      </c>
      <c r="E503" s="42">
        <v>180000</v>
      </c>
      <c r="F503" s="42">
        <v>0</v>
      </c>
      <c r="G503" s="42">
        <v>357514.78038754698</v>
      </c>
      <c r="H503" s="42">
        <v>0</v>
      </c>
      <c r="I503" s="42"/>
      <c r="J503" s="42"/>
    </row>
    <row r="504" spans="1:10" ht="45.75" x14ac:dyDescent="0.25">
      <c r="A504" s="113"/>
      <c r="B504" s="110"/>
      <c r="C504" s="65" t="s">
        <v>2</v>
      </c>
      <c r="D504" s="41">
        <f>E504+G504+I504</f>
        <v>0</v>
      </c>
      <c r="E504" s="42"/>
      <c r="F504" s="42"/>
      <c r="G504" s="42"/>
      <c r="H504" s="42"/>
      <c r="I504" s="42"/>
      <c r="J504" s="42"/>
    </row>
    <row r="505" spans="1:10" ht="45.75" x14ac:dyDescent="0.25">
      <c r="A505" s="113"/>
      <c r="B505" s="110"/>
      <c r="C505" s="65" t="s">
        <v>3</v>
      </c>
      <c r="D505" s="41">
        <f>E505+G505+I505</f>
        <v>0</v>
      </c>
      <c r="E505" s="42"/>
      <c r="F505" s="42"/>
      <c r="G505" s="42"/>
      <c r="H505" s="42"/>
      <c r="I505" s="42"/>
      <c r="J505" s="42"/>
    </row>
    <row r="506" spans="1:10" ht="45.75" x14ac:dyDescent="0.25">
      <c r="A506" s="114" t="s">
        <v>281</v>
      </c>
      <c r="B506" s="114"/>
      <c r="C506" s="114"/>
      <c r="D506" s="114"/>
      <c r="E506" s="114"/>
      <c r="F506" s="114"/>
      <c r="G506" s="114"/>
      <c r="H506" s="114"/>
      <c r="I506" s="114"/>
      <c r="J506" s="114"/>
    </row>
    <row r="507" spans="1:10" ht="105.75" customHeight="1" x14ac:dyDescent="0.25">
      <c r="A507" s="113"/>
      <c r="B507" s="114" t="s">
        <v>211</v>
      </c>
      <c r="C507" s="114"/>
      <c r="D507" s="114"/>
      <c r="E507" s="114"/>
      <c r="F507" s="114"/>
      <c r="G507" s="114"/>
      <c r="H507" s="114"/>
      <c r="I507" s="114"/>
      <c r="J507" s="114"/>
    </row>
    <row r="508" spans="1:10" ht="171" customHeight="1" x14ac:dyDescent="0.25">
      <c r="A508" s="113"/>
      <c r="B508" s="110" t="s">
        <v>653</v>
      </c>
      <c r="C508" s="123" t="s">
        <v>349</v>
      </c>
      <c r="D508" s="123"/>
      <c r="E508" s="123"/>
      <c r="F508" s="123"/>
      <c r="G508" s="123"/>
      <c r="H508" s="123"/>
      <c r="I508" s="123"/>
      <c r="J508" s="123"/>
    </row>
    <row r="509" spans="1:10" ht="45.75" x14ac:dyDescent="0.25">
      <c r="A509" s="113"/>
      <c r="B509" s="110"/>
      <c r="C509" s="65" t="s">
        <v>5</v>
      </c>
      <c r="D509" s="41">
        <f>SUM(D510:D513)</f>
        <v>11710.557000000001</v>
      </c>
      <c r="E509" s="42">
        <f t="shared" ref="E509" si="150">SUM(E510:E513)</f>
        <v>11710.557000000001</v>
      </c>
      <c r="F509" s="42"/>
      <c r="G509" s="42">
        <f t="shared" ref="G509" si="151">SUM(G510:G513)</f>
        <v>0</v>
      </c>
      <c r="H509" s="42"/>
      <c r="I509" s="42"/>
      <c r="J509" s="42"/>
    </row>
    <row r="510" spans="1:10" ht="45.75" x14ac:dyDescent="0.25">
      <c r="A510" s="113"/>
      <c r="B510" s="110"/>
      <c r="C510" s="65" t="s">
        <v>0</v>
      </c>
      <c r="D510" s="41">
        <f>E510+G510+I510</f>
        <v>0</v>
      </c>
      <c r="E510" s="42"/>
      <c r="F510" s="42"/>
      <c r="G510" s="42"/>
      <c r="H510" s="42"/>
      <c r="I510" s="42"/>
      <c r="J510" s="42"/>
    </row>
    <row r="511" spans="1:10" ht="45.75" x14ac:dyDescent="0.25">
      <c r="A511" s="113"/>
      <c r="B511" s="110"/>
      <c r="C511" s="65" t="s">
        <v>1</v>
      </c>
      <c r="D511" s="41">
        <f>E511+G511+I511</f>
        <v>11710.557000000001</v>
      </c>
      <c r="E511" s="42">
        <v>11710.557000000001</v>
      </c>
      <c r="F511" s="42">
        <v>0</v>
      </c>
      <c r="G511" s="42"/>
      <c r="H511" s="42"/>
      <c r="I511" s="42"/>
      <c r="J511" s="42"/>
    </row>
    <row r="512" spans="1:10" ht="45.75" x14ac:dyDescent="0.25">
      <c r="A512" s="113"/>
      <c r="B512" s="110"/>
      <c r="C512" s="65" t="s">
        <v>2</v>
      </c>
      <c r="D512" s="41">
        <f>E512+G512+I512</f>
        <v>0</v>
      </c>
      <c r="E512" s="42"/>
      <c r="F512" s="42"/>
      <c r="G512" s="42"/>
      <c r="H512" s="42"/>
      <c r="I512" s="42"/>
      <c r="J512" s="42"/>
    </row>
    <row r="513" spans="1:10" ht="45.75" x14ac:dyDescent="0.25">
      <c r="A513" s="113"/>
      <c r="B513" s="110"/>
      <c r="C513" s="65" t="s">
        <v>3</v>
      </c>
      <c r="D513" s="41">
        <f>E513+G513+I513</f>
        <v>0</v>
      </c>
      <c r="E513" s="42"/>
      <c r="F513" s="42"/>
      <c r="G513" s="42"/>
      <c r="H513" s="42"/>
      <c r="I513" s="42"/>
      <c r="J513" s="42"/>
    </row>
    <row r="514" spans="1:10" ht="45.75" x14ac:dyDescent="0.25">
      <c r="A514" s="114" t="s">
        <v>281</v>
      </c>
      <c r="B514" s="114"/>
      <c r="C514" s="114"/>
      <c r="D514" s="114"/>
      <c r="E514" s="114"/>
      <c r="F514" s="114"/>
      <c r="G514" s="114"/>
      <c r="H514" s="114"/>
      <c r="I514" s="114"/>
      <c r="J514" s="114"/>
    </row>
    <row r="515" spans="1:10" ht="93.75" customHeight="1" x14ac:dyDescent="0.25">
      <c r="A515" s="113"/>
      <c r="B515" s="114" t="s">
        <v>211</v>
      </c>
      <c r="C515" s="114"/>
      <c r="D515" s="114"/>
      <c r="E515" s="114"/>
      <c r="F515" s="114"/>
      <c r="G515" s="114"/>
      <c r="H515" s="114"/>
      <c r="I515" s="114"/>
      <c r="J515" s="114"/>
    </row>
    <row r="516" spans="1:10" ht="156" customHeight="1" x14ac:dyDescent="0.25">
      <c r="A516" s="113"/>
      <c r="B516" s="110" t="s">
        <v>654</v>
      </c>
      <c r="C516" s="123" t="s">
        <v>353</v>
      </c>
      <c r="D516" s="123"/>
      <c r="E516" s="123"/>
      <c r="F516" s="123"/>
      <c r="G516" s="123"/>
      <c r="H516" s="123"/>
      <c r="I516" s="123"/>
      <c r="J516" s="123"/>
    </row>
    <row r="517" spans="1:10" ht="45.75" x14ac:dyDescent="0.25">
      <c r="A517" s="113"/>
      <c r="B517" s="110"/>
      <c r="C517" s="65" t="s">
        <v>5</v>
      </c>
      <c r="D517" s="41">
        <f>SUM(D518:D521)</f>
        <v>11993.452000000001</v>
      </c>
      <c r="E517" s="42">
        <f t="shared" ref="E517" si="152">SUM(E518:E521)</f>
        <v>4638.1670000000004</v>
      </c>
      <c r="F517" s="42"/>
      <c r="G517" s="42">
        <f t="shared" ref="G517" si="153">SUM(G518:G521)</f>
        <v>7355.2849999999999</v>
      </c>
      <c r="H517" s="42"/>
      <c r="I517" s="42"/>
      <c r="J517" s="42"/>
    </row>
    <row r="518" spans="1:10" ht="45.75" x14ac:dyDescent="0.25">
      <c r="A518" s="113"/>
      <c r="B518" s="110"/>
      <c r="C518" s="65" t="s">
        <v>0</v>
      </c>
      <c r="D518" s="41">
        <f>E518+G518+I518</f>
        <v>0</v>
      </c>
      <c r="E518" s="42"/>
      <c r="F518" s="42"/>
      <c r="G518" s="42"/>
      <c r="H518" s="42"/>
      <c r="I518" s="42"/>
      <c r="J518" s="42"/>
    </row>
    <row r="519" spans="1:10" ht="45.75" x14ac:dyDescent="0.25">
      <c r="A519" s="113"/>
      <c r="B519" s="110"/>
      <c r="C519" s="65" t="s">
        <v>1</v>
      </c>
      <c r="D519" s="41">
        <f>E519+G519+I519</f>
        <v>11993.452000000001</v>
      </c>
      <c r="E519" s="42">
        <v>4638.1670000000004</v>
      </c>
      <c r="F519" s="42">
        <v>0</v>
      </c>
      <c r="G519" s="42">
        <v>7355.2849999999999</v>
      </c>
      <c r="H519" s="42">
        <v>0</v>
      </c>
      <c r="I519" s="42"/>
      <c r="J519" s="42"/>
    </row>
    <row r="520" spans="1:10" ht="45.75" x14ac:dyDescent="0.25">
      <c r="A520" s="113"/>
      <c r="B520" s="110"/>
      <c r="C520" s="65" t="s">
        <v>2</v>
      </c>
      <c r="D520" s="41">
        <f>E520+G520+I520</f>
        <v>0</v>
      </c>
      <c r="E520" s="42"/>
      <c r="F520" s="42"/>
      <c r="G520" s="42"/>
      <c r="H520" s="42"/>
      <c r="I520" s="42"/>
      <c r="J520" s="42"/>
    </row>
    <row r="521" spans="1:10" ht="45.75" x14ac:dyDescent="0.25">
      <c r="A521" s="113"/>
      <c r="B521" s="110"/>
      <c r="C521" s="65" t="s">
        <v>3</v>
      </c>
      <c r="D521" s="41">
        <f>E521+G521+I521</f>
        <v>0</v>
      </c>
      <c r="E521" s="42"/>
      <c r="F521" s="42"/>
      <c r="G521" s="42"/>
      <c r="H521" s="42"/>
      <c r="I521" s="42"/>
      <c r="J521" s="42"/>
    </row>
    <row r="522" spans="1:10" ht="45.75" x14ac:dyDescent="0.25">
      <c r="A522" s="114" t="s">
        <v>281</v>
      </c>
      <c r="B522" s="114"/>
      <c r="C522" s="114"/>
      <c r="D522" s="114"/>
      <c r="E522" s="114"/>
      <c r="F522" s="114"/>
      <c r="G522" s="114"/>
      <c r="H522" s="114"/>
      <c r="I522" s="114"/>
      <c r="J522" s="114"/>
    </row>
    <row r="523" spans="1:10" ht="138.75" customHeight="1" x14ac:dyDescent="0.25">
      <c r="A523" s="113"/>
      <c r="B523" s="114" t="s">
        <v>211</v>
      </c>
      <c r="C523" s="114"/>
      <c r="D523" s="114"/>
      <c r="E523" s="114"/>
      <c r="F523" s="114"/>
      <c r="G523" s="114"/>
      <c r="H523" s="114"/>
      <c r="I523" s="114"/>
      <c r="J523" s="114"/>
    </row>
    <row r="524" spans="1:10" ht="93" customHeight="1" x14ac:dyDescent="0.25">
      <c r="A524" s="113"/>
      <c r="B524" s="110" t="s">
        <v>655</v>
      </c>
      <c r="C524" s="123" t="s">
        <v>294</v>
      </c>
      <c r="D524" s="123"/>
      <c r="E524" s="123"/>
      <c r="F524" s="123"/>
      <c r="G524" s="123"/>
      <c r="H524" s="123"/>
      <c r="I524" s="123"/>
      <c r="J524" s="123"/>
    </row>
    <row r="525" spans="1:10" ht="45.75" x14ac:dyDescent="0.25">
      <c r="A525" s="113"/>
      <c r="B525" s="110"/>
      <c r="C525" s="65" t="s">
        <v>5</v>
      </c>
      <c r="D525" s="41">
        <f>SUM(D526:D529)</f>
        <v>150000</v>
      </c>
      <c r="E525" s="42">
        <f t="shared" ref="E525" si="154">SUM(E526:E529)</f>
        <v>50000</v>
      </c>
      <c r="F525" s="42"/>
      <c r="G525" s="42">
        <f t="shared" ref="G525" si="155">SUM(G526:G529)</f>
        <v>100000</v>
      </c>
      <c r="H525" s="42"/>
      <c r="I525" s="42"/>
      <c r="J525" s="42"/>
    </row>
    <row r="526" spans="1:10" ht="45.75" x14ac:dyDescent="0.25">
      <c r="A526" s="113"/>
      <c r="B526" s="110"/>
      <c r="C526" s="65" t="s">
        <v>0</v>
      </c>
      <c r="D526" s="41">
        <f>E526+G526+I526</f>
        <v>0</v>
      </c>
      <c r="E526" s="42"/>
      <c r="F526" s="42"/>
      <c r="G526" s="42"/>
      <c r="H526" s="42"/>
      <c r="I526" s="42"/>
      <c r="J526" s="42"/>
    </row>
    <row r="527" spans="1:10" ht="45.75" x14ac:dyDescent="0.25">
      <c r="A527" s="113"/>
      <c r="B527" s="110"/>
      <c r="C527" s="65" t="s">
        <v>1</v>
      </c>
      <c r="D527" s="41">
        <f>E527+G527+I527</f>
        <v>150000</v>
      </c>
      <c r="E527" s="42">
        <v>50000</v>
      </c>
      <c r="F527" s="42">
        <v>0</v>
      </c>
      <c r="G527" s="42">
        <v>100000</v>
      </c>
      <c r="H527" s="42">
        <v>0</v>
      </c>
      <c r="I527" s="42"/>
      <c r="J527" s="42"/>
    </row>
    <row r="528" spans="1:10" ht="45.75" x14ac:dyDescent="0.25">
      <c r="A528" s="113"/>
      <c r="B528" s="110"/>
      <c r="C528" s="65" t="s">
        <v>2</v>
      </c>
      <c r="D528" s="41">
        <f>E528+G528+I528</f>
        <v>0</v>
      </c>
      <c r="E528" s="42"/>
      <c r="F528" s="42"/>
      <c r="G528" s="42"/>
      <c r="H528" s="42"/>
      <c r="I528" s="42"/>
      <c r="J528" s="42"/>
    </row>
    <row r="529" spans="1:10" ht="45.75" x14ac:dyDescent="0.25">
      <c r="A529" s="113"/>
      <c r="B529" s="110"/>
      <c r="C529" s="65" t="s">
        <v>3</v>
      </c>
      <c r="D529" s="41">
        <f>E529+G529+I529</f>
        <v>0</v>
      </c>
      <c r="E529" s="42"/>
      <c r="F529" s="42"/>
      <c r="G529" s="42"/>
      <c r="H529" s="42"/>
      <c r="I529" s="42"/>
      <c r="J529" s="42"/>
    </row>
    <row r="530" spans="1:10" ht="45.75" x14ac:dyDescent="0.25">
      <c r="A530" s="114" t="s">
        <v>281</v>
      </c>
      <c r="B530" s="114"/>
      <c r="C530" s="114"/>
      <c r="D530" s="114"/>
      <c r="E530" s="114"/>
      <c r="F530" s="114"/>
      <c r="G530" s="114"/>
      <c r="H530" s="114"/>
      <c r="I530" s="114"/>
      <c r="J530" s="114"/>
    </row>
    <row r="531" spans="1:10" ht="126.75" customHeight="1" x14ac:dyDescent="0.25">
      <c r="A531" s="113"/>
      <c r="B531" s="114" t="s">
        <v>211</v>
      </c>
      <c r="C531" s="114"/>
      <c r="D531" s="114"/>
      <c r="E531" s="114"/>
      <c r="F531" s="114"/>
      <c r="G531" s="114"/>
      <c r="H531" s="114"/>
      <c r="I531" s="114"/>
      <c r="J531" s="114"/>
    </row>
    <row r="532" spans="1:10" ht="117" customHeight="1" x14ac:dyDescent="0.25">
      <c r="A532" s="113"/>
      <c r="B532" s="110" t="s">
        <v>656</v>
      </c>
      <c r="C532" s="123" t="s">
        <v>602</v>
      </c>
      <c r="D532" s="123"/>
      <c r="E532" s="123"/>
      <c r="F532" s="123"/>
      <c r="G532" s="123"/>
      <c r="H532" s="123"/>
      <c r="I532" s="123"/>
      <c r="J532" s="123"/>
    </row>
    <row r="533" spans="1:10" ht="45.75" x14ac:dyDescent="0.25">
      <c r="A533" s="113"/>
      <c r="B533" s="110"/>
      <c r="C533" s="65" t="s">
        <v>5</v>
      </c>
      <c r="D533" s="41">
        <f>SUM(D534:D537)</f>
        <v>159106.29499999998</v>
      </c>
      <c r="E533" s="42">
        <f t="shared" ref="E533" si="156">SUM(E534:E537)</f>
        <v>60210.8</v>
      </c>
      <c r="F533" s="42"/>
      <c r="G533" s="42">
        <f t="shared" ref="G533" si="157">SUM(G534:G537)</f>
        <v>98895.494999999995</v>
      </c>
      <c r="H533" s="42"/>
      <c r="I533" s="42"/>
      <c r="J533" s="42"/>
    </row>
    <row r="534" spans="1:10" ht="45.75" x14ac:dyDescent="0.25">
      <c r="A534" s="113"/>
      <c r="B534" s="110"/>
      <c r="C534" s="65" t="s">
        <v>0</v>
      </c>
      <c r="D534" s="41">
        <f>E534+G534+I534</f>
        <v>0</v>
      </c>
      <c r="E534" s="42"/>
      <c r="F534" s="42"/>
      <c r="G534" s="42"/>
      <c r="H534" s="42"/>
      <c r="I534" s="42"/>
      <c r="J534" s="42"/>
    </row>
    <row r="535" spans="1:10" ht="45.75" x14ac:dyDescent="0.25">
      <c r="A535" s="113"/>
      <c r="B535" s="110"/>
      <c r="C535" s="65" t="s">
        <v>1</v>
      </c>
      <c r="D535" s="41">
        <f>E535+G535+I535</f>
        <v>159106.29499999998</v>
      </c>
      <c r="E535" s="42">
        <v>60210.8</v>
      </c>
      <c r="F535" s="42">
        <v>0</v>
      </c>
      <c r="G535" s="42">
        <v>98895.494999999995</v>
      </c>
      <c r="H535" s="42">
        <v>0</v>
      </c>
      <c r="I535" s="42"/>
      <c r="J535" s="42"/>
    </row>
    <row r="536" spans="1:10" ht="45.75" x14ac:dyDescent="0.25">
      <c r="A536" s="113"/>
      <c r="B536" s="110"/>
      <c r="C536" s="65" t="s">
        <v>2</v>
      </c>
      <c r="D536" s="41">
        <f>E536+G536+I536</f>
        <v>0</v>
      </c>
      <c r="E536" s="42"/>
      <c r="F536" s="42"/>
      <c r="G536" s="42"/>
      <c r="H536" s="42"/>
      <c r="I536" s="42"/>
      <c r="J536" s="42"/>
    </row>
    <row r="537" spans="1:10" ht="45.75" x14ac:dyDescent="0.25">
      <c r="A537" s="113"/>
      <c r="B537" s="110"/>
      <c r="C537" s="65" t="s">
        <v>3</v>
      </c>
      <c r="D537" s="41">
        <f>E537+G537+I537</f>
        <v>0</v>
      </c>
      <c r="E537" s="42"/>
      <c r="F537" s="42"/>
      <c r="G537" s="42"/>
      <c r="H537" s="42"/>
      <c r="I537" s="42"/>
      <c r="J537" s="42"/>
    </row>
    <row r="538" spans="1:10" ht="45.75" x14ac:dyDescent="0.25">
      <c r="A538" s="114" t="s">
        <v>281</v>
      </c>
      <c r="B538" s="114"/>
      <c r="C538" s="114"/>
      <c r="D538" s="114"/>
      <c r="E538" s="114"/>
      <c r="F538" s="114"/>
      <c r="G538" s="114"/>
      <c r="H538" s="114"/>
      <c r="I538" s="114"/>
      <c r="J538" s="114"/>
    </row>
    <row r="539" spans="1:10" ht="108.75" customHeight="1" x14ac:dyDescent="0.25">
      <c r="A539" s="113"/>
      <c r="B539" s="114" t="s">
        <v>211</v>
      </c>
      <c r="C539" s="114"/>
      <c r="D539" s="114"/>
      <c r="E539" s="114"/>
      <c r="F539" s="114"/>
      <c r="G539" s="114"/>
      <c r="H539" s="114"/>
      <c r="I539" s="114"/>
      <c r="J539" s="114"/>
    </row>
    <row r="540" spans="1:10" ht="45" x14ac:dyDescent="0.25">
      <c r="A540" s="113"/>
      <c r="B540" s="110" t="s">
        <v>657</v>
      </c>
      <c r="C540" s="123" t="s">
        <v>603</v>
      </c>
      <c r="D540" s="123"/>
      <c r="E540" s="123"/>
      <c r="F540" s="123"/>
      <c r="G540" s="123"/>
      <c r="H540" s="123"/>
      <c r="I540" s="123"/>
      <c r="J540" s="123"/>
    </row>
    <row r="541" spans="1:10" ht="45.75" x14ac:dyDescent="0.25">
      <c r="A541" s="113"/>
      <c r="B541" s="110"/>
      <c r="C541" s="65" t="s">
        <v>5</v>
      </c>
      <c r="D541" s="41">
        <f>SUM(D542:D545)</f>
        <v>260000</v>
      </c>
      <c r="E541" s="42">
        <f t="shared" ref="E541" si="158">SUM(E542:E545)</f>
        <v>10000</v>
      </c>
      <c r="F541" s="42"/>
      <c r="G541" s="42">
        <f t="shared" ref="G541" si="159">SUM(G542:G545)</f>
        <v>250000</v>
      </c>
      <c r="H541" s="42"/>
      <c r="I541" s="42"/>
      <c r="J541" s="42"/>
    </row>
    <row r="542" spans="1:10" ht="45.75" x14ac:dyDescent="0.25">
      <c r="A542" s="113"/>
      <c r="B542" s="110"/>
      <c r="C542" s="65" t="s">
        <v>0</v>
      </c>
      <c r="D542" s="41">
        <f>E542+G542+I542</f>
        <v>0</v>
      </c>
      <c r="E542" s="42"/>
      <c r="F542" s="42"/>
      <c r="G542" s="42"/>
      <c r="H542" s="42"/>
      <c r="I542" s="42"/>
      <c r="J542" s="42"/>
    </row>
    <row r="543" spans="1:10" ht="45.75" x14ac:dyDescent="0.25">
      <c r="A543" s="113"/>
      <c r="B543" s="110"/>
      <c r="C543" s="65" t="s">
        <v>1</v>
      </c>
      <c r="D543" s="41">
        <f>E543+G543+I543</f>
        <v>260000</v>
      </c>
      <c r="E543" s="42">
        <v>10000</v>
      </c>
      <c r="F543" s="42">
        <v>0</v>
      </c>
      <c r="G543" s="42">
        <v>250000</v>
      </c>
      <c r="H543" s="42">
        <v>0</v>
      </c>
      <c r="I543" s="42"/>
      <c r="J543" s="42"/>
    </row>
    <row r="544" spans="1:10" ht="45.75" x14ac:dyDescent="0.25">
      <c r="A544" s="113"/>
      <c r="B544" s="110"/>
      <c r="C544" s="65" t="s">
        <v>2</v>
      </c>
      <c r="D544" s="41">
        <f>E544+G544+I544</f>
        <v>0</v>
      </c>
      <c r="E544" s="42"/>
      <c r="F544" s="42"/>
      <c r="G544" s="42"/>
      <c r="H544" s="42"/>
      <c r="I544" s="42"/>
      <c r="J544" s="42"/>
    </row>
    <row r="545" spans="1:10" ht="45.75" x14ac:dyDescent="0.25">
      <c r="A545" s="113"/>
      <c r="B545" s="110"/>
      <c r="C545" s="65" t="s">
        <v>3</v>
      </c>
      <c r="D545" s="41">
        <f>E545+G545+I545</f>
        <v>0</v>
      </c>
      <c r="E545" s="42"/>
      <c r="F545" s="42"/>
      <c r="G545" s="42"/>
      <c r="H545" s="42"/>
      <c r="I545" s="42"/>
      <c r="J545" s="42"/>
    </row>
    <row r="546" spans="1:10" ht="45.75" x14ac:dyDescent="0.25">
      <c r="A546" s="114" t="s">
        <v>281</v>
      </c>
      <c r="B546" s="114"/>
      <c r="C546" s="114"/>
      <c r="D546" s="114"/>
      <c r="E546" s="114"/>
      <c r="F546" s="114"/>
      <c r="G546" s="114"/>
      <c r="H546" s="114"/>
      <c r="I546" s="114"/>
      <c r="J546" s="114"/>
    </row>
    <row r="547" spans="1:10" ht="120.75" customHeight="1" x14ac:dyDescent="0.25">
      <c r="A547" s="113"/>
      <c r="B547" s="114" t="s">
        <v>211</v>
      </c>
      <c r="C547" s="114"/>
      <c r="D547" s="114"/>
      <c r="E547" s="114"/>
      <c r="F547" s="114"/>
      <c r="G547" s="114"/>
      <c r="H547" s="114"/>
      <c r="I547" s="114"/>
      <c r="J547" s="114"/>
    </row>
    <row r="548" spans="1:10" ht="45" x14ac:dyDescent="0.25">
      <c r="A548" s="113"/>
      <c r="B548" s="110" t="s">
        <v>658</v>
      </c>
      <c r="C548" s="123" t="s">
        <v>604</v>
      </c>
      <c r="D548" s="123"/>
      <c r="E548" s="123"/>
      <c r="F548" s="123"/>
      <c r="G548" s="123"/>
      <c r="H548" s="123"/>
      <c r="I548" s="123"/>
      <c r="J548" s="123"/>
    </row>
    <row r="549" spans="1:10" ht="45.75" x14ac:dyDescent="0.25">
      <c r="A549" s="113"/>
      <c r="B549" s="110"/>
      <c r="C549" s="65" t="s">
        <v>5</v>
      </c>
      <c r="D549" s="41">
        <f>SUM(D550:D553)</f>
        <v>122727.27272727272</v>
      </c>
      <c r="E549" s="42">
        <f t="shared" ref="E549" si="160">SUM(E550:E553)</f>
        <v>122727.27272727272</v>
      </c>
      <c r="F549" s="42"/>
      <c r="G549" s="42">
        <f t="shared" ref="G549" si="161">SUM(G550:G553)</f>
        <v>0</v>
      </c>
      <c r="H549" s="42"/>
      <c r="I549" s="42"/>
      <c r="J549" s="42"/>
    </row>
    <row r="550" spans="1:10" ht="45.75" x14ac:dyDescent="0.25">
      <c r="A550" s="113"/>
      <c r="B550" s="110"/>
      <c r="C550" s="65" t="s">
        <v>0</v>
      </c>
      <c r="D550" s="41">
        <f>E550+G550+I550</f>
        <v>0</v>
      </c>
      <c r="E550" s="42"/>
      <c r="F550" s="42"/>
      <c r="G550" s="42"/>
      <c r="H550" s="42"/>
      <c r="I550" s="42"/>
      <c r="J550" s="42"/>
    </row>
    <row r="551" spans="1:10" ht="45.75" x14ac:dyDescent="0.25">
      <c r="A551" s="113"/>
      <c r="B551" s="110"/>
      <c r="C551" s="65" t="s">
        <v>1</v>
      </c>
      <c r="D551" s="41">
        <f>E551+G551+I551</f>
        <v>122727.27272727272</v>
      </c>
      <c r="E551" s="42">
        <v>122727.27272727272</v>
      </c>
      <c r="F551" s="42">
        <v>0</v>
      </c>
      <c r="G551" s="42"/>
      <c r="H551" s="42"/>
      <c r="I551" s="42"/>
      <c r="J551" s="42"/>
    </row>
    <row r="552" spans="1:10" ht="45.75" x14ac:dyDescent="0.25">
      <c r="A552" s="113"/>
      <c r="B552" s="110"/>
      <c r="C552" s="65" t="s">
        <v>2</v>
      </c>
      <c r="D552" s="41">
        <f>E552+G552+I552</f>
        <v>0</v>
      </c>
      <c r="E552" s="42"/>
      <c r="F552" s="42"/>
      <c r="G552" s="42"/>
      <c r="H552" s="42"/>
      <c r="I552" s="42"/>
      <c r="J552" s="42"/>
    </row>
    <row r="553" spans="1:10" ht="45.75" x14ac:dyDescent="0.25">
      <c r="A553" s="113"/>
      <c r="B553" s="110"/>
      <c r="C553" s="65" t="s">
        <v>3</v>
      </c>
      <c r="D553" s="41">
        <f>E553+G553+I553</f>
        <v>0</v>
      </c>
      <c r="E553" s="42"/>
      <c r="F553" s="42"/>
      <c r="G553" s="42"/>
      <c r="H553" s="42"/>
      <c r="I553" s="42"/>
      <c r="J553" s="42"/>
    </row>
    <row r="554" spans="1:10" ht="45.75" x14ac:dyDescent="0.25">
      <c r="A554" s="114" t="s">
        <v>281</v>
      </c>
      <c r="B554" s="114"/>
      <c r="C554" s="114"/>
      <c r="D554" s="114"/>
      <c r="E554" s="114"/>
      <c r="F554" s="114"/>
      <c r="G554" s="114"/>
      <c r="H554" s="114"/>
      <c r="I554" s="114"/>
      <c r="J554" s="114"/>
    </row>
    <row r="555" spans="1:10" ht="120.75" customHeight="1" x14ac:dyDescent="0.25">
      <c r="A555" s="113"/>
      <c r="B555" s="114" t="s">
        <v>217</v>
      </c>
      <c r="C555" s="114"/>
      <c r="D555" s="114"/>
      <c r="E555" s="114"/>
      <c r="F555" s="114"/>
      <c r="G555" s="114"/>
      <c r="H555" s="114"/>
      <c r="I555" s="114"/>
      <c r="J555" s="114"/>
    </row>
    <row r="556" spans="1:10" ht="45" x14ac:dyDescent="0.25">
      <c r="A556" s="113"/>
      <c r="B556" s="110" t="s">
        <v>659</v>
      </c>
      <c r="C556" s="123" t="s">
        <v>605</v>
      </c>
      <c r="D556" s="123"/>
      <c r="E556" s="123"/>
      <c r="F556" s="123"/>
      <c r="G556" s="123"/>
      <c r="H556" s="123"/>
      <c r="I556" s="123"/>
      <c r="J556" s="123"/>
    </row>
    <row r="557" spans="1:10" ht="45.75" x14ac:dyDescent="0.25">
      <c r="A557" s="113"/>
      <c r="B557" s="110"/>
      <c r="C557" s="65" t="s">
        <v>5</v>
      </c>
      <c r="D557" s="41">
        <f>SUM(D558:D561)</f>
        <v>13599.999999999998</v>
      </c>
      <c r="E557" s="42">
        <f t="shared" ref="E557" si="162">SUM(E558:E561)</f>
        <v>13599.999999999998</v>
      </c>
      <c r="F557" s="42"/>
      <c r="G557" s="42">
        <f t="shared" ref="G557" si="163">SUM(G558:G561)</f>
        <v>0</v>
      </c>
      <c r="H557" s="42"/>
      <c r="I557" s="42"/>
      <c r="J557" s="42"/>
    </row>
    <row r="558" spans="1:10" ht="45.75" x14ac:dyDescent="0.25">
      <c r="A558" s="113"/>
      <c r="B558" s="110"/>
      <c r="C558" s="65" t="s">
        <v>0</v>
      </c>
      <c r="D558" s="41">
        <f>E558+G558+I558</f>
        <v>0</v>
      </c>
      <c r="E558" s="42"/>
      <c r="F558" s="42"/>
      <c r="G558" s="42"/>
      <c r="H558" s="42"/>
      <c r="I558" s="42"/>
      <c r="J558" s="42"/>
    </row>
    <row r="559" spans="1:10" ht="45.75" x14ac:dyDescent="0.25">
      <c r="A559" s="113"/>
      <c r="B559" s="110"/>
      <c r="C559" s="65" t="s">
        <v>1</v>
      </c>
      <c r="D559" s="41">
        <f>E559+G559+I559</f>
        <v>13599.999999999998</v>
      </c>
      <c r="E559" s="42">
        <v>13599.999999999998</v>
      </c>
      <c r="F559" s="42">
        <v>0</v>
      </c>
      <c r="G559" s="42"/>
      <c r="H559" s="42"/>
      <c r="I559" s="42"/>
      <c r="J559" s="42"/>
    </row>
    <row r="560" spans="1:10" ht="45.75" x14ac:dyDescent="0.25">
      <c r="A560" s="113"/>
      <c r="B560" s="110"/>
      <c r="C560" s="65" t="s">
        <v>2</v>
      </c>
      <c r="D560" s="41">
        <f>E560+G560+I560</f>
        <v>0</v>
      </c>
      <c r="E560" s="42"/>
      <c r="F560" s="42"/>
      <c r="G560" s="42"/>
      <c r="H560" s="42"/>
      <c r="I560" s="42"/>
      <c r="J560" s="42"/>
    </row>
    <row r="561" spans="1:10" ht="45.75" x14ac:dyDescent="0.25">
      <c r="A561" s="113"/>
      <c r="B561" s="110"/>
      <c r="C561" s="65" t="s">
        <v>3</v>
      </c>
      <c r="D561" s="41">
        <f>E561+G561+I561</f>
        <v>0</v>
      </c>
      <c r="E561" s="42"/>
      <c r="F561" s="42"/>
      <c r="G561" s="42"/>
      <c r="H561" s="42"/>
      <c r="I561" s="42"/>
      <c r="J561" s="42"/>
    </row>
    <row r="562" spans="1:10" ht="45.75" x14ac:dyDescent="0.25">
      <c r="A562" s="124" t="s">
        <v>281</v>
      </c>
      <c r="B562" s="124"/>
      <c r="C562" s="124"/>
      <c r="D562" s="124"/>
      <c r="E562" s="124"/>
      <c r="F562" s="124"/>
      <c r="G562" s="124"/>
      <c r="H562" s="124"/>
      <c r="I562" s="124"/>
      <c r="J562" s="124"/>
    </row>
    <row r="563" spans="1:10" ht="117.75" customHeight="1" x14ac:dyDescent="0.25">
      <c r="A563" s="108"/>
      <c r="B563" s="111" t="s">
        <v>211</v>
      </c>
      <c r="C563" s="111"/>
      <c r="D563" s="111"/>
      <c r="E563" s="111"/>
      <c r="F563" s="111"/>
      <c r="G563" s="111"/>
      <c r="H563" s="111"/>
      <c r="I563" s="111"/>
      <c r="J563" s="111"/>
    </row>
    <row r="564" spans="1:10" ht="147" customHeight="1" x14ac:dyDescent="0.25">
      <c r="A564" s="108"/>
      <c r="B564" s="110" t="s">
        <v>660</v>
      </c>
      <c r="C564" s="123" t="s">
        <v>610</v>
      </c>
      <c r="D564" s="123"/>
      <c r="E564" s="123"/>
      <c r="F564" s="123"/>
      <c r="G564" s="123"/>
      <c r="H564" s="123"/>
      <c r="I564" s="123"/>
      <c r="J564" s="123"/>
    </row>
    <row r="565" spans="1:10" ht="45.75" x14ac:dyDescent="0.25">
      <c r="A565" s="108"/>
      <c r="B565" s="110"/>
      <c r="C565" s="65" t="s">
        <v>5</v>
      </c>
      <c r="D565" s="41">
        <f t="shared" ref="D565" si="164">SUM(D566:D569)</f>
        <v>7213.9814999999999</v>
      </c>
      <c r="E565" s="42">
        <f>SUM(E566:E569)</f>
        <v>7935.3796499999999</v>
      </c>
      <c r="F565" s="42"/>
      <c r="G565" s="42">
        <f>SUM(G566:G569)</f>
        <v>0</v>
      </c>
      <c r="H565" s="42"/>
      <c r="I565" s="42">
        <f>SUM(I566:I569)</f>
        <v>0</v>
      </c>
      <c r="J565" s="42"/>
    </row>
    <row r="566" spans="1:10" ht="45.75" x14ac:dyDescent="0.25">
      <c r="A566" s="108"/>
      <c r="B566" s="110"/>
      <c r="C566" s="65" t="s">
        <v>0</v>
      </c>
      <c r="D566" s="41"/>
      <c r="E566" s="42"/>
      <c r="F566" s="42"/>
      <c r="G566" s="42"/>
      <c r="H566" s="42"/>
      <c r="I566" s="42"/>
      <c r="J566" s="42"/>
    </row>
    <row r="567" spans="1:10" ht="45.75" x14ac:dyDescent="0.25">
      <c r="A567" s="108"/>
      <c r="B567" s="110"/>
      <c r="C567" s="65" t="s">
        <v>1</v>
      </c>
      <c r="D567" s="41">
        <f>E567+G567+I567</f>
        <v>7213.9814999999999</v>
      </c>
      <c r="E567" s="42">
        <v>7213.9814999999999</v>
      </c>
      <c r="F567" s="42">
        <v>0</v>
      </c>
      <c r="G567" s="42"/>
      <c r="H567" s="42"/>
      <c r="I567" s="42"/>
      <c r="J567" s="42"/>
    </row>
    <row r="568" spans="1:10" ht="45.75" x14ac:dyDescent="0.25">
      <c r="A568" s="108"/>
      <c r="B568" s="110"/>
      <c r="C568" s="65" t="s">
        <v>2</v>
      </c>
      <c r="D568" s="41"/>
      <c r="E568" s="42">
        <v>721.39814999999999</v>
      </c>
      <c r="F568" s="42"/>
      <c r="G568" s="42"/>
      <c r="H568" s="42"/>
      <c r="I568" s="42"/>
      <c r="J568" s="42"/>
    </row>
    <row r="569" spans="1:10" ht="45.75" x14ac:dyDescent="0.25">
      <c r="A569" s="108"/>
      <c r="B569" s="110"/>
      <c r="C569" s="65" t="s">
        <v>3</v>
      </c>
      <c r="D569" s="41"/>
      <c r="E569" s="42"/>
      <c r="F569" s="42"/>
      <c r="G569" s="42"/>
      <c r="H569" s="42"/>
      <c r="I569" s="42"/>
      <c r="J569" s="42"/>
    </row>
    <row r="570" spans="1:10" ht="45.75" x14ac:dyDescent="0.25">
      <c r="A570" s="124" t="s">
        <v>281</v>
      </c>
      <c r="B570" s="124"/>
      <c r="C570" s="124"/>
      <c r="D570" s="124"/>
      <c r="E570" s="124"/>
      <c r="F570" s="124"/>
      <c r="G570" s="124"/>
      <c r="H570" s="124"/>
      <c r="I570" s="124"/>
      <c r="J570" s="124"/>
    </row>
    <row r="571" spans="1:10" ht="102.75" customHeight="1" x14ac:dyDescent="0.25">
      <c r="A571" s="108"/>
      <c r="B571" s="111" t="s">
        <v>211</v>
      </c>
      <c r="C571" s="111"/>
      <c r="D571" s="111"/>
      <c r="E571" s="111"/>
      <c r="F571" s="111"/>
      <c r="G571" s="111"/>
      <c r="H571" s="111"/>
      <c r="I571" s="111"/>
      <c r="J571" s="111"/>
    </row>
    <row r="572" spans="1:10" ht="96" customHeight="1" x14ac:dyDescent="0.25">
      <c r="A572" s="108"/>
      <c r="B572" s="110" t="s">
        <v>661</v>
      </c>
      <c r="C572" s="123" t="s">
        <v>611</v>
      </c>
      <c r="D572" s="123"/>
      <c r="E572" s="123"/>
      <c r="F572" s="123"/>
      <c r="G572" s="123"/>
      <c r="H572" s="123"/>
      <c r="I572" s="123"/>
      <c r="J572" s="123"/>
    </row>
    <row r="573" spans="1:10" ht="45.75" x14ac:dyDescent="0.25">
      <c r="A573" s="108"/>
      <c r="B573" s="110"/>
      <c r="C573" s="65" t="s">
        <v>5</v>
      </c>
      <c r="D573" s="41">
        <f t="shared" ref="D573" si="165">SUM(D574:D577)</f>
        <v>7753.8698999999997</v>
      </c>
      <c r="E573" s="42">
        <f>SUM(E574:E577)</f>
        <v>8529.2568900000006</v>
      </c>
      <c r="F573" s="42"/>
      <c r="G573" s="42">
        <f>SUM(G574:G577)</f>
        <v>0</v>
      </c>
      <c r="H573" s="42"/>
      <c r="I573" s="42">
        <f>SUM(I574:I577)</f>
        <v>0</v>
      </c>
      <c r="J573" s="42"/>
    </row>
    <row r="574" spans="1:10" ht="45.75" x14ac:dyDescent="0.25">
      <c r="A574" s="108"/>
      <c r="B574" s="110"/>
      <c r="C574" s="65" t="s">
        <v>0</v>
      </c>
      <c r="D574" s="41"/>
      <c r="E574" s="42"/>
      <c r="F574" s="42"/>
      <c r="G574" s="42"/>
      <c r="H574" s="42"/>
      <c r="I574" s="42"/>
      <c r="J574" s="42"/>
    </row>
    <row r="575" spans="1:10" ht="45.75" x14ac:dyDescent="0.25">
      <c r="A575" s="108"/>
      <c r="B575" s="110"/>
      <c r="C575" s="65" t="s">
        <v>1</v>
      </c>
      <c r="D575" s="41">
        <f>E575+G575+I575</f>
        <v>7753.8698999999997</v>
      </c>
      <c r="E575" s="42">
        <v>7753.8698999999997</v>
      </c>
      <c r="F575" s="42">
        <v>0</v>
      </c>
      <c r="G575" s="42"/>
      <c r="H575" s="42"/>
      <c r="I575" s="42"/>
      <c r="J575" s="42"/>
    </row>
    <row r="576" spans="1:10" ht="45.75" x14ac:dyDescent="0.25">
      <c r="A576" s="108"/>
      <c r="B576" s="110"/>
      <c r="C576" s="65" t="s">
        <v>2</v>
      </c>
      <c r="D576" s="41"/>
      <c r="E576" s="42">
        <v>775.38698999999997</v>
      </c>
      <c r="F576" s="42"/>
      <c r="G576" s="42"/>
      <c r="H576" s="42"/>
      <c r="I576" s="42"/>
      <c r="J576" s="42"/>
    </row>
    <row r="577" spans="1:10" ht="45.75" x14ac:dyDescent="0.25">
      <c r="A577" s="108"/>
      <c r="B577" s="110"/>
      <c r="C577" s="65" t="s">
        <v>3</v>
      </c>
      <c r="D577" s="41"/>
      <c r="E577" s="42"/>
      <c r="F577" s="42"/>
      <c r="G577" s="42"/>
      <c r="H577" s="42"/>
      <c r="I577" s="42"/>
      <c r="J577" s="42"/>
    </row>
    <row r="578" spans="1:10" ht="45.75" x14ac:dyDescent="0.25">
      <c r="A578" s="124" t="s">
        <v>281</v>
      </c>
      <c r="B578" s="124"/>
      <c r="C578" s="124"/>
      <c r="D578" s="124"/>
      <c r="E578" s="124"/>
      <c r="F578" s="124"/>
      <c r="G578" s="124"/>
      <c r="H578" s="124"/>
      <c r="I578" s="124"/>
      <c r="J578" s="124"/>
    </row>
    <row r="579" spans="1:10" ht="111.75" customHeight="1" x14ac:dyDescent="0.25">
      <c r="A579" s="108"/>
      <c r="B579" s="111" t="s">
        <v>211</v>
      </c>
      <c r="C579" s="111"/>
      <c r="D579" s="111"/>
      <c r="E579" s="111"/>
      <c r="F579" s="111"/>
      <c r="G579" s="111"/>
      <c r="H579" s="111"/>
      <c r="I579" s="111"/>
      <c r="J579" s="111"/>
    </row>
    <row r="580" spans="1:10" ht="126" customHeight="1" x14ac:dyDescent="0.25">
      <c r="A580" s="108"/>
      <c r="B580" s="110" t="s">
        <v>662</v>
      </c>
      <c r="C580" s="123" t="s">
        <v>612</v>
      </c>
      <c r="D580" s="123"/>
      <c r="E580" s="123"/>
      <c r="F580" s="123"/>
      <c r="G580" s="123"/>
      <c r="H580" s="123"/>
      <c r="I580" s="123"/>
      <c r="J580" s="123"/>
    </row>
    <row r="581" spans="1:10" ht="45.75" x14ac:dyDescent="0.25">
      <c r="A581" s="108"/>
      <c r="B581" s="110"/>
      <c r="C581" s="65" t="s">
        <v>5</v>
      </c>
      <c r="D581" s="41">
        <f t="shared" ref="D581" si="166">SUM(D582:D585)</f>
        <v>3363.8076000000001</v>
      </c>
      <c r="E581" s="42">
        <f>SUM(E582:E585)</f>
        <v>3700.1883600000001</v>
      </c>
      <c r="F581" s="42"/>
      <c r="G581" s="42">
        <f>SUM(G582:G585)</f>
        <v>0</v>
      </c>
      <c r="H581" s="42"/>
      <c r="I581" s="42">
        <f>SUM(I582:I585)</f>
        <v>0</v>
      </c>
      <c r="J581" s="42"/>
    </row>
    <row r="582" spans="1:10" ht="45.75" x14ac:dyDescent="0.25">
      <c r="A582" s="108"/>
      <c r="B582" s="110"/>
      <c r="C582" s="65" t="s">
        <v>0</v>
      </c>
      <c r="D582" s="41"/>
      <c r="E582" s="42"/>
      <c r="F582" s="42"/>
      <c r="G582" s="42"/>
      <c r="H582" s="42"/>
      <c r="I582" s="42"/>
      <c r="J582" s="42"/>
    </row>
    <row r="583" spans="1:10" ht="45.75" x14ac:dyDescent="0.25">
      <c r="A583" s="108"/>
      <c r="B583" s="110"/>
      <c r="C583" s="65" t="s">
        <v>1</v>
      </c>
      <c r="D583" s="41">
        <f>E583+G583+I583</f>
        <v>3363.8076000000001</v>
      </c>
      <c r="E583" s="42">
        <v>3363.8076000000001</v>
      </c>
      <c r="F583" s="42">
        <v>0</v>
      </c>
      <c r="G583" s="42"/>
      <c r="H583" s="42"/>
      <c r="I583" s="42"/>
      <c r="J583" s="42"/>
    </row>
    <row r="584" spans="1:10" ht="45.75" x14ac:dyDescent="0.25">
      <c r="A584" s="108"/>
      <c r="B584" s="110"/>
      <c r="C584" s="65" t="s">
        <v>2</v>
      </c>
      <c r="D584" s="41"/>
      <c r="E584" s="42">
        <v>336.38076000000001</v>
      </c>
      <c r="F584" s="42"/>
      <c r="G584" s="42"/>
      <c r="H584" s="42"/>
      <c r="I584" s="42"/>
      <c r="J584" s="42"/>
    </row>
    <row r="585" spans="1:10" ht="45.75" x14ac:dyDescent="0.25">
      <c r="A585" s="108"/>
      <c r="B585" s="110"/>
      <c r="C585" s="65" t="s">
        <v>3</v>
      </c>
      <c r="D585" s="41"/>
      <c r="E585" s="42"/>
      <c r="F585" s="42"/>
      <c r="G585" s="42"/>
      <c r="H585" s="42"/>
      <c r="I585" s="42"/>
      <c r="J585" s="42"/>
    </row>
    <row r="586" spans="1:10" ht="45.75" x14ac:dyDescent="0.25">
      <c r="A586" s="124" t="s">
        <v>281</v>
      </c>
      <c r="B586" s="124"/>
      <c r="C586" s="124"/>
      <c r="D586" s="124"/>
      <c r="E586" s="124"/>
      <c r="F586" s="124"/>
      <c r="G586" s="124"/>
      <c r="H586" s="124"/>
      <c r="I586" s="124"/>
      <c r="J586" s="124"/>
    </row>
    <row r="587" spans="1:10" ht="111.75" customHeight="1" x14ac:dyDescent="0.25">
      <c r="A587" s="108"/>
      <c r="B587" s="111" t="s">
        <v>211</v>
      </c>
      <c r="C587" s="111"/>
      <c r="D587" s="111"/>
      <c r="E587" s="111"/>
      <c r="F587" s="111"/>
      <c r="G587" s="111"/>
      <c r="H587" s="111"/>
      <c r="I587" s="111"/>
      <c r="J587" s="111"/>
    </row>
    <row r="588" spans="1:10" ht="126" customHeight="1" x14ac:dyDescent="0.25">
      <c r="A588" s="108"/>
      <c r="B588" s="110" t="s">
        <v>663</v>
      </c>
      <c r="C588" s="123" t="s">
        <v>613</v>
      </c>
      <c r="D588" s="123"/>
      <c r="E588" s="123"/>
      <c r="F588" s="123"/>
      <c r="G588" s="123"/>
      <c r="H588" s="123"/>
      <c r="I588" s="123"/>
      <c r="J588" s="123"/>
    </row>
    <row r="589" spans="1:10" ht="45.75" x14ac:dyDescent="0.25">
      <c r="A589" s="108"/>
      <c r="B589" s="110"/>
      <c r="C589" s="65" t="s">
        <v>5</v>
      </c>
      <c r="D589" s="41">
        <f t="shared" ref="D589" si="167">SUM(D590:D593)</f>
        <v>11246.616</v>
      </c>
      <c r="E589" s="42">
        <f>SUM(E590:E593)</f>
        <v>12371.277599999999</v>
      </c>
      <c r="F589" s="42"/>
      <c r="G589" s="42">
        <f>SUM(G590:G593)</f>
        <v>0</v>
      </c>
      <c r="H589" s="42"/>
      <c r="I589" s="42">
        <f>SUM(I590:I593)</f>
        <v>0</v>
      </c>
      <c r="J589" s="42"/>
    </row>
    <row r="590" spans="1:10" ht="45.75" x14ac:dyDescent="0.25">
      <c r="A590" s="108"/>
      <c r="B590" s="110"/>
      <c r="C590" s="65" t="s">
        <v>0</v>
      </c>
      <c r="D590" s="41"/>
      <c r="E590" s="42"/>
      <c r="F590" s="42"/>
      <c r="G590" s="42"/>
      <c r="H590" s="42"/>
      <c r="I590" s="42"/>
      <c r="J590" s="42"/>
    </row>
    <row r="591" spans="1:10" ht="45.75" x14ac:dyDescent="0.25">
      <c r="A591" s="108"/>
      <c r="B591" s="110"/>
      <c r="C591" s="65" t="s">
        <v>1</v>
      </c>
      <c r="D591" s="41">
        <f>E591+G591+I591</f>
        <v>11246.616</v>
      </c>
      <c r="E591" s="42">
        <v>11246.616</v>
      </c>
      <c r="F591" s="42">
        <v>0</v>
      </c>
      <c r="G591" s="42"/>
      <c r="H591" s="42"/>
      <c r="I591" s="42"/>
      <c r="J591" s="42"/>
    </row>
    <row r="592" spans="1:10" ht="45.75" x14ac:dyDescent="0.25">
      <c r="A592" s="108"/>
      <c r="B592" s="110"/>
      <c r="C592" s="65" t="s">
        <v>2</v>
      </c>
      <c r="D592" s="41"/>
      <c r="E592" s="42">
        <v>1124.6616000000001</v>
      </c>
      <c r="F592" s="42"/>
      <c r="G592" s="42"/>
      <c r="H592" s="42"/>
      <c r="I592" s="42"/>
      <c r="J592" s="42"/>
    </row>
    <row r="593" spans="1:10" ht="45.75" x14ac:dyDescent="0.25">
      <c r="A593" s="108"/>
      <c r="B593" s="110"/>
      <c r="C593" s="65" t="s">
        <v>3</v>
      </c>
      <c r="D593" s="41"/>
      <c r="E593" s="42"/>
      <c r="F593" s="42"/>
      <c r="G593" s="42"/>
      <c r="H593" s="42"/>
      <c r="I593" s="42"/>
      <c r="J593" s="42"/>
    </row>
    <row r="594" spans="1:10" ht="45.75" x14ac:dyDescent="0.25">
      <c r="A594" s="124" t="s">
        <v>281</v>
      </c>
      <c r="B594" s="124"/>
      <c r="C594" s="124"/>
      <c r="D594" s="124"/>
      <c r="E594" s="124"/>
      <c r="F594" s="124"/>
      <c r="G594" s="124"/>
      <c r="H594" s="124"/>
      <c r="I594" s="124"/>
      <c r="J594" s="124"/>
    </row>
    <row r="595" spans="1:10" ht="126.75" customHeight="1" x14ac:dyDescent="0.25">
      <c r="A595" s="108"/>
      <c r="B595" s="111" t="s">
        <v>211</v>
      </c>
      <c r="C595" s="111"/>
      <c r="D595" s="111"/>
      <c r="E595" s="111"/>
      <c r="F595" s="111"/>
      <c r="G595" s="111"/>
      <c r="H595" s="111"/>
      <c r="I595" s="111"/>
      <c r="J595" s="111"/>
    </row>
    <row r="596" spans="1:10" ht="120" customHeight="1" x14ac:dyDescent="0.25">
      <c r="A596" s="108"/>
      <c r="B596" s="110" t="s">
        <v>664</v>
      </c>
      <c r="C596" s="123" t="s">
        <v>614</v>
      </c>
      <c r="D596" s="123"/>
      <c r="E596" s="123"/>
      <c r="F596" s="123"/>
      <c r="G596" s="123"/>
      <c r="H596" s="123"/>
      <c r="I596" s="123"/>
      <c r="J596" s="123"/>
    </row>
    <row r="597" spans="1:10" ht="45.75" x14ac:dyDescent="0.25">
      <c r="A597" s="108"/>
      <c r="B597" s="110"/>
      <c r="C597" s="65" t="s">
        <v>5</v>
      </c>
      <c r="D597" s="41">
        <f t="shared" ref="D597" si="168">SUM(D598:D601)</f>
        <v>24335.387999999999</v>
      </c>
      <c r="E597" s="42">
        <f>SUM(E598:E601)</f>
        <v>5863.7040000000006</v>
      </c>
      <c r="F597" s="42"/>
      <c r="G597" s="42">
        <f>SUM(G598:G601)</f>
        <v>20905.2228</v>
      </c>
      <c r="H597" s="42"/>
      <c r="I597" s="42">
        <f>SUM(I598:I601)</f>
        <v>0</v>
      </c>
      <c r="J597" s="42"/>
    </row>
    <row r="598" spans="1:10" ht="45.75" x14ac:dyDescent="0.25">
      <c r="A598" s="108"/>
      <c r="B598" s="110"/>
      <c r="C598" s="65" t="s">
        <v>0</v>
      </c>
      <c r="D598" s="41"/>
      <c r="E598" s="42"/>
      <c r="F598" s="42"/>
      <c r="G598" s="42"/>
      <c r="H598" s="42"/>
      <c r="I598" s="42"/>
      <c r="J598" s="42"/>
    </row>
    <row r="599" spans="1:10" ht="45.75" x14ac:dyDescent="0.25">
      <c r="A599" s="108"/>
      <c r="B599" s="110"/>
      <c r="C599" s="65" t="s">
        <v>1</v>
      </c>
      <c r="D599" s="41">
        <f>E599+G599+I599</f>
        <v>24335.387999999999</v>
      </c>
      <c r="E599" s="42">
        <v>5330.64</v>
      </c>
      <c r="F599" s="42">
        <v>0</v>
      </c>
      <c r="G599" s="42">
        <v>19004.748</v>
      </c>
      <c r="H599" s="42">
        <v>0</v>
      </c>
      <c r="I599" s="42"/>
      <c r="J599" s="42"/>
    </row>
    <row r="600" spans="1:10" ht="45.75" x14ac:dyDescent="0.25">
      <c r="A600" s="108"/>
      <c r="B600" s="110"/>
      <c r="C600" s="65" t="s">
        <v>2</v>
      </c>
      <c r="D600" s="41"/>
      <c r="E600" s="42">
        <v>533.06400000000008</v>
      </c>
      <c r="F600" s="42"/>
      <c r="G600" s="42">
        <v>1900.4748</v>
      </c>
      <c r="H600" s="42"/>
      <c r="I600" s="42"/>
      <c r="J600" s="42"/>
    </row>
    <row r="601" spans="1:10" ht="45.75" x14ac:dyDescent="0.25">
      <c r="A601" s="108"/>
      <c r="B601" s="110"/>
      <c r="C601" s="65" t="s">
        <v>3</v>
      </c>
      <c r="D601" s="41"/>
      <c r="E601" s="42"/>
      <c r="F601" s="42"/>
      <c r="G601" s="42"/>
      <c r="H601" s="42"/>
      <c r="I601" s="42"/>
      <c r="J601" s="42"/>
    </row>
    <row r="602" spans="1:10" ht="45.75" x14ac:dyDescent="0.25">
      <c r="A602" s="124" t="s">
        <v>281</v>
      </c>
      <c r="B602" s="124"/>
      <c r="C602" s="124"/>
      <c r="D602" s="124"/>
      <c r="E602" s="124"/>
      <c r="F602" s="124"/>
      <c r="G602" s="124"/>
      <c r="H602" s="124"/>
      <c r="I602" s="124"/>
      <c r="J602" s="124"/>
    </row>
    <row r="603" spans="1:10" ht="99.75" customHeight="1" x14ac:dyDescent="0.25">
      <c r="A603" s="108"/>
      <c r="B603" s="111" t="s">
        <v>211</v>
      </c>
      <c r="C603" s="111"/>
      <c r="D603" s="111"/>
      <c r="E603" s="111"/>
      <c r="F603" s="111"/>
      <c r="G603" s="111"/>
      <c r="H603" s="111"/>
      <c r="I603" s="111"/>
      <c r="J603" s="111"/>
    </row>
    <row r="604" spans="1:10" ht="111" customHeight="1" x14ac:dyDescent="0.25">
      <c r="A604" s="108"/>
      <c r="B604" s="110" t="s">
        <v>665</v>
      </c>
      <c r="C604" s="123" t="s">
        <v>615</v>
      </c>
      <c r="D604" s="123"/>
      <c r="E604" s="123"/>
      <c r="F604" s="123"/>
      <c r="G604" s="123"/>
      <c r="H604" s="123"/>
      <c r="I604" s="123"/>
      <c r="J604" s="123"/>
    </row>
    <row r="605" spans="1:10" ht="45.75" x14ac:dyDescent="0.25">
      <c r="A605" s="108"/>
      <c r="B605" s="110"/>
      <c r="C605" s="65" t="s">
        <v>5</v>
      </c>
      <c r="D605" s="41">
        <f t="shared" ref="D605" si="169">SUM(D606:D609)</f>
        <v>90033.324999999997</v>
      </c>
      <c r="E605" s="42">
        <f>SUM(E606:E609)</f>
        <v>8627.9886000000006</v>
      </c>
      <c r="F605" s="42"/>
      <c r="G605" s="42">
        <f>SUM(G606:G609)</f>
        <v>90408.66889999999</v>
      </c>
      <c r="H605" s="42"/>
      <c r="I605" s="42">
        <f>SUM(I606:I609)</f>
        <v>0</v>
      </c>
      <c r="J605" s="42"/>
    </row>
    <row r="606" spans="1:10" ht="45.75" x14ac:dyDescent="0.25">
      <c r="A606" s="108"/>
      <c r="B606" s="110"/>
      <c r="C606" s="65" t="s">
        <v>0</v>
      </c>
      <c r="D606" s="41"/>
      <c r="E606" s="42"/>
      <c r="F606" s="42"/>
      <c r="G606" s="42"/>
      <c r="H606" s="42"/>
      <c r="I606" s="42"/>
      <c r="J606" s="42"/>
    </row>
    <row r="607" spans="1:10" ht="45.75" x14ac:dyDescent="0.25">
      <c r="A607" s="108"/>
      <c r="B607" s="110"/>
      <c r="C607" s="65" t="s">
        <v>1</v>
      </c>
      <c r="D607" s="41">
        <f>E607+G607+I607</f>
        <v>90033.324999999997</v>
      </c>
      <c r="E607" s="42">
        <v>7843.6260000000002</v>
      </c>
      <c r="F607" s="42">
        <v>0</v>
      </c>
      <c r="G607" s="42">
        <v>82189.698999999993</v>
      </c>
      <c r="H607" s="42">
        <v>0</v>
      </c>
      <c r="I607" s="42"/>
      <c r="J607" s="42"/>
    </row>
    <row r="608" spans="1:10" ht="45.75" x14ac:dyDescent="0.25">
      <c r="A608" s="108"/>
      <c r="B608" s="110"/>
      <c r="C608" s="65" t="s">
        <v>2</v>
      </c>
      <c r="D608" s="41"/>
      <c r="E608" s="42">
        <v>784.36260000000004</v>
      </c>
      <c r="F608" s="42"/>
      <c r="G608" s="42">
        <v>8218.9699000000001</v>
      </c>
      <c r="H608" s="42"/>
      <c r="I608" s="42"/>
      <c r="J608" s="42"/>
    </row>
    <row r="609" spans="1:11" ht="45.75" x14ac:dyDescent="0.25">
      <c r="A609" s="108"/>
      <c r="B609" s="110"/>
      <c r="C609" s="65" t="s">
        <v>3</v>
      </c>
      <c r="D609" s="41"/>
      <c r="E609" s="42"/>
      <c r="F609" s="42"/>
      <c r="G609" s="42"/>
      <c r="H609" s="42"/>
      <c r="I609" s="42"/>
      <c r="J609" s="42"/>
    </row>
    <row r="610" spans="1:11" ht="120" customHeight="1" x14ac:dyDescent="0.25">
      <c r="A610" s="113" t="s">
        <v>143</v>
      </c>
      <c r="B610" s="125" t="s">
        <v>221</v>
      </c>
      <c r="C610" s="125"/>
      <c r="D610" s="125"/>
      <c r="E610" s="125"/>
      <c r="F610" s="125"/>
      <c r="G610" s="125"/>
      <c r="H610" s="125"/>
      <c r="I610" s="125"/>
      <c r="J610" s="125"/>
    </row>
    <row r="611" spans="1:11" ht="45" x14ac:dyDescent="0.6">
      <c r="A611" s="113"/>
      <c r="B611" s="112" t="s">
        <v>5</v>
      </c>
      <c r="C611" s="112"/>
      <c r="D611" s="40">
        <f>SUM(D612:D615)</f>
        <v>60000</v>
      </c>
      <c r="E611" s="40">
        <f t="shared" ref="E611:I611" si="170">SUM(E612:E615)</f>
        <v>60000</v>
      </c>
      <c r="F611" s="40"/>
      <c r="G611" s="40">
        <f t="shared" si="170"/>
        <v>0</v>
      </c>
      <c r="H611" s="40"/>
      <c r="I611" s="40">
        <f t="shared" si="170"/>
        <v>0</v>
      </c>
      <c r="J611" s="40"/>
    </row>
    <row r="612" spans="1:11" ht="45" x14ac:dyDescent="0.6">
      <c r="A612" s="113"/>
      <c r="B612" s="112" t="s">
        <v>0</v>
      </c>
      <c r="C612" s="112"/>
      <c r="D612" s="40">
        <f>E612+G612+I612</f>
        <v>0</v>
      </c>
      <c r="E612" s="40">
        <f>E620</f>
        <v>0</v>
      </c>
      <c r="F612" s="40"/>
      <c r="G612" s="40">
        <f t="shared" ref="G612:I612" si="171">G620</f>
        <v>0</v>
      </c>
      <c r="H612" s="40"/>
      <c r="I612" s="40">
        <f t="shared" si="171"/>
        <v>0</v>
      </c>
      <c r="J612" s="40"/>
    </row>
    <row r="613" spans="1:11" ht="45" x14ac:dyDescent="0.6">
      <c r="A613" s="113"/>
      <c r="B613" s="112" t="s">
        <v>1</v>
      </c>
      <c r="C613" s="112"/>
      <c r="D613" s="40">
        <f t="shared" ref="D613:D615" si="172">E613+G613+I613</f>
        <v>60000</v>
      </c>
      <c r="E613" s="40">
        <f>E621</f>
        <v>60000</v>
      </c>
      <c r="F613" s="40"/>
      <c r="G613" s="40">
        <f t="shared" ref="E613:I615" si="173">G621</f>
        <v>0</v>
      </c>
      <c r="H613" s="40"/>
      <c r="I613" s="40">
        <f t="shared" si="173"/>
        <v>0</v>
      </c>
      <c r="J613" s="40"/>
    </row>
    <row r="614" spans="1:11" ht="45" x14ac:dyDescent="0.6">
      <c r="A614" s="113"/>
      <c r="B614" s="112" t="s">
        <v>2</v>
      </c>
      <c r="C614" s="112"/>
      <c r="D614" s="40">
        <f t="shared" si="172"/>
        <v>0</v>
      </c>
      <c r="E614" s="40">
        <f t="shared" si="173"/>
        <v>0</v>
      </c>
      <c r="F614" s="40"/>
      <c r="G614" s="40">
        <f t="shared" si="173"/>
        <v>0</v>
      </c>
      <c r="H614" s="40"/>
      <c r="I614" s="40">
        <f t="shared" si="173"/>
        <v>0</v>
      </c>
      <c r="J614" s="40"/>
    </row>
    <row r="615" spans="1:11" ht="45" x14ac:dyDescent="0.6">
      <c r="A615" s="113"/>
      <c r="B615" s="112" t="s">
        <v>3</v>
      </c>
      <c r="C615" s="112"/>
      <c r="D615" s="40">
        <f t="shared" si="172"/>
        <v>0</v>
      </c>
      <c r="E615" s="40">
        <f t="shared" si="173"/>
        <v>0</v>
      </c>
      <c r="F615" s="40"/>
      <c r="G615" s="40">
        <f t="shared" si="173"/>
        <v>0</v>
      </c>
      <c r="H615" s="40"/>
      <c r="I615" s="40">
        <f t="shared" si="173"/>
        <v>0</v>
      </c>
      <c r="J615" s="40"/>
    </row>
    <row r="616" spans="1:11" s="12" customFormat="1" ht="45.75" x14ac:dyDescent="0.4">
      <c r="A616" s="124" t="s">
        <v>585</v>
      </c>
      <c r="B616" s="124"/>
      <c r="C616" s="124"/>
      <c r="D616" s="124"/>
      <c r="E616" s="124"/>
      <c r="F616" s="124"/>
      <c r="G616" s="124"/>
      <c r="H616" s="124"/>
      <c r="I616" s="124"/>
      <c r="J616" s="124"/>
      <c r="K616" s="133"/>
    </row>
    <row r="617" spans="1:11" s="13" customFormat="1" ht="147.75" customHeight="1" x14ac:dyDescent="0.4">
      <c r="A617" s="108"/>
      <c r="B617" s="111" t="s">
        <v>586</v>
      </c>
      <c r="C617" s="111"/>
      <c r="D617" s="111"/>
      <c r="E617" s="111"/>
      <c r="F617" s="111"/>
      <c r="G617" s="111"/>
      <c r="H617" s="111"/>
      <c r="I617" s="111"/>
      <c r="J617" s="111"/>
      <c r="K617" s="133"/>
    </row>
    <row r="618" spans="1:11" s="13" customFormat="1" ht="156" customHeight="1" x14ac:dyDescent="0.4">
      <c r="A618" s="108"/>
      <c r="B618" s="110" t="s">
        <v>588</v>
      </c>
      <c r="C618" s="123" t="s">
        <v>587</v>
      </c>
      <c r="D618" s="123"/>
      <c r="E618" s="123"/>
      <c r="F618" s="123"/>
      <c r="G618" s="123"/>
      <c r="H618" s="123"/>
      <c r="I618" s="123"/>
      <c r="J618" s="123"/>
      <c r="K618" s="133"/>
    </row>
    <row r="619" spans="1:11" s="13" customFormat="1" ht="45.75" x14ac:dyDescent="0.4">
      <c r="A619" s="108"/>
      <c r="B619" s="110"/>
      <c r="C619" s="65" t="s">
        <v>5</v>
      </c>
      <c r="D619" s="41">
        <f>SUM(D620:D623)</f>
        <v>60000</v>
      </c>
      <c r="E619" s="42">
        <f t="shared" ref="E619" si="174">SUM(E620:E623)</f>
        <v>60000</v>
      </c>
      <c r="F619" s="42"/>
      <c r="G619" s="42">
        <f t="shared" ref="G619" si="175">SUM(G620:G623)</f>
        <v>0</v>
      </c>
      <c r="H619" s="42"/>
      <c r="I619" s="42"/>
      <c r="J619" s="42"/>
      <c r="K619" s="133"/>
    </row>
    <row r="620" spans="1:11" s="13" customFormat="1" ht="45.75" x14ac:dyDescent="0.4">
      <c r="A620" s="108"/>
      <c r="B620" s="110"/>
      <c r="C620" s="65" t="s">
        <v>0</v>
      </c>
      <c r="D620" s="41">
        <f>E620+G620+I620</f>
        <v>0</v>
      </c>
      <c r="E620" s="42"/>
      <c r="F620" s="42"/>
      <c r="G620" s="42"/>
      <c r="H620" s="42"/>
      <c r="I620" s="42"/>
      <c r="J620" s="42"/>
      <c r="K620" s="133"/>
    </row>
    <row r="621" spans="1:11" s="13" customFormat="1" ht="45.75" x14ac:dyDescent="0.4">
      <c r="A621" s="108"/>
      <c r="B621" s="110"/>
      <c r="C621" s="65" t="s">
        <v>1</v>
      </c>
      <c r="D621" s="41">
        <f>E621+G621+I621</f>
        <v>60000</v>
      </c>
      <c r="E621" s="42">
        <v>60000</v>
      </c>
      <c r="F621" s="42"/>
      <c r="G621" s="42">
        <v>0</v>
      </c>
      <c r="H621" s="42"/>
      <c r="I621" s="42"/>
      <c r="J621" s="42"/>
      <c r="K621" s="133"/>
    </row>
    <row r="622" spans="1:11" s="13" customFormat="1" ht="45.75" x14ac:dyDescent="0.4">
      <c r="A622" s="108"/>
      <c r="B622" s="110"/>
      <c r="C622" s="65" t="s">
        <v>2</v>
      </c>
      <c r="D622" s="41">
        <f>E622+G622+I622</f>
        <v>0</v>
      </c>
      <c r="E622" s="42"/>
      <c r="F622" s="42"/>
      <c r="G622" s="42"/>
      <c r="H622" s="42"/>
      <c r="I622" s="42"/>
      <c r="J622" s="42"/>
      <c r="K622" s="133"/>
    </row>
    <row r="623" spans="1:11" s="13" customFormat="1" ht="45.75" x14ac:dyDescent="0.4">
      <c r="A623" s="108"/>
      <c r="B623" s="110"/>
      <c r="C623" s="65" t="s">
        <v>3</v>
      </c>
      <c r="D623" s="41">
        <f>E623+G623+I623</f>
        <v>0</v>
      </c>
      <c r="E623" s="42"/>
      <c r="F623" s="42"/>
      <c r="G623" s="42"/>
      <c r="H623" s="42"/>
      <c r="I623" s="42"/>
      <c r="J623" s="42"/>
      <c r="K623" s="133"/>
    </row>
    <row r="624" spans="1:11" ht="45" x14ac:dyDescent="0.25">
      <c r="A624" s="113" t="s">
        <v>147</v>
      </c>
      <c r="B624" s="125" t="s">
        <v>222</v>
      </c>
      <c r="C624" s="125"/>
      <c r="D624" s="125"/>
      <c r="E624" s="125"/>
      <c r="F624" s="125"/>
      <c r="G624" s="125"/>
      <c r="H624" s="125"/>
      <c r="I624" s="125"/>
      <c r="J624" s="125"/>
    </row>
    <row r="625" spans="1:11" ht="45" x14ac:dyDescent="0.6">
      <c r="A625" s="113"/>
      <c r="B625" s="112" t="s">
        <v>5</v>
      </c>
      <c r="C625" s="112"/>
      <c r="D625" s="40">
        <f>SUM(D626:D629)</f>
        <v>57764</v>
      </c>
      <c r="E625" s="40">
        <f t="shared" ref="E625:I625" si="176">SUM(E626:E629)</f>
        <v>35000</v>
      </c>
      <c r="F625" s="40"/>
      <c r="G625" s="40">
        <f t="shared" si="176"/>
        <v>22764</v>
      </c>
      <c r="H625" s="40"/>
      <c r="I625" s="40">
        <f t="shared" si="176"/>
        <v>0</v>
      </c>
      <c r="J625" s="40"/>
    </row>
    <row r="626" spans="1:11" ht="45" x14ac:dyDescent="0.6">
      <c r="A626" s="113"/>
      <c r="B626" s="112" t="s">
        <v>0</v>
      </c>
      <c r="C626" s="112"/>
      <c r="D626" s="40">
        <f>E626+G626+I626</f>
        <v>0</v>
      </c>
      <c r="E626" s="40">
        <f>E634</f>
        <v>0</v>
      </c>
      <c r="F626" s="40"/>
      <c r="G626" s="40">
        <f t="shared" ref="G626:I626" si="177">G634</f>
        <v>0</v>
      </c>
      <c r="H626" s="40"/>
      <c r="I626" s="40">
        <f t="shared" si="177"/>
        <v>0</v>
      </c>
      <c r="J626" s="40"/>
    </row>
    <row r="627" spans="1:11" ht="45" x14ac:dyDescent="0.6">
      <c r="A627" s="113"/>
      <c r="B627" s="112" t="s">
        <v>1</v>
      </c>
      <c r="C627" s="112"/>
      <c r="D627" s="40">
        <f t="shared" ref="D627:D629" si="178">E627+G627+I627</f>
        <v>57764</v>
      </c>
      <c r="E627" s="40">
        <f t="shared" ref="E627:I629" si="179">E635</f>
        <v>35000</v>
      </c>
      <c r="F627" s="40"/>
      <c r="G627" s="40">
        <f t="shared" si="179"/>
        <v>22764</v>
      </c>
      <c r="H627" s="40"/>
      <c r="I627" s="40">
        <f t="shared" si="179"/>
        <v>0</v>
      </c>
      <c r="J627" s="40"/>
    </row>
    <row r="628" spans="1:11" ht="45" x14ac:dyDescent="0.6">
      <c r="A628" s="113"/>
      <c r="B628" s="112" t="s">
        <v>2</v>
      </c>
      <c r="C628" s="112"/>
      <c r="D628" s="40">
        <f t="shared" si="178"/>
        <v>0</v>
      </c>
      <c r="E628" s="40">
        <f t="shared" si="179"/>
        <v>0</v>
      </c>
      <c r="F628" s="40"/>
      <c r="G628" s="40">
        <f t="shared" si="179"/>
        <v>0</v>
      </c>
      <c r="H628" s="40"/>
      <c r="I628" s="40">
        <f t="shared" si="179"/>
        <v>0</v>
      </c>
      <c r="J628" s="40"/>
    </row>
    <row r="629" spans="1:11" ht="45" x14ac:dyDescent="0.6">
      <c r="A629" s="113"/>
      <c r="B629" s="112" t="s">
        <v>3</v>
      </c>
      <c r="C629" s="112"/>
      <c r="D629" s="40">
        <f t="shared" si="178"/>
        <v>0</v>
      </c>
      <c r="E629" s="40">
        <f t="shared" si="179"/>
        <v>0</v>
      </c>
      <c r="F629" s="40"/>
      <c r="G629" s="40">
        <f t="shared" si="179"/>
        <v>0</v>
      </c>
      <c r="H629" s="40"/>
      <c r="I629" s="40">
        <f t="shared" si="179"/>
        <v>0</v>
      </c>
      <c r="J629" s="40"/>
    </row>
    <row r="630" spans="1:11" s="12" customFormat="1" ht="45.75" x14ac:dyDescent="0.4">
      <c r="A630" s="124" t="s">
        <v>592</v>
      </c>
      <c r="B630" s="124"/>
      <c r="C630" s="124"/>
      <c r="D630" s="124"/>
      <c r="E630" s="124"/>
      <c r="F630" s="124"/>
      <c r="G630" s="124"/>
      <c r="H630" s="124"/>
      <c r="I630" s="124"/>
      <c r="J630" s="124"/>
      <c r="K630" s="133"/>
    </row>
    <row r="631" spans="1:11" s="13" customFormat="1" ht="129.75" customHeight="1" x14ac:dyDescent="0.4">
      <c r="A631" s="108"/>
      <c r="B631" s="111" t="s">
        <v>591</v>
      </c>
      <c r="C631" s="111"/>
      <c r="D631" s="111"/>
      <c r="E631" s="111"/>
      <c r="F631" s="111"/>
      <c r="G631" s="111"/>
      <c r="H631" s="111"/>
      <c r="I631" s="111"/>
      <c r="J631" s="111"/>
      <c r="K631" s="133"/>
    </row>
    <row r="632" spans="1:11" s="13" customFormat="1" ht="45" x14ac:dyDescent="0.4">
      <c r="A632" s="108"/>
      <c r="B632" s="110" t="s">
        <v>589</v>
      </c>
      <c r="C632" s="123" t="s">
        <v>590</v>
      </c>
      <c r="D632" s="123"/>
      <c r="E632" s="123"/>
      <c r="F632" s="123"/>
      <c r="G632" s="123"/>
      <c r="H632" s="123"/>
      <c r="I632" s="123"/>
      <c r="J632" s="123"/>
      <c r="K632" s="133"/>
    </row>
    <row r="633" spans="1:11" s="13" customFormat="1" ht="45.75" x14ac:dyDescent="0.4">
      <c r="A633" s="108"/>
      <c r="B633" s="110"/>
      <c r="C633" s="65" t="s">
        <v>5</v>
      </c>
      <c r="D633" s="41">
        <f>SUM(D634:D637)</f>
        <v>57764</v>
      </c>
      <c r="E633" s="42">
        <f t="shared" ref="E633" si="180">SUM(E634:E637)</f>
        <v>35000</v>
      </c>
      <c r="F633" s="42"/>
      <c r="G633" s="42">
        <f t="shared" ref="G633" si="181">SUM(G634:G637)</f>
        <v>22764</v>
      </c>
      <c r="H633" s="42"/>
      <c r="I633" s="42"/>
      <c r="J633" s="42"/>
      <c r="K633" s="133"/>
    </row>
    <row r="634" spans="1:11" s="13" customFormat="1" ht="45.75" x14ac:dyDescent="0.4">
      <c r="A634" s="108"/>
      <c r="B634" s="110"/>
      <c r="C634" s="65" t="s">
        <v>0</v>
      </c>
      <c r="D634" s="41">
        <f>E634+G634+I634</f>
        <v>0</v>
      </c>
      <c r="E634" s="42"/>
      <c r="F634" s="42"/>
      <c r="G634" s="42"/>
      <c r="H634" s="42"/>
      <c r="I634" s="42"/>
      <c r="J634" s="42"/>
      <c r="K634" s="133"/>
    </row>
    <row r="635" spans="1:11" s="13" customFormat="1" ht="45.75" x14ac:dyDescent="0.4">
      <c r="A635" s="108"/>
      <c r="B635" s="110"/>
      <c r="C635" s="65" t="s">
        <v>1</v>
      </c>
      <c r="D635" s="41">
        <f>E635+G635+I635</f>
        <v>57764</v>
      </c>
      <c r="E635" s="42">
        <v>35000</v>
      </c>
      <c r="F635" s="42"/>
      <c r="G635" s="42">
        <v>22764</v>
      </c>
      <c r="H635" s="42"/>
      <c r="I635" s="42"/>
      <c r="J635" s="42"/>
      <c r="K635" s="133"/>
    </row>
    <row r="636" spans="1:11" s="13" customFormat="1" ht="45.75" x14ac:dyDescent="0.4">
      <c r="A636" s="108"/>
      <c r="B636" s="110"/>
      <c r="C636" s="65" t="s">
        <v>2</v>
      </c>
      <c r="D636" s="41">
        <f>E636+G636+I636</f>
        <v>0</v>
      </c>
      <c r="E636" s="42"/>
      <c r="F636" s="42"/>
      <c r="G636" s="42"/>
      <c r="H636" s="42"/>
      <c r="I636" s="42"/>
      <c r="J636" s="42"/>
      <c r="K636" s="133"/>
    </row>
    <row r="637" spans="1:11" s="13" customFormat="1" ht="45.75" x14ac:dyDescent="0.4">
      <c r="A637" s="108"/>
      <c r="B637" s="110"/>
      <c r="C637" s="65" t="s">
        <v>3</v>
      </c>
      <c r="D637" s="41">
        <f>E637+G637+I637</f>
        <v>0</v>
      </c>
      <c r="E637" s="42"/>
      <c r="F637" s="42"/>
      <c r="G637" s="42"/>
      <c r="H637" s="42"/>
      <c r="I637" s="42"/>
      <c r="J637" s="42"/>
      <c r="K637" s="133"/>
    </row>
    <row r="638" spans="1:11" ht="117" customHeight="1" x14ac:dyDescent="0.25">
      <c r="A638" s="113" t="s">
        <v>48</v>
      </c>
      <c r="B638" s="125" t="s">
        <v>223</v>
      </c>
      <c r="C638" s="125"/>
      <c r="D638" s="125"/>
      <c r="E638" s="125"/>
      <c r="F638" s="125"/>
      <c r="G638" s="125"/>
      <c r="H638" s="125"/>
      <c r="I638" s="125"/>
      <c r="J638" s="125"/>
    </row>
    <row r="639" spans="1:11" ht="45" x14ac:dyDescent="0.6">
      <c r="A639" s="113"/>
      <c r="B639" s="112" t="s">
        <v>5</v>
      </c>
      <c r="C639" s="112"/>
      <c r="D639" s="40">
        <f>SUM(D640:D643)</f>
        <v>7029.58</v>
      </c>
      <c r="E639" s="40">
        <f t="shared" ref="E639:I639" si="182">SUM(E640:E643)</f>
        <v>7029.58</v>
      </c>
      <c r="F639" s="40"/>
      <c r="G639" s="40">
        <f t="shared" si="182"/>
        <v>0</v>
      </c>
      <c r="H639" s="40"/>
      <c r="I639" s="40">
        <f t="shared" si="182"/>
        <v>0</v>
      </c>
      <c r="J639" s="40"/>
    </row>
    <row r="640" spans="1:11" ht="45" x14ac:dyDescent="0.6">
      <c r="A640" s="113"/>
      <c r="B640" s="112" t="s">
        <v>0</v>
      </c>
      <c r="C640" s="112"/>
      <c r="D640" s="40">
        <f>E640+G640+I640</f>
        <v>0</v>
      </c>
      <c r="E640" s="40">
        <f>E648</f>
        <v>0</v>
      </c>
      <c r="F640" s="40"/>
      <c r="G640" s="40">
        <f t="shared" ref="G640:I640" si="183">G648</f>
        <v>0</v>
      </c>
      <c r="H640" s="40"/>
      <c r="I640" s="40">
        <f t="shared" si="183"/>
        <v>0</v>
      </c>
      <c r="J640" s="40"/>
    </row>
    <row r="641" spans="1:11" ht="45" x14ac:dyDescent="0.6">
      <c r="A641" s="113"/>
      <c r="B641" s="112" t="s">
        <v>1</v>
      </c>
      <c r="C641" s="112"/>
      <c r="D641" s="40">
        <f t="shared" ref="D641:D643" si="184">E641+G641+I641</f>
        <v>7029.58</v>
      </c>
      <c r="E641" s="40">
        <f t="shared" ref="E641:I643" si="185">E649</f>
        <v>7029.58</v>
      </c>
      <c r="F641" s="40"/>
      <c r="G641" s="40">
        <f t="shared" si="185"/>
        <v>0</v>
      </c>
      <c r="H641" s="40"/>
      <c r="I641" s="40">
        <f t="shared" si="185"/>
        <v>0</v>
      </c>
      <c r="J641" s="40"/>
    </row>
    <row r="642" spans="1:11" ht="45" x14ac:dyDescent="0.6">
      <c r="A642" s="113"/>
      <c r="B642" s="112" t="s">
        <v>2</v>
      </c>
      <c r="C642" s="112"/>
      <c r="D642" s="40">
        <f t="shared" si="184"/>
        <v>0</v>
      </c>
      <c r="E642" s="40">
        <f t="shared" si="185"/>
        <v>0</v>
      </c>
      <c r="F642" s="40"/>
      <c r="G642" s="40">
        <f t="shared" si="185"/>
        <v>0</v>
      </c>
      <c r="H642" s="40"/>
      <c r="I642" s="40">
        <f t="shared" si="185"/>
        <v>0</v>
      </c>
      <c r="J642" s="40"/>
    </row>
    <row r="643" spans="1:11" ht="45" x14ac:dyDescent="0.6">
      <c r="A643" s="113"/>
      <c r="B643" s="112" t="s">
        <v>3</v>
      </c>
      <c r="C643" s="112"/>
      <c r="D643" s="40">
        <f t="shared" si="184"/>
        <v>0</v>
      </c>
      <c r="E643" s="40">
        <f t="shared" si="185"/>
        <v>0</v>
      </c>
      <c r="F643" s="40"/>
      <c r="G643" s="40">
        <f t="shared" si="185"/>
        <v>0</v>
      </c>
      <c r="H643" s="40"/>
      <c r="I643" s="40">
        <f t="shared" si="185"/>
        <v>0</v>
      </c>
      <c r="J643" s="40"/>
    </row>
    <row r="644" spans="1:11" s="12" customFormat="1" ht="45.75" x14ac:dyDescent="0.4">
      <c r="A644" s="124" t="s">
        <v>47</v>
      </c>
      <c r="B644" s="124"/>
      <c r="C644" s="124"/>
      <c r="D644" s="124"/>
      <c r="E644" s="124"/>
      <c r="F644" s="124"/>
      <c r="G644" s="124"/>
      <c r="H644" s="124"/>
      <c r="I644" s="124"/>
      <c r="J644" s="124"/>
      <c r="K644" s="133"/>
    </row>
    <row r="645" spans="1:11" s="13" customFormat="1" ht="147.75" customHeight="1" x14ac:dyDescent="0.4">
      <c r="A645" s="108"/>
      <c r="B645" s="111" t="s">
        <v>224</v>
      </c>
      <c r="C645" s="111"/>
      <c r="D645" s="111"/>
      <c r="E645" s="111"/>
      <c r="F645" s="111"/>
      <c r="G645" s="111"/>
      <c r="H645" s="111"/>
      <c r="I645" s="111"/>
      <c r="J645" s="111"/>
      <c r="K645" s="133"/>
    </row>
    <row r="646" spans="1:11" s="13" customFormat="1" ht="123" customHeight="1" x14ac:dyDescent="0.4">
      <c r="A646" s="108"/>
      <c r="B646" s="110" t="s">
        <v>666</v>
      </c>
      <c r="C646" s="123" t="s">
        <v>567</v>
      </c>
      <c r="D646" s="123"/>
      <c r="E646" s="123"/>
      <c r="F646" s="123"/>
      <c r="G646" s="123"/>
      <c r="H646" s="123"/>
      <c r="I646" s="123"/>
      <c r="J646" s="123"/>
      <c r="K646" s="133"/>
    </row>
    <row r="647" spans="1:11" s="13" customFormat="1" ht="45.75" x14ac:dyDescent="0.4">
      <c r="A647" s="108"/>
      <c r="B647" s="110"/>
      <c r="C647" s="65" t="s">
        <v>5</v>
      </c>
      <c r="D647" s="41">
        <f>SUM(D648:D651)</f>
        <v>7029.58</v>
      </c>
      <c r="E647" s="42">
        <f t="shared" ref="E647" si="186">SUM(E648:E651)</f>
        <v>7029.58</v>
      </c>
      <c r="F647" s="42"/>
      <c r="G647" s="42">
        <f t="shared" ref="G647" si="187">SUM(G648:G651)</f>
        <v>0</v>
      </c>
      <c r="H647" s="42"/>
      <c r="I647" s="42"/>
      <c r="J647" s="42"/>
      <c r="K647" s="133"/>
    </row>
    <row r="648" spans="1:11" s="13" customFormat="1" ht="45.75" x14ac:dyDescent="0.4">
      <c r="A648" s="108"/>
      <c r="B648" s="110"/>
      <c r="C648" s="65" t="s">
        <v>0</v>
      </c>
      <c r="D648" s="41">
        <f>E648+G648+I648</f>
        <v>0</v>
      </c>
      <c r="E648" s="42"/>
      <c r="F648" s="42"/>
      <c r="G648" s="42"/>
      <c r="H648" s="42"/>
      <c r="I648" s="42"/>
      <c r="J648" s="42"/>
      <c r="K648" s="133"/>
    </row>
    <row r="649" spans="1:11" s="13" customFormat="1" ht="45.75" x14ac:dyDescent="0.4">
      <c r="A649" s="108"/>
      <c r="B649" s="110"/>
      <c r="C649" s="65" t="s">
        <v>1</v>
      </c>
      <c r="D649" s="41">
        <f>E649+G649+I649</f>
        <v>7029.58</v>
      </c>
      <c r="E649" s="42">
        <v>7029.58</v>
      </c>
      <c r="F649" s="42"/>
      <c r="G649" s="42">
        <v>0</v>
      </c>
      <c r="H649" s="42"/>
      <c r="I649" s="42"/>
      <c r="J649" s="42"/>
      <c r="K649" s="133"/>
    </row>
    <row r="650" spans="1:11" s="13" customFormat="1" ht="45.75" x14ac:dyDescent="0.4">
      <c r="A650" s="108"/>
      <c r="B650" s="110"/>
      <c r="C650" s="65" t="s">
        <v>2</v>
      </c>
      <c r="D650" s="41">
        <f>E650+G650+I650</f>
        <v>0</v>
      </c>
      <c r="E650" s="42"/>
      <c r="F650" s="42"/>
      <c r="G650" s="42"/>
      <c r="H650" s="42"/>
      <c r="I650" s="42"/>
      <c r="J650" s="42"/>
      <c r="K650" s="133"/>
    </row>
    <row r="651" spans="1:11" s="13" customFormat="1" ht="45.75" x14ac:dyDescent="0.4">
      <c r="A651" s="108"/>
      <c r="B651" s="110"/>
      <c r="C651" s="65" t="s">
        <v>3</v>
      </c>
      <c r="D651" s="41">
        <f>E651+G651+I651</f>
        <v>0</v>
      </c>
      <c r="E651" s="42"/>
      <c r="F651" s="42"/>
      <c r="G651" s="42"/>
      <c r="H651" s="42"/>
      <c r="I651" s="42"/>
      <c r="J651" s="42"/>
      <c r="K651" s="133"/>
    </row>
    <row r="652" spans="1:11" ht="111" customHeight="1" x14ac:dyDescent="0.25">
      <c r="A652" s="113" t="s">
        <v>616</v>
      </c>
      <c r="B652" s="125" t="s">
        <v>49</v>
      </c>
      <c r="C652" s="125"/>
      <c r="D652" s="125"/>
      <c r="E652" s="125"/>
      <c r="F652" s="125"/>
      <c r="G652" s="125"/>
      <c r="H652" s="125"/>
      <c r="I652" s="125"/>
      <c r="J652" s="125"/>
    </row>
    <row r="653" spans="1:11" ht="45" x14ac:dyDescent="0.6">
      <c r="A653" s="113"/>
      <c r="B653" s="112" t="s">
        <v>5</v>
      </c>
      <c r="C653" s="112"/>
      <c r="D653" s="40">
        <f>SUM(D654:D657)</f>
        <v>261000</v>
      </c>
      <c r="E653" s="40">
        <f t="shared" ref="E653:I653" si="188">SUM(E654:E657)</f>
        <v>111000</v>
      </c>
      <c r="F653" s="40"/>
      <c r="G653" s="40">
        <f t="shared" si="188"/>
        <v>100000</v>
      </c>
      <c r="H653" s="40"/>
      <c r="I653" s="40">
        <f t="shared" si="188"/>
        <v>50000</v>
      </c>
      <c r="J653" s="40"/>
    </row>
    <row r="654" spans="1:11" ht="45" x14ac:dyDescent="0.6">
      <c r="A654" s="113"/>
      <c r="B654" s="112" t="s">
        <v>0</v>
      </c>
      <c r="C654" s="112"/>
      <c r="D654" s="40">
        <f>E654+G654+I654</f>
        <v>0</v>
      </c>
      <c r="E654" s="40">
        <f>E662+E670+E678</f>
        <v>0</v>
      </c>
      <c r="F654" s="40"/>
      <c r="G654" s="40">
        <f t="shared" ref="G654:I654" si="189">G662+G670+G678</f>
        <v>0</v>
      </c>
      <c r="H654" s="40"/>
      <c r="I654" s="40">
        <f t="shared" si="189"/>
        <v>0</v>
      </c>
      <c r="J654" s="40"/>
    </row>
    <row r="655" spans="1:11" ht="45" x14ac:dyDescent="0.6">
      <c r="A655" s="113"/>
      <c r="B655" s="112" t="s">
        <v>1</v>
      </c>
      <c r="C655" s="112"/>
      <c r="D655" s="40">
        <f t="shared" ref="D655:D657" si="190">E655+G655+I655</f>
        <v>261000</v>
      </c>
      <c r="E655" s="40">
        <f>E663+E671+E679</f>
        <v>111000</v>
      </c>
      <c r="F655" s="40"/>
      <c r="G655" s="40">
        <f t="shared" ref="E655:I657" si="191">G663+G671+G679</f>
        <v>100000</v>
      </c>
      <c r="H655" s="40"/>
      <c r="I655" s="40">
        <f t="shared" si="191"/>
        <v>50000</v>
      </c>
      <c r="J655" s="40"/>
    </row>
    <row r="656" spans="1:11" ht="45" x14ac:dyDescent="0.6">
      <c r="A656" s="113"/>
      <c r="B656" s="112" t="s">
        <v>2</v>
      </c>
      <c r="C656" s="112"/>
      <c r="D656" s="40">
        <f t="shared" si="190"/>
        <v>0</v>
      </c>
      <c r="E656" s="40">
        <f t="shared" si="191"/>
        <v>0</v>
      </c>
      <c r="F656" s="40"/>
      <c r="G656" s="40">
        <f t="shared" si="191"/>
        <v>0</v>
      </c>
      <c r="H656" s="40"/>
      <c r="I656" s="40">
        <f t="shared" si="191"/>
        <v>0</v>
      </c>
      <c r="J656" s="40"/>
    </row>
    <row r="657" spans="1:11" ht="45" x14ac:dyDescent="0.6">
      <c r="A657" s="113"/>
      <c r="B657" s="112" t="s">
        <v>3</v>
      </c>
      <c r="C657" s="112"/>
      <c r="D657" s="40">
        <f t="shared" si="190"/>
        <v>0</v>
      </c>
      <c r="E657" s="40">
        <f t="shared" si="191"/>
        <v>0</v>
      </c>
      <c r="F657" s="40"/>
      <c r="G657" s="40">
        <f t="shared" si="191"/>
        <v>0</v>
      </c>
      <c r="H657" s="40"/>
      <c r="I657" s="40">
        <f t="shared" si="191"/>
        <v>0</v>
      </c>
      <c r="J657" s="40"/>
    </row>
    <row r="658" spans="1:11" s="12" customFormat="1" ht="45.75" x14ac:dyDescent="0.4">
      <c r="A658" s="124" t="s">
        <v>50</v>
      </c>
      <c r="B658" s="124"/>
      <c r="C658" s="124"/>
      <c r="D658" s="124"/>
      <c r="E658" s="124"/>
      <c r="F658" s="124"/>
      <c r="G658" s="124"/>
      <c r="H658" s="124"/>
      <c r="I658" s="124"/>
      <c r="J658" s="124"/>
      <c r="K658" s="133"/>
    </row>
    <row r="659" spans="1:11" s="13" customFormat="1" ht="147.75" customHeight="1" x14ac:dyDescent="0.4">
      <c r="A659" s="108"/>
      <c r="B659" s="111" t="s">
        <v>51</v>
      </c>
      <c r="C659" s="111"/>
      <c r="D659" s="111"/>
      <c r="E659" s="111"/>
      <c r="F659" s="111"/>
      <c r="G659" s="111"/>
      <c r="H659" s="111"/>
      <c r="I659" s="111"/>
      <c r="J659" s="111"/>
      <c r="K659" s="133"/>
    </row>
    <row r="660" spans="1:11" ht="123" customHeight="1" x14ac:dyDescent="0.25">
      <c r="A660" s="108"/>
      <c r="B660" s="115" t="s">
        <v>617</v>
      </c>
      <c r="C660" s="123" t="s">
        <v>583</v>
      </c>
      <c r="D660" s="123"/>
      <c r="E660" s="123"/>
      <c r="F660" s="123"/>
      <c r="G660" s="123"/>
      <c r="H660" s="123"/>
      <c r="I660" s="123"/>
      <c r="J660" s="123"/>
    </row>
    <row r="661" spans="1:11" ht="45.75" x14ac:dyDescent="0.25">
      <c r="A661" s="108"/>
      <c r="B661" s="115"/>
      <c r="C661" s="65" t="s">
        <v>5</v>
      </c>
      <c r="D661" s="41">
        <f>SUM(D662:D665)</f>
        <v>95000</v>
      </c>
      <c r="E661" s="42">
        <v>45000</v>
      </c>
      <c r="F661" s="42"/>
      <c r="G661" s="42">
        <f>SUM(G662:G665)</f>
        <v>50000</v>
      </c>
      <c r="H661" s="42"/>
      <c r="I661" s="42">
        <f>SUM(I662:I665)</f>
        <v>0</v>
      </c>
      <c r="J661" s="42"/>
    </row>
    <row r="662" spans="1:11" ht="45.75" x14ac:dyDescent="0.25">
      <c r="A662" s="108"/>
      <c r="B662" s="115"/>
      <c r="C662" s="65" t="s">
        <v>0</v>
      </c>
      <c r="D662" s="41">
        <f>E662+G662+I662</f>
        <v>0</v>
      </c>
      <c r="E662" s="42"/>
      <c r="F662" s="42"/>
      <c r="G662" s="42"/>
      <c r="H662" s="42"/>
      <c r="I662" s="42"/>
      <c r="J662" s="42"/>
    </row>
    <row r="663" spans="1:11" ht="45.75" x14ac:dyDescent="0.25">
      <c r="A663" s="108"/>
      <c r="B663" s="115"/>
      <c r="C663" s="65" t="s">
        <v>1</v>
      </c>
      <c r="D663" s="41">
        <f t="shared" ref="D663:D665" si="192">E663+G663+I663</f>
        <v>95000</v>
      </c>
      <c r="E663" s="42">
        <f>E661</f>
        <v>45000</v>
      </c>
      <c r="F663" s="42"/>
      <c r="G663" s="42">
        <v>50000</v>
      </c>
      <c r="H663" s="42"/>
      <c r="I663" s="42">
        <v>0</v>
      </c>
      <c r="J663" s="42"/>
    </row>
    <row r="664" spans="1:11" ht="45.75" x14ac:dyDescent="0.25">
      <c r="A664" s="108"/>
      <c r="B664" s="115"/>
      <c r="C664" s="65" t="s">
        <v>2</v>
      </c>
      <c r="D664" s="41">
        <f t="shared" si="192"/>
        <v>0</v>
      </c>
      <c r="E664" s="42"/>
      <c r="F664" s="42"/>
      <c r="G664" s="42"/>
      <c r="H664" s="42"/>
      <c r="I664" s="42"/>
      <c r="J664" s="42"/>
    </row>
    <row r="665" spans="1:11" ht="45.75" x14ac:dyDescent="0.25">
      <c r="A665" s="108"/>
      <c r="B665" s="115"/>
      <c r="C665" s="65" t="s">
        <v>3</v>
      </c>
      <c r="D665" s="41">
        <f t="shared" si="192"/>
        <v>0</v>
      </c>
      <c r="E665" s="42"/>
      <c r="F665" s="42"/>
      <c r="G665" s="42"/>
      <c r="H665" s="42"/>
      <c r="I665" s="42"/>
      <c r="J665" s="42"/>
    </row>
    <row r="666" spans="1:11" s="12" customFormat="1" ht="45.75" x14ac:dyDescent="0.4">
      <c r="A666" s="124" t="s">
        <v>50</v>
      </c>
      <c r="B666" s="124"/>
      <c r="C666" s="124"/>
      <c r="D666" s="124"/>
      <c r="E666" s="124"/>
      <c r="F666" s="124"/>
      <c r="G666" s="124"/>
      <c r="H666" s="124"/>
      <c r="I666" s="124"/>
      <c r="J666" s="124"/>
      <c r="K666" s="133"/>
    </row>
    <row r="667" spans="1:11" s="13" customFormat="1" ht="150.75" customHeight="1" x14ac:dyDescent="0.4">
      <c r="A667" s="108"/>
      <c r="B667" s="111" t="s">
        <v>51</v>
      </c>
      <c r="C667" s="111"/>
      <c r="D667" s="111"/>
      <c r="E667" s="111"/>
      <c r="F667" s="111"/>
      <c r="G667" s="111"/>
      <c r="H667" s="111"/>
      <c r="I667" s="111"/>
      <c r="J667" s="111"/>
      <c r="K667" s="133"/>
    </row>
    <row r="668" spans="1:11" ht="105" customHeight="1" x14ac:dyDescent="0.25">
      <c r="A668" s="108"/>
      <c r="B668" s="115" t="s">
        <v>618</v>
      </c>
      <c r="C668" s="123" t="s">
        <v>584</v>
      </c>
      <c r="D668" s="123"/>
      <c r="E668" s="123"/>
      <c r="F668" s="123"/>
      <c r="G668" s="123"/>
      <c r="H668" s="123"/>
      <c r="I668" s="123"/>
      <c r="J668" s="123"/>
    </row>
    <row r="669" spans="1:11" ht="45.75" x14ac:dyDescent="0.25">
      <c r="A669" s="108"/>
      <c r="B669" s="115"/>
      <c r="C669" s="65" t="s">
        <v>5</v>
      </c>
      <c r="D669" s="41">
        <f t="shared" ref="D669" si="193">SUM(D670:D673)</f>
        <v>100000</v>
      </c>
      <c r="E669" s="42">
        <v>50000</v>
      </c>
      <c r="F669" s="42"/>
      <c r="G669" s="42">
        <f>SUM(G670:G673)</f>
        <v>50000</v>
      </c>
      <c r="H669" s="42"/>
      <c r="I669" s="42">
        <f>SUM(I670:I673)</f>
        <v>0</v>
      </c>
      <c r="J669" s="42"/>
    </row>
    <row r="670" spans="1:11" ht="45.75" x14ac:dyDescent="0.25">
      <c r="A670" s="108"/>
      <c r="B670" s="115"/>
      <c r="C670" s="65" t="s">
        <v>0</v>
      </c>
      <c r="D670" s="41">
        <f>E670+G670+I670</f>
        <v>0</v>
      </c>
      <c r="E670" s="42"/>
      <c r="F670" s="42"/>
      <c r="G670" s="42"/>
      <c r="H670" s="42"/>
      <c r="I670" s="42"/>
      <c r="J670" s="42"/>
    </row>
    <row r="671" spans="1:11" ht="45.75" x14ac:dyDescent="0.25">
      <c r="A671" s="108"/>
      <c r="B671" s="115"/>
      <c r="C671" s="65" t="s">
        <v>1</v>
      </c>
      <c r="D671" s="41">
        <f t="shared" ref="D671:D673" si="194">E671+G671+I671</f>
        <v>100000</v>
      </c>
      <c r="E671" s="42">
        <f>E669</f>
        <v>50000</v>
      </c>
      <c r="F671" s="42"/>
      <c r="G671" s="42">
        <v>50000</v>
      </c>
      <c r="H671" s="42"/>
      <c r="I671" s="42">
        <v>0</v>
      </c>
      <c r="J671" s="42"/>
    </row>
    <row r="672" spans="1:11" ht="45.75" x14ac:dyDescent="0.25">
      <c r="A672" s="108"/>
      <c r="B672" s="115"/>
      <c r="C672" s="65" t="s">
        <v>2</v>
      </c>
      <c r="D672" s="41">
        <f t="shared" si="194"/>
        <v>0</v>
      </c>
      <c r="E672" s="42"/>
      <c r="F672" s="42"/>
      <c r="G672" s="42"/>
      <c r="H672" s="42"/>
      <c r="I672" s="42"/>
      <c r="J672" s="42"/>
    </row>
    <row r="673" spans="1:11" ht="45.75" x14ac:dyDescent="0.25">
      <c r="A673" s="108"/>
      <c r="B673" s="115"/>
      <c r="C673" s="65" t="s">
        <v>3</v>
      </c>
      <c r="D673" s="41">
        <f t="shared" si="194"/>
        <v>0</v>
      </c>
      <c r="E673" s="42"/>
      <c r="F673" s="42"/>
      <c r="G673" s="42"/>
      <c r="H673" s="42"/>
      <c r="I673" s="42"/>
      <c r="J673" s="42"/>
    </row>
    <row r="674" spans="1:11" s="12" customFormat="1" ht="45.75" x14ac:dyDescent="0.4">
      <c r="A674" s="124" t="s">
        <v>50</v>
      </c>
      <c r="B674" s="124"/>
      <c r="C674" s="124"/>
      <c r="D674" s="124"/>
      <c r="E674" s="124"/>
      <c r="F674" s="124"/>
      <c r="G674" s="124"/>
      <c r="H674" s="124"/>
      <c r="I674" s="124"/>
      <c r="J674" s="124"/>
      <c r="K674" s="133"/>
    </row>
    <row r="675" spans="1:11" s="13" customFormat="1" ht="153.75" customHeight="1" x14ac:dyDescent="0.4">
      <c r="A675" s="108"/>
      <c r="B675" s="111" t="s">
        <v>51</v>
      </c>
      <c r="C675" s="111"/>
      <c r="D675" s="111"/>
      <c r="E675" s="111"/>
      <c r="F675" s="111"/>
      <c r="G675" s="111"/>
      <c r="H675" s="111"/>
      <c r="I675" s="111"/>
      <c r="J675" s="111"/>
      <c r="K675" s="133"/>
    </row>
    <row r="676" spans="1:11" ht="114" customHeight="1" x14ac:dyDescent="0.25">
      <c r="A676" s="108"/>
      <c r="B676" s="115" t="s">
        <v>619</v>
      </c>
      <c r="C676" s="123" t="s">
        <v>54</v>
      </c>
      <c r="D676" s="123"/>
      <c r="E676" s="123"/>
      <c r="F676" s="123"/>
      <c r="G676" s="123"/>
      <c r="H676" s="123"/>
      <c r="I676" s="123"/>
      <c r="J676" s="123"/>
    </row>
    <row r="677" spans="1:11" ht="45.75" x14ac:dyDescent="0.25">
      <c r="A677" s="108"/>
      <c r="B677" s="115"/>
      <c r="C677" s="65" t="s">
        <v>5</v>
      </c>
      <c r="D677" s="41">
        <f t="shared" ref="D677" si="195">SUM(D678:D681)</f>
        <v>66000</v>
      </c>
      <c r="E677" s="42">
        <v>16000</v>
      </c>
      <c r="F677" s="42"/>
      <c r="G677" s="42">
        <f>SUM(G678:G681)</f>
        <v>0</v>
      </c>
      <c r="H677" s="42"/>
      <c r="I677" s="42">
        <f>SUM(I678:I681)</f>
        <v>50000</v>
      </c>
      <c r="J677" s="42"/>
    </row>
    <row r="678" spans="1:11" ht="45.75" x14ac:dyDescent="0.25">
      <c r="A678" s="108"/>
      <c r="B678" s="115"/>
      <c r="C678" s="65" t="s">
        <v>0</v>
      </c>
      <c r="D678" s="41">
        <f>E678+G678+I678</f>
        <v>0</v>
      </c>
      <c r="E678" s="42"/>
      <c r="F678" s="42"/>
      <c r="G678" s="42"/>
      <c r="H678" s="42"/>
      <c r="I678" s="42"/>
      <c r="J678" s="42"/>
    </row>
    <row r="679" spans="1:11" ht="45.75" x14ac:dyDescent="0.25">
      <c r="A679" s="108"/>
      <c r="B679" s="115"/>
      <c r="C679" s="65" t="s">
        <v>1</v>
      </c>
      <c r="D679" s="41">
        <f t="shared" ref="D679:D681" si="196">E679+G679+I679</f>
        <v>66000</v>
      </c>
      <c r="E679" s="42">
        <f>E677</f>
        <v>16000</v>
      </c>
      <c r="F679" s="42"/>
      <c r="G679" s="42">
        <v>0</v>
      </c>
      <c r="H679" s="42"/>
      <c r="I679" s="42">
        <v>50000</v>
      </c>
      <c r="J679" s="42"/>
    </row>
    <row r="680" spans="1:11" ht="45.75" x14ac:dyDescent="0.25">
      <c r="A680" s="108"/>
      <c r="B680" s="115"/>
      <c r="C680" s="65" t="s">
        <v>2</v>
      </c>
      <c r="D680" s="41">
        <f t="shared" si="196"/>
        <v>0</v>
      </c>
      <c r="E680" s="42"/>
      <c r="F680" s="42"/>
      <c r="G680" s="42"/>
      <c r="H680" s="42"/>
      <c r="I680" s="42"/>
      <c r="J680" s="42"/>
    </row>
    <row r="681" spans="1:11" ht="45.75" x14ac:dyDescent="0.25">
      <c r="A681" s="108"/>
      <c r="B681" s="115"/>
      <c r="C681" s="65" t="s">
        <v>3</v>
      </c>
      <c r="D681" s="41">
        <f t="shared" si="196"/>
        <v>0</v>
      </c>
      <c r="E681" s="42"/>
      <c r="F681" s="42"/>
      <c r="G681" s="42"/>
      <c r="H681" s="42"/>
      <c r="I681" s="42"/>
      <c r="J681" s="42"/>
    </row>
    <row r="682" spans="1:11" ht="45.75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</row>
    <row r="683" spans="1:11" ht="45" x14ac:dyDescent="0.6">
      <c r="A683" s="112" t="s">
        <v>5</v>
      </c>
      <c r="B683" s="112"/>
      <c r="C683" s="112"/>
      <c r="D683" s="40">
        <f t="shared" ref="D683:I683" si="197">SUM(D684:D687)</f>
        <v>15442108.755192822</v>
      </c>
      <c r="E683" s="40">
        <f t="shared" si="197"/>
        <v>5089522.5651333518</v>
      </c>
      <c r="F683" s="40"/>
      <c r="G683" s="40">
        <f t="shared" si="197"/>
        <v>5680387.1383193303</v>
      </c>
      <c r="H683" s="40"/>
      <c r="I683" s="40">
        <f t="shared" si="197"/>
        <v>4732001.5949038072</v>
      </c>
      <c r="J683" s="40"/>
    </row>
    <row r="684" spans="1:11" ht="45" x14ac:dyDescent="0.6">
      <c r="A684" s="112" t="s">
        <v>0</v>
      </c>
      <c r="B684" s="112"/>
      <c r="C684" s="112"/>
      <c r="D684" s="40"/>
      <c r="E684" s="40">
        <f>E7+E53+E99+E121+E151+E173+E195+E352+E438+E612+E626+E640+E654</f>
        <v>0</v>
      </c>
      <c r="F684" s="40"/>
      <c r="G684" s="40">
        <f>G7+G53+G99+G121+G151+G173+G195+G352+G438+G612+G626+G640+G654</f>
        <v>0</v>
      </c>
      <c r="H684" s="40"/>
      <c r="I684" s="40">
        <f>I7+I53+I99+I121+I151+I173+I195+I352+I438+I612+I626+I640+I654</f>
        <v>0</v>
      </c>
      <c r="J684" s="40"/>
    </row>
    <row r="685" spans="1:11" ht="45" x14ac:dyDescent="0.6">
      <c r="A685" s="112" t="s">
        <v>1</v>
      </c>
      <c r="B685" s="112"/>
      <c r="C685" s="112"/>
      <c r="D685" s="40">
        <f>E685+G685+I685</f>
        <v>15442108.755192822</v>
      </c>
      <c r="E685" s="40">
        <f>E8+E54+E100+E122+E152+E174+E196+E353+E439+E613+E627+E641+E655</f>
        <v>5066886.130985274</v>
      </c>
      <c r="F685" s="40"/>
      <c r="G685" s="40">
        <f>G8+G54+G100+G122+G152+G174+G196+G353+G439+G613+G627+G641+G655</f>
        <v>5649741.5848475471</v>
      </c>
      <c r="H685" s="40"/>
      <c r="I685" s="40">
        <f>I8+I54+I100+I122+I152+I174+I196+I353+I439+I613+I627+I641+I655</f>
        <v>4725481.0393599998</v>
      </c>
      <c r="J685" s="40"/>
    </row>
    <row r="686" spans="1:11" ht="45" x14ac:dyDescent="0.6">
      <c r="A686" s="112" t="s">
        <v>2</v>
      </c>
      <c r="B686" s="112"/>
      <c r="C686" s="112"/>
      <c r="D686" s="40"/>
      <c r="E686" s="40">
        <f>E9+E55+E101+E123+E153+E175+E197+E354+E440+E614+E628+E642+E656</f>
        <v>22636.434148077802</v>
      </c>
      <c r="F686" s="40"/>
      <c r="G686" s="40">
        <f>G9+G55+G101+G123+G153+G175+G197+G354+G440+G614+G628+G642+G656</f>
        <v>30645.553471783598</v>
      </c>
      <c r="H686" s="40"/>
      <c r="I686" s="40">
        <f>I9+I55+I101+I123+I153+I175+I197+I354+I440+I614+I628+I642+I656</f>
        <v>6520.5555438075717</v>
      </c>
      <c r="J686" s="40"/>
    </row>
    <row r="687" spans="1:11" ht="45" x14ac:dyDescent="0.6">
      <c r="A687" s="112" t="s">
        <v>3</v>
      </c>
      <c r="B687" s="112"/>
      <c r="C687" s="112"/>
      <c r="D687" s="40"/>
      <c r="E687" s="40">
        <f>E10+E56+E102+E124+E154+E176+E198+E355+E441+E615+E629+E643+E657</f>
        <v>0</v>
      </c>
      <c r="F687" s="40"/>
      <c r="G687" s="40">
        <f>G10+G56+G102+G124+G154+G176+G198+G355+G441+G615+G629+G643+G657</f>
        <v>0</v>
      </c>
      <c r="H687" s="40"/>
      <c r="I687" s="40">
        <f>I10+I56+I102+I124+I154+I176+I198+I355+I441+I615+I629+I643+I657</f>
        <v>0</v>
      </c>
      <c r="J687" s="40"/>
    </row>
    <row r="688" spans="1:11" ht="45" x14ac:dyDescent="0.6">
      <c r="A688" s="30"/>
      <c r="B688" s="44"/>
      <c r="C688" s="45"/>
    </row>
    <row r="689" spans="2:3" ht="39" x14ac:dyDescent="0.6">
      <c r="B689" s="30"/>
      <c r="C689" s="45"/>
    </row>
    <row r="690" spans="2:3" ht="39" x14ac:dyDescent="0.6">
      <c r="B690" s="30"/>
      <c r="C690" s="45"/>
    </row>
  </sheetData>
  <mergeCells count="472">
    <mergeCell ref="A594:J594"/>
    <mergeCell ref="A595:A601"/>
    <mergeCell ref="B595:J595"/>
    <mergeCell ref="B596:B601"/>
    <mergeCell ref="C596:J596"/>
    <mergeCell ref="A602:J602"/>
    <mergeCell ref="A603:A609"/>
    <mergeCell ref="B603:J603"/>
    <mergeCell ref="B604:B609"/>
    <mergeCell ref="C604:J604"/>
    <mergeCell ref="A578:J578"/>
    <mergeCell ref="A579:A585"/>
    <mergeCell ref="B579:J579"/>
    <mergeCell ref="B580:B585"/>
    <mergeCell ref="C580:J580"/>
    <mergeCell ref="A586:J586"/>
    <mergeCell ref="A587:A593"/>
    <mergeCell ref="B587:J587"/>
    <mergeCell ref="B588:B593"/>
    <mergeCell ref="C588:J588"/>
    <mergeCell ref="A279:J279"/>
    <mergeCell ref="A280:A286"/>
    <mergeCell ref="B280:J280"/>
    <mergeCell ref="B281:B286"/>
    <mergeCell ref="C281:J281"/>
    <mergeCell ref="A178:A184"/>
    <mergeCell ref="B179:B184"/>
    <mergeCell ref="A186:A192"/>
    <mergeCell ref="B186:J186"/>
    <mergeCell ref="B187:B192"/>
    <mergeCell ref="B208:J208"/>
    <mergeCell ref="B209:B214"/>
    <mergeCell ref="A216:A222"/>
    <mergeCell ref="B216:J216"/>
    <mergeCell ref="B217:B222"/>
    <mergeCell ref="A264:A270"/>
    <mergeCell ref="B264:J264"/>
    <mergeCell ref="B265:B270"/>
    <mergeCell ref="A255:J255"/>
    <mergeCell ref="C257:J257"/>
    <mergeCell ref="A263:J263"/>
    <mergeCell ref="C265:J265"/>
    <mergeCell ref="A240:A246"/>
    <mergeCell ref="B240:J240"/>
    <mergeCell ref="A141:J141"/>
    <mergeCell ref="A142:A148"/>
    <mergeCell ref="B142:J142"/>
    <mergeCell ref="B143:B148"/>
    <mergeCell ref="C143:J143"/>
    <mergeCell ref="A271:J271"/>
    <mergeCell ref="A272:A278"/>
    <mergeCell ref="B272:J272"/>
    <mergeCell ref="B273:B278"/>
    <mergeCell ref="C273:J273"/>
    <mergeCell ref="A149:A154"/>
    <mergeCell ref="B149:J149"/>
    <mergeCell ref="B150:C150"/>
    <mergeCell ref="B151:C151"/>
    <mergeCell ref="B152:C152"/>
    <mergeCell ref="B153:C153"/>
    <mergeCell ref="B154:C154"/>
    <mergeCell ref="C187:J187"/>
    <mergeCell ref="A185:J185"/>
    <mergeCell ref="B175:C175"/>
    <mergeCell ref="B176:C176"/>
    <mergeCell ref="A193:A198"/>
    <mergeCell ref="B193:J193"/>
    <mergeCell ref="B194:C194"/>
    <mergeCell ref="C358:J358"/>
    <mergeCell ref="A364:J364"/>
    <mergeCell ref="A365:A371"/>
    <mergeCell ref="B365:J365"/>
    <mergeCell ref="B366:B371"/>
    <mergeCell ref="C366:J366"/>
    <mergeCell ref="A372:J372"/>
    <mergeCell ref="A373:A379"/>
    <mergeCell ref="B373:J373"/>
    <mergeCell ref="B374:B379"/>
    <mergeCell ref="A43:J43"/>
    <mergeCell ref="A44:A50"/>
    <mergeCell ref="B44:J44"/>
    <mergeCell ref="B45:B50"/>
    <mergeCell ref="C45:J45"/>
    <mergeCell ref="A133:J133"/>
    <mergeCell ref="A134:A140"/>
    <mergeCell ref="B134:J134"/>
    <mergeCell ref="B135:B140"/>
    <mergeCell ref="C135:J135"/>
    <mergeCell ref="A73:J73"/>
    <mergeCell ref="A74:A80"/>
    <mergeCell ref="B74:J74"/>
    <mergeCell ref="B75:B80"/>
    <mergeCell ref="C75:J75"/>
    <mergeCell ref="A89:J89"/>
    <mergeCell ref="A90:A96"/>
    <mergeCell ref="B90:J90"/>
    <mergeCell ref="B91:B96"/>
    <mergeCell ref="C91:J91"/>
    <mergeCell ref="A65:J65"/>
    <mergeCell ref="A66:A72"/>
    <mergeCell ref="B66:J66"/>
    <mergeCell ref="B67:B72"/>
    <mergeCell ref="A36:A42"/>
    <mergeCell ref="B36:J36"/>
    <mergeCell ref="B37:B42"/>
    <mergeCell ref="C37:J37"/>
    <mergeCell ref="A11:J11"/>
    <mergeCell ref="A12:A18"/>
    <mergeCell ref="B12:J12"/>
    <mergeCell ref="B13:B18"/>
    <mergeCell ref="C13:J13"/>
    <mergeCell ref="A19:J19"/>
    <mergeCell ref="A27:J27"/>
    <mergeCell ref="A35:J35"/>
    <mergeCell ref="A20:A26"/>
    <mergeCell ref="B20:J20"/>
    <mergeCell ref="B21:B26"/>
    <mergeCell ref="C21:J21"/>
    <mergeCell ref="A28:A34"/>
    <mergeCell ref="B28:J28"/>
    <mergeCell ref="B29:B34"/>
    <mergeCell ref="C29:J29"/>
    <mergeCell ref="A2:J2"/>
    <mergeCell ref="A3:C3"/>
    <mergeCell ref="A5:A10"/>
    <mergeCell ref="B5:J5"/>
    <mergeCell ref="B6:C6"/>
    <mergeCell ref="B7:C7"/>
    <mergeCell ref="B8:C8"/>
    <mergeCell ref="B9:C9"/>
    <mergeCell ref="B10:C10"/>
    <mergeCell ref="C67:J67"/>
    <mergeCell ref="B56:C56"/>
    <mergeCell ref="A57:J57"/>
    <mergeCell ref="A58:A64"/>
    <mergeCell ref="B58:J58"/>
    <mergeCell ref="B59:B64"/>
    <mergeCell ref="C59:J59"/>
    <mergeCell ref="A51:A56"/>
    <mergeCell ref="B51:J51"/>
    <mergeCell ref="B52:C52"/>
    <mergeCell ref="B53:C53"/>
    <mergeCell ref="B54:C54"/>
    <mergeCell ref="B55:C55"/>
    <mergeCell ref="B120:C120"/>
    <mergeCell ref="B121:C121"/>
    <mergeCell ref="B122:C122"/>
    <mergeCell ref="B123:C123"/>
    <mergeCell ref="B124:C124"/>
    <mergeCell ref="A97:A102"/>
    <mergeCell ref="B97:J97"/>
    <mergeCell ref="B98:C98"/>
    <mergeCell ref="B99:C99"/>
    <mergeCell ref="B100:C100"/>
    <mergeCell ref="A103:J103"/>
    <mergeCell ref="A104:A110"/>
    <mergeCell ref="B104:J104"/>
    <mergeCell ref="B105:B110"/>
    <mergeCell ref="C105:J105"/>
    <mergeCell ref="A111:J111"/>
    <mergeCell ref="A112:A118"/>
    <mergeCell ref="B112:J112"/>
    <mergeCell ref="B113:B118"/>
    <mergeCell ref="C113:J113"/>
    <mergeCell ref="B652:J652"/>
    <mergeCell ref="B653:C653"/>
    <mergeCell ref="B654:C654"/>
    <mergeCell ref="B655:C655"/>
    <mergeCell ref="B656:C656"/>
    <mergeCell ref="B657:C657"/>
    <mergeCell ref="B610:J610"/>
    <mergeCell ref="B611:C611"/>
    <mergeCell ref="B638:J638"/>
    <mergeCell ref="B639:C639"/>
    <mergeCell ref="A644:J644"/>
    <mergeCell ref="A645:A651"/>
    <mergeCell ref="B645:J645"/>
    <mergeCell ref="B646:B651"/>
    <mergeCell ref="C646:J646"/>
    <mergeCell ref="B612:C612"/>
    <mergeCell ref="B613:C613"/>
    <mergeCell ref="B614:C614"/>
    <mergeCell ref="B615:C615"/>
    <mergeCell ref="A638:A643"/>
    <mergeCell ref="B640:C640"/>
    <mergeCell ref="B641:C641"/>
    <mergeCell ref="B642:C642"/>
    <mergeCell ref="B643:C643"/>
    <mergeCell ref="A687:C687"/>
    <mergeCell ref="B355:C355"/>
    <mergeCell ref="A350:A355"/>
    <mergeCell ref="B350:J350"/>
    <mergeCell ref="B351:C351"/>
    <mergeCell ref="B352:C352"/>
    <mergeCell ref="B353:C353"/>
    <mergeCell ref="B354:C354"/>
    <mergeCell ref="C374:J374"/>
    <mergeCell ref="B438:C438"/>
    <mergeCell ref="B439:C439"/>
    <mergeCell ref="B440:C440"/>
    <mergeCell ref="B441:C441"/>
    <mergeCell ref="A683:C683"/>
    <mergeCell ref="A684:C684"/>
    <mergeCell ref="A685:C685"/>
    <mergeCell ref="A686:C686"/>
    <mergeCell ref="A610:A615"/>
    <mergeCell ref="A616:J616"/>
    <mergeCell ref="A617:A623"/>
    <mergeCell ref="B617:J617"/>
    <mergeCell ref="B618:B623"/>
    <mergeCell ref="C618:J618"/>
    <mergeCell ref="A652:A657"/>
    <mergeCell ref="A624:A629"/>
    <mergeCell ref="B624:J624"/>
    <mergeCell ref="B625:C625"/>
    <mergeCell ref="B626:C626"/>
    <mergeCell ref="A630:J630"/>
    <mergeCell ref="A631:A637"/>
    <mergeCell ref="B631:J631"/>
    <mergeCell ref="B632:B637"/>
    <mergeCell ref="C632:J632"/>
    <mergeCell ref="B627:C627"/>
    <mergeCell ref="B628:C628"/>
    <mergeCell ref="B629:C629"/>
    <mergeCell ref="B195:C195"/>
    <mergeCell ref="B196:C196"/>
    <mergeCell ref="B197:C197"/>
    <mergeCell ref="B198:C198"/>
    <mergeCell ref="A171:A176"/>
    <mergeCell ref="B171:J171"/>
    <mergeCell ref="B172:C172"/>
    <mergeCell ref="B173:C173"/>
    <mergeCell ref="B174:C174"/>
    <mergeCell ref="A177:J177"/>
    <mergeCell ref="B178:J178"/>
    <mergeCell ref="C179:J179"/>
    <mergeCell ref="A199:J199"/>
    <mergeCell ref="C201:J201"/>
    <mergeCell ref="A207:J207"/>
    <mergeCell ref="C209:J209"/>
    <mergeCell ref="A215:J215"/>
    <mergeCell ref="C217:J217"/>
    <mergeCell ref="A223:J223"/>
    <mergeCell ref="A200:A206"/>
    <mergeCell ref="B200:J200"/>
    <mergeCell ref="B201:B206"/>
    <mergeCell ref="A208:A214"/>
    <mergeCell ref="A256:A262"/>
    <mergeCell ref="B256:J256"/>
    <mergeCell ref="B257:B262"/>
    <mergeCell ref="A239:J239"/>
    <mergeCell ref="A224:A230"/>
    <mergeCell ref="B224:J224"/>
    <mergeCell ref="B225:B230"/>
    <mergeCell ref="A232:A238"/>
    <mergeCell ref="B232:J232"/>
    <mergeCell ref="B233:B238"/>
    <mergeCell ref="C225:J225"/>
    <mergeCell ref="A231:J231"/>
    <mergeCell ref="C233:J233"/>
    <mergeCell ref="B241:B246"/>
    <mergeCell ref="A248:A254"/>
    <mergeCell ref="B248:J248"/>
    <mergeCell ref="B249:B254"/>
    <mergeCell ref="C241:J241"/>
    <mergeCell ref="A247:J247"/>
    <mergeCell ref="C249:J249"/>
    <mergeCell ref="B660:B665"/>
    <mergeCell ref="C660:J660"/>
    <mergeCell ref="B668:B673"/>
    <mergeCell ref="C668:J668"/>
    <mergeCell ref="B676:B681"/>
    <mergeCell ref="C676:J676"/>
    <mergeCell ref="A658:J658"/>
    <mergeCell ref="A666:J666"/>
    <mergeCell ref="A674:J674"/>
    <mergeCell ref="B667:J667"/>
    <mergeCell ref="B659:J659"/>
    <mergeCell ref="B675:J675"/>
    <mergeCell ref="A659:A665"/>
    <mergeCell ref="A667:A673"/>
    <mergeCell ref="A675:A681"/>
    <mergeCell ref="A436:A441"/>
    <mergeCell ref="B436:J436"/>
    <mergeCell ref="B437:C437"/>
    <mergeCell ref="A546:J546"/>
    <mergeCell ref="A562:J562"/>
    <mergeCell ref="A287:A293"/>
    <mergeCell ref="B287:J287"/>
    <mergeCell ref="B288:B293"/>
    <mergeCell ref="C288:J288"/>
    <mergeCell ref="A442:J442"/>
    <mergeCell ref="A450:J450"/>
    <mergeCell ref="A466:J466"/>
    <mergeCell ref="A482:J482"/>
    <mergeCell ref="A498:J498"/>
    <mergeCell ref="A474:J474"/>
    <mergeCell ref="A490:J490"/>
    <mergeCell ref="A294:J294"/>
    <mergeCell ref="A295:A301"/>
    <mergeCell ref="B295:J295"/>
    <mergeCell ref="B296:B301"/>
    <mergeCell ref="A356:J356"/>
    <mergeCell ref="A357:A363"/>
    <mergeCell ref="B357:J357"/>
    <mergeCell ref="B358:B363"/>
    <mergeCell ref="A571:A577"/>
    <mergeCell ref="B571:J571"/>
    <mergeCell ref="A443:A449"/>
    <mergeCell ref="B443:J443"/>
    <mergeCell ref="B444:B449"/>
    <mergeCell ref="C444:J444"/>
    <mergeCell ref="A451:A457"/>
    <mergeCell ref="B451:J451"/>
    <mergeCell ref="B452:B457"/>
    <mergeCell ref="C452:J452"/>
    <mergeCell ref="A458:J458"/>
    <mergeCell ref="A459:A465"/>
    <mergeCell ref="B459:J459"/>
    <mergeCell ref="B460:B465"/>
    <mergeCell ref="C460:J460"/>
    <mergeCell ref="A467:A473"/>
    <mergeCell ref="B467:J467"/>
    <mergeCell ref="B468:B473"/>
    <mergeCell ref="C468:J468"/>
    <mergeCell ref="B572:B577"/>
    <mergeCell ref="C572:J572"/>
    <mergeCell ref="A475:A481"/>
    <mergeCell ref="B475:J475"/>
    <mergeCell ref="B476:B481"/>
    <mergeCell ref="C476:J476"/>
    <mergeCell ref="A483:A489"/>
    <mergeCell ref="B483:J483"/>
    <mergeCell ref="B484:B489"/>
    <mergeCell ref="C484:J484"/>
    <mergeCell ref="A570:J570"/>
    <mergeCell ref="A522:J522"/>
    <mergeCell ref="A491:A497"/>
    <mergeCell ref="B491:J491"/>
    <mergeCell ref="B492:B497"/>
    <mergeCell ref="C492:J492"/>
    <mergeCell ref="A515:A521"/>
    <mergeCell ref="B515:J515"/>
    <mergeCell ref="B516:B521"/>
    <mergeCell ref="C516:J516"/>
    <mergeCell ref="A499:A505"/>
    <mergeCell ref="B499:J499"/>
    <mergeCell ref="B500:B505"/>
    <mergeCell ref="C500:J500"/>
    <mergeCell ref="A506:J506"/>
    <mergeCell ref="A507:A513"/>
    <mergeCell ref="B507:J507"/>
    <mergeCell ref="B508:B513"/>
    <mergeCell ref="C508:J508"/>
    <mergeCell ref="A514:J514"/>
    <mergeCell ref="A523:A529"/>
    <mergeCell ref="B523:J523"/>
    <mergeCell ref="B524:B529"/>
    <mergeCell ref="C524:J524"/>
    <mergeCell ref="A530:J530"/>
    <mergeCell ref="A531:A537"/>
    <mergeCell ref="B531:J531"/>
    <mergeCell ref="B532:B537"/>
    <mergeCell ref="C532:J532"/>
    <mergeCell ref="A547:A553"/>
    <mergeCell ref="B547:J547"/>
    <mergeCell ref="B548:B553"/>
    <mergeCell ref="C548:J548"/>
    <mergeCell ref="A539:A545"/>
    <mergeCell ref="B539:J539"/>
    <mergeCell ref="B540:B545"/>
    <mergeCell ref="C540:J540"/>
    <mergeCell ref="A538:J538"/>
    <mergeCell ref="A563:A569"/>
    <mergeCell ref="B563:J563"/>
    <mergeCell ref="B564:B569"/>
    <mergeCell ref="C564:J564"/>
    <mergeCell ref="A554:J554"/>
    <mergeCell ref="A555:A561"/>
    <mergeCell ref="B555:J555"/>
    <mergeCell ref="B556:B561"/>
    <mergeCell ref="C556:J556"/>
    <mergeCell ref="B165:B170"/>
    <mergeCell ref="C165:J165"/>
    <mergeCell ref="A163:J163"/>
    <mergeCell ref="B164:J164"/>
    <mergeCell ref="A164:A170"/>
    <mergeCell ref="A81:J81"/>
    <mergeCell ref="A82:A88"/>
    <mergeCell ref="B82:J82"/>
    <mergeCell ref="B83:B88"/>
    <mergeCell ref="C83:J83"/>
    <mergeCell ref="A125:J125"/>
    <mergeCell ref="A126:A132"/>
    <mergeCell ref="B126:J126"/>
    <mergeCell ref="B127:B132"/>
    <mergeCell ref="C127:J127"/>
    <mergeCell ref="A155:J155"/>
    <mergeCell ref="A156:A162"/>
    <mergeCell ref="B156:J156"/>
    <mergeCell ref="B157:B162"/>
    <mergeCell ref="C157:J157"/>
    <mergeCell ref="B101:C101"/>
    <mergeCell ref="B102:C102"/>
    <mergeCell ref="A119:A124"/>
    <mergeCell ref="B119:J119"/>
    <mergeCell ref="C296:J296"/>
    <mergeCell ref="A302:J302"/>
    <mergeCell ref="A303:A309"/>
    <mergeCell ref="B303:J303"/>
    <mergeCell ref="B304:B309"/>
    <mergeCell ref="C304:J304"/>
    <mergeCell ref="A310:J310"/>
    <mergeCell ref="A311:A317"/>
    <mergeCell ref="B311:J311"/>
    <mergeCell ref="B312:B317"/>
    <mergeCell ref="C312:J312"/>
    <mergeCell ref="A318:J318"/>
    <mergeCell ref="A319:A325"/>
    <mergeCell ref="B319:J319"/>
    <mergeCell ref="B320:B325"/>
    <mergeCell ref="C320:J320"/>
    <mergeCell ref="A326:J326"/>
    <mergeCell ref="A327:A333"/>
    <mergeCell ref="B327:J327"/>
    <mergeCell ref="B328:B333"/>
    <mergeCell ref="C328:J328"/>
    <mergeCell ref="A334:J334"/>
    <mergeCell ref="A335:A341"/>
    <mergeCell ref="B335:J335"/>
    <mergeCell ref="B336:B341"/>
    <mergeCell ref="C336:J336"/>
    <mergeCell ref="A342:J342"/>
    <mergeCell ref="A343:A349"/>
    <mergeCell ref="B343:J343"/>
    <mergeCell ref="B344:B349"/>
    <mergeCell ref="C344:J344"/>
    <mergeCell ref="A380:J380"/>
    <mergeCell ref="A381:A387"/>
    <mergeCell ref="B381:J381"/>
    <mergeCell ref="B382:B387"/>
    <mergeCell ref="C382:J382"/>
    <mergeCell ref="A388:J388"/>
    <mergeCell ref="A389:A395"/>
    <mergeCell ref="B389:J389"/>
    <mergeCell ref="B390:B395"/>
    <mergeCell ref="C390:J390"/>
    <mergeCell ref="A396:J396"/>
    <mergeCell ref="A397:A403"/>
    <mergeCell ref="B397:J397"/>
    <mergeCell ref="B398:B403"/>
    <mergeCell ref="C398:J398"/>
    <mergeCell ref="A404:J404"/>
    <mergeCell ref="A405:A411"/>
    <mergeCell ref="B405:J405"/>
    <mergeCell ref="B406:B411"/>
    <mergeCell ref="C406:J406"/>
    <mergeCell ref="A428:J428"/>
    <mergeCell ref="A429:A435"/>
    <mergeCell ref="B429:J429"/>
    <mergeCell ref="B430:B435"/>
    <mergeCell ref="C430:J430"/>
    <mergeCell ref="A412:J412"/>
    <mergeCell ref="A413:A419"/>
    <mergeCell ref="B413:J413"/>
    <mergeCell ref="B414:B419"/>
    <mergeCell ref="C414:J414"/>
    <mergeCell ref="A420:J420"/>
    <mergeCell ref="A421:A427"/>
    <mergeCell ref="B421:J421"/>
    <mergeCell ref="B422:B427"/>
    <mergeCell ref="C422:J422"/>
  </mergeCells>
  <pageMargins left="0.59055118110236227" right="0.19685039370078741" top="0.39370078740157483" bottom="0.19685039370078741" header="0.31496062992125984" footer="0.31496062992125984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 1 основной</vt:lpstr>
      <vt:lpstr>Прил 2 доп приоритет</vt:lpstr>
      <vt:lpstr>Прил 3 лист ожидания</vt:lpstr>
      <vt:lpstr>'Прил 1 основной'!Заголовки_для_печати</vt:lpstr>
      <vt:lpstr>'Прил 2 доп приоритет'!Заголовки_для_печати</vt:lpstr>
      <vt:lpstr>'Прил 3 лист ожидания'!Заголовки_для_печати</vt:lpstr>
      <vt:lpstr>'Прил 1 основной'!Область_печати</vt:lpstr>
      <vt:lpstr>'Прил 2 доп приоритет'!Область_печати</vt:lpstr>
      <vt:lpstr>'Прил 3 лист ожидания'!Область_печати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Оксана Николаевна</dc:creator>
  <cp:lastModifiedBy>Тараканов Вячеслав Юрьевич</cp:lastModifiedBy>
  <cp:lastPrinted>2019-09-20T05:10:35Z</cp:lastPrinted>
  <dcterms:created xsi:type="dcterms:W3CDTF">2013-06-03T21:57:32Z</dcterms:created>
  <dcterms:modified xsi:type="dcterms:W3CDTF">2019-09-20T05:36:43Z</dcterms:modified>
</cp:coreProperties>
</file>