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Учреждения!$29:$30</definedName>
    <definedName name="_xlnm.Print_Area" localSheetId="1">'Муниципальные районы'!$A$1:$P$32</definedName>
    <definedName name="_xlnm.Print_Area" localSheetId="0">Учреждения!$A$1:$E$69</definedName>
  </definedNames>
  <calcPr calcId="162913" refMode="R1C1"/>
</workbook>
</file>

<file path=xl/calcChain.xml><?xml version="1.0" encoding="utf-8"?>
<calcChain xmlns="http://schemas.openxmlformats.org/spreadsheetml/2006/main">
  <c r="E27" i="1" l="1"/>
  <c r="E8" i="1" s="1"/>
  <c r="B30" i="2"/>
  <c r="E9" i="1"/>
  <c r="E14" i="1"/>
  <c r="E24" i="1"/>
  <c r="E13" i="1"/>
  <c r="E23" i="1"/>
  <c r="E19" i="1"/>
  <c r="E10" i="1"/>
  <c r="E21" i="1"/>
  <c r="E20" i="1"/>
  <c r="E17" i="1"/>
  <c r="A2" i="2" l="1"/>
  <c r="B2" i="2" s="1"/>
  <c r="C2" i="2" s="1"/>
  <c r="A31" i="2" s="1"/>
  <c r="H1" i="1" l="1"/>
  <c r="A5" i="1" s="1"/>
  <c r="H2" i="1"/>
  <c r="G1" i="1"/>
  <c r="G2" i="1"/>
  <c r="A2" i="1" l="1"/>
</calcChain>
</file>

<file path=xl/sharedStrings.xml><?xml version="1.0" encoding="utf-8"?>
<sst xmlns="http://schemas.openxmlformats.org/spreadsheetml/2006/main" count="113" uniqueCount="112">
  <si>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</si>
  <si>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</si>
  <si>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</si>
  <si>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</si>
  <si>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</si>
  <si>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</si>
  <si>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</si>
  <si>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</si>
  <si>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</si>
  <si>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</si>
  <si>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</si>
  <si>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</si>
  <si>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</si>
  <si>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</si>
  <si>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</si>
  <si>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</si>
  <si>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</si>
  <si>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</si>
  <si>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</si>
  <si>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</si>
  <si>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</si>
  <si>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</si>
  <si>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</si>
  <si>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</si>
  <si>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</si>
  <si>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</si>
  <si>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</si>
  <si>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</si>
  <si>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</si>
  <si>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</si>
  <si>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</si>
  <si>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</si>
  <si>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</si>
  <si>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</si>
  <si>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</si>
  <si>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</si>
  <si>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</si>
  <si>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</si>
  <si>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</si>
  <si>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</si>
  <si>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</si>
  <si>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</si>
  <si>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</si>
  <si>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</si>
  <si>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</si>
  <si>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</si>
  <si>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</si>
  <si>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</si>
  <si>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</si>
  <si>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</si>
  <si>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Расходы, связанные с особым режимом безопасного функционирования закрытых административно-территориальных образований</t>
  </si>
  <si>
    <t>Осуществление первичного воинского учета на территориях, где отсутствуют военные комиссариаты</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</si>
  <si>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</si>
  <si>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Государственная поддержка отрасли культуры</t>
  </si>
  <si>
    <t>Мероприятия государственной программы Российской Федерации "Доступная среда"</t>
  </si>
  <si>
    <t>Всего:</t>
  </si>
  <si>
    <t>11.07.2019</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</si>
  <si>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</si>
  <si>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</si>
  <si>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</si>
  <si>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</si>
  <si>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</si>
  <si>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</si>
  <si>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</si>
  <si>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</si>
  <si>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</si>
  <si>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</si>
  <si>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</si>
  <si>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</si>
  <si>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</si>
  <si>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</si>
  <si>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</si>
  <si>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</si>
  <si>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</si>
  <si>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</si>
  <si>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</si>
  <si>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</si>
  <si>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</si>
  <si>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</si>
  <si>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</si>
  <si>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</si>
  <si>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</si>
  <si>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</si>
  <si>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</si>
  <si>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</si>
  <si>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</si>
  <si>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</si>
  <si>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</si>
  <si>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</si>
  <si>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</si>
  <si>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</si>
  <si>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</si>
  <si>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</si>
  <si>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ИТОГО</t>
  </si>
  <si>
    <t>05.07.2019</t>
  </si>
  <si>
    <t>Единая субвенция бюджетам субъектов Российской Федерации и бюджету г. Байконура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</si>
  <si>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</si>
  <si>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</si>
  <si>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</si>
  <si>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</si>
  <si>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</si>
  <si>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 xml:space="preserve">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 </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</si>
  <si>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</si>
  <si>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</si>
  <si>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</si>
  <si>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</si>
  <si>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</si>
  <si>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</si>
  <si>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Межбюджетные трансферты, передаваемые бюджетам субъектов Российской Федерации на выплату региональной доплаты к пенсии</t>
  </si>
  <si>
    <t xml:space="preserve">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 </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</si>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</sst>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16" fillId="0" borderId="4" xfId="0" applyNumberFormat="1" applyFont="1" applyBorder="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abSelected="1" view="pageBreakPreview" topLeftCell="A16" zoomScaleNormal="100" zoomScaleSheetLayoutView="100" workbookViewId="0">
      <selection activeCell="A32" sqref="A32"/>
    </sheetView>
  </sheetViews>
  <sheetFormatPr defaultRowHeight="15" x14ac:dyDescent="0.25"/>
  <cols>
    <col min="1" max="1" width="69.28515625"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4" t="s">
        <v>0</v>
      </c>
      <c r="B1" s="44"/>
      <c r="C1" s="44"/>
      <c r="D1" s="44"/>
      <c r="E1" s="44"/>
      <c r="F1" s="30" t="s">
        <v>94</v>
      </c>
      <c r="G1" s="31" t="str">
        <f>TEXT(F1,"[$-FC19]ДД ММММ")</f>
        <v>05 июля</v>
      </c>
      <c r="H1" s="31" t="str">
        <f>TEXT(F1,"[$-FC19]ДД.ММ.ГГГ \г")</f>
        <v>05.07.2019 г</v>
      </c>
    </row>
    <row r="2" spans="1:9" ht="15.75" x14ac:dyDescent="0.25">
      <c r="A2" s="44" t="str">
        <f>CONCATENATE("с ",G1," по ",G2,"ода")</f>
        <v>с 05 июля по 11 июля 2019 года</v>
      </c>
      <c r="B2" s="44"/>
      <c r="C2" s="44"/>
      <c r="D2" s="44"/>
      <c r="E2" s="44"/>
      <c r="F2" s="30" t="s">
        <v>56</v>
      </c>
      <c r="G2" s="31" t="str">
        <f>TEXT(F2,"[$-FC19]ДД ММММ ГГГ \г")</f>
        <v>11 июля 2019 г</v>
      </c>
      <c r="H2" s="31" t="str">
        <f>TEXT(F2,"[$-FC19]ДД.ММ.ГГГ \г")</f>
        <v>11.07.2019 г</v>
      </c>
      <c r="I2" s="21"/>
    </row>
    <row r="3" spans="1:9" x14ac:dyDescent="0.25">
      <c r="A3" s="1"/>
      <c r="B3" s="2"/>
      <c r="C3" s="2"/>
      <c r="D3" s="2"/>
      <c r="E3" s="3"/>
    </row>
    <row r="4" spans="1:9" x14ac:dyDescent="0.25">
      <c r="A4" s="4"/>
      <c r="B4" s="5"/>
      <c r="C4" s="5"/>
      <c r="D4" s="6"/>
      <c r="E4" s="7" t="s">
        <v>1</v>
      </c>
    </row>
    <row r="5" spans="1:9" x14ac:dyDescent="0.25">
      <c r="A5" s="45" t="str">
        <f>CONCATENATE("Остатки средств на ",H1,".")</f>
        <v>Остатки средств на 05.07.2019 г.</v>
      </c>
      <c r="B5" s="46"/>
      <c r="C5" s="46"/>
      <c r="D5" s="47"/>
      <c r="E5" s="57">
        <v>3220775.4</v>
      </c>
      <c r="F5" s="21"/>
    </row>
    <row r="6" spans="1:9" x14ac:dyDescent="0.25">
      <c r="A6" s="9"/>
      <c r="B6" s="10"/>
      <c r="C6" s="10"/>
      <c r="D6" s="10"/>
      <c r="E6" s="11"/>
    </row>
    <row r="7" spans="1:9" x14ac:dyDescent="0.25">
      <c r="A7" s="54" t="s">
        <v>2</v>
      </c>
      <c r="B7" s="55"/>
      <c r="C7" s="55"/>
      <c r="D7" s="55"/>
      <c r="E7" s="12"/>
    </row>
    <row r="8" spans="1:9" x14ac:dyDescent="0.25">
      <c r="A8" s="49" t="s">
        <v>3</v>
      </c>
      <c r="B8" s="55"/>
      <c r="C8" s="55"/>
      <c r="D8" s="55"/>
      <c r="E8" s="8">
        <f>E27-E9</f>
        <v>435799.8533700002</v>
      </c>
    </row>
    <row r="9" spans="1:9" x14ac:dyDescent="0.25">
      <c r="A9" s="56" t="s">
        <v>4</v>
      </c>
      <c r="B9" s="55"/>
      <c r="C9" s="55"/>
      <c r="D9" s="55"/>
      <c r="E9" s="13">
        <f>SUM(E10:E26)</f>
        <v>97712.8</v>
      </c>
    </row>
    <row r="10" spans="1:9" x14ac:dyDescent="0.25">
      <c r="A10" s="56" t="s">
        <v>95</v>
      </c>
      <c r="B10" s="55"/>
      <c r="C10" s="55"/>
      <c r="D10" s="55"/>
      <c r="E10" s="13">
        <f>357.8+256.9+51.1+4.5+0.5</f>
        <v>670.80000000000007</v>
      </c>
    </row>
    <row r="11" spans="1:9" ht="64.5" customHeight="1" x14ac:dyDescent="0.25">
      <c r="A11" s="56" t="s">
        <v>96</v>
      </c>
      <c r="B11" s="55"/>
      <c r="C11" s="55"/>
      <c r="D11" s="55"/>
      <c r="E11" s="13">
        <v>10462.299999999999</v>
      </c>
    </row>
    <row r="12" spans="1:9" ht="94.5" customHeight="1" x14ac:dyDescent="0.25">
      <c r="A12" s="56" t="s">
        <v>97</v>
      </c>
      <c r="B12" s="55"/>
      <c r="C12" s="55"/>
      <c r="D12" s="55"/>
      <c r="E12" s="13">
        <v>297.10000000000002</v>
      </c>
    </row>
    <row r="13" spans="1:9" ht="29.25" customHeight="1" x14ac:dyDescent="0.25">
      <c r="A13" s="56" t="s">
        <v>98</v>
      </c>
      <c r="B13" s="55"/>
      <c r="C13" s="55"/>
      <c r="D13" s="55"/>
      <c r="E13" s="13">
        <f>1075.1+403.2+393.6+302.1+1330.7</f>
        <v>3504.7</v>
      </c>
    </row>
    <row r="14" spans="1:9" ht="33" customHeight="1" x14ac:dyDescent="0.25">
      <c r="A14" s="56" t="s">
        <v>99</v>
      </c>
      <c r="B14" s="55"/>
      <c r="C14" s="55"/>
      <c r="D14" s="55"/>
      <c r="E14" s="13">
        <f>4513.9+98.5+54.2+286+85.3</f>
        <v>5037.8999999999996</v>
      </c>
    </row>
    <row r="15" spans="1:9" ht="31.5" customHeight="1" x14ac:dyDescent="0.25">
      <c r="A15" s="56" t="s">
        <v>100</v>
      </c>
      <c r="B15" s="55"/>
      <c r="C15" s="55"/>
      <c r="D15" s="55"/>
      <c r="E15" s="13">
        <v>36167</v>
      </c>
    </row>
    <row r="16" spans="1:9" ht="61.5" customHeight="1" x14ac:dyDescent="0.25">
      <c r="A16" s="56" t="s">
        <v>101</v>
      </c>
      <c r="B16" s="55"/>
      <c r="C16" s="55"/>
      <c r="D16" s="55"/>
      <c r="E16" s="13">
        <v>712.6</v>
      </c>
    </row>
    <row r="17" spans="1:5" ht="32.25" customHeight="1" x14ac:dyDescent="0.25">
      <c r="A17" s="56" t="s">
        <v>102</v>
      </c>
      <c r="B17" s="55"/>
      <c r="C17" s="55"/>
      <c r="D17" s="55"/>
      <c r="E17" s="13">
        <f>19.9+28.5</f>
        <v>48.4</v>
      </c>
    </row>
    <row r="18" spans="1:5" ht="34.5" customHeight="1" x14ac:dyDescent="0.25">
      <c r="A18" s="56" t="s">
        <v>103</v>
      </c>
      <c r="B18" s="55"/>
      <c r="C18" s="55"/>
      <c r="D18" s="55"/>
      <c r="E18" s="13">
        <v>25.8</v>
      </c>
    </row>
    <row r="19" spans="1:5" ht="31.5" customHeight="1" x14ac:dyDescent="0.25">
      <c r="A19" s="56" t="s">
        <v>104</v>
      </c>
      <c r="B19" s="55"/>
      <c r="C19" s="55"/>
      <c r="D19" s="55"/>
      <c r="E19" s="13">
        <f>8094.8+0.4+223</f>
        <v>8318.2000000000007</v>
      </c>
    </row>
    <row r="20" spans="1:5" ht="48.75" customHeight="1" x14ac:dyDescent="0.25">
      <c r="A20" s="56" t="s">
        <v>105</v>
      </c>
      <c r="B20" s="55"/>
      <c r="C20" s="55"/>
      <c r="D20" s="55"/>
      <c r="E20" s="13">
        <f>19.3+159.2</f>
        <v>178.5</v>
      </c>
    </row>
    <row r="21" spans="1:5" ht="42.75" customHeight="1" x14ac:dyDescent="0.25">
      <c r="A21" s="56" t="s">
        <v>106</v>
      </c>
      <c r="B21" s="55"/>
      <c r="C21" s="55"/>
      <c r="D21" s="55"/>
      <c r="E21" s="13">
        <f>5278.7+1.7</f>
        <v>5280.4</v>
      </c>
    </row>
    <row r="22" spans="1:5" ht="31.5" customHeight="1" x14ac:dyDescent="0.25">
      <c r="A22" s="56" t="s">
        <v>107</v>
      </c>
      <c r="B22" s="55"/>
      <c r="C22" s="55"/>
      <c r="D22" s="55"/>
      <c r="E22" s="13">
        <v>5779.8</v>
      </c>
    </row>
    <row r="23" spans="1:5" ht="31.5" customHeight="1" x14ac:dyDescent="0.25">
      <c r="A23" s="56" t="s">
        <v>108</v>
      </c>
      <c r="B23" s="55"/>
      <c r="C23" s="55"/>
      <c r="D23" s="55"/>
      <c r="E23" s="13">
        <f>216.2+10.5+16751.4</f>
        <v>16978.100000000002</v>
      </c>
    </row>
    <row r="24" spans="1:5" ht="33.75" customHeight="1" x14ac:dyDescent="0.25">
      <c r="A24" s="56" t="s">
        <v>109</v>
      </c>
      <c r="B24" s="55"/>
      <c r="C24" s="55"/>
      <c r="D24" s="55"/>
      <c r="E24" s="13">
        <f>410.5+802.3</f>
        <v>1212.8</v>
      </c>
    </row>
    <row r="25" spans="1:5" ht="31.5" customHeight="1" x14ac:dyDescent="0.25">
      <c r="A25" s="56" t="s">
        <v>110</v>
      </c>
      <c r="B25" s="55"/>
      <c r="C25" s="55"/>
      <c r="D25" s="55"/>
      <c r="E25" s="13">
        <v>3006</v>
      </c>
    </row>
    <row r="26" spans="1:5" ht="44.25" customHeight="1" x14ac:dyDescent="0.25">
      <c r="A26" s="56" t="s">
        <v>111</v>
      </c>
      <c r="B26" s="55"/>
      <c r="C26" s="55"/>
      <c r="D26" s="55"/>
      <c r="E26" s="13">
        <v>32.4</v>
      </c>
    </row>
    <row r="27" spans="1:5" x14ac:dyDescent="0.25">
      <c r="A27" s="48" t="s">
        <v>5</v>
      </c>
      <c r="B27" s="49"/>
      <c r="C27" s="49"/>
      <c r="D27" s="49"/>
      <c r="E27" s="12">
        <f>'Муниципальные районы'!B31-Учреждения!E5+'Муниципальные районы'!B30</f>
        <v>533512.65337000019</v>
      </c>
    </row>
    <row r="28" spans="1:5" x14ac:dyDescent="0.25">
      <c r="A28" s="14"/>
      <c r="B28" s="15"/>
      <c r="C28" s="15"/>
      <c r="D28" s="6"/>
      <c r="E28" s="16"/>
    </row>
    <row r="29" spans="1:5" x14ac:dyDescent="0.25">
      <c r="A29" s="50" t="s">
        <v>14</v>
      </c>
      <c r="B29" s="52" t="s">
        <v>6</v>
      </c>
      <c r="C29" s="53" t="s">
        <v>7</v>
      </c>
      <c r="D29" s="53"/>
      <c r="E29" s="53"/>
    </row>
    <row r="30" spans="1:5" ht="90" x14ac:dyDescent="0.25">
      <c r="A30" s="51"/>
      <c r="B30" s="52"/>
      <c r="C30" s="17" t="s">
        <v>8</v>
      </c>
      <c r="D30" s="17" t="s">
        <v>9</v>
      </c>
      <c r="E30" s="17" t="s">
        <v>10</v>
      </c>
    </row>
    <row r="31" spans="1:5" x14ac:dyDescent="0.25">
      <c r="A31" s="20" t="s">
        <v>57</v>
      </c>
      <c r="B31" s="18">
        <v>2457.0863399999998</v>
      </c>
      <c r="C31" s="18"/>
      <c r="D31" s="18"/>
      <c r="E31" s="18"/>
    </row>
    <row r="32" spans="1:5" x14ac:dyDescent="0.25">
      <c r="A32" s="20" t="s">
        <v>58</v>
      </c>
      <c r="B32" s="18">
        <v>16512.729510000001</v>
      </c>
      <c r="C32" s="18">
        <v>850</v>
      </c>
      <c r="D32" s="18">
        <v>3500</v>
      </c>
      <c r="E32" s="18"/>
    </row>
    <row r="33" spans="1:5" ht="30" x14ac:dyDescent="0.25">
      <c r="A33" s="20" t="s">
        <v>59</v>
      </c>
      <c r="B33" s="18">
        <v>8994.1454099999992</v>
      </c>
      <c r="C33" s="18">
        <v>250.65085999999999</v>
      </c>
      <c r="D33" s="18">
        <v>651</v>
      </c>
      <c r="E33" s="18"/>
    </row>
    <row r="34" spans="1:5" x14ac:dyDescent="0.25">
      <c r="A34" s="20" t="s">
        <v>60</v>
      </c>
      <c r="B34" s="18">
        <v>2.37</v>
      </c>
      <c r="C34" s="18"/>
      <c r="D34" s="18"/>
      <c r="E34" s="18"/>
    </row>
    <row r="35" spans="1:5" x14ac:dyDescent="0.25">
      <c r="A35" s="20" t="s">
        <v>61</v>
      </c>
      <c r="B35" s="18">
        <v>11.16342</v>
      </c>
      <c r="C35" s="18"/>
      <c r="D35" s="18"/>
      <c r="E35" s="18"/>
    </row>
    <row r="36" spans="1:5" ht="30" x14ac:dyDescent="0.25">
      <c r="A36" s="20" t="s">
        <v>62</v>
      </c>
      <c r="B36" s="18">
        <v>54943.26672</v>
      </c>
      <c r="C36" s="18"/>
      <c r="D36" s="18"/>
      <c r="E36" s="18"/>
    </row>
    <row r="37" spans="1:5" x14ac:dyDescent="0.25">
      <c r="A37" s="20" t="s">
        <v>63</v>
      </c>
      <c r="B37" s="18">
        <v>2150.91</v>
      </c>
      <c r="C37" s="18">
        <v>2000</v>
      </c>
      <c r="D37" s="18"/>
      <c r="E37" s="18"/>
    </row>
    <row r="38" spans="1:5" x14ac:dyDescent="0.25">
      <c r="A38" s="20" t="s">
        <v>64</v>
      </c>
      <c r="B38" s="18">
        <v>58912.695440000003</v>
      </c>
      <c r="C38" s="18">
        <v>5559.5</v>
      </c>
      <c r="D38" s="18">
        <v>1300</v>
      </c>
      <c r="E38" s="18"/>
    </row>
    <row r="39" spans="1:5" x14ac:dyDescent="0.25">
      <c r="A39" s="20" t="s">
        <v>65</v>
      </c>
      <c r="B39" s="18">
        <v>8189.0095000000001</v>
      </c>
      <c r="C39" s="18">
        <v>2576.8209999999999</v>
      </c>
      <c r="D39" s="18"/>
      <c r="E39" s="18"/>
    </row>
    <row r="40" spans="1:5" x14ac:dyDescent="0.25">
      <c r="A40" s="20" t="s">
        <v>66</v>
      </c>
      <c r="B40" s="18">
        <v>251982.62833000001</v>
      </c>
      <c r="C40" s="18"/>
      <c r="D40" s="18">
        <v>50</v>
      </c>
      <c r="E40" s="18">
        <v>215285.80413999999</v>
      </c>
    </row>
    <row r="41" spans="1:5" x14ac:dyDescent="0.25">
      <c r="A41" s="20" t="s">
        <v>67</v>
      </c>
      <c r="B41" s="18">
        <v>183366.45520999999</v>
      </c>
      <c r="C41" s="18">
        <v>1200.4323300000001</v>
      </c>
      <c r="D41" s="18"/>
      <c r="E41" s="18">
        <v>108413.28039</v>
      </c>
    </row>
    <row r="42" spans="1:5" x14ac:dyDescent="0.25">
      <c r="A42" s="20" t="s">
        <v>68</v>
      </c>
      <c r="B42" s="18">
        <v>19693.279780000001</v>
      </c>
      <c r="C42" s="18"/>
      <c r="D42" s="18"/>
      <c r="E42" s="18"/>
    </row>
    <row r="43" spans="1:5" ht="30" x14ac:dyDescent="0.25">
      <c r="A43" s="20" t="s">
        <v>69</v>
      </c>
      <c r="B43" s="18">
        <v>22404.701639999999</v>
      </c>
      <c r="C43" s="18">
        <v>1000</v>
      </c>
      <c r="D43" s="18">
        <v>250</v>
      </c>
      <c r="E43" s="18"/>
    </row>
    <row r="44" spans="1:5" x14ac:dyDescent="0.25">
      <c r="A44" s="20" t="s">
        <v>70</v>
      </c>
      <c r="B44" s="18">
        <v>988.39013999999997</v>
      </c>
      <c r="C44" s="18">
        <v>500</v>
      </c>
      <c r="D44" s="18"/>
      <c r="E44" s="18"/>
    </row>
    <row r="45" spans="1:5" ht="30" x14ac:dyDescent="0.25">
      <c r="A45" s="20" t="s">
        <v>71</v>
      </c>
      <c r="B45" s="18">
        <v>128.5</v>
      </c>
      <c r="C45" s="18"/>
      <c r="D45" s="18"/>
      <c r="E45" s="18"/>
    </row>
    <row r="46" spans="1:5" ht="30" x14ac:dyDescent="0.25">
      <c r="A46" s="20" t="s">
        <v>72</v>
      </c>
      <c r="B46" s="18">
        <v>4350.0957799999996</v>
      </c>
      <c r="C46" s="18">
        <v>600</v>
      </c>
      <c r="D46" s="18">
        <v>230</v>
      </c>
      <c r="E46" s="18">
        <v>2650.6439799999998</v>
      </c>
    </row>
    <row r="47" spans="1:5" x14ac:dyDescent="0.25">
      <c r="A47" s="20" t="s">
        <v>73</v>
      </c>
      <c r="B47" s="18">
        <v>15024.561460000001</v>
      </c>
      <c r="C47" s="18">
        <v>400</v>
      </c>
      <c r="D47" s="18"/>
      <c r="E47" s="18"/>
    </row>
    <row r="48" spans="1:5" x14ac:dyDescent="0.25">
      <c r="A48" s="20" t="s">
        <v>74</v>
      </c>
      <c r="B48" s="18">
        <v>251522.83059999999</v>
      </c>
      <c r="C48" s="18"/>
      <c r="D48" s="18"/>
      <c r="E48" s="18"/>
    </row>
    <row r="49" spans="1:5" ht="30" x14ac:dyDescent="0.25">
      <c r="A49" s="20" t="s">
        <v>75</v>
      </c>
      <c r="B49" s="18">
        <v>7252.17</v>
      </c>
      <c r="C49" s="18">
        <v>5550</v>
      </c>
      <c r="D49" s="18"/>
      <c r="E49" s="18"/>
    </row>
    <row r="50" spans="1:5" x14ac:dyDescent="0.25">
      <c r="A50" s="20" t="s">
        <v>76</v>
      </c>
      <c r="B50" s="18">
        <v>848.14400000000001</v>
      </c>
      <c r="C50" s="18">
        <v>350</v>
      </c>
      <c r="D50" s="18">
        <v>418.5</v>
      </c>
      <c r="E50" s="18"/>
    </row>
    <row r="51" spans="1:5" x14ac:dyDescent="0.25">
      <c r="A51" s="20" t="s">
        <v>77</v>
      </c>
      <c r="B51" s="18">
        <v>1212</v>
      </c>
      <c r="C51" s="18">
        <v>1200</v>
      </c>
      <c r="D51" s="18"/>
      <c r="E51" s="18"/>
    </row>
    <row r="52" spans="1:5" x14ac:dyDescent="0.25">
      <c r="A52" s="20" t="s">
        <v>78</v>
      </c>
      <c r="B52" s="18">
        <v>607.64449999999999</v>
      </c>
      <c r="C52" s="18">
        <v>550</v>
      </c>
      <c r="D52" s="18"/>
      <c r="E52" s="18"/>
    </row>
    <row r="53" spans="1:5" ht="30" x14ac:dyDescent="0.25">
      <c r="A53" s="20" t="s">
        <v>79</v>
      </c>
      <c r="B53" s="18">
        <v>170</v>
      </c>
      <c r="C53" s="18">
        <v>150</v>
      </c>
      <c r="D53" s="18"/>
      <c r="E53" s="18"/>
    </row>
    <row r="54" spans="1:5" x14ac:dyDescent="0.25">
      <c r="A54" s="20" t="s">
        <v>80</v>
      </c>
      <c r="B54" s="18">
        <v>265.14798999999999</v>
      </c>
      <c r="C54" s="18"/>
      <c r="D54" s="18"/>
      <c r="E54" s="18"/>
    </row>
    <row r="55" spans="1:5" x14ac:dyDescent="0.25">
      <c r="A55" s="20" t="s">
        <v>81</v>
      </c>
      <c r="B55" s="18">
        <v>21599.676159999999</v>
      </c>
      <c r="C55" s="18">
        <v>14282.5</v>
      </c>
      <c r="D55" s="18">
        <v>6340</v>
      </c>
      <c r="E55" s="18"/>
    </row>
    <row r="56" spans="1:5" ht="30" x14ac:dyDescent="0.25">
      <c r="A56" s="20" t="s">
        <v>82</v>
      </c>
      <c r="B56" s="18">
        <v>272.41737999999998</v>
      </c>
      <c r="C56" s="18">
        <v>197.25002000000001</v>
      </c>
      <c r="D56" s="18">
        <v>59.569510000000001</v>
      </c>
      <c r="E56" s="18"/>
    </row>
    <row r="57" spans="1:5" x14ac:dyDescent="0.25">
      <c r="A57" s="20" t="s">
        <v>83</v>
      </c>
      <c r="B57" s="18">
        <v>801.20920999999998</v>
      </c>
      <c r="C57" s="18">
        <v>464.8</v>
      </c>
      <c r="D57" s="18"/>
      <c r="E57" s="18"/>
    </row>
    <row r="58" spans="1:5" x14ac:dyDescent="0.25">
      <c r="A58" s="20" t="s">
        <v>84</v>
      </c>
      <c r="B58" s="18">
        <v>45647.65509</v>
      </c>
      <c r="C58" s="18"/>
      <c r="D58" s="18"/>
      <c r="E58" s="18">
        <v>1872.039</v>
      </c>
    </row>
    <row r="59" spans="1:5" ht="30" x14ac:dyDescent="0.25">
      <c r="A59" s="20" t="s">
        <v>85</v>
      </c>
      <c r="B59" s="18">
        <v>3272.5989800000002</v>
      </c>
      <c r="C59" s="18"/>
      <c r="D59" s="18">
        <v>2593.2080000000001</v>
      </c>
      <c r="E59" s="18">
        <v>45.303400000000003</v>
      </c>
    </row>
    <row r="60" spans="1:5" x14ac:dyDescent="0.25">
      <c r="A60" s="20" t="s">
        <v>86</v>
      </c>
      <c r="B60" s="18">
        <v>250</v>
      </c>
      <c r="C60" s="18"/>
      <c r="D60" s="18"/>
      <c r="E60" s="18"/>
    </row>
    <row r="61" spans="1:5" x14ac:dyDescent="0.25">
      <c r="A61" s="20" t="s">
        <v>87</v>
      </c>
      <c r="B61" s="18">
        <v>522.76</v>
      </c>
      <c r="C61" s="18">
        <v>441.76</v>
      </c>
      <c r="D61" s="18"/>
      <c r="E61" s="18"/>
    </row>
    <row r="62" spans="1:5" x14ac:dyDescent="0.25">
      <c r="A62" s="20" t="s">
        <v>88</v>
      </c>
      <c r="B62" s="18">
        <v>6.5</v>
      </c>
      <c r="C62" s="18"/>
      <c r="D62" s="18"/>
      <c r="E62" s="18"/>
    </row>
    <row r="63" spans="1:5" x14ac:dyDescent="0.25">
      <c r="A63" s="20" t="s">
        <v>89</v>
      </c>
      <c r="B63" s="18">
        <v>1085.8330100000001</v>
      </c>
      <c r="C63" s="18"/>
      <c r="D63" s="18"/>
      <c r="E63" s="18"/>
    </row>
    <row r="64" spans="1:5" x14ac:dyDescent="0.25">
      <c r="A64" s="20" t="s">
        <v>90</v>
      </c>
      <c r="B64" s="18">
        <v>457.59008</v>
      </c>
      <c r="C64" s="18"/>
      <c r="D64" s="18"/>
      <c r="E64" s="18"/>
    </row>
    <row r="65" spans="1:5" x14ac:dyDescent="0.25">
      <c r="A65" s="20" t="s">
        <v>91</v>
      </c>
      <c r="B65" s="18">
        <v>27.843679999999999</v>
      </c>
      <c r="C65" s="18"/>
      <c r="D65" s="18"/>
      <c r="E65" s="18"/>
    </row>
    <row r="66" spans="1:5" ht="30" x14ac:dyDescent="0.25">
      <c r="A66" s="20" t="s">
        <v>92</v>
      </c>
      <c r="B66" s="18">
        <v>2490.8751099999999</v>
      </c>
      <c r="C66" s="18">
        <v>2241.8850000000002</v>
      </c>
      <c r="D66" s="18"/>
      <c r="E66" s="18"/>
    </row>
    <row r="67" spans="1:5" x14ac:dyDescent="0.25">
      <c r="A67" s="22" t="s">
        <v>93</v>
      </c>
      <c r="B67" s="19">
        <v>988424.88447000005</v>
      </c>
      <c r="C67" s="19">
        <v>40365.59921</v>
      </c>
      <c r="D67" s="19">
        <v>15392.27751</v>
      </c>
      <c r="E67" s="19">
        <v>328267.07091000001</v>
      </c>
    </row>
  </sheetData>
  <mergeCells count="27">
    <mergeCell ref="A21:D21"/>
    <mergeCell ref="A22:D22"/>
    <mergeCell ref="A23:D23"/>
    <mergeCell ref="A24:D24"/>
    <mergeCell ref="A25:D25"/>
    <mergeCell ref="A26:D26"/>
    <mergeCell ref="A16:D16"/>
    <mergeCell ref="A17:D17"/>
    <mergeCell ref="A18:D18"/>
    <mergeCell ref="A19:D19"/>
    <mergeCell ref="A20:D20"/>
    <mergeCell ref="A1:E1"/>
    <mergeCell ref="A2:E2"/>
    <mergeCell ref="A5:D5"/>
    <mergeCell ref="A27:D27"/>
    <mergeCell ref="A29:A30"/>
    <mergeCell ref="B29:B30"/>
    <mergeCell ref="C29:E29"/>
    <mergeCell ref="A7:D7"/>
    <mergeCell ref="A8:D8"/>
    <mergeCell ref="A9:D9"/>
    <mergeCell ref="A10:D10"/>
    <mergeCell ref="A11:D11"/>
    <mergeCell ref="A12:D12"/>
    <mergeCell ref="A13:D13"/>
    <mergeCell ref="A14:D14"/>
    <mergeCell ref="A15:D15"/>
  </mergeCells>
  <pageMargins left="0.70866141732283472" right="0.70866141732283472" top="0.28999999999999998" bottom="0.41" header="0.17" footer="0.17"/>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view="pageBreakPreview" topLeftCell="A25" zoomScaleNormal="100" zoomScaleSheetLayoutView="100" workbookViewId="0">
      <selection activeCell="F47" sqref="F47"/>
    </sheetView>
  </sheetViews>
  <sheetFormatPr defaultRowHeight="15" x14ac:dyDescent="0.25"/>
  <cols>
    <col min="1" max="1" width="38.28515625" customWidth="1"/>
    <col min="2" max="2" width="13.140625" customWidth="1"/>
    <col min="3" max="3" width="13.5703125" customWidth="1"/>
    <col min="4" max="4" width="13.140625" customWidth="1"/>
    <col min="5" max="5" width="13.42578125" customWidth="1"/>
    <col min="6" max="6" width="13.140625" customWidth="1"/>
    <col min="7" max="7" width="13.42578125" customWidth="1"/>
    <col min="8" max="8" width="13.28515625" customWidth="1"/>
    <col min="9" max="9" width="13.140625" customWidth="1"/>
    <col min="10" max="10" width="12.7109375" customWidth="1"/>
    <col min="11" max="11" width="11" customWidth="1"/>
    <col min="12" max="12" width="13.5703125" customWidth="1"/>
    <col min="13" max="13" width="14" customWidth="1"/>
    <col min="14" max="14" width="13.28515625" customWidth="1"/>
    <col min="15" max="15" width="13" customWidth="1"/>
  </cols>
  <sheetData>
    <row r="1" spans="1:20" s="28" customFormat="1" ht="15.75" x14ac:dyDescent="0.25">
      <c r="A1" s="42" t="s">
        <v>56</v>
      </c>
      <c r="C1" s="29" t="s">
        <v>13</v>
      </c>
    </row>
    <row r="2" spans="1:20" x14ac:dyDescent="0.25">
      <c r="A2" s="37" t="str">
        <f>TEXT(EndData2,"[$-FC19]ДД.ММ.ГГГ")</f>
        <v>11.07.2019</v>
      </c>
      <c r="B2" s="37">
        <f>A2+1</f>
        <v>43658</v>
      </c>
      <c r="C2" s="43" t="str">
        <f>TEXT(B2,"[$-FC19]ДД.ММ.ГГГ")</f>
        <v>12.07.2019</v>
      </c>
      <c r="P2" s="26" t="s">
        <v>12</v>
      </c>
    </row>
    <row r="3" spans="1:20" s="27" customFormat="1" ht="51.75" customHeight="1" x14ac:dyDescent="0.25">
      <c r="A3" s="34" t="s">
        <v>15</v>
      </c>
      <c r="B3" s="41" t="s">
        <v>16</v>
      </c>
      <c r="C3" s="38" t="s">
        <v>17</v>
      </c>
      <c r="D3" s="38" t="s">
        <v>18</v>
      </c>
      <c r="E3" s="38" t="s">
        <v>19</v>
      </c>
      <c r="F3" s="38" t="s">
        <v>20</v>
      </c>
      <c r="G3" s="38" t="s">
        <v>21</v>
      </c>
      <c r="H3" s="38" t="s">
        <v>22</v>
      </c>
      <c r="I3" s="38" t="s">
        <v>23</v>
      </c>
      <c r="J3" s="38" t="s">
        <v>24</v>
      </c>
      <c r="K3" s="38" t="s">
        <v>25</v>
      </c>
      <c r="L3" s="38" t="s">
        <v>26</v>
      </c>
      <c r="M3" s="38" t="s">
        <v>27</v>
      </c>
      <c r="N3" s="38" t="s">
        <v>28</v>
      </c>
      <c r="O3" s="38" t="s">
        <v>29</v>
      </c>
      <c r="P3" s="23" t="s">
        <v>11</v>
      </c>
    </row>
    <row r="4" spans="1:20" ht="26.25" x14ac:dyDescent="0.25">
      <c r="A4" s="24" t="s">
        <v>31</v>
      </c>
      <c r="B4" s="39"/>
      <c r="C4" s="39"/>
      <c r="D4" s="39"/>
      <c r="E4" s="39"/>
      <c r="F4" s="39"/>
      <c r="G4" s="39"/>
      <c r="H4" s="39"/>
      <c r="I4" s="39"/>
      <c r="J4" s="39">
        <v>1501.1659999999999</v>
      </c>
      <c r="K4" s="39">
        <v>199.5</v>
      </c>
      <c r="L4" s="39"/>
      <c r="M4" s="39"/>
      <c r="N4" s="39"/>
      <c r="O4" s="39"/>
      <c r="P4" s="25">
        <v>1700.6659999999999</v>
      </c>
      <c r="Q4" s="26"/>
      <c r="R4" s="26"/>
      <c r="S4" s="26"/>
      <c r="T4" s="26"/>
    </row>
    <row r="5" spans="1:20" ht="39" x14ac:dyDescent="0.25">
      <c r="A5" s="24" t="s">
        <v>32</v>
      </c>
      <c r="B5" s="39"/>
      <c r="C5" s="39">
        <v>22917.081999999999</v>
      </c>
      <c r="D5" s="39">
        <v>19052.831999999999</v>
      </c>
      <c r="E5" s="39">
        <v>6860</v>
      </c>
      <c r="F5" s="39">
        <v>8750.2999999999993</v>
      </c>
      <c r="G5" s="39">
        <v>23873.666700000002</v>
      </c>
      <c r="H5" s="39">
        <v>7800</v>
      </c>
      <c r="I5" s="39">
        <v>9000</v>
      </c>
      <c r="J5" s="39">
        <v>2125.5839999999998</v>
      </c>
      <c r="K5" s="39">
        <v>4983.9160000000002</v>
      </c>
      <c r="L5" s="39">
        <v>35000</v>
      </c>
      <c r="M5" s="39">
        <v>7785</v>
      </c>
      <c r="N5" s="39">
        <v>11271.820110000001</v>
      </c>
      <c r="O5" s="39">
        <v>16747.25</v>
      </c>
      <c r="P5" s="25">
        <v>176167.45081000001</v>
      </c>
      <c r="Q5" s="26"/>
      <c r="R5" s="26"/>
      <c r="S5" s="26"/>
      <c r="T5" s="26"/>
    </row>
    <row r="6" spans="1:20" ht="26.25" x14ac:dyDescent="0.25">
      <c r="A6" s="24" t="s">
        <v>33</v>
      </c>
      <c r="B6" s="39">
        <v>7975</v>
      </c>
      <c r="C6" s="39">
        <v>750</v>
      </c>
      <c r="D6" s="39">
        <v>75</v>
      </c>
      <c r="E6" s="39"/>
      <c r="F6" s="39"/>
      <c r="G6" s="39"/>
      <c r="H6" s="39">
        <v>200</v>
      </c>
      <c r="I6" s="39"/>
      <c r="J6" s="39">
        <v>217.625</v>
      </c>
      <c r="K6" s="39">
        <v>15604</v>
      </c>
      <c r="L6" s="39"/>
      <c r="M6" s="39"/>
      <c r="N6" s="39"/>
      <c r="O6" s="39"/>
      <c r="P6" s="25">
        <v>24821.625</v>
      </c>
      <c r="Q6" s="26"/>
      <c r="R6" s="26"/>
      <c r="S6" s="26"/>
      <c r="T6" s="26"/>
    </row>
    <row r="7" spans="1:20" ht="64.5" x14ac:dyDescent="0.25">
      <c r="A7" s="24" t="s">
        <v>34</v>
      </c>
      <c r="B7" s="39">
        <v>34614.540609999996</v>
      </c>
      <c r="C7" s="39">
        <v>67152.998999999996</v>
      </c>
      <c r="D7" s="39">
        <v>22246</v>
      </c>
      <c r="E7" s="39">
        <v>14636</v>
      </c>
      <c r="F7" s="39">
        <v>5373</v>
      </c>
      <c r="G7" s="39">
        <v>27732.25</v>
      </c>
      <c r="H7" s="39">
        <v>15000</v>
      </c>
      <c r="I7" s="39">
        <v>4200</v>
      </c>
      <c r="J7" s="39">
        <v>25900.481329999999</v>
      </c>
      <c r="K7" s="39">
        <v>4867.5829999999996</v>
      </c>
      <c r="L7" s="39">
        <v>30348.6</v>
      </c>
      <c r="M7" s="39">
        <v>42954.5</v>
      </c>
      <c r="N7" s="39">
        <v>9385.2029000000002</v>
      </c>
      <c r="O7" s="39">
        <v>20338.326000000001</v>
      </c>
      <c r="P7" s="25">
        <v>324749.48284000001</v>
      </c>
      <c r="Q7" s="26"/>
      <c r="R7" s="26"/>
      <c r="S7" s="26"/>
      <c r="T7" s="26"/>
    </row>
    <row r="8" spans="1:20" ht="102.75" x14ac:dyDescent="0.25">
      <c r="A8" s="24" t="s">
        <v>35</v>
      </c>
      <c r="B8" s="39">
        <v>4456.1164099999996</v>
      </c>
      <c r="C8" s="39"/>
      <c r="D8" s="39"/>
      <c r="E8" s="39">
        <v>21743.073</v>
      </c>
      <c r="F8" s="39"/>
      <c r="G8" s="39"/>
      <c r="H8" s="39">
        <v>450</v>
      </c>
      <c r="I8" s="39">
        <v>2262.3270000000002</v>
      </c>
      <c r="J8" s="39"/>
      <c r="K8" s="39"/>
      <c r="L8" s="39">
        <v>3660.01</v>
      </c>
      <c r="M8" s="39"/>
      <c r="N8" s="39">
        <v>530</v>
      </c>
      <c r="O8" s="39">
        <v>1335.7161900000001</v>
      </c>
      <c r="P8" s="25">
        <v>34437.242599999998</v>
      </c>
      <c r="Q8" s="26"/>
      <c r="R8" s="26"/>
      <c r="S8" s="26"/>
      <c r="T8" s="26"/>
    </row>
    <row r="9" spans="1:20" ht="39" x14ac:dyDescent="0.25">
      <c r="A9" s="24" t="s">
        <v>36</v>
      </c>
      <c r="B9" s="39"/>
      <c r="C9" s="39"/>
      <c r="D9" s="39"/>
      <c r="E9" s="39"/>
      <c r="F9" s="39"/>
      <c r="G9" s="39"/>
      <c r="H9" s="39"/>
      <c r="I9" s="39"/>
      <c r="J9" s="39"/>
      <c r="K9" s="39">
        <v>12051.148499999999</v>
      </c>
      <c r="L9" s="39"/>
      <c r="M9" s="39"/>
      <c r="N9" s="39"/>
      <c r="O9" s="39"/>
      <c r="P9" s="25">
        <v>12051.148499999999</v>
      </c>
      <c r="Q9" s="26"/>
      <c r="R9" s="26"/>
      <c r="S9" s="26"/>
      <c r="T9" s="26"/>
    </row>
    <row r="10" spans="1:20" ht="77.25" x14ac:dyDescent="0.25">
      <c r="A10" s="24" t="s">
        <v>37</v>
      </c>
      <c r="B10" s="39"/>
      <c r="C10" s="39">
        <v>4386.0829999999996</v>
      </c>
      <c r="D10" s="39">
        <v>652.75</v>
      </c>
      <c r="E10" s="39">
        <v>461.7</v>
      </c>
      <c r="F10" s="39">
        <v>166</v>
      </c>
      <c r="G10" s="39">
        <v>654.33333000000005</v>
      </c>
      <c r="H10" s="39">
        <v>200</v>
      </c>
      <c r="I10" s="39">
        <v>50</v>
      </c>
      <c r="J10" s="39"/>
      <c r="K10" s="39"/>
      <c r="L10" s="39">
        <v>265.58332999999999</v>
      </c>
      <c r="M10" s="39">
        <v>247.75</v>
      </c>
      <c r="N10" s="39">
        <v>246.33332999999999</v>
      </c>
      <c r="O10" s="39">
        <v>136.666</v>
      </c>
      <c r="P10" s="25">
        <v>7467.1989899999999</v>
      </c>
      <c r="Q10" s="26"/>
      <c r="R10" s="26"/>
      <c r="S10" s="26"/>
      <c r="T10" s="26"/>
    </row>
    <row r="11" spans="1:20" ht="90" x14ac:dyDescent="0.25">
      <c r="A11" s="24" t="s">
        <v>38</v>
      </c>
      <c r="B11" s="39">
        <v>385.5</v>
      </c>
      <c r="C11" s="39">
        <v>268.66699999999997</v>
      </c>
      <c r="D11" s="39">
        <v>179.166</v>
      </c>
      <c r="E11" s="39">
        <v>36.700000000000003</v>
      </c>
      <c r="F11" s="39">
        <v>74.5</v>
      </c>
      <c r="G11" s="39">
        <v>89.583330000000004</v>
      </c>
      <c r="H11" s="39">
        <v>62.98742</v>
      </c>
      <c r="I11" s="39"/>
      <c r="J11" s="39">
        <v>80.415999999999997</v>
      </c>
      <c r="K11" s="39"/>
      <c r="L11" s="39">
        <v>50</v>
      </c>
      <c r="M11" s="39">
        <v>44</v>
      </c>
      <c r="N11" s="39">
        <v>83.763000000000005</v>
      </c>
      <c r="O11" s="39">
        <v>54.593249999999998</v>
      </c>
      <c r="P11" s="25">
        <v>1409.876</v>
      </c>
      <c r="Q11" s="26"/>
      <c r="R11" s="26"/>
      <c r="S11" s="26"/>
      <c r="T11" s="26"/>
    </row>
    <row r="12" spans="1:20" ht="77.25" x14ac:dyDescent="0.25">
      <c r="A12" s="24" t="s">
        <v>39</v>
      </c>
      <c r="B12" s="39">
        <v>2763.5693000000001</v>
      </c>
      <c r="C12" s="39"/>
      <c r="D12" s="39"/>
      <c r="E12" s="39"/>
      <c r="F12" s="39"/>
      <c r="G12" s="39"/>
      <c r="H12" s="39"/>
      <c r="I12" s="39"/>
      <c r="J12" s="39"/>
      <c r="K12" s="39"/>
      <c r="L12" s="39"/>
      <c r="M12" s="39"/>
      <c r="N12" s="39"/>
      <c r="O12" s="39"/>
      <c r="P12" s="25">
        <v>2763.5693000000001</v>
      </c>
      <c r="Q12" s="26"/>
      <c r="R12" s="26"/>
      <c r="S12" s="26"/>
      <c r="T12" s="26"/>
    </row>
    <row r="13" spans="1:20" ht="102.75" x14ac:dyDescent="0.25">
      <c r="A13" s="24" t="s">
        <v>40</v>
      </c>
      <c r="B13" s="39"/>
      <c r="C13" s="39">
        <v>1523</v>
      </c>
      <c r="D13" s="39">
        <v>186.416</v>
      </c>
      <c r="E13" s="39"/>
      <c r="F13" s="39"/>
      <c r="G13" s="39"/>
      <c r="H13" s="39"/>
      <c r="I13" s="39"/>
      <c r="J13" s="39">
        <v>75</v>
      </c>
      <c r="K13" s="39"/>
      <c r="L13" s="39"/>
      <c r="M13" s="39"/>
      <c r="N13" s="39"/>
      <c r="O13" s="39"/>
      <c r="P13" s="25">
        <v>1784.4159999999999</v>
      </c>
      <c r="Q13" s="26"/>
      <c r="R13" s="26"/>
      <c r="S13" s="26"/>
      <c r="T13" s="26"/>
    </row>
    <row r="14" spans="1:20" ht="102.75" x14ac:dyDescent="0.25">
      <c r="A14" s="24" t="s">
        <v>41</v>
      </c>
      <c r="B14" s="39"/>
      <c r="C14" s="39">
        <v>4373.75</v>
      </c>
      <c r="D14" s="39"/>
      <c r="E14" s="39"/>
      <c r="F14" s="39"/>
      <c r="G14" s="39"/>
      <c r="H14" s="39"/>
      <c r="I14" s="39"/>
      <c r="J14" s="39"/>
      <c r="K14" s="39"/>
      <c r="L14" s="39"/>
      <c r="M14" s="39"/>
      <c r="N14" s="39"/>
      <c r="O14" s="39"/>
      <c r="P14" s="25">
        <v>4373.75</v>
      </c>
      <c r="Q14" s="26"/>
      <c r="R14" s="26"/>
      <c r="S14" s="26"/>
      <c r="T14" s="26"/>
    </row>
    <row r="15" spans="1:20" ht="319.5" x14ac:dyDescent="0.25">
      <c r="A15" s="24" t="s">
        <v>42</v>
      </c>
      <c r="B15" s="39"/>
      <c r="C15" s="39"/>
      <c r="D15" s="39"/>
      <c r="E15" s="39"/>
      <c r="F15" s="39"/>
      <c r="G15" s="39"/>
      <c r="H15" s="39"/>
      <c r="I15" s="39"/>
      <c r="J15" s="39">
        <v>1900</v>
      </c>
      <c r="K15" s="39"/>
      <c r="L15" s="39"/>
      <c r="M15" s="39"/>
      <c r="N15" s="39"/>
      <c r="O15" s="39"/>
      <c r="P15" s="25">
        <v>1900</v>
      </c>
      <c r="Q15" s="26"/>
      <c r="R15" s="26"/>
      <c r="S15" s="26"/>
      <c r="T15" s="26"/>
    </row>
    <row r="16" spans="1:20" ht="153.75" x14ac:dyDescent="0.25">
      <c r="A16" s="24" t="s">
        <v>43</v>
      </c>
      <c r="B16" s="39">
        <v>53973.051610000002</v>
      </c>
      <c r="C16" s="39">
        <v>25000</v>
      </c>
      <c r="D16" s="39"/>
      <c r="E16" s="39"/>
      <c r="F16" s="39"/>
      <c r="G16" s="39"/>
      <c r="H16" s="39"/>
      <c r="I16" s="39">
        <v>35.582000000000001</v>
      </c>
      <c r="J16" s="39"/>
      <c r="K16" s="39"/>
      <c r="L16" s="39"/>
      <c r="M16" s="39"/>
      <c r="N16" s="39"/>
      <c r="O16" s="39"/>
      <c r="P16" s="25">
        <v>79008.633610000004</v>
      </c>
      <c r="Q16" s="26"/>
      <c r="R16" s="26"/>
      <c r="S16" s="26"/>
      <c r="T16" s="26"/>
    </row>
    <row r="17" spans="1:20" ht="90" x14ac:dyDescent="0.25">
      <c r="A17" s="24" t="s">
        <v>44</v>
      </c>
      <c r="B17" s="39">
        <v>150</v>
      </c>
      <c r="C17" s="39">
        <v>12.263999999999999</v>
      </c>
      <c r="D17" s="39"/>
      <c r="E17" s="39"/>
      <c r="F17" s="39"/>
      <c r="G17" s="39"/>
      <c r="H17" s="39"/>
      <c r="I17" s="39"/>
      <c r="J17" s="39"/>
      <c r="K17" s="39"/>
      <c r="L17" s="39"/>
      <c r="M17" s="39"/>
      <c r="N17" s="39"/>
      <c r="O17" s="39"/>
      <c r="P17" s="25">
        <v>162.26400000000001</v>
      </c>
      <c r="Q17" s="26"/>
      <c r="R17" s="26"/>
      <c r="S17" s="26"/>
      <c r="T17" s="26"/>
    </row>
    <row r="18" spans="1:20" ht="115.5" x14ac:dyDescent="0.25">
      <c r="A18" s="24" t="s">
        <v>45</v>
      </c>
      <c r="B18" s="39">
        <v>3200</v>
      </c>
      <c r="C18" s="39"/>
      <c r="D18" s="39"/>
      <c r="E18" s="39"/>
      <c r="F18" s="39"/>
      <c r="G18" s="39"/>
      <c r="H18" s="39"/>
      <c r="I18" s="39">
        <v>23</v>
      </c>
      <c r="J18" s="39"/>
      <c r="K18" s="39"/>
      <c r="L18" s="39"/>
      <c r="M18" s="39"/>
      <c r="N18" s="39"/>
      <c r="O18" s="39"/>
      <c r="P18" s="25">
        <v>3223</v>
      </c>
      <c r="Q18" s="26"/>
      <c r="R18" s="26"/>
      <c r="S18" s="26"/>
      <c r="T18" s="26"/>
    </row>
    <row r="19" spans="1:20" ht="115.5" x14ac:dyDescent="0.25">
      <c r="A19" s="24" t="s">
        <v>46</v>
      </c>
      <c r="B19" s="39">
        <v>57545.39286</v>
      </c>
      <c r="C19" s="39">
        <v>11304.00748</v>
      </c>
      <c r="D19" s="39"/>
      <c r="E19" s="39"/>
      <c r="F19" s="39"/>
      <c r="G19" s="39"/>
      <c r="H19" s="39"/>
      <c r="I19" s="39">
        <v>300</v>
      </c>
      <c r="J19" s="39">
        <v>9000</v>
      </c>
      <c r="K19" s="39"/>
      <c r="L19" s="39"/>
      <c r="M19" s="39"/>
      <c r="N19" s="39"/>
      <c r="O19" s="39"/>
      <c r="P19" s="25">
        <v>78149.400339999993</v>
      </c>
      <c r="Q19" s="26"/>
      <c r="R19" s="26"/>
      <c r="S19" s="26"/>
      <c r="T19" s="26"/>
    </row>
    <row r="20" spans="1:20" ht="90" x14ac:dyDescent="0.25">
      <c r="A20" s="24" t="s">
        <v>47</v>
      </c>
      <c r="B20" s="39">
        <v>70.22</v>
      </c>
      <c r="C20" s="39"/>
      <c r="D20" s="39"/>
      <c r="E20" s="39"/>
      <c r="F20" s="39"/>
      <c r="G20" s="39"/>
      <c r="H20" s="39"/>
      <c r="I20" s="39"/>
      <c r="J20" s="39"/>
      <c r="K20" s="39"/>
      <c r="L20" s="39"/>
      <c r="M20" s="39"/>
      <c r="N20" s="39"/>
      <c r="O20" s="39"/>
      <c r="P20" s="25">
        <v>70.22</v>
      </c>
      <c r="Q20" s="26"/>
      <c r="R20" s="26"/>
      <c r="S20" s="26"/>
      <c r="T20" s="26"/>
    </row>
    <row r="21" spans="1:20" ht="64.5" x14ac:dyDescent="0.25">
      <c r="A21" s="24" t="s">
        <v>48</v>
      </c>
      <c r="B21" s="39"/>
      <c r="C21" s="39">
        <v>1381.75</v>
      </c>
      <c r="D21" s="39"/>
      <c r="E21" s="39"/>
      <c r="F21" s="39"/>
      <c r="G21" s="39">
        <v>150</v>
      </c>
      <c r="H21" s="39"/>
      <c r="I21" s="39"/>
      <c r="J21" s="39"/>
      <c r="K21" s="39"/>
      <c r="L21" s="39"/>
      <c r="M21" s="39"/>
      <c r="N21" s="39"/>
      <c r="O21" s="39"/>
      <c r="P21" s="25">
        <v>1531.75</v>
      </c>
      <c r="Q21" s="26"/>
      <c r="R21" s="26"/>
      <c r="S21" s="26"/>
      <c r="T21" s="26"/>
    </row>
    <row r="22" spans="1:20" ht="166.5" x14ac:dyDescent="0.25">
      <c r="A22" s="24" t="s">
        <v>49</v>
      </c>
      <c r="B22" s="39">
        <v>460.7</v>
      </c>
      <c r="C22" s="39">
        <v>132.6</v>
      </c>
      <c r="D22" s="39"/>
      <c r="E22" s="39"/>
      <c r="F22" s="39"/>
      <c r="G22" s="39"/>
      <c r="H22" s="39"/>
      <c r="I22" s="39"/>
      <c r="J22" s="39"/>
      <c r="K22" s="39"/>
      <c r="L22" s="39"/>
      <c r="M22" s="39"/>
      <c r="N22" s="39"/>
      <c r="O22" s="39"/>
      <c r="P22" s="25">
        <v>593.29999999999995</v>
      </c>
      <c r="Q22" s="26"/>
      <c r="R22" s="26"/>
      <c r="S22" s="26"/>
      <c r="T22" s="26"/>
    </row>
    <row r="23" spans="1:20" ht="51.75" x14ac:dyDescent="0.25">
      <c r="A23" s="24" t="s">
        <v>50</v>
      </c>
      <c r="B23" s="39"/>
      <c r="C23" s="39"/>
      <c r="D23" s="39"/>
      <c r="E23" s="39"/>
      <c r="F23" s="39"/>
      <c r="G23" s="39"/>
      <c r="H23" s="39"/>
      <c r="I23" s="39"/>
      <c r="J23" s="39">
        <v>36167</v>
      </c>
      <c r="K23" s="39"/>
      <c r="L23" s="39"/>
      <c r="M23" s="39"/>
      <c r="N23" s="39"/>
      <c r="O23" s="39"/>
      <c r="P23" s="25">
        <v>36167</v>
      </c>
      <c r="Q23" s="26"/>
      <c r="R23" s="26"/>
      <c r="S23" s="26"/>
      <c r="T23" s="26"/>
    </row>
    <row r="24" spans="1:20" ht="39" x14ac:dyDescent="0.25">
      <c r="A24" s="24" t="s">
        <v>51</v>
      </c>
      <c r="B24" s="39"/>
      <c r="C24" s="39">
        <v>821.55</v>
      </c>
      <c r="D24" s="39">
        <v>159.75</v>
      </c>
      <c r="E24" s="39">
        <v>342.35</v>
      </c>
      <c r="F24" s="39">
        <v>136.94999999999999</v>
      </c>
      <c r="G24" s="39">
        <v>45.65</v>
      </c>
      <c r="H24" s="39">
        <v>91.3</v>
      </c>
      <c r="I24" s="39">
        <v>51.2</v>
      </c>
      <c r="J24" s="39"/>
      <c r="K24" s="39">
        <v>121.175</v>
      </c>
      <c r="L24" s="39">
        <v>339.32499999999999</v>
      </c>
      <c r="M24" s="39">
        <v>315.07499999999999</v>
      </c>
      <c r="N24" s="39">
        <v>290.85000000000002</v>
      </c>
      <c r="O24" s="39">
        <v>290.85000000000002</v>
      </c>
      <c r="P24" s="25">
        <v>3006.0250000000001</v>
      </c>
      <c r="Q24" s="26"/>
      <c r="R24" s="26"/>
      <c r="S24" s="26"/>
      <c r="T24" s="26"/>
    </row>
    <row r="25" spans="1:20" ht="77.25" x14ac:dyDescent="0.25">
      <c r="A25" s="24" t="s">
        <v>52</v>
      </c>
      <c r="B25" s="39">
        <v>17673.44253</v>
      </c>
      <c r="C25" s="39"/>
      <c r="D25" s="39"/>
      <c r="E25" s="39"/>
      <c r="F25" s="39"/>
      <c r="G25" s="39"/>
      <c r="H25" s="39"/>
      <c r="I25" s="39"/>
      <c r="J25" s="39"/>
      <c r="K25" s="39"/>
      <c r="L25" s="39"/>
      <c r="M25" s="39"/>
      <c r="N25" s="39"/>
      <c r="O25" s="39"/>
      <c r="P25" s="25">
        <v>17673.44253</v>
      </c>
      <c r="Q25" s="26"/>
      <c r="R25" s="26"/>
      <c r="S25" s="26"/>
      <c r="T25" s="26"/>
    </row>
    <row r="26" spans="1:20" ht="26.25" x14ac:dyDescent="0.25">
      <c r="A26" s="24" t="s">
        <v>53</v>
      </c>
      <c r="B26" s="39">
        <v>2728.75738</v>
      </c>
      <c r="C26" s="39"/>
      <c r="D26" s="39"/>
      <c r="E26" s="39"/>
      <c r="F26" s="39"/>
      <c r="G26" s="39"/>
      <c r="H26" s="39"/>
      <c r="I26" s="39"/>
      <c r="J26" s="39"/>
      <c r="K26" s="39"/>
      <c r="L26" s="39"/>
      <c r="M26" s="39"/>
      <c r="N26" s="39"/>
      <c r="O26" s="39"/>
      <c r="P26" s="25">
        <v>2728.75738</v>
      </c>
      <c r="Q26" s="26"/>
      <c r="R26" s="26"/>
      <c r="S26" s="26"/>
      <c r="T26" s="26"/>
    </row>
    <row r="27" spans="1:20" ht="26.25" x14ac:dyDescent="0.25">
      <c r="A27" s="24" t="s">
        <v>54</v>
      </c>
      <c r="B27" s="39">
        <v>435.875</v>
      </c>
      <c r="C27" s="39"/>
      <c r="D27" s="39"/>
      <c r="E27" s="39"/>
      <c r="F27" s="39"/>
      <c r="G27" s="39"/>
      <c r="H27" s="39">
        <v>435.875</v>
      </c>
      <c r="I27" s="39"/>
      <c r="J27" s="39"/>
      <c r="K27" s="39"/>
      <c r="L27" s="39"/>
      <c r="M27" s="39"/>
      <c r="N27" s="39"/>
      <c r="O27" s="39"/>
      <c r="P27" s="25">
        <v>871.75</v>
      </c>
      <c r="Q27" s="26"/>
      <c r="R27" s="26"/>
      <c r="S27" s="26"/>
      <c r="T27" s="26"/>
    </row>
    <row r="28" spans="1:20" x14ac:dyDescent="0.25">
      <c r="A28" s="32" t="s">
        <v>55</v>
      </c>
      <c r="B28" s="40">
        <v>186432.16570000001</v>
      </c>
      <c r="C28" s="40">
        <v>140023.75248</v>
      </c>
      <c r="D28" s="40">
        <v>42551.913999999997</v>
      </c>
      <c r="E28" s="40">
        <v>44079.822999999997</v>
      </c>
      <c r="F28" s="40">
        <v>14500.75</v>
      </c>
      <c r="G28" s="40">
        <v>52545.483359999998</v>
      </c>
      <c r="H28" s="40">
        <v>24240.162420000001</v>
      </c>
      <c r="I28" s="40">
        <v>15922.109</v>
      </c>
      <c r="J28" s="40">
        <v>76967.272330000007</v>
      </c>
      <c r="K28" s="40">
        <v>37827.322500000002</v>
      </c>
      <c r="L28" s="40">
        <v>69663.518330000006</v>
      </c>
      <c r="M28" s="40">
        <v>51346.324999999997</v>
      </c>
      <c r="N28" s="40">
        <v>21807.96934</v>
      </c>
      <c r="O28" s="40">
        <v>38903.401440000001</v>
      </c>
      <c r="P28" s="25">
        <v>816811.96889999998</v>
      </c>
      <c r="Q28" s="33"/>
      <c r="R28" s="33"/>
      <c r="S28" s="33"/>
      <c r="T28" s="33"/>
    </row>
    <row r="30" spans="1:20" x14ac:dyDescent="0.25">
      <c r="A30" s="36" t="s">
        <v>30</v>
      </c>
      <c r="B30" s="35">
        <f>P28+Учреждения!B67</f>
        <v>1805236.8533700001</v>
      </c>
    </row>
    <row r="31" spans="1:20" ht="32.25" customHeight="1" x14ac:dyDescent="0.25">
      <c r="A31" s="36" t="str">
        <f>CONCATENATE("Остатки бюджетных средств на ",C2,"г.")</f>
        <v>Остатки бюджетных средств на 12.07.2019г.</v>
      </c>
      <c r="B31" s="35">
        <v>1949051.2</v>
      </c>
    </row>
  </sheetData>
  <pageMargins left="0.31" right="0.23622047244094491" top="0.32" bottom="0.37" header="0.17" footer="0.17"/>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2019-07-17T04:38:25Z</dcterms:modified>
</cp:coreProperties>
</file>