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Учреждения!$33:$34</definedName>
    <definedName name="_xlnm.Print_Area" localSheetId="1">'Муниципальные районы'!$A$1:$P$27</definedName>
    <definedName name="_xlnm.Print_Area" localSheetId="0">Учреждения!$A$1:$E$77</definedName>
  </definedNames>
  <calcPr calcId="162913" refMode="R1C1"/>
</workbook>
</file>

<file path=xl/calcChain.xml><?xml version="1.0" encoding="utf-8"?>
<calcChain xmlns="http://schemas.openxmlformats.org/spreadsheetml/2006/main">
  <c r="E31" i="1" l="1"/>
  <c r="E8" i="1" s="1"/>
  <c r="E9" i="1"/>
  <c r="E30" i="1"/>
  <c r="E29" i="1"/>
  <c r="E19" i="1"/>
  <c r="E18" i="1"/>
  <c r="E17" i="1"/>
  <c r="E28" i="1"/>
  <c r="E26" i="1"/>
  <c r="E25" i="1"/>
  <c r="E21" i="1"/>
  <c r="E27" i="1"/>
  <c r="E11" i="1"/>
  <c r="E24" i="1"/>
  <c r="E23" i="1"/>
  <c r="E22" i="1"/>
  <c r="E20" i="1"/>
  <c r="E16" i="1"/>
  <c r="E15" i="1"/>
  <c r="E14" i="1"/>
  <c r="E13" i="1"/>
  <c r="E12" i="1"/>
  <c r="E10" i="1"/>
  <c r="B25" i="2"/>
  <c r="A2" i="2" l="1"/>
  <c r="B2" i="2" s="1"/>
  <c r="C2" i="2" s="1"/>
  <c r="A26" i="2" s="1"/>
  <c r="H1" i="1" l="1"/>
  <c r="A5" i="1" s="1"/>
  <c r="H2" i="1"/>
  <c r="G1" i="1"/>
  <c r="G2" i="1"/>
  <c r="A2" i="1" l="1"/>
</calcChain>
</file>

<file path=xl/sharedStrings.xml><?xml version="1.0" encoding="utf-8"?>
<sst xmlns="http://schemas.openxmlformats.org/spreadsheetml/2006/main" count="116" uniqueCount="115">
  <si>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</si>
  <si>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</si>
  <si>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</si>
  <si>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</si>
  <si>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</si>
  <si>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</si>
  <si>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</si>
  <si>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</si>
  <si>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</si>
  <si>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</si>
  <si>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</si>
  <si>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</si>
  <si>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</si>
  <si>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</si>
  <si>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</si>
  <si>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</si>
  <si>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</si>
  <si>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</si>
  <si>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</si>
  <si>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</si>
  <si>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</si>
  <si>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</si>
  <si>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</si>
  <si>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</si>
  <si>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</si>
  <si>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</si>
  <si>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</si>
  <si>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</si>
  <si>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</si>
  <si>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</si>
  <si>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</si>
  <si>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поддержку мер по обеспечению сбалансированности бюджетов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</si>
  <si>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</si>
  <si>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</si>
  <si>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</si>
  <si>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для осуществления отдельных  государственных полномочий Камчатского края  по социальному обслуживанию граждан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</si>
  <si>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</si>
  <si>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</si>
  <si>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</si>
  <si>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</si>
  <si>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</si>
  <si>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</si>
  <si>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</si>
  <si>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</si>
  <si>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</si>
  <si>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</si>
  <si>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</si>
  <si>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</si>
  <si>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 индивидуальных предпринимателей и граждан и по проведению проверок при осуществлении лицензионного контроля в отношении юридических лиц, индивидуальных предпринимателей, осуществляющих деятельность по управлению многоквартирными домами на основании лицензии</t>
  </si>
  <si>
    <t>Финансовое обеспечение дорожной деятельности в рамках реализации национального проекта "Безопасные и качественные автомобильные дороги"</t>
  </si>
  <si>
    <t>Всего:</t>
  </si>
  <si>
    <t>06.06.2019</t>
  </si>
  <si>
    <t>Законодательное Собрание Камчатского края</t>
  </si>
  <si>
    <t>Контрольно-счетная палата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</si>
  <si>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</si>
  <si>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</si>
  <si>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</si>
  <si>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</si>
  <si>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</si>
  <si>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</si>
  <si>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</si>
  <si>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</si>
  <si>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</si>
  <si>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</si>
  <si>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</si>
  <si>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</si>
  <si>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</si>
  <si>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</si>
  <si>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</si>
  <si>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</si>
  <si>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</si>
  <si>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</si>
  <si>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</si>
  <si>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</si>
  <si>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</si>
  <si>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Инспекция государственного строительного надзора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</si>
  <si>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</si>
  <si>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</si>
  <si>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</si>
  <si>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</si>
  <si>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</si>
  <si>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</si>
  <si>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</si>
  <si>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</si>
  <si>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</si>
  <si>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</si>
  <si>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</si>
  <si>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</si>
  <si>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</si>
  <si>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</si>
  <si>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приоритетных проектов развития Камчатского края</t>
  </si>
  <si>
    <t>Агентство записи актов гражданского состояния и архивного дела Камчатского края</t>
  </si>
  <si>
    <t>ИТОГО</t>
  </si>
  <si>
    <t>31.05.2019</t>
  </si>
  <si>
    <t>Субсидии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</si>
  <si>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t>Единая субвенция бюджетам субъектов Российской Федерации и бюджету г. Байконура</t>
  </si>
  <si>
    <t xml:space="preserve">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</si>
  <si>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</si>
  <si>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</si>
  <si>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</si>
  <si>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Межбюджетные трансферты, передаваемые бюджетам субъектов Российской Федерации на выплату региональной доплаты к пенсии</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</si>
  <si>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</si>
  <si>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</si>
  <si>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Субвенции бюджетам субъектов Российской Федерации на осуществление отдельных полномочий в области лесных отношений</t>
  </si>
  <si>
    <t xml:space="preserve">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t>
  </si>
  <si>
    <t>Субвенции бюджетам субъектов Российской Федерации на оплату жилищно-коммунальных услуг отдельным категориям граждан</t>
  </si>
  <si>
    <t xml:space="preserve">Межбюджетные трансферты, передаваемые бюджетам субъектов Российской Федерации на создание системы долговременного ухода за гражданами пожилого возраста и инвалидами </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</si>
  <si>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</si>
  <si>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Дотации бюджетам субъектов Российской Федерации на выравнивание бюджетной обеспеченности</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</si>
  <si>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</si>
  <si>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</si>
  <si>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Субсидии бюджетам субъектов Российской Федерации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</si>
  <si>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 xml:space="preserve">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 </t>
  </si>
  <si>
    <t xml:space="preserve">Субвенции бюджетам субъектов Российской Федерации на увеличение площади лесовосстановления </t>
  </si>
  <si>
    <t xml:space="preserve">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</si>
</sst>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tabSelected="1" view="pageBreakPreview" topLeftCell="A31" zoomScaleNormal="100" zoomScaleSheetLayoutView="100" workbookViewId="0">
      <selection activeCell="E32" sqref="E32"/>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5" t="s">
        <v>0</v>
      </c>
      <c r="B1" s="45"/>
      <c r="C1" s="45"/>
      <c r="D1" s="45"/>
      <c r="E1" s="45"/>
      <c r="F1" s="31" t="s">
        <v>93</v>
      </c>
      <c r="G1" s="32" t="str">
        <f>TEXT(F1,"[$-FC19]ДД ММММ")</f>
        <v>31 мая</v>
      </c>
      <c r="H1" s="32" t="str">
        <f>TEXT(F1,"[$-FC19]ДД.ММ.ГГГ \г")</f>
        <v>31.05.2019 г</v>
      </c>
    </row>
    <row r="2" spans="1:9" ht="15.6" x14ac:dyDescent="0.3">
      <c r="A2" s="45" t="str">
        <f>CONCATENATE("с ",G1," по ",G2,"ода")</f>
        <v>с 31 мая по 06 июня 2019 года</v>
      </c>
      <c r="B2" s="45"/>
      <c r="C2" s="45"/>
      <c r="D2" s="45"/>
      <c r="E2" s="45"/>
      <c r="F2" s="31" t="s">
        <v>51</v>
      </c>
      <c r="G2" s="32" t="str">
        <f>TEXT(F2,"[$-FC19]ДД ММММ ГГГ \г")</f>
        <v>06 июня 2019 г</v>
      </c>
      <c r="H2" s="32" t="str">
        <f>TEXT(F2,"[$-FC19]ДД.ММ.ГГГ \г")</f>
        <v>06.06.2019 г</v>
      </c>
      <c r="I2" s="22"/>
    </row>
    <row r="3" spans="1:9" x14ac:dyDescent="0.3">
      <c r="A3" s="1"/>
      <c r="B3" s="2"/>
      <c r="C3" s="2"/>
      <c r="D3" s="2"/>
      <c r="E3" s="3"/>
    </row>
    <row r="4" spans="1:9" x14ac:dyDescent="0.3">
      <c r="A4" s="4"/>
      <c r="B4" s="5"/>
      <c r="C4" s="5"/>
      <c r="D4" s="6"/>
      <c r="E4" s="7" t="s">
        <v>1</v>
      </c>
    </row>
    <row r="5" spans="1:9" x14ac:dyDescent="0.3">
      <c r="A5" s="46" t="str">
        <f>CONCATENATE("Остатки средств на ",H1,".")</f>
        <v>Остатки средств на 31.05.2019 г.</v>
      </c>
      <c r="B5" s="47"/>
      <c r="C5" s="47"/>
      <c r="D5" s="48"/>
      <c r="E5" s="8">
        <v>1780026.8</v>
      </c>
      <c r="F5" s="22"/>
    </row>
    <row r="6" spans="1:9" x14ac:dyDescent="0.3">
      <c r="A6" s="10"/>
      <c r="B6" s="11"/>
      <c r="C6" s="11"/>
      <c r="D6" s="11"/>
      <c r="E6" s="12"/>
    </row>
    <row r="7" spans="1:9" x14ac:dyDescent="0.3">
      <c r="A7" s="55" t="s">
        <v>2</v>
      </c>
      <c r="B7" s="56"/>
      <c r="C7" s="56"/>
      <c r="D7" s="56"/>
      <c r="E7" s="13"/>
    </row>
    <row r="8" spans="1:9" x14ac:dyDescent="0.3">
      <c r="A8" s="50" t="s">
        <v>3</v>
      </c>
      <c r="B8" s="56"/>
      <c r="C8" s="56"/>
      <c r="D8" s="56"/>
      <c r="E8" s="9">
        <f>E31-E9</f>
        <v>376655.60892999917</v>
      </c>
    </row>
    <row r="9" spans="1:9" x14ac:dyDescent="0.3">
      <c r="A9" s="57" t="s">
        <v>4</v>
      </c>
      <c r="B9" s="56"/>
      <c r="C9" s="56"/>
      <c r="D9" s="56"/>
      <c r="E9" s="14">
        <f>SUM(E10:E30)</f>
        <v>3185068.6000000006</v>
      </c>
    </row>
    <row r="10" spans="1:9" ht="26.4" customHeight="1" x14ac:dyDescent="0.3">
      <c r="A10" s="57" t="s">
        <v>94</v>
      </c>
      <c r="B10" s="56"/>
      <c r="C10" s="56"/>
      <c r="D10" s="56"/>
      <c r="E10" s="14">
        <f>347.3</f>
        <v>347.3</v>
      </c>
    </row>
    <row r="11" spans="1:9" x14ac:dyDescent="0.3">
      <c r="A11" s="57" t="s">
        <v>95</v>
      </c>
      <c r="B11" s="56"/>
      <c r="C11" s="56"/>
      <c r="D11" s="56"/>
      <c r="E11" s="14">
        <f>71+6.9+33.4+565.3</f>
        <v>676.59999999999991</v>
      </c>
    </row>
    <row r="12" spans="1:9" ht="54.6" customHeight="1" x14ac:dyDescent="0.3">
      <c r="A12" s="57" t="s">
        <v>96</v>
      </c>
      <c r="B12" s="56"/>
      <c r="C12" s="56"/>
      <c r="D12" s="56"/>
      <c r="E12" s="14">
        <f>10370.6+1213.1</f>
        <v>11583.7</v>
      </c>
    </row>
    <row r="13" spans="1:9" ht="28.2" customHeight="1" x14ac:dyDescent="0.3">
      <c r="A13" s="57" t="s">
        <v>97</v>
      </c>
      <c r="B13" s="56"/>
      <c r="C13" s="56"/>
      <c r="D13" s="56"/>
      <c r="E13" s="14">
        <f>55.9</f>
        <v>55.9</v>
      </c>
    </row>
    <row r="14" spans="1:9" ht="55.8" customHeight="1" x14ac:dyDescent="0.3">
      <c r="A14" s="57" t="s">
        <v>98</v>
      </c>
      <c r="B14" s="56"/>
      <c r="C14" s="56"/>
      <c r="D14" s="56"/>
      <c r="E14" s="14">
        <f>2337.6</f>
        <v>2337.6</v>
      </c>
    </row>
    <row r="15" spans="1:9" ht="28.8" customHeight="1" x14ac:dyDescent="0.3">
      <c r="A15" s="57" t="s">
        <v>99</v>
      </c>
      <c r="B15" s="56"/>
      <c r="C15" s="56"/>
      <c r="D15" s="56"/>
      <c r="E15" s="14">
        <f>2.1</f>
        <v>2.1</v>
      </c>
    </row>
    <row r="16" spans="1:9" ht="27" customHeight="1" x14ac:dyDescent="0.3">
      <c r="A16" s="57" t="s">
        <v>100</v>
      </c>
      <c r="B16" s="56"/>
      <c r="C16" s="56"/>
      <c r="D16" s="56"/>
      <c r="E16" s="14">
        <f>502.4</f>
        <v>502.4</v>
      </c>
    </row>
    <row r="17" spans="1:5" ht="27.6" customHeight="1" x14ac:dyDescent="0.3">
      <c r="A17" s="57" t="s">
        <v>101</v>
      </c>
      <c r="B17" s="56"/>
      <c r="C17" s="56"/>
      <c r="D17" s="56"/>
      <c r="E17" s="14">
        <f>197.7+137+65.8+361+2393.9</f>
        <v>3155.4</v>
      </c>
    </row>
    <row r="18" spans="1:5" ht="27" customHeight="1" x14ac:dyDescent="0.3">
      <c r="A18" s="57" t="s">
        <v>102</v>
      </c>
      <c r="B18" s="56"/>
      <c r="C18" s="56"/>
      <c r="D18" s="56"/>
      <c r="E18" s="14">
        <f>38+14.2+16+23.8+47.6</f>
        <v>139.6</v>
      </c>
    </row>
    <row r="19" spans="1:5" ht="26.4" customHeight="1" x14ac:dyDescent="0.3">
      <c r="A19" s="57" t="s">
        <v>103</v>
      </c>
      <c r="B19" s="56"/>
      <c r="C19" s="56"/>
      <c r="D19" s="56"/>
      <c r="E19" s="14">
        <f>214.2+192+31.3+502.8+30145.9</f>
        <v>31086.2</v>
      </c>
    </row>
    <row r="20" spans="1:5" ht="44.4" customHeight="1" x14ac:dyDescent="0.3">
      <c r="A20" s="57" t="s">
        <v>104</v>
      </c>
      <c r="B20" s="56"/>
      <c r="C20" s="56"/>
      <c r="D20" s="56"/>
      <c r="E20" s="14">
        <f>62.6</f>
        <v>62.6</v>
      </c>
    </row>
    <row r="21" spans="1:5" ht="28.8" customHeight="1" x14ac:dyDescent="0.3">
      <c r="A21" s="57" t="s">
        <v>105</v>
      </c>
      <c r="B21" s="56"/>
      <c r="C21" s="56"/>
      <c r="D21" s="56"/>
      <c r="E21" s="14">
        <f>256.4+4012</f>
        <v>4268.3999999999996</v>
      </c>
    </row>
    <row r="22" spans="1:5" ht="26.4" customHeight="1" x14ac:dyDescent="0.3">
      <c r="A22" s="57" t="s">
        <v>106</v>
      </c>
      <c r="B22" s="56"/>
      <c r="C22" s="56"/>
      <c r="D22" s="56"/>
      <c r="E22" s="14">
        <f>100.5</f>
        <v>100.5</v>
      </c>
    </row>
    <row r="23" spans="1:5" ht="43.2" customHeight="1" x14ac:dyDescent="0.3">
      <c r="A23" s="57" t="s">
        <v>107</v>
      </c>
      <c r="B23" s="56"/>
      <c r="C23" s="56"/>
      <c r="D23" s="56"/>
      <c r="E23" s="14">
        <f>31.3</f>
        <v>31.3</v>
      </c>
    </row>
    <row r="24" spans="1:5" x14ac:dyDescent="0.3">
      <c r="A24" s="57" t="s">
        <v>108</v>
      </c>
      <c r="B24" s="56"/>
      <c r="C24" s="56"/>
      <c r="D24" s="56"/>
      <c r="E24" s="14">
        <f>3115817.7</f>
        <v>3115817.7</v>
      </c>
    </row>
    <row r="25" spans="1:5" ht="42.6" customHeight="1" x14ac:dyDescent="0.3">
      <c r="A25" s="57" t="s">
        <v>109</v>
      </c>
      <c r="B25" s="56"/>
      <c r="C25" s="56"/>
      <c r="D25" s="56"/>
      <c r="E25" s="14">
        <f>19+202.7</f>
        <v>221.7</v>
      </c>
    </row>
    <row r="26" spans="1:5" ht="43.2" customHeight="1" x14ac:dyDescent="0.3">
      <c r="A26" s="57" t="s">
        <v>110</v>
      </c>
      <c r="B26" s="56"/>
      <c r="C26" s="56"/>
      <c r="D26" s="56"/>
      <c r="E26" s="14">
        <f>327.5+927.2</f>
        <v>1254.7</v>
      </c>
    </row>
    <row r="27" spans="1:5" ht="27.6" customHeight="1" x14ac:dyDescent="0.3">
      <c r="A27" s="57" t="s">
        <v>111</v>
      </c>
      <c r="B27" s="56"/>
      <c r="C27" s="56"/>
      <c r="D27" s="56"/>
      <c r="E27" s="14">
        <f>6607.4</f>
        <v>6607.4</v>
      </c>
    </row>
    <row r="28" spans="1:5" ht="29.4" customHeight="1" x14ac:dyDescent="0.3">
      <c r="A28" s="57" t="s">
        <v>112</v>
      </c>
      <c r="B28" s="56"/>
      <c r="C28" s="56"/>
      <c r="D28" s="56"/>
      <c r="E28" s="14">
        <f>316</f>
        <v>316</v>
      </c>
    </row>
    <row r="29" spans="1:5" x14ac:dyDescent="0.3">
      <c r="A29" s="57" t="s">
        <v>113</v>
      </c>
      <c r="B29" s="56"/>
      <c r="C29" s="56"/>
      <c r="D29" s="56"/>
      <c r="E29" s="14">
        <f>6000</f>
        <v>6000</v>
      </c>
    </row>
    <row r="30" spans="1:5" ht="42.6" customHeight="1" x14ac:dyDescent="0.3">
      <c r="A30" s="57" t="s">
        <v>114</v>
      </c>
      <c r="B30" s="56"/>
      <c r="C30" s="56"/>
      <c r="D30" s="56"/>
      <c r="E30" s="14">
        <f>501.5</f>
        <v>501.5</v>
      </c>
    </row>
    <row r="31" spans="1:5" x14ac:dyDescent="0.3">
      <c r="A31" s="49" t="s">
        <v>5</v>
      </c>
      <c r="B31" s="50"/>
      <c r="C31" s="50"/>
      <c r="D31" s="50"/>
      <c r="E31" s="13">
        <f>'Муниципальные районы'!B26-Учреждения!E5+'Муниципальные районы'!B25</f>
        <v>3561724.2089299997</v>
      </c>
    </row>
    <row r="32" spans="1:5" x14ac:dyDescent="0.3">
      <c r="A32" s="15"/>
      <c r="B32" s="16"/>
      <c r="C32" s="16"/>
      <c r="D32" s="6"/>
      <c r="E32" s="17"/>
    </row>
    <row r="33" spans="1:5" x14ac:dyDescent="0.3">
      <c r="A33" s="51" t="s">
        <v>14</v>
      </c>
      <c r="B33" s="53" t="s">
        <v>6</v>
      </c>
      <c r="C33" s="54" t="s">
        <v>7</v>
      </c>
      <c r="D33" s="54"/>
      <c r="E33" s="54"/>
    </row>
    <row r="34" spans="1:5" ht="82.8" x14ac:dyDescent="0.3">
      <c r="A34" s="52"/>
      <c r="B34" s="53"/>
      <c r="C34" s="18" t="s">
        <v>8</v>
      </c>
      <c r="D34" s="18" t="s">
        <v>9</v>
      </c>
      <c r="E34" s="18" t="s">
        <v>10</v>
      </c>
    </row>
    <row r="35" spans="1:5" x14ac:dyDescent="0.3">
      <c r="A35" s="21" t="s">
        <v>52</v>
      </c>
      <c r="B35" s="19">
        <v>15138.637699999999</v>
      </c>
      <c r="C35" s="19">
        <v>10805.4478</v>
      </c>
      <c r="D35" s="19">
        <v>2988.83862</v>
      </c>
      <c r="E35" s="19"/>
    </row>
    <row r="36" spans="1:5" x14ac:dyDescent="0.3">
      <c r="A36" s="21" t="s">
        <v>53</v>
      </c>
      <c r="B36" s="19">
        <v>3550</v>
      </c>
      <c r="C36" s="19">
        <v>2750</v>
      </c>
      <c r="D36" s="19">
        <v>300</v>
      </c>
      <c r="E36" s="19"/>
    </row>
    <row r="37" spans="1:5" x14ac:dyDescent="0.3">
      <c r="A37" s="21" t="s">
        <v>54</v>
      </c>
      <c r="B37" s="19">
        <v>6505</v>
      </c>
      <c r="C37" s="19">
        <v>5605</v>
      </c>
      <c r="D37" s="19">
        <v>900</v>
      </c>
      <c r="E37" s="19"/>
    </row>
    <row r="38" spans="1:5" x14ac:dyDescent="0.3">
      <c r="A38" s="21" t="s">
        <v>55</v>
      </c>
      <c r="B38" s="19">
        <v>28575.238440000001</v>
      </c>
      <c r="C38" s="19">
        <v>18155.826669999999</v>
      </c>
      <c r="D38" s="19">
        <v>7422.2335300000004</v>
      </c>
      <c r="E38" s="19"/>
    </row>
    <row r="39" spans="1:5" ht="27.6" x14ac:dyDescent="0.3">
      <c r="A39" s="21" t="s">
        <v>56</v>
      </c>
      <c r="B39" s="19">
        <v>13546.37054</v>
      </c>
      <c r="C39" s="19">
        <v>3369.1265400000002</v>
      </c>
      <c r="D39" s="19">
        <v>1344.6589799999999</v>
      </c>
      <c r="E39" s="19">
        <v>1029.5160000000001</v>
      </c>
    </row>
    <row r="40" spans="1:5" x14ac:dyDescent="0.3">
      <c r="A40" s="21" t="s">
        <v>57</v>
      </c>
      <c r="B40" s="19">
        <v>6722.03</v>
      </c>
      <c r="C40" s="19">
        <v>2363</v>
      </c>
      <c r="D40" s="19">
        <v>650</v>
      </c>
      <c r="E40" s="19"/>
    </row>
    <row r="41" spans="1:5" x14ac:dyDescent="0.3">
      <c r="A41" s="21" t="s">
        <v>58</v>
      </c>
      <c r="B41" s="19">
        <v>797.84527000000003</v>
      </c>
      <c r="C41" s="19"/>
      <c r="D41" s="19">
        <v>500</v>
      </c>
      <c r="E41" s="19"/>
    </row>
    <row r="42" spans="1:5" ht="27.6" x14ac:dyDescent="0.3">
      <c r="A42" s="21" t="s">
        <v>59</v>
      </c>
      <c r="B42" s="19">
        <v>17285.949390000002</v>
      </c>
      <c r="C42" s="19">
        <v>4845.3385900000003</v>
      </c>
      <c r="D42" s="19">
        <v>1625.1481900000001</v>
      </c>
      <c r="E42" s="19">
        <v>14579.8092</v>
      </c>
    </row>
    <row r="43" spans="1:5" x14ac:dyDescent="0.3">
      <c r="A43" s="21" t="s">
        <v>60</v>
      </c>
      <c r="B43" s="19">
        <v>8131.5950000000003</v>
      </c>
      <c r="C43" s="19">
        <v>320</v>
      </c>
      <c r="D43" s="19"/>
      <c r="E43" s="19"/>
    </row>
    <row r="44" spans="1:5" x14ac:dyDescent="0.3">
      <c r="A44" s="21" t="s">
        <v>61</v>
      </c>
      <c r="B44" s="19">
        <v>22380.176500000001</v>
      </c>
      <c r="C44" s="19">
        <v>8480</v>
      </c>
      <c r="D44" s="19">
        <v>3500</v>
      </c>
      <c r="E44" s="19">
        <v>5000</v>
      </c>
    </row>
    <row r="45" spans="1:5" x14ac:dyDescent="0.3">
      <c r="A45" s="21" t="s">
        <v>62</v>
      </c>
      <c r="B45" s="19">
        <v>337478.46149000002</v>
      </c>
      <c r="C45" s="19">
        <v>2634</v>
      </c>
      <c r="D45" s="19"/>
      <c r="E45" s="19">
        <v>400</v>
      </c>
    </row>
    <row r="46" spans="1:5" x14ac:dyDescent="0.3">
      <c r="A46" s="21" t="s">
        <v>63</v>
      </c>
      <c r="B46" s="19">
        <v>537791.02144000004</v>
      </c>
      <c r="C46" s="19">
        <v>14390.105530000001</v>
      </c>
      <c r="D46" s="19">
        <v>3914.0251199999998</v>
      </c>
      <c r="E46" s="19">
        <v>237466.19839999999</v>
      </c>
    </row>
    <row r="47" spans="1:5" x14ac:dyDescent="0.3">
      <c r="A47" s="21" t="s">
        <v>64</v>
      </c>
      <c r="B47" s="19">
        <v>449454.84217000002</v>
      </c>
      <c r="C47" s="19">
        <v>16318.487999999999</v>
      </c>
      <c r="D47" s="19">
        <v>5100</v>
      </c>
      <c r="E47" s="19">
        <v>330947.46814000001</v>
      </c>
    </row>
    <row r="48" spans="1:5" x14ac:dyDescent="0.3">
      <c r="A48" s="21" t="s">
        <v>65</v>
      </c>
      <c r="B48" s="19">
        <v>61746.417999999998</v>
      </c>
      <c r="C48" s="19">
        <v>1450</v>
      </c>
      <c r="D48" s="19">
        <v>599.79600000000005</v>
      </c>
      <c r="E48" s="19"/>
    </row>
    <row r="49" spans="1:5" ht="27.6" x14ac:dyDescent="0.3">
      <c r="A49" s="21" t="s">
        <v>66</v>
      </c>
      <c r="B49" s="19">
        <v>58674.995840000003</v>
      </c>
      <c r="C49" s="19">
        <v>37783.147539999998</v>
      </c>
      <c r="D49" s="19">
        <v>17795.515790000001</v>
      </c>
      <c r="E49" s="19"/>
    </row>
    <row r="50" spans="1:5" x14ac:dyDescent="0.3">
      <c r="A50" s="21" t="s">
        <v>67</v>
      </c>
      <c r="B50" s="19">
        <v>11467.61</v>
      </c>
      <c r="C50" s="19"/>
      <c r="D50" s="19">
        <v>240</v>
      </c>
      <c r="E50" s="19"/>
    </row>
    <row r="51" spans="1:5" x14ac:dyDescent="0.3">
      <c r="A51" s="21" t="s">
        <v>68</v>
      </c>
      <c r="B51" s="19">
        <v>1337.41174</v>
      </c>
      <c r="C51" s="19">
        <v>1000</v>
      </c>
      <c r="D51" s="19"/>
      <c r="E51" s="19"/>
    </row>
    <row r="52" spans="1:5" ht="27.6" x14ac:dyDescent="0.3">
      <c r="A52" s="21" t="s">
        <v>69</v>
      </c>
      <c r="B52" s="19">
        <v>32145.996490000001</v>
      </c>
      <c r="C52" s="19">
        <v>11510</v>
      </c>
      <c r="D52" s="19">
        <v>3858.0488599999999</v>
      </c>
      <c r="E52" s="19">
        <v>12029.249809999999</v>
      </c>
    </row>
    <row r="53" spans="1:5" x14ac:dyDescent="0.3">
      <c r="A53" s="21" t="s">
        <v>70</v>
      </c>
      <c r="B53" s="19">
        <v>6771.2859600000002</v>
      </c>
      <c r="C53" s="19">
        <v>650</v>
      </c>
      <c r="D53" s="19"/>
      <c r="E53" s="19"/>
    </row>
    <row r="54" spans="1:5" x14ac:dyDescent="0.3">
      <c r="A54" s="21" t="s">
        <v>71</v>
      </c>
      <c r="B54" s="19">
        <v>192996.80916</v>
      </c>
      <c r="C54" s="19">
        <v>6960</v>
      </c>
      <c r="D54" s="19">
        <v>1795</v>
      </c>
      <c r="E54" s="19"/>
    </row>
    <row r="55" spans="1:5" x14ac:dyDescent="0.3">
      <c r="A55" s="21" t="s">
        <v>72</v>
      </c>
      <c r="B55" s="19">
        <v>2000</v>
      </c>
      <c r="C55" s="19"/>
      <c r="D55" s="19"/>
      <c r="E55" s="19"/>
    </row>
    <row r="56" spans="1:5" x14ac:dyDescent="0.3">
      <c r="A56" s="21" t="s">
        <v>73</v>
      </c>
      <c r="B56" s="19">
        <v>3921.5</v>
      </c>
      <c r="C56" s="19">
        <v>2944</v>
      </c>
      <c r="D56" s="19">
        <v>720</v>
      </c>
      <c r="E56" s="19"/>
    </row>
    <row r="57" spans="1:5" x14ac:dyDescent="0.3">
      <c r="A57" s="21" t="s">
        <v>74</v>
      </c>
      <c r="B57" s="19">
        <v>107</v>
      </c>
      <c r="C57" s="19">
        <v>100</v>
      </c>
      <c r="D57" s="19"/>
      <c r="E57" s="19"/>
    </row>
    <row r="58" spans="1:5" x14ac:dyDescent="0.3">
      <c r="A58" s="21" t="s">
        <v>75</v>
      </c>
      <c r="B58" s="19">
        <v>1154.20688</v>
      </c>
      <c r="C58" s="19">
        <v>970.54250000000002</v>
      </c>
      <c r="D58" s="19">
        <v>45.058439999999997</v>
      </c>
      <c r="E58" s="19"/>
    </row>
    <row r="59" spans="1:5" x14ac:dyDescent="0.3">
      <c r="A59" s="21" t="s">
        <v>76</v>
      </c>
      <c r="B59" s="19">
        <v>312.5</v>
      </c>
      <c r="C59" s="19">
        <v>300</v>
      </c>
      <c r="D59" s="19"/>
      <c r="E59" s="19"/>
    </row>
    <row r="60" spans="1:5" x14ac:dyDescent="0.3">
      <c r="A60" s="21" t="s">
        <v>77</v>
      </c>
      <c r="B60" s="19">
        <v>60.29</v>
      </c>
      <c r="C60" s="19"/>
      <c r="D60" s="19"/>
      <c r="E60" s="19"/>
    </row>
    <row r="61" spans="1:5" x14ac:dyDescent="0.3">
      <c r="A61" s="21" t="s">
        <v>78</v>
      </c>
      <c r="B61" s="19">
        <v>372.36529999999999</v>
      </c>
      <c r="C61" s="19"/>
      <c r="D61" s="19"/>
      <c r="E61" s="19"/>
    </row>
    <row r="62" spans="1:5" x14ac:dyDescent="0.3">
      <c r="A62" s="21" t="s">
        <v>79</v>
      </c>
      <c r="B62" s="19">
        <v>19406.97</v>
      </c>
      <c r="C62" s="19">
        <v>12200</v>
      </c>
      <c r="D62" s="19">
        <v>6365</v>
      </c>
      <c r="E62" s="19"/>
    </row>
    <row r="63" spans="1:5" ht="27.6" x14ac:dyDescent="0.3">
      <c r="A63" s="21" t="s">
        <v>80</v>
      </c>
      <c r="B63" s="19">
        <v>203.08293</v>
      </c>
      <c r="C63" s="19">
        <v>119.96326999999999</v>
      </c>
      <c r="D63" s="19">
        <v>45.286110000000001</v>
      </c>
      <c r="E63" s="19"/>
    </row>
    <row r="64" spans="1:5" x14ac:dyDescent="0.3">
      <c r="A64" s="21" t="s">
        <v>81</v>
      </c>
      <c r="B64" s="19">
        <v>2000.18</v>
      </c>
      <c r="C64" s="19"/>
      <c r="D64" s="19"/>
      <c r="E64" s="19"/>
    </row>
    <row r="65" spans="1:5" x14ac:dyDescent="0.3">
      <c r="A65" s="21" t="s">
        <v>82</v>
      </c>
      <c r="B65" s="19">
        <v>41057.405250000003</v>
      </c>
      <c r="C65" s="19">
        <v>2550</v>
      </c>
      <c r="D65" s="19">
        <v>765.5</v>
      </c>
      <c r="E65" s="19">
        <v>40</v>
      </c>
    </row>
    <row r="66" spans="1:5" x14ac:dyDescent="0.3">
      <c r="A66" s="21" t="s">
        <v>83</v>
      </c>
      <c r="B66" s="19">
        <v>63416.512219999997</v>
      </c>
      <c r="C66" s="19">
        <v>13259.78882</v>
      </c>
      <c r="D66" s="19">
        <v>4643.0523999999996</v>
      </c>
      <c r="E66" s="19"/>
    </row>
    <row r="67" spans="1:5" x14ac:dyDescent="0.3">
      <c r="A67" s="21" t="s">
        <v>84</v>
      </c>
      <c r="B67" s="19">
        <v>2062.45838</v>
      </c>
      <c r="C67" s="19"/>
      <c r="D67" s="19"/>
      <c r="E67" s="19"/>
    </row>
    <row r="68" spans="1:5" x14ac:dyDescent="0.3">
      <c r="A68" s="21" t="s">
        <v>85</v>
      </c>
      <c r="B68" s="19">
        <v>2374.3609999999999</v>
      </c>
      <c r="C68" s="19">
        <v>300</v>
      </c>
      <c r="D68" s="19"/>
      <c r="E68" s="19"/>
    </row>
    <row r="69" spans="1:5" x14ac:dyDescent="0.3">
      <c r="A69" s="21" t="s">
        <v>86</v>
      </c>
      <c r="B69" s="19">
        <v>2135.6824999999999</v>
      </c>
      <c r="C69" s="19">
        <v>1638</v>
      </c>
      <c r="D69" s="19">
        <v>494.67599999999999</v>
      </c>
      <c r="E69" s="19"/>
    </row>
    <row r="70" spans="1:5" x14ac:dyDescent="0.3">
      <c r="A70" s="21" t="s">
        <v>87</v>
      </c>
      <c r="B70" s="19">
        <v>21791.590120000001</v>
      </c>
      <c r="C70" s="19">
        <v>2100</v>
      </c>
      <c r="D70" s="19">
        <v>550</v>
      </c>
      <c r="E70" s="19"/>
    </row>
    <row r="71" spans="1:5" x14ac:dyDescent="0.3">
      <c r="A71" s="21" t="s">
        <v>88</v>
      </c>
      <c r="B71" s="19">
        <v>1983.4896000000001</v>
      </c>
      <c r="C71" s="19">
        <v>825.01199999999994</v>
      </c>
      <c r="D71" s="19">
        <v>235</v>
      </c>
      <c r="E71" s="19"/>
    </row>
    <row r="72" spans="1:5" x14ac:dyDescent="0.3">
      <c r="A72" s="21" t="s">
        <v>89</v>
      </c>
      <c r="B72" s="19">
        <v>186.56700000000001</v>
      </c>
      <c r="C72" s="19">
        <v>176.56700000000001</v>
      </c>
      <c r="D72" s="19"/>
      <c r="E72" s="19"/>
    </row>
    <row r="73" spans="1:5" x14ac:dyDescent="0.3">
      <c r="A73" s="21" t="s">
        <v>90</v>
      </c>
      <c r="B73" s="19">
        <v>170</v>
      </c>
      <c r="C73" s="19">
        <v>100</v>
      </c>
      <c r="D73" s="19"/>
      <c r="E73" s="19"/>
    </row>
    <row r="74" spans="1:5" ht="27.6" x14ac:dyDescent="0.3">
      <c r="A74" s="21" t="s">
        <v>91</v>
      </c>
      <c r="B74" s="19">
        <v>1212.9073100000001</v>
      </c>
      <c r="C74" s="19">
        <v>785.16417999999999</v>
      </c>
      <c r="D74" s="19">
        <v>192.04472999999999</v>
      </c>
      <c r="E74" s="19"/>
    </row>
    <row r="75" spans="1:5" x14ac:dyDescent="0.3">
      <c r="A75" s="23" t="s">
        <v>92</v>
      </c>
      <c r="B75" s="20">
        <v>1978426.7636200001</v>
      </c>
      <c r="C75" s="20">
        <v>187758.51844000001</v>
      </c>
      <c r="D75" s="20">
        <v>66588.882769999997</v>
      </c>
      <c r="E75" s="20">
        <v>601492.24155000004</v>
      </c>
    </row>
  </sheetData>
  <mergeCells count="31">
    <mergeCell ref="A26:D26"/>
    <mergeCell ref="A27:D27"/>
    <mergeCell ref="A28:D28"/>
    <mergeCell ref="A29:D29"/>
    <mergeCell ref="A30:D30"/>
    <mergeCell ref="A21:D21"/>
    <mergeCell ref="A22:D22"/>
    <mergeCell ref="A23:D23"/>
    <mergeCell ref="A24:D24"/>
    <mergeCell ref="A25:D25"/>
    <mergeCell ref="A16:D16"/>
    <mergeCell ref="A17:D17"/>
    <mergeCell ref="A18:D18"/>
    <mergeCell ref="A19:D19"/>
    <mergeCell ref="A20:D20"/>
    <mergeCell ref="A1:E1"/>
    <mergeCell ref="A2:E2"/>
    <mergeCell ref="A5:D5"/>
    <mergeCell ref="A31:D31"/>
    <mergeCell ref="A33:A34"/>
    <mergeCell ref="B33:B34"/>
    <mergeCell ref="C33:E33"/>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view="pageBreakPreview" zoomScaleNormal="100" zoomScaleSheetLayoutView="100" workbookViewId="0">
      <selection activeCell="B27" sqref="B27"/>
    </sheetView>
  </sheetViews>
  <sheetFormatPr defaultRowHeight="14.4" x14ac:dyDescent="0.3"/>
  <cols>
    <col min="1" max="1" width="38.33203125" customWidth="1"/>
    <col min="2" max="2" width="13.109375" customWidth="1"/>
    <col min="3" max="3" width="13.21875" customWidth="1"/>
    <col min="4" max="4" width="13.109375" customWidth="1"/>
    <col min="5" max="5" width="13.33203125" customWidth="1"/>
    <col min="6" max="6" width="13.109375" customWidth="1"/>
    <col min="7" max="7" width="13.21875" customWidth="1"/>
    <col min="8" max="8" width="13.109375" customWidth="1"/>
    <col min="9" max="9" width="13" customWidth="1"/>
    <col min="10" max="10" width="12.6640625" customWidth="1"/>
    <col min="11" max="11" width="11" customWidth="1"/>
    <col min="12" max="12" width="13.21875" customWidth="1"/>
    <col min="13" max="13" width="12.88671875" customWidth="1"/>
    <col min="14" max="14" width="13.5546875" customWidth="1"/>
    <col min="15" max="15" width="13" customWidth="1"/>
    <col min="16" max="16" width="10.21875" customWidth="1"/>
  </cols>
  <sheetData>
    <row r="1" spans="1:20" s="29" customFormat="1" ht="15.6" x14ac:dyDescent="0.3">
      <c r="A1" s="43" t="s">
        <v>51</v>
      </c>
      <c r="C1" s="30" t="s">
        <v>13</v>
      </c>
    </row>
    <row r="2" spans="1:20" x14ac:dyDescent="0.3">
      <c r="A2" s="38" t="str">
        <f>TEXT(EndData2,"[$-FC19]ДД.ММ.ГГГ")</f>
        <v>06.06.2019</v>
      </c>
      <c r="B2" s="38">
        <f>A2+1</f>
        <v>43623</v>
      </c>
      <c r="C2" s="44" t="str">
        <f>TEXT(B2,"[$-FC19]ДД.ММ.ГГГ")</f>
        <v>07.06.2019</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27" x14ac:dyDescent="0.3">
      <c r="A4" s="25" t="s">
        <v>31</v>
      </c>
      <c r="B4" s="40">
        <v>100</v>
      </c>
      <c r="C4" s="40">
        <v>150</v>
      </c>
      <c r="D4" s="40"/>
      <c r="E4" s="40"/>
      <c r="F4" s="40"/>
      <c r="G4" s="40"/>
      <c r="H4" s="40"/>
      <c r="I4" s="40"/>
      <c r="J4" s="40"/>
      <c r="K4" s="40"/>
      <c r="L4" s="40"/>
      <c r="M4" s="40"/>
      <c r="N4" s="40"/>
      <c r="O4" s="40"/>
      <c r="P4" s="26">
        <v>250</v>
      </c>
      <c r="Q4" s="27"/>
      <c r="R4" s="27"/>
      <c r="S4" s="27"/>
      <c r="T4" s="27"/>
    </row>
    <row r="5" spans="1:20" ht="106.2" x14ac:dyDescent="0.3">
      <c r="A5" s="25" t="s">
        <v>32</v>
      </c>
      <c r="B5" s="40">
        <v>79.599999999999994</v>
      </c>
      <c r="C5" s="40"/>
      <c r="D5" s="40">
        <v>4664.1011399999998</v>
      </c>
      <c r="E5" s="40">
        <v>3269.2307700000001</v>
      </c>
      <c r="F5" s="40">
        <v>498.96</v>
      </c>
      <c r="G5" s="40">
        <v>3588.1449299999999</v>
      </c>
      <c r="H5" s="40"/>
      <c r="I5" s="40">
        <v>270</v>
      </c>
      <c r="J5" s="40"/>
      <c r="K5" s="40"/>
      <c r="L5" s="40"/>
      <c r="M5" s="40"/>
      <c r="N5" s="40"/>
      <c r="O5" s="40"/>
      <c r="P5" s="26">
        <v>12370.036840000001</v>
      </c>
      <c r="Q5" s="27"/>
      <c r="R5" s="27"/>
      <c r="S5" s="27"/>
      <c r="T5" s="27"/>
    </row>
    <row r="6" spans="1:20" ht="40.200000000000003" x14ac:dyDescent="0.3">
      <c r="A6" s="25" t="s">
        <v>33</v>
      </c>
      <c r="B6" s="40"/>
      <c r="C6" s="40">
        <v>68874.102469999998</v>
      </c>
      <c r="D6" s="40"/>
      <c r="E6" s="40"/>
      <c r="F6" s="40"/>
      <c r="G6" s="40"/>
      <c r="H6" s="40"/>
      <c r="I6" s="40"/>
      <c r="J6" s="40"/>
      <c r="K6" s="40"/>
      <c r="L6" s="40"/>
      <c r="M6" s="40"/>
      <c r="N6" s="40"/>
      <c r="O6" s="40"/>
      <c r="P6" s="26">
        <v>68874.102469999998</v>
      </c>
      <c r="Q6" s="27"/>
      <c r="R6" s="27"/>
      <c r="S6" s="27"/>
      <c r="T6" s="27"/>
    </row>
    <row r="7" spans="1:20" ht="79.8" x14ac:dyDescent="0.3">
      <c r="A7" s="25" t="s">
        <v>34</v>
      </c>
      <c r="B7" s="40">
        <v>127.15</v>
      </c>
      <c r="C7" s="40"/>
      <c r="D7" s="40"/>
      <c r="E7" s="40"/>
      <c r="F7" s="40"/>
      <c r="G7" s="40"/>
      <c r="H7" s="40"/>
      <c r="I7" s="40"/>
      <c r="J7" s="40"/>
      <c r="K7" s="40"/>
      <c r="L7" s="40"/>
      <c r="M7" s="40"/>
      <c r="N7" s="40"/>
      <c r="O7" s="40"/>
      <c r="P7" s="26">
        <v>127.15</v>
      </c>
      <c r="Q7" s="27"/>
      <c r="R7" s="27"/>
      <c r="S7" s="27"/>
      <c r="T7" s="27"/>
    </row>
    <row r="8" spans="1:20" ht="53.4" x14ac:dyDescent="0.3">
      <c r="A8" s="25" t="s">
        <v>35</v>
      </c>
      <c r="B8" s="40">
        <v>640</v>
      </c>
      <c r="C8" s="40">
        <v>390</v>
      </c>
      <c r="D8" s="40">
        <v>300</v>
      </c>
      <c r="E8" s="40">
        <v>155</v>
      </c>
      <c r="F8" s="40">
        <v>76.8</v>
      </c>
      <c r="G8" s="40">
        <v>310</v>
      </c>
      <c r="H8" s="40">
        <v>87.067490000000006</v>
      </c>
      <c r="I8" s="40">
        <v>16</v>
      </c>
      <c r="J8" s="40">
        <v>158.29300000000001</v>
      </c>
      <c r="K8" s="40"/>
      <c r="L8" s="40">
        <v>60</v>
      </c>
      <c r="M8" s="40">
        <v>158</v>
      </c>
      <c r="N8" s="40">
        <v>76.411000000000001</v>
      </c>
      <c r="O8" s="40">
        <v>72.46208</v>
      </c>
      <c r="P8" s="26">
        <v>2500.0335700000001</v>
      </c>
      <c r="Q8" s="27"/>
      <c r="R8" s="27"/>
      <c r="S8" s="27"/>
      <c r="T8" s="27"/>
    </row>
    <row r="9" spans="1:20" ht="79.8" x14ac:dyDescent="0.3">
      <c r="A9" s="25" t="s">
        <v>36</v>
      </c>
      <c r="B9" s="40">
        <v>1393.2</v>
      </c>
      <c r="C9" s="40">
        <v>1013.684</v>
      </c>
      <c r="D9" s="40">
        <v>170</v>
      </c>
      <c r="E9" s="40">
        <v>185</v>
      </c>
      <c r="F9" s="40"/>
      <c r="G9" s="40">
        <v>143</v>
      </c>
      <c r="H9" s="40">
        <v>88.78631</v>
      </c>
      <c r="I9" s="40">
        <v>70</v>
      </c>
      <c r="J9" s="40">
        <v>431.98700000000002</v>
      </c>
      <c r="K9" s="40">
        <v>78.977000000000004</v>
      </c>
      <c r="L9" s="40">
        <v>132</v>
      </c>
      <c r="M9" s="40">
        <v>175.68</v>
      </c>
      <c r="N9" s="40">
        <v>172.755</v>
      </c>
      <c r="O9" s="40">
        <v>130.20533</v>
      </c>
      <c r="P9" s="26">
        <v>4185.2746399999996</v>
      </c>
      <c r="Q9" s="27"/>
      <c r="R9" s="27"/>
      <c r="S9" s="27"/>
      <c r="T9" s="27"/>
    </row>
    <row r="10" spans="1:20" ht="79.8" x14ac:dyDescent="0.3">
      <c r="A10" s="25" t="s">
        <v>37</v>
      </c>
      <c r="B10" s="40"/>
      <c r="C10" s="40">
        <v>269.92333000000002</v>
      </c>
      <c r="D10" s="40"/>
      <c r="E10" s="40"/>
      <c r="F10" s="40"/>
      <c r="G10" s="40">
        <v>27.754999999999999</v>
      </c>
      <c r="H10" s="40"/>
      <c r="I10" s="40"/>
      <c r="J10" s="40">
        <v>55.502040000000001</v>
      </c>
      <c r="K10" s="40"/>
      <c r="L10" s="40"/>
      <c r="M10" s="40">
        <v>12.333780000000001</v>
      </c>
      <c r="N10" s="40"/>
      <c r="O10" s="40"/>
      <c r="P10" s="26">
        <v>365.51414999999997</v>
      </c>
      <c r="Q10" s="27"/>
      <c r="R10" s="27"/>
      <c r="S10" s="27"/>
      <c r="T10" s="27"/>
    </row>
    <row r="11" spans="1:20" ht="317.39999999999998" x14ac:dyDescent="0.3">
      <c r="A11" s="25" t="s">
        <v>38</v>
      </c>
      <c r="B11" s="40">
        <v>24040</v>
      </c>
      <c r="C11" s="40">
        <v>13266.68231</v>
      </c>
      <c r="D11" s="40">
        <v>2680</v>
      </c>
      <c r="E11" s="40">
        <v>2000</v>
      </c>
      <c r="F11" s="40">
        <v>350</v>
      </c>
      <c r="G11" s="40">
        <v>3235.3</v>
      </c>
      <c r="H11" s="40">
        <v>1158.12787</v>
      </c>
      <c r="I11" s="40">
        <v>111.5</v>
      </c>
      <c r="J11" s="40">
        <v>4800</v>
      </c>
      <c r="K11" s="40">
        <v>1633.3320000000001</v>
      </c>
      <c r="L11" s="40">
        <v>2510</v>
      </c>
      <c r="M11" s="40">
        <v>1700</v>
      </c>
      <c r="N11" s="40">
        <v>1570</v>
      </c>
      <c r="O11" s="40">
        <v>1400</v>
      </c>
      <c r="P11" s="26">
        <v>60454.942179999998</v>
      </c>
      <c r="Q11" s="27"/>
      <c r="R11" s="27"/>
      <c r="S11" s="27"/>
      <c r="T11" s="27"/>
    </row>
    <row r="12" spans="1:20" ht="159" x14ac:dyDescent="0.3">
      <c r="A12" s="25" t="s">
        <v>39</v>
      </c>
      <c r="B12" s="40">
        <v>160308.01081000001</v>
      </c>
      <c r="C12" s="40">
        <v>78700</v>
      </c>
      <c r="D12" s="40">
        <v>26810.857220000002</v>
      </c>
      <c r="E12" s="40">
        <v>21610</v>
      </c>
      <c r="F12" s="40">
        <v>17660</v>
      </c>
      <c r="G12" s="40">
        <v>16265.18</v>
      </c>
      <c r="H12" s="40">
        <v>12311</v>
      </c>
      <c r="I12" s="40">
        <v>3000</v>
      </c>
      <c r="J12" s="40">
        <v>23998</v>
      </c>
      <c r="K12" s="40">
        <v>7762.5680000000002</v>
      </c>
      <c r="L12" s="40">
        <v>25000</v>
      </c>
      <c r="M12" s="40">
        <v>10604.72</v>
      </c>
      <c r="N12" s="40">
        <v>21267.89</v>
      </c>
      <c r="O12" s="40">
        <v>18560.626939999998</v>
      </c>
      <c r="P12" s="26">
        <v>443858.85297000001</v>
      </c>
      <c r="Q12" s="27"/>
      <c r="R12" s="27"/>
      <c r="S12" s="27"/>
      <c r="T12" s="27"/>
    </row>
    <row r="13" spans="1:20" ht="93" x14ac:dyDescent="0.3">
      <c r="A13" s="25" t="s">
        <v>40</v>
      </c>
      <c r="B13" s="40">
        <v>6970</v>
      </c>
      <c r="C13" s="40">
        <v>4261.5749999999998</v>
      </c>
      <c r="D13" s="40"/>
      <c r="E13" s="40"/>
      <c r="F13" s="40"/>
      <c r="G13" s="40">
        <v>83</v>
      </c>
      <c r="H13" s="40"/>
      <c r="I13" s="40"/>
      <c r="J13" s="40"/>
      <c r="K13" s="40"/>
      <c r="L13" s="40"/>
      <c r="M13" s="40"/>
      <c r="N13" s="40">
        <v>603.97230000000002</v>
      </c>
      <c r="O13" s="40"/>
      <c r="P13" s="26">
        <v>11918.5473</v>
      </c>
      <c r="Q13" s="27"/>
      <c r="R13" s="27"/>
      <c r="S13" s="27"/>
      <c r="T13" s="27"/>
    </row>
    <row r="14" spans="1:20" ht="132.6" x14ac:dyDescent="0.3">
      <c r="A14" s="25" t="s">
        <v>41</v>
      </c>
      <c r="B14" s="40">
        <v>2.9975000000000001</v>
      </c>
      <c r="C14" s="40">
        <v>18.538959999999999</v>
      </c>
      <c r="D14" s="40"/>
      <c r="E14" s="40"/>
      <c r="F14" s="40"/>
      <c r="G14" s="40"/>
      <c r="H14" s="40">
        <v>3.7250000000000001</v>
      </c>
      <c r="I14" s="40"/>
      <c r="J14" s="40">
        <v>7.4489999999999998</v>
      </c>
      <c r="K14" s="40">
        <v>4.0101599999999999</v>
      </c>
      <c r="L14" s="40"/>
      <c r="M14" s="40">
        <v>5.7</v>
      </c>
      <c r="N14" s="40"/>
      <c r="O14" s="40"/>
      <c r="P14" s="26">
        <v>42.42062</v>
      </c>
      <c r="Q14" s="27"/>
      <c r="R14" s="27"/>
      <c r="S14" s="27"/>
      <c r="T14" s="27"/>
    </row>
    <row r="15" spans="1:20" ht="119.4" x14ac:dyDescent="0.3">
      <c r="A15" s="25" t="s">
        <v>42</v>
      </c>
      <c r="B15" s="40">
        <v>9110</v>
      </c>
      <c r="C15" s="40">
        <v>2838.01</v>
      </c>
      <c r="D15" s="40">
        <v>400</v>
      </c>
      <c r="E15" s="40">
        <v>200</v>
      </c>
      <c r="F15" s="40">
        <v>76.599999999999994</v>
      </c>
      <c r="G15" s="40">
        <v>358</v>
      </c>
      <c r="H15" s="40">
        <v>76.343999999999994</v>
      </c>
      <c r="I15" s="40">
        <v>23</v>
      </c>
      <c r="J15" s="40">
        <v>1227.9000000000001</v>
      </c>
      <c r="K15" s="40">
        <v>321.22500000000002</v>
      </c>
      <c r="L15" s="40">
        <v>800</v>
      </c>
      <c r="M15" s="40">
        <v>286</v>
      </c>
      <c r="N15" s="40">
        <v>530</v>
      </c>
      <c r="O15" s="40">
        <v>384.92633000000001</v>
      </c>
      <c r="P15" s="26">
        <v>16632.00533</v>
      </c>
      <c r="Q15" s="27"/>
      <c r="R15" s="27"/>
      <c r="S15" s="27"/>
      <c r="T15" s="27"/>
    </row>
    <row r="16" spans="1:20" ht="119.4" x14ac:dyDescent="0.3">
      <c r="A16" s="25" t="s">
        <v>43</v>
      </c>
      <c r="B16" s="40">
        <v>177311.67775999999</v>
      </c>
      <c r="C16" s="40">
        <v>61114.872000000003</v>
      </c>
      <c r="D16" s="40">
        <v>13679.107</v>
      </c>
      <c r="E16" s="40">
        <v>10500</v>
      </c>
      <c r="F16" s="40">
        <v>3450</v>
      </c>
      <c r="G16" s="40">
        <v>7156.6</v>
      </c>
      <c r="H16" s="40">
        <v>3141.0830000000001</v>
      </c>
      <c r="I16" s="40">
        <v>1373.5</v>
      </c>
      <c r="J16" s="40">
        <v>28627.599999999999</v>
      </c>
      <c r="K16" s="40"/>
      <c r="L16" s="40">
        <v>6000</v>
      </c>
      <c r="M16" s="40">
        <v>5585.5</v>
      </c>
      <c r="N16" s="40">
        <v>4700</v>
      </c>
      <c r="O16" s="40">
        <v>6009.58</v>
      </c>
      <c r="P16" s="26">
        <v>328649.51976</v>
      </c>
      <c r="Q16" s="27"/>
      <c r="R16" s="27"/>
      <c r="S16" s="27"/>
      <c r="T16" s="27"/>
    </row>
    <row r="17" spans="1:20" ht="66.599999999999994" x14ac:dyDescent="0.3">
      <c r="A17" s="25" t="s">
        <v>44</v>
      </c>
      <c r="B17" s="40">
        <v>2539.9913999999999</v>
      </c>
      <c r="C17" s="40">
        <v>4626.25</v>
      </c>
      <c r="D17" s="40">
        <v>2531.5</v>
      </c>
      <c r="E17" s="40">
        <v>1973.1</v>
      </c>
      <c r="F17" s="40"/>
      <c r="G17" s="40">
        <v>3100</v>
      </c>
      <c r="H17" s="40">
        <v>68.038570000000007</v>
      </c>
      <c r="I17" s="40">
        <v>22</v>
      </c>
      <c r="J17" s="40">
        <v>1437.00289</v>
      </c>
      <c r="K17" s="40">
        <v>494.5</v>
      </c>
      <c r="L17" s="40">
        <v>100</v>
      </c>
      <c r="M17" s="40">
        <v>544.38</v>
      </c>
      <c r="N17" s="40">
        <v>1449.9969799999999</v>
      </c>
      <c r="O17" s="40">
        <v>1314.3820000000001</v>
      </c>
      <c r="P17" s="26">
        <v>20201.14184</v>
      </c>
      <c r="Q17" s="27"/>
      <c r="R17" s="27"/>
      <c r="S17" s="27"/>
      <c r="T17" s="27"/>
    </row>
    <row r="18" spans="1:20" ht="93" x14ac:dyDescent="0.3">
      <c r="A18" s="25" t="s">
        <v>45</v>
      </c>
      <c r="B18" s="40">
        <v>1535.6514299999999</v>
      </c>
      <c r="C18" s="40">
        <v>184.86500000000001</v>
      </c>
      <c r="D18" s="40">
        <v>281</v>
      </c>
      <c r="E18" s="40">
        <v>240</v>
      </c>
      <c r="F18" s="40">
        <v>148</v>
      </c>
      <c r="G18" s="40">
        <v>15.96</v>
      </c>
      <c r="H18" s="40">
        <v>60</v>
      </c>
      <c r="I18" s="40">
        <v>12</v>
      </c>
      <c r="J18" s="40">
        <v>1085</v>
      </c>
      <c r="K18" s="40"/>
      <c r="L18" s="40">
        <v>150</v>
      </c>
      <c r="M18" s="40"/>
      <c r="N18" s="40">
        <v>71.021000000000001</v>
      </c>
      <c r="O18" s="40"/>
      <c r="P18" s="26">
        <v>3783.4974299999999</v>
      </c>
      <c r="Q18" s="27"/>
      <c r="R18" s="27"/>
      <c r="S18" s="27"/>
      <c r="T18" s="27"/>
    </row>
    <row r="19" spans="1:20" ht="66.599999999999994" x14ac:dyDescent="0.3">
      <c r="A19" s="25" t="s">
        <v>46</v>
      </c>
      <c r="B19" s="40"/>
      <c r="C19" s="40">
        <v>1421.75</v>
      </c>
      <c r="D19" s="40">
        <v>108.691</v>
      </c>
      <c r="E19" s="40"/>
      <c r="F19" s="40"/>
      <c r="G19" s="40">
        <v>160</v>
      </c>
      <c r="H19" s="40"/>
      <c r="I19" s="40"/>
      <c r="J19" s="40">
        <v>96</v>
      </c>
      <c r="K19" s="40"/>
      <c r="L19" s="40">
        <v>106.05800000000001</v>
      </c>
      <c r="M19" s="40"/>
      <c r="N19" s="40"/>
      <c r="O19" s="40"/>
      <c r="P19" s="26">
        <v>1892.499</v>
      </c>
      <c r="Q19" s="27"/>
      <c r="R19" s="27"/>
      <c r="S19" s="27"/>
      <c r="T19" s="27"/>
    </row>
    <row r="20" spans="1:20" ht="79.8" x14ac:dyDescent="0.3">
      <c r="A20" s="25" t="s">
        <v>47</v>
      </c>
      <c r="B20" s="40">
        <v>12666.09323</v>
      </c>
      <c r="C20" s="40"/>
      <c r="D20" s="40"/>
      <c r="E20" s="40"/>
      <c r="F20" s="40"/>
      <c r="G20" s="40"/>
      <c r="H20" s="40"/>
      <c r="I20" s="40"/>
      <c r="J20" s="40">
        <v>1935.12</v>
      </c>
      <c r="K20" s="40"/>
      <c r="L20" s="40"/>
      <c r="M20" s="40"/>
      <c r="N20" s="40"/>
      <c r="O20" s="40"/>
      <c r="P20" s="26">
        <v>14601.213229999999</v>
      </c>
      <c r="Q20" s="27"/>
      <c r="R20" s="27"/>
      <c r="S20" s="27"/>
      <c r="T20" s="27"/>
    </row>
    <row r="21" spans="1:20" ht="159" x14ac:dyDescent="0.3">
      <c r="A21" s="25" t="s">
        <v>48</v>
      </c>
      <c r="B21" s="40">
        <v>325.5</v>
      </c>
      <c r="C21" s="40">
        <v>239.5</v>
      </c>
      <c r="D21" s="40"/>
      <c r="E21" s="40"/>
      <c r="F21" s="40"/>
      <c r="G21" s="40"/>
      <c r="H21" s="40"/>
      <c r="I21" s="40"/>
      <c r="J21" s="40">
        <v>29.167000000000002</v>
      </c>
      <c r="K21" s="40"/>
      <c r="L21" s="40"/>
      <c r="M21" s="40"/>
      <c r="N21" s="40"/>
      <c r="O21" s="40"/>
      <c r="P21" s="26">
        <v>594.16700000000003</v>
      </c>
      <c r="Q21" s="27"/>
      <c r="R21" s="27"/>
      <c r="S21" s="27"/>
      <c r="T21" s="27"/>
    </row>
    <row r="22" spans="1:20" ht="53.4" x14ac:dyDescent="0.3">
      <c r="A22" s="25" t="s">
        <v>49</v>
      </c>
      <c r="B22" s="40">
        <v>17461.826980000002</v>
      </c>
      <c r="C22" s="40"/>
      <c r="D22" s="40"/>
      <c r="E22" s="40"/>
      <c r="F22" s="40"/>
      <c r="G22" s="40"/>
      <c r="H22" s="40"/>
      <c r="I22" s="40"/>
      <c r="J22" s="40"/>
      <c r="K22" s="40"/>
      <c r="L22" s="40"/>
      <c r="M22" s="40"/>
      <c r="N22" s="40"/>
      <c r="O22" s="40"/>
      <c r="P22" s="26">
        <v>17461.826980000002</v>
      </c>
      <c r="Q22" s="27"/>
      <c r="R22" s="27"/>
      <c r="S22" s="27"/>
      <c r="T22" s="27"/>
    </row>
    <row r="23" spans="1:20" x14ac:dyDescent="0.3">
      <c r="A23" s="33" t="s">
        <v>50</v>
      </c>
      <c r="B23" s="41">
        <v>414611.69910999999</v>
      </c>
      <c r="C23" s="41">
        <v>237369.75307000001</v>
      </c>
      <c r="D23" s="41">
        <v>51625.256359999999</v>
      </c>
      <c r="E23" s="41">
        <v>40132.33077</v>
      </c>
      <c r="F23" s="41">
        <v>22260.36</v>
      </c>
      <c r="G23" s="41">
        <v>34442.93993</v>
      </c>
      <c r="H23" s="41">
        <v>16994.17224</v>
      </c>
      <c r="I23" s="41">
        <v>4898</v>
      </c>
      <c r="J23" s="41">
        <v>63889.020929999999</v>
      </c>
      <c r="K23" s="41">
        <v>10294.612160000001</v>
      </c>
      <c r="L23" s="41">
        <v>34858.057999999997</v>
      </c>
      <c r="M23" s="41">
        <v>19072.31378</v>
      </c>
      <c r="N23" s="41">
        <v>30442.046279999999</v>
      </c>
      <c r="O23" s="41">
        <v>27872.182680000002</v>
      </c>
      <c r="P23" s="26">
        <v>1008762.74531</v>
      </c>
      <c r="Q23" s="34"/>
      <c r="R23" s="34"/>
      <c r="S23" s="34"/>
      <c r="T23" s="34"/>
    </row>
    <row r="25" spans="1:20" x14ac:dyDescent="0.3">
      <c r="A25" s="37" t="s">
        <v>30</v>
      </c>
      <c r="B25" s="36">
        <f>Учреждения!B75+'Муниципальные районы'!P23</f>
        <v>2987189.50893</v>
      </c>
    </row>
    <row r="26" spans="1:20" ht="32.25" customHeight="1" x14ac:dyDescent="0.3">
      <c r="A26" s="37" t="str">
        <f>CONCATENATE("Остатки бюджетных средств на ",C2,"г.")</f>
        <v>Остатки бюджетных средств на 07.06.2019г.</v>
      </c>
      <c r="B26" s="36">
        <v>2354561.5</v>
      </c>
    </row>
  </sheetData>
  <pageMargins left="0.23622047244094491" right="0.23622047244094491" top="0.74803149606299213" bottom="0.74803149606299213" header="0.31496062992125984" footer="0.31496062992125984"/>
  <pageSetup paperSize="9" scale="62"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2019-06-12T23:22:20Z</dcterms:modified>
</cp:coreProperties>
</file>