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Учреждения!$32:$33</definedName>
    <definedName name="_xlnm.Print_Area" localSheetId="1">'Муниципальные районы'!$A$1:$P$11</definedName>
    <definedName name="_xlnm.Print_Area" localSheetId="0">Учреждения!$A$1:$E$73</definedName>
  </definedNames>
  <calcPr calcId="162913" refMode="R1C1"/>
</workbook>
</file>

<file path=xl/calcChain.xml><?xml version="1.0" encoding="utf-8"?>
<calcChain xmlns="http://schemas.openxmlformats.org/spreadsheetml/2006/main">
  <c r="E30" i="1" l="1"/>
  <c r="E8" i="1" s="1"/>
  <c r="E9" i="1"/>
  <c r="E21" i="1"/>
  <c r="E20" i="1"/>
  <c r="E29" i="1"/>
  <c r="E19" i="1"/>
  <c r="E18" i="1"/>
  <c r="E11" i="1"/>
  <c r="E10" i="1"/>
  <c r="E28" i="1"/>
  <c r="E27" i="1"/>
  <c r="E26" i="1"/>
  <c r="E25" i="1"/>
  <c r="E15" i="1"/>
  <c r="E24" i="1"/>
  <c r="E23" i="1"/>
  <c r="E22" i="1"/>
  <c r="E17" i="1"/>
  <c r="E16" i="1"/>
  <c r="E14" i="1"/>
  <c r="E13" i="1"/>
  <c r="E12" i="1"/>
  <c r="B9" i="2"/>
  <c r="A2" i="2" l="1"/>
  <c r="B2" i="2" s="1"/>
  <c r="C2" i="2" s="1"/>
  <c r="A10" i="2" s="1"/>
  <c r="H1" i="1" l="1"/>
  <c r="A5" i="1" s="1"/>
  <c r="H2" i="1"/>
  <c r="G1" i="1"/>
  <c r="G2" i="1"/>
  <c r="A2" i="1" l="1"/>
</calcChain>
</file>

<file path=xl/sharedStrings.xml><?xml version="1.0" encoding="utf-8"?>
<sst xmlns="http://schemas.openxmlformats.org/spreadsheetml/2006/main" count="96" uniqueCount="95">
  <si>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</si>
  <si>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</si>
  <si>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</si>
  <si>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</si>
  <si>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</si>
  <si>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</si>
  <si>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</si>
  <si>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</si>
  <si>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</si>
  <si>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</si>
  <si>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</si>
  <si>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</si>
  <si>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</si>
  <si>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</si>
  <si>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</si>
  <si>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</si>
  <si>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</si>
  <si>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</si>
  <si>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</si>
  <si>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</si>
  <si>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</si>
  <si>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</si>
  <si>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</si>
  <si>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</si>
  <si>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</si>
  <si>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</si>
  <si>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</si>
  <si>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</si>
  <si>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</si>
  <si>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</si>
  <si>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</si>
  <si>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</si>
  <si>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Инвестиционной  программы Камчатского края</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</si>
  <si>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</si>
  <si>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Всего:</t>
  </si>
  <si>
    <t>30.05.2019</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</si>
  <si>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</si>
  <si>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</si>
  <si>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</si>
  <si>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</si>
  <si>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</si>
  <si>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</si>
  <si>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</si>
  <si>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</si>
  <si>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</si>
  <si>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</si>
  <si>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</si>
  <si>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</si>
  <si>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</si>
  <si>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</si>
  <si>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</si>
  <si>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</si>
  <si>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</si>
  <si>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</si>
  <si>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</si>
  <si>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</si>
  <si>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</si>
  <si>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</si>
  <si>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</si>
  <si>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</si>
  <si>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</si>
  <si>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</si>
  <si>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</si>
  <si>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</si>
  <si>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</si>
  <si>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</si>
  <si>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</si>
  <si>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</si>
  <si>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</si>
  <si>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</si>
  <si>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</si>
  <si>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</si>
  <si>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</si>
  <si>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</si>
  <si>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24.05.2019</t>
  </si>
  <si>
    <t>Единая субвенция бюджетам субъектов Российской Федерации и бюджету г. Байконура</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</si>
  <si>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</si>
  <si>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 xml:space="preserve">Субсидии бюджетам субъектов Российской Федерации на реализацию мероприятий по обеспечению жильем молодых семей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</si>
  <si>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</si>
  <si>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</si>
  <si>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</si>
  <si>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</si>
  <si>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</si>
  <si>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</si>
  <si>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</si>
  <si>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</si>
  <si>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</si>
  <si>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</si>
  <si>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</si>
  <si>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</si>
  <si>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</si>
  <si>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</si>
  <si>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</si>
  <si>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</si>
  <si>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 xml:space="preserve">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</si>
</sst>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view="pageBreakPreview" zoomScaleNormal="100" zoomScaleSheetLayoutView="100" workbookViewId="0">
      <selection activeCell="E31" sqref="E31"/>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74</v>
      </c>
      <c r="G1" s="32" t="str">
        <f>TEXT(F1,"[$-FC19]ДД ММММ")</f>
        <v>24 мая</v>
      </c>
      <c r="H1" s="32" t="str">
        <f>TEXT(F1,"[$-FC19]ДД.ММ.ГГГ \г")</f>
        <v>24.05.2019 г</v>
      </c>
    </row>
    <row r="2" spans="1:9" ht="15.6" x14ac:dyDescent="0.3">
      <c r="A2" s="45" t="str">
        <f>CONCATENATE("с ",G1," по ",G2,"ода")</f>
        <v>с 24 мая по 30 мая 2019 года</v>
      </c>
      <c r="B2" s="45"/>
      <c r="C2" s="45"/>
      <c r="D2" s="45"/>
      <c r="E2" s="45"/>
      <c r="F2" s="31" t="s">
        <v>35</v>
      </c>
      <c r="G2" s="32" t="str">
        <f>TEXT(F2,"[$-FC19]ДД ММММ ГГГ \г")</f>
        <v>30 мая 2019 г</v>
      </c>
      <c r="H2" s="32" t="str">
        <f>TEXT(F2,"[$-FC19]ДД.ММ.ГГГ \г")</f>
        <v>30.05.2019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24.05.2019 г.</v>
      </c>
      <c r="B5" s="47"/>
      <c r="C5" s="47"/>
      <c r="D5" s="48"/>
      <c r="E5" s="8">
        <v>1085793.7</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E30-E9</f>
        <v>1386406.8508800003</v>
      </c>
    </row>
    <row r="9" spans="1:9" x14ac:dyDescent="0.3">
      <c r="A9" s="57" t="s">
        <v>4</v>
      </c>
      <c r="B9" s="56"/>
      <c r="C9" s="56"/>
      <c r="D9" s="56"/>
      <c r="E9" s="14">
        <f>SUM(E10:E29)</f>
        <v>298800</v>
      </c>
    </row>
    <row r="10" spans="1:9" x14ac:dyDescent="0.3">
      <c r="A10" s="57" t="s">
        <v>75</v>
      </c>
      <c r="B10" s="56"/>
      <c r="C10" s="56"/>
      <c r="D10" s="56"/>
      <c r="E10" s="14">
        <f>756.2+3302.6+678.2</f>
        <v>4737</v>
      </c>
    </row>
    <row r="11" spans="1:9" ht="28.8" customHeight="1" x14ac:dyDescent="0.3">
      <c r="A11" s="57" t="s">
        <v>76</v>
      </c>
      <c r="B11" s="56"/>
      <c r="C11" s="56"/>
      <c r="D11" s="56"/>
      <c r="E11" s="14">
        <f>56465.1+44997.3+80385.3</f>
        <v>181847.7</v>
      </c>
    </row>
    <row r="12" spans="1:9" x14ac:dyDescent="0.3">
      <c r="A12" s="57" t="s">
        <v>77</v>
      </c>
      <c r="B12" s="56"/>
      <c r="C12" s="56"/>
      <c r="D12" s="56"/>
      <c r="E12" s="14">
        <f>7851</f>
        <v>7851</v>
      </c>
    </row>
    <row r="13" spans="1:9" ht="27.6" customHeight="1" x14ac:dyDescent="0.3">
      <c r="A13" s="57" t="s">
        <v>78</v>
      </c>
      <c r="B13" s="56"/>
      <c r="C13" s="56"/>
      <c r="D13" s="56"/>
      <c r="E13" s="14">
        <f>28</f>
        <v>28</v>
      </c>
    </row>
    <row r="14" spans="1:9" ht="42.6" customHeight="1" x14ac:dyDescent="0.3">
      <c r="A14" s="57" t="s">
        <v>79</v>
      </c>
      <c r="B14" s="56"/>
      <c r="C14" s="56"/>
      <c r="D14" s="56"/>
      <c r="E14" s="14">
        <f>5055</f>
        <v>5055</v>
      </c>
    </row>
    <row r="15" spans="1:9" ht="58.2" customHeight="1" x14ac:dyDescent="0.3">
      <c r="A15" s="57" t="s">
        <v>80</v>
      </c>
      <c r="B15" s="56"/>
      <c r="C15" s="56"/>
      <c r="D15" s="56"/>
      <c r="E15" s="14">
        <f>357.1+667.2</f>
        <v>1024.3000000000002</v>
      </c>
    </row>
    <row r="16" spans="1:9" ht="27.6" customHeight="1" x14ac:dyDescent="0.3">
      <c r="A16" s="57" t="s">
        <v>81</v>
      </c>
      <c r="B16" s="56"/>
      <c r="C16" s="56"/>
      <c r="D16" s="56"/>
      <c r="E16" s="14">
        <f>535.4</f>
        <v>535.4</v>
      </c>
    </row>
    <row r="17" spans="1:5" ht="28.8" customHeight="1" x14ac:dyDescent="0.3">
      <c r="A17" s="57" t="s">
        <v>82</v>
      </c>
      <c r="B17" s="56"/>
      <c r="C17" s="56"/>
      <c r="D17" s="56"/>
      <c r="E17" s="14">
        <f>295.5</f>
        <v>295.5</v>
      </c>
    </row>
    <row r="18" spans="1:5" ht="28.2" customHeight="1" x14ac:dyDescent="0.3">
      <c r="A18" s="57" t="s">
        <v>83</v>
      </c>
      <c r="B18" s="56"/>
      <c r="C18" s="56"/>
      <c r="D18" s="56"/>
      <c r="E18" s="14">
        <f>2496.6+220.1+493.7</f>
        <v>3210.3999999999996</v>
      </c>
    </row>
    <row r="19" spans="1:5" ht="29.4" customHeight="1" x14ac:dyDescent="0.3">
      <c r="A19" s="57" t="s">
        <v>84</v>
      </c>
      <c r="B19" s="56"/>
      <c r="C19" s="56"/>
      <c r="D19" s="56"/>
      <c r="E19" s="14">
        <f>75.8+35.2+7.6</f>
        <v>118.6</v>
      </c>
    </row>
    <row r="20" spans="1:5" ht="30" customHeight="1" x14ac:dyDescent="0.3">
      <c r="A20" s="57" t="s">
        <v>85</v>
      </c>
      <c r="B20" s="56"/>
      <c r="C20" s="56"/>
      <c r="D20" s="56"/>
      <c r="E20" s="14">
        <f>674.6+303.2</f>
        <v>977.8</v>
      </c>
    </row>
    <row r="21" spans="1:5" ht="27" customHeight="1" x14ac:dyDescent="0.3">
      <c r="A21" s="57" t="s">
        <v>86</v>
      </c>
      <c r="B21" s="56"/>
      <c r="C21" s="56"/>
      <c r="D21" s="56"/>
      <c r="E21" s="14">
        <f>144+2217.2+732.7</f>
        <v>3093.8999999999996</v>
      </c>
    </row>
    <row r="22" spans="1:5" ht="28.8" customHeight="1" x14ac:dyDescent="0.3">
      <c r="A22" s="57" t="s">
        <v>87</v>
      </c>
      <c r="B22" s="56"/>
      <c r="C22" s="56"/>
      <c r="D22" s="56"/>
      <c r="E22" s="14">
        <f>33.2</f>
        <v>33.200000000000003</v>
      </c>
    </row>
    <row r="23" spans="1:5" ht="28.8" customHeight="1" x14ac:dyDescent="0.3">
      <c r="A23" s="57" t="s">
        <v>88</v>
      </c>
      <c r="B23" s="56"/>
      <c r="C23" s="56"/>
      <c r="D23" s="56"/>
      <c r="E23" s="14">
        <f>4053.1</f>
        <v>4053.1</v>
      </c>
    </row>
    <row r="24" spans="1:5" ht="27" customHeight="1" x14ac:dyDescent="0.3">
      <c r="A24" s="57" t="s">
        <v>89</v>
      </c>
      <c r="B24" s="56"/>
      <c r="C24" s="56"/>
      <c r="D24" s="56"/>
      <c r="E24" s="14">
        <f>5878.4</f>
        <v>5878.4</v>
      </c>
    </row>
    <row r="25" spans="1:5" ht="29.4" customHeight="1" x14ac:dyDescent="0.3">
      <c r="A25" s="57" t="s">
        <v>90</v>
      </c>
      <c r="B25" s="56"/>
      <c r="C25" s="56"/>
      <c r="D25" s="56"/>
      <c r="E25" s="14">
        <f>139.3</f>
        <v>139.30000000000001</v>
      </c>
    </row>
    <row r="26" spans="1:5" ht="47.4" customHeight="1" x14ac:dyDescent="0.3">
      <c r="A26" s="57" t="s">
        <v>91</v>
      </c>
      <c r="B26" s="56"/>
      <c r="C26" s="56"/>
      <c r="D26" s="56"/>
      <c r="E26" s="14">
        <f>13.1</f>
        <v>13.1</v>
      </c>
    </row>
    <row r="27" spans="1:5" ht="27.6" customHeight="1" x14ac:dyDescent="0.3">
      <c r="A27" s="57" t="s">
        <v>92</v>
      </c>
      <c r="B27" s="56"/>
      <c r="C27" s="56"/>
      <c r="D27" s="56"/>
      <c r="E27" s="14">
        <f>15938.9</f>
        <v>15938.9</v>
      </c>
    </row>
    <row r="28" spans="1:5" ht="27.6" customHeight="1" x14ac:dyDescent="0.3">
      <c r="A28" s="57" t="s">
        <v>93</v>
      </c>
      <c r="B28" s="56"/>
      <c r="C28" s="56"/>
      <c r="D28" s="56"/>
      <c r="E28" s="14">
        <f>766</f>
        <v>766</v>
      </c>
    </row>
    <row r="29" spans="1:5" ht="29.4" customHeight="1" x14ac:dyDescent="0.3">
      <c r="A29" s="57" t="s">
        <v>94</v>
      </c>
      <c r="B29" s="56"/>
      <c r="C29" s="56"/>
      <c r="D29" s="56"/>
      <c r="E29" s="14">
        <f>63203.4</f>
        <v>63203.4</v>
      </c>
    </row>
    <row r="30" spans="1:5" x14ac:dyDescent="0.3">
      <c r="A30" s="49" t="s">
        <v>5</v>
      </c>
      <c r="B30" s="50"/>
      <c r="C30" s="50"/>
      <c r="D30" s="50"/>
      <c r="E30" s="13">
        <f>'Муниципальные районы'!B10-Учреждения!E5+'Муниципальные районы'!B9</f>
        <v>1685206.8508800003</v>
      </c>
    </row>
    <row r="31" spans="1:5" x14ac:dyDescent="0.3">
      <c r="A31" s="15"/>
      <c r="B31" s="16"/>
      <c r="C31" s="16"/>
      <c r="D31" s="6"/>
      <c r="E31" s="17"/>
    </row>
    <row r="32" spans="1:5" x14ac:dyDescent="0.3">
      <c r="A32" s="51" t="s">
        <v>14</v>
      </c>
      <c r="B32" s="53" t="s">
        <v>6</v>
      </c>
      <c r="C32" s="54" t="s">
        <v>7</v>
      </c>
      <c r="D32" s="54"/>
      <c r="E32" s="54"/>
    </row>
    <row r="33" spans="1:5" ht="82.8" x14ac:dyDescent="0.3">
      <c r="A33" s="52"/>
      <c r="B33" s="53"/>
      <c r="C33" s="18" t="s">
        <v>8</v>
      </c>
      <c r="D33" s="18" t="s">
        <v>9</v>
      </c>
      <c r="E33" s="18" t="s">
        <v>10</v>
      </c>
    </row>
    <row r="34" spans="1:5" x14ac:dyDescent="0.3">
      <c r="A34" s="21" t="s">
        <v>36</v>
      </c>
      <c r="B34" s="19">
        <v>708.50242000000003</v>
      </c>
      <c r="C34" s="19">
        <v>245.82782</v>
      </c>
      <c r="D34" s="19">
        <v>25.2501</v>
      </c>
      <c r="E34" s="19"/>
    </row>
    <row r="35" spans="1:5" x14ac:dyDescent="0.3">
      <c r="A35" s="21" t="s">
        <v>37</v>
      </c>
      <c r="B35" s="19">
        <v>827</v>
      </c>
      <c r="C35" s="19">
        <v>500</v>
      </c>
      <c r="D35" s="19">
        <v>227</v>
      </c>
      <c r="E35" s="19"/>
    </row>
    <row r="36" spans="1:5" x14ac:dyDescent="0.3">
      <c r="A36" s="21" t="s">
        <v>38</v>
      </c>
      <c r="B36" s="19">
        <v>9205.1605</v>
      </c>
      <c r="C36" s="19">
        <v>6856</v>
      </c>
      <c r="D36" s="19">
        <v>422.05201</v>
      </c>
      <c r="E36" s="19"/>
    </row>
    <row r="37" spans="1:5" ht="27.6" x14ac:dyDescent="0.3">
      <c r="A37" s="21" t="s">
        <v>39</v>
      </c>
      <c r="B37" s="19">
        <v>15901.643700000001</v>
      </c>
      <c r="C37" s="19">
        <v>760.72816</v>
      </c>
      <c r="D37" s="19"/>
      <c r="E37" s="19">
        <v>3724.91</v>
      </c>
    </row>
    <row r="38" spans="1:5" x14ac:dyDescent="0.3">
      <c r="A38" s="21" t="s">
        <v>40</v>
      </c>
      <c r="B38" s="19">
        <v>687.49360000000001</v>
      </c>
      <c r="C38" s="19"/>
      <c r="D38" s="19"/>
      <c r="E38" s="19"/>
    </row>
    <row r="39" spans="1:5" x14ac:dyDescent="0.3">
      <c r="A39" s="21" t="s">
        <v>41</v>
      </c>
      <c r="B39" s="19">
        <v>108.45099999999999</v>
      </c>
      <c r="C39" s="19"/>
      <c r="D39" s="19"/>
      <c r="E39" s="19"/>
    </row>
    <row r="40" spans="1:5" ht="27.6" x14ac:dyDescent="0.3">
      <c r="A40" s="21" t="s">
        <v>42</v>
      </c>
      <c r="B40" s="19">
        <v>40278.179239999998</v>
      </c>
      <c r="C40" s="19">
        <v>2060.17</v>
      </c>
      <c r="D40" s="19">
        <v>850</v>
      </c>
      <c r="E40" s="19">
        <v>8602.3080000000009</v>
      </c>
    </row>
    <row r="41" spans="1:5" x14ac:dyDescent="0.3">
      <c r="A41" s="21" t="s">
        <v>43</v>
      </c>
      <c r="B41" s="19">
        <v>5221</v>
      </c>
      <c r="C41" s="19">
        <v>3450</v>
      </c>
      <c r="D41" s="19">
        <v>1672.6</v>
      </c>
      <c r="E41" s="19"/>
    </row>
    <row r="42" spans="1:5" x14ac:dyDescent="0.3">
      <c r="A42" s="21" t="s">
        <v>44</v>
      </c>
      <c r="B42" s="19">
        <v>84889.934890000004</v>
      </c>
      <c r="C42" s="19"/>
      <c r="D42" s="19"/>
      <c r="E42" s="19"/>
    </row>
    <row r="43" spans="1:5" x14ac:dyDescent="0.3">
      <c r="A43" s="21" t="s">
        <v>45</v>
      </c>
      <c r="B43" s="19">
        <v>4580.1889799999999</v>
      </c>
      <c r="C43" s="19">
        <v>4257.5679099999998</v>
      </c>
      <c r="D43" s="19">
        <v>1902.29655</v>
      </c>
      <c r="E43" s="19"/>
    </row>
    <row r="44" spans="1:5" x14ac:dyDescent="0.3">
      <c r="A44" s="21" t="s">
        <v>46</v>
      </c>
      <c r="B44" s="19">
        <v>18057.37629</v>
      </c>
      <c r="C44" s="19">
        <v>-1293.52873</v>
      </c>
      <c r="D44" s="19">
        <v>649.55032000000006</v>
      </c>
      <c r="E44" s="19">
        <v>3766.4395599999998</v>
      </c>
    </row>
    <row r="45" spans="1:5" x14ac:dyDescent="0.3">
      <c r="A45" s="21" t="s">
        <v>47</v>
      </c>
      <c r="B45" s="19">
        <v>5809.2639600000002</v>
      </c>
      <c r="C45" s="19">
        <v>4628.7095799999997</v>
      </c>
      <c r="D45" s="19">
        <v>1673.10401</v>
      </c>
      <c r="E45" s="19">
        <v>-1929.5640800000001</v>
      </c>
    </row>
    <row r="46" spans="1:5" x14ac:dyDescent="0.3">
      <c r="A46" s="21" t="s">
        <v>48</v>
      </c>
      <c r="B46" s="19">
        <v>137</v>
      </c>
      <c r="C46" s="19"/>
      <c r="D46" s="19"/>
      <c r="E46" s="19"/>
    </row>
    <row r="47" spans="1:5" ht="27.6" x14ac:dyDescent="0.3">
      <c r="A47" s="21" t="s">
        <v>49</v>
      </c>
      <c r="B47" s="19">
        <v>1932.1526699999999</v>
      </c>
      <c r="C47" s="19">
        <v>1100</v>
      </c>
      <c r="D47" s="19"/>
      <c r="E47" s="19">
        <v>3.3</v>
      </c>
    </row>
    <row r="48" spans="1:5" x14ac:dyDescent="0.3">
      <c r="A48" s="21" t="s">
        <v>50</v>
      </c>
      <c r="B48" s="19">
        <v>7876.4539400000003</v>
      </c>
      <c r="C48" s="19">
        <v>2400</v>
      </c>
      <c r="D48" s="19">
        <v>1000</v>
      </c>
      <c r="E48" s="19"/>
    </row>
    <row r="49" spans="1:5" ht="27.6" x14ac:dyDescent="0.3">
      <c r="A49" s="21" t="s">
        <v>51</v>
      </c>
      <c r="B49" s="19">
        <v>5486.5129999999999</v>
      </c>
      <c r="C49" s="19">
        <v>3711.663</v>
      </c>
      <c r="D49" s="19">
        <v>1449.1</v>
      </c>
      <c r="E49" s="19">
        <v>225</v>
      </c>
    </row>
    <row r="50" spans="1:5" x14ac:dyDescent="0.3">
      <c r="A50" s="21" t="s">
        <v>52</v>
      </c>
      <c r="B50" s="19">
        <v>109.94499999999999</v>
      </c>
      <c r="C50" s="19"/>
      <c r="D50" s="19"/>
      <c r="E50" s="19"/>
    </row>
    <row r="51" spans="1:5" x14ac:dyDescent="0.3">
      <c r="A51" s="21" t="s">
        <v>53</v>
      </c>
      <c r="B51" s="19">
        <v>17107.589049999999</v>
      </c>
      <c r="C51" s="19">
        <v>9504.9380500000007</v>
      </c>
      <c r="D51" s="19">
        <v>4600</v>
      </c>
      <c r="E51" s="19"/>
    </row>
    <row r="52" spans="1:5" x14ac:dyDescent="0.3">
      <c r="A52" s="21" t="s">
        <v>54</v>
      </c>
      <c r="B52" s="19">
        <v>150</v>
      </c>
      <c r="C52" s="19"/>
      <c r="D52" s="19"/>
      <c r="E52" s="19"/>
    </row>
    <row r="53" spans="1:5" x14ac:dyDescent="0.3">
      <c r="A53" s="21" t="s">
        <v>55</v>
      </c>
      <c r="B53" s="19">
        <v>675.33456000000001</v>
      </c>
      <c r="C53" s="19">
        <v>640</v>
      </c>
      <c r="D53" s="19"/>
      <c r="E53" s="19"/>
    </row>
    <row r="54" spans="1:5" x14ac:dyDescent="0.3">
      <c r="A54" s="21" t="s">
        <v>56</v>
      </c>
      <c r="B54" s="19">
        <v>1430.18</v>
      </c>
      <c r="C54" s="19">
        <v>900</v>
      </c>
      <c r="D54" s="19">
        <v>500</v>
      </c>
      <c r="E54" s="19"/>
    </row>
    <row r="55" spans="1:5" x14ac:dyDescent="0.3">
      <c r="A55" s="21" t="s">
        <v>57</v>
      </c>
      <c r="B55" s="19">
        <v>2553</v>
      </c>
      <c r="C55" s="19">
        <v>1341</v>
      </c>
      <c r="D55" s="19">
        <v>1212</v>
      </c>
      <c r="E55" s="19"/>
    </row>
    <row r="56" spans="1:5" x14ac:dyDescent="0.3">
      <c r="A56" s="21" t="s">
        <v>58</v>
      </c>
      <c r="B56" s="19">
        <v>1123.06999</v>
      </c>
      <c r="C56" s="19">
        <v>670</v>
      </c>
      <c r="D56" s="19">
        <v>329.80696999999998</v>
      </c>
      <c r="E56" s="19"/>
    </row>
    <row r="57" spans="1:5" x14ac:dyDescent="0.3">
      <c r="A57" s="21" t="s">
        <v>59</v>
      </c>
      <c r="B57" s="19">
        <v>1026.8</v>
      </c>
      <c r="C57" s="19">
        <v>650</v>
      </c>
      <c r="D57" s="19">
        <v>322</v>
      </c>
      <c r="E57" s="19"/>
    </row>
    <row r="58" spans="1:5" x14ac:dyDescent="0.3">
      <c r="A58" s="21" t="s">
        <v>60</v>
      </c>
      <c r="B58" s="19">
        <v>2835.7372999999998</v>
      </c>
      <c r="C58" s="19">
        <v>2131.6319699999999</v>
      </c>
      <c r="D58" s="19">
        <v>704.10532999999998</v>
      </c>
      <c r="E58" s="19"/>
    </row>
    <row r="59" spans="1:5" x14ac:dyDescent="0.3">
      <c r="A59" s="21" t="s">
        <v>61</v>
      </c>
      <c r="B59" s="19">
        <v>678696.80599000002</v>
      </c>
      <c r="C59" s="19">
        <v>4163</v>
      </c>
      <c r="D59" s="19"/>
      <c r="E59" s="19"/>
    </row>
    <row r="60" spans="1:5" x14ac:dyDescent="0.3">
      <c r="A60" s="21" t="s">
        <v>62</v>
      </c>
      <c r="B60" s="19">
        <v>4827.84</v>
      </c>
      <c r="C60" s="19">
        <v>3080</v>
      </c>
      <c r="D60" s="19">
        <v>1097.6500000000001</v>
      </c>
      <c r="E60" s="19"/>
    </row>
    <row r="61" spans="1:5" x14ac:dyDescent="0.3">
      <c r="A61" s="21" t="s">
        <v>63</v>
      </c>
      <c r="B61" s="19">
        <v>-1500</v>
      </c>
      <c r="C61" s="19"/>
      <c r="D61" s="19"/>
      <c r="E61" s="19"/>
    </row>
    <row r="62" spans="1:5" x14ac:dyDescent="0.3">
      <c r="A62" s="21" t="s">
        <v>64</v>
      </c>
      <c r="B62" s="19">
        <v>1034.3764100000001</v>
      </c>
      <c r="C62" s="19">
        <v>634.81560000000002</v>
      </c>
      <c r="D62" s="19">
        <v>12.13836</v>
      </c>
      <c r="E62" s="19"/>
    </row>
    <row r="63" spans="1:5" x14ac:dyDescent="0.3">
      <c r="A63" s="21" t="s">
        <v>65</v>
      </c>
      <c r="B63" s="19">
        <v>2342.16498</v>
      </c>
      <c r="C63" s="19">
        <v>1008.1799</v>
      </c>
      <c r="D63" s="19"/>
      <c r="E63" s="19"/>
    </row>
    <row r="64" spans="1:5" x14ac:dyDescent="0.3">
      <c r="A64" s="21" t="s">
        <v>66</v>
      </c>
      <c r="B64" s="19">
        <v>1421.8889999999999</v>
      </c>
      <c r="C64" s="19">
        <v>880</v>
      </c>
      <c r="D64" s="19">
        <v>336.529</v>
      </c>
      <c r="E64" s="19"/>
    </row>
    <row r="65" spans="1:5" x14ac:dyDescent="0.3">
      <c r="A65" s="21" t="s">
        <v>67</v>
      </c>
      <c r="B65" s="19">
        <v>67.995999999999995</v>
      </c>
      <c r="C65" s="19"/>
      <c r="D65" s="19"/>
      <c r="E65" s="19"/>
    </row>
    <row r="66" spans="1:5" x14ac:dyDescent="0.3">
      <c r="A66" s="21" t="s">
        <v>68</v>
      </c>
      <c r="B66" s="19">
        <v>51007.03</v>
      </c>
      <c r="C66" s="19"/>
      <c r="D66" s="19"/>
      <c r="E66" s="19"/>
    </row>
    <row r="67" spans="1:5" x14ac:dyDescent="0.3">
      <c r="A67" s="21" t="s">
        <v>69</v>
      </c>
      <c r="B67" s="19">
        <v>7.95</v>
      </c>
      <c r="C67" s="19"/>
      <c r="D67" s="19"/>
      <c r="E67" s="19"/>
    </row>
    <row r="68" spans="1:5" x14ac:dyDescent="0.3">
      <c r="A68" s="21" t="s">
        <v>70</v>
      </c>
      <c r="B68" s="19">
        <v>352.42851000000002</v>
      </c>
      <c r="C68" s="19">
        <v>149.21138999999999</v>
      </c>
      <c r="D68" s="19">
        <v>77.076840000000004</v>
      </c>
      <c r="E68" s="19"/>
    </row>
    <row r="69" spans="1:5" x14ac:dyDescent="0.3">
      <c r="A69" s="21" t="s">
        <v>71</v>
      </c>
      <c r="B69" s="19">
        <v>484</v>
      </c>
      <c r="C69" s="19">
        <v>200</v>
      </c>
      <c r="D69" s="19">
        <v>200</v>
      </c>
      <c r="E69" s="19"/>
    </row>
    <row r="70" spans="1:5" ht="27.6" x14ac:dyDescent="0.3">
      <c r="A70" s="21" t="s">
        <v>72</v>
      </c>
      <c r="B70" s="19">
        <v>4318.3330400000004</v>
      </c>
      <c r="C70" s="19">
        <v>2812.8775000000001</v>
      </c>
      <c r="D70" s="19">
        <v>1497.7855400000001</v>
      </c>
      <c r="E70" s="19"/>
    </row>
    <row r="71" spans="1:5" x14ac:dyDescent="0.3">
      <c r="A71" s="23" t="s">
        <v>73</v>
      </c>
      <c r="B71" s="20">
        <v>971778.78402000002</v>
      </c>
      <c r="C71" s="20">
        <v>57442.792150000001</v>
      </c>
      <c r="D71" s="20">
        <v>20760.045030000001</v>
      </c>
      <c r="E71" s="20">
        <v>14392.393480000001</v>
      </c>
    </row>
  </sheetData>
  <mergeCells count="30">
    <mergeCell ref="A26:D26"/>
    <mergeCell ref="A27:D27"/>
    <mergeCell ref="A28:D28"/>
    <mergeCell ref="A29:D29"/>
    <mergeCell ref="A21:D21"/>
    <mergeCell ref="A22:D22"/>
    <mergeCell ref="A23:D23"/>
    <mergeCell ref="A24:D24"/>
    <mergeCell ref="A25:D25"/>
    <mergeCell ref="A16:D16"/>
    <mergeCell ref="A17:D17"/>
    <mergeCell ref="A18:D18"/>
    <mergeCell ref="A19:D19"/>
    <mergeCell ref="A20:D20"/>
    <mergeCell ref="A1:E1"/>
    <mergeCell ref="A2:E2"/>
    <mergeCell ref="A5:D5"/>
    <mergeCell ref="A30:D30"/>
    <mergeCell ref="A32:A33"/>
    <mergeCell ref="B32:B33"/>
    <mergeCell ref="C32:E32"/>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view="pageBreakPreview" zoomScaleNormal="100" zoomScaleSheetLayoutView="100" workbookViewId="0">
      <selection activeCell="B11" sqref="B11"/>
    </sheetView>
  </sheetViews>
  <sheetFormatPr defaultRowHeight="14.4" x14ac:dyDescent="0.3"/>
  <cols>
    <col min="1" max="1" width="34.33203125" customWidth="1"/>
    <col min="2" max="2" width="13.109375" customWidth="1"/>
    <col min="3" max="3" width="13.88671875" customWidth="1"/>
    <col min="4" max="4" width="14" customWidth="1"/>
    <col min="5" max="5" width="14.21875" customWidth="1"/>
    <col min="6" max="7" width="13.44140625" customWidth="1"/>
    <col min="8" max="8" width="13.88671875" customWidth="1"/>
    <col min="9" max="9" width="13" customWidth="1"/>
    <col min="10" max="10" width="12.6640625" customWidth="1"/>
    <col min="11" max="11" width="11" customWidth="1"/>
    <col min="12" max="12" width="13.44140625" customWidth="1"/>
    <col min="13" max="13" width="13" customWidth="1"/>
    <col min="14" max="14" width="13.44140625" customWidth="1"/>
    <col min="15" max="15" width="13.5546875" customWidth="1"/>
    <col min="16" max="16" width="10.33203125" customWidth="1"/>
  </cols>
  <sheetData>
    <row r="1" spans="1:20" s="29" customFormat="1" ht="15.6" x14ac:dyDescent="0.3">
      <c r="A1" s="43" t="s">
        <v>35</v>
      </c>
      <c r="C1" s="30" t="s">
        <v>13</v>
      </c>
    </row>
    <row r="2" spans="1:20" x14ac:dyDescent="0.3">
      <c r="A2" s="38" t="str">
        <f>TEXT(EndData2,"[$-FC19]ДД.ММ.ГГГ")</f>
        <v>30.05.2019</v>
      </c>
      <c r="B2" s="38">
        <f>A2+1</f>
        <v>43616</v>
      </c>
      <c r="C2" s="44" t="str">
        <f>TEXT(B2,"[$-FC19]ДД.ММ.ГГГ")</f>
        <v>31.05.2019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c r="K4" s="40"/>
      <c r="L4" s="40"/>
      <c r="M4" s="40"/>
      <c r="N4" s="40">
        <v>484</v>
      </c>
      <c r="O4" s="40"/>
      <c r="P4" s="26">
        <v>484</v>
      </c>
      <c r="Q4" s="27"/>
      <c r="R4" s="27"/>
      <c r="S4" s="27"/>
      <c r="T4" s="27"/>
    </row>
    <row r="5" spans="1:20" ht="40.200000000000003" x14ac:dyDescent="0.3">
      <c r="A5" s="25" t="s">
        <v>32</v>
      </c>
      <c r="B5" s="40"/>
      <c r="C5" s="40">
        <v>12800.44054</v>
      </c>
      <c r="D5" s="40"/>
      <c r="E5" s="40"/>
      <c r="F5" s="40"/>
      <c r="G5" s="40"/>
      <c r="H5" s="40"/>
      <c r="I5" s="40"/>
      <c r="J5" s="40"/>
      <c r="K5" s="40"/>
      <c r="L5" s="40"/>
      <c r="M5" s="40"/>
      <c r="N5" s="40"/>
      <c r="O5" s="40"/>
      <c r="P5" s="26">
        <v>12800.44054</v>
      </c>
      <c r="Q5" s="27"/>
      <c r="R5" s="27"/>
      <c r="S5" s="27"/>
      <c r="T5" s="27"/>
    </row>
    <row r="6" spans="1:20" ht="79.8" x14ac:dyDescent="0.3">
      <c r="A6" s="25" t="s">
        <v>33</v>
      </c>
      <c r="B6" s="40">
        <v>5910.5263199999999</v>
      </c>
      <c r="C6" s="40"/>
      <c r="D6" s="40"/>
      <c r="E6" s="40"/>
      <c r="F6" s="40"/>
      <c r="G6" s="40"/>
      <c r="H6" s="40"/>
      <c r="I6" s="40"/>
      <c r="J6" s="40"/>
      <c r="K6" s="40"/>
      <c r="L6" s="40"/>
      <c r="M6" s="40"/>
      <c r="N6" s="40"/>
      <c r="O6" s="40"/>
      <c r="P6" s="26">
        <v>5910.5263199999999</v>
      </c>
      <c r="Q6" s="27"/>
      <c r="R6" s="27"/>
      <c r="S6" s="27"/>
      <c r="T6" s="27"/>
    </row>
    <row r="7" spans="1:20" x14ac:dyDescent="0.3">
      <c r="A7" s="33" t="s">
        <v>34</v>
      </c>
      <c r="B7" s="41">
        <v>5910.5263199999999</v>
      </c>
      <c r="C7" s="41">
        <v>12800.44054</v>
      </c>
      <c r="D7" s="41"/>
      <c r="E7" s="41"/>
      <c r="F7" s="41"/>
      <c r="G7" s="41"/>
      <c r="H7" s="41"/>
      <c r="I7" s="41"/>
      <c r="J7" s="41"/>
      <c r="K7" s="41"/>
      <c r="L7" s="41"/>
      <c r="M7" s="41"/>
      <c r="N7" s="41">
        <v>484</v>
      </c>
      <c r="O7" s="41"/>
      <c r="P7" s="26">
        <v>19194.96686</v>
      </c>
      <c r="Q7" s="34"/>
      <c r="R7" s="34"/>
      <c r="S7" s="34"/>
      <c r="T7" s="34"/>
    </row>
    <row r="9" spans="1:20" x14ac:dyDescent="0.3">
      <c r="A9" s="37" t="s">
        <v>30</v>
      </c>
      <c r="B9" s="36">
        <f>Учреждения!B71+'Муниципальные районы'!P7</f>
        <v>990973.75088000007</v>
      </c>
    </row>
    <row r="10" spans="1:20" ht="32.25" customHeight="1" x14ac:dyDescent="0.3">
      <c r="A10" s="37" t="str">
        <f>CONCATENATE("Остатки бюджетных средств на ",C2,"г.")</f>
        <v>Остатки бюджетных средств на 31.05.2019г.</v>
      </c>
      <c r="B10" s="36">
        <v>1780026.8</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2019-06-05T02:43:29Z</dcterms:modified>
</cp:coreProperties>
</file>