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activeTab="1"/>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Учреждения!$33:$34</definedName>
    <definedName name="_xlnm.Print_Area" localSheetId="1">'Муниципальные районы'!$A$1:$P$18</definedName>
    <definedName name="_xlnm.Print_Area" localSheetId="0">Учреждения!$A$1:$E$71</definedName>
  </definedNames>
  <calcPr calcId="162913" refMode="R1C1"/>
</workbook>
</file>

<file path=xl/calcChain.xml><?xml version="1.0" encoding="utf-8"?>
<calcChain xmlns="http://schemas.openxmlformats.org/spreadsheetml/2006/main">
  <c r="B16" i="2" l="1"/>
  <c r="E31" i="1"/>
  <c r="E8" i="1" s="1"/>
  <c r="E9" i="1"/>
  <c r="E28" i="1"/>
  <c r="E29" i="1"/>
  <c r="E27" i="1"/>
  <c r="E26" i="1"/>
  <c r="E25" i="1"/>
  <c r="E13" i="1"/>
  <c r="E10" i="1"/>
  <c r="E12" i="1"/>
  <c r="E24" i="1"/>
  <c r="E23" i="1"/>
  <c r="E22" i="1"/>
  <c r="E20" i="1"/>
  <c r="E30" i="1"/>
  <c r="E17" i="1"/>
  <c r="E15" i="1"/>
  <c r="E21" i="1"/>
  <c r="E19" i="1"/>
  <c r="E18" i="1"/>
  <c r="E16" i="1"/>
  <c r="E14" i="1"/>
  <c r="E11" i="1"/>
  <c r="A2" i="2" l="1"/>
  <c r="B2" i="2" s="1"/>
  <c r="C2" i="2" s="1"/>
  <c r="A17" i="2" s="1"/>
  <c r="H1" i="1" l="1"/>
  <c r="A5" i="1" s="1"/>
  <c r="H2" i="1"/>
  <c r="G1" i="1"/>
  <c r="G2" i="1"/>
  <c r="A2" i="1" l="1"/>
</calcChain>
</file>

<file path=xl/sharedStrings.xml><?xml version="1.0" encoding="utf-8"?>
<sst xmlns="http://schemas.openxmlformats.org/spreadsheetml/2006/main" count="101" uniqueCount="100">
  <si>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</si>
  <si>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</si>
  <si>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</si>
  <si>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</si>
  <si>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</si>
  <si>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</si>
  <si>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</si>
  <si>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</si>
  <si>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</si>
  <si>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</si>
  <si>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</si>
  <si>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</si>
  <si>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</si>
  <si>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</si>
  <si>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</si>
  <si>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</si>
  <si>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</si>
  <si>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</si>
  <si>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</si>
  <si>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</si>
  <si>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</si>
  <si>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</si>
  <si>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</si>
  <si>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</si>
  <si>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</si>
  <si>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</si>
  <si>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</si>
  <si>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</si>
  <si>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</si>
  <si>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</si>
  <si>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</si>
  <si>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муниципальных районов (городских округов)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</si>
  <si>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</si>
  <si>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</si>
  <si>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</si>
  <si>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</si>
  <si>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</si>
  <si>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проживающим в Камчатском крае, по проезду на автомобильном транспорте общего пользования городского сообщения</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</si>
  <si>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</si>
  <si>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Выплата единовременного пособия при всех формах устройства детей, лишенных родительского попечения, в семью</t>
  </si>
  <si>
    <t>Осуществление переданных полномочий Российской Федерации на государственную регистрацию актов гражданского состояния</t>
  </si>
  <si>
    <t>Всего:</t>
  </si>
  <si>
    <t>23.05.2019</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</si>
  <si>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</si>
  <si>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</si>
  <si>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</si>
  <si>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</si>
  <si>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</si>
  <si>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</si>
  <si>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</si>
  <si>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</si>
  <si>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</si>
  <si>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</si>
  <si>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</si>
  <si>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</si>
  <si>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</si>
  <si>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</si>
  <si>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</si>
  <si>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</si>
  <si>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</si>
  <si>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</si>
  <si>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</si>
  <si>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</si>
  <si>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технического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</si>
  <si>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</si>
  <si>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</si>
  <si>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и торговли Камчатского края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</si>
  <si>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</si>
  <si>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</si>
  <si>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</si>
  <si>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</si>
  <si>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</si>
  <si>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</si>
  <si>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</si>
  <si>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</si>
  <si>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</si>
  <si>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Агентство записи актов гражданского состояния и архивного дела Камчатского края</t>
  </si>
  <si>
    <t>ИТОГО</t>
  </si>
  <si>
    <t>17.05.2019</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</si>
  <si>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</si>
  <si>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</si>
  <si>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Единая субвенция бюджетам субъектов Российской Федерации и бюджету г. Байконура</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</si>
  <si>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</si>
  <si>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Субсидии бюджетам субъектов Российской Федерации в целях развития паллиативной медицинской помощи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</si>
  <si>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</si>
  <si>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</si>
  <si>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</si>
  <si>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</si>
  <si>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</si>
  <si>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</si>
  <si>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</si>
  <si>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</si>
  <si>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(усыновлением) первого ребенка</t>
  </si>
  <si>
    <t>Межбюджетные трансферты, передаваемые бюджетам субъектов Российской Федерации на выплату региональной доплаты к пенсии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</si>
  <si>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</si>
  <si>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</si>
  <si>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Субвенции бюджетам субъектов Российской Федерации на осуществление отдельных полномочий в области лесных отношений</t>
  </si>
  <si>
    <t xml:space="preserve">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</si>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</sst>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BreakPreview" topLeftCell="A49" zoomScaleNormal="100" zoomScaleSheetLayoutView="100" workbookViewId="0">
      <selection activeCell="E6" sqref="E6"/>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78</v>
      </c>
      <c r="G1" s="32" t="str">
        <f>TEXT(F1,"[$-FC19]ДД ММММ")</f>
        <v>17 мая</v>
      </c>
      <c r="H1" s="32" t="str">
        <f>TEXT(F1,"[$-FC19]ДД.ММ.ГГГ \г")</f>
        <v>17.05.2019 г</v>
      </c>
    </row>
    <row r="2" spans="1:9" ht="15.6" x14ac:dyDescent="0.3">
      <c r="A2" s="45" t="str">
        <f>CONCATENATE("с ",G1," по ",G2,"ода")</f>
        <v>с 17 мая по 23 мая 2019 года</v>
      </c>
      <c r="B2" s="45"/>
      <c r="C2" s="45"/>
      <c r="D2" s="45"/>
      <c r="E2" s="45"/>
      <c r="F2" s="31" t="s">
        <v>42</v>
      </c>
      <c r="G2" s="32" t="str">
        <f>TEXT(F2,"[$-FC19]ДД ММММ ГГГ \г")</f>
        <v>23 мая 2019 г</v>
      </c>
      <c r="H2" s="32" t="str">
        <f>TEXT(F2,"[$-FC19]ДД.ММ.ГГГ \г")</f>
        <v>23.05.2019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17.05.2019 г.</v>
      </c>
      <c r="B5" s="47"/>
      <c r="C5" s="47"/>
      <c r="D5" s="48"/>
      <c r="E5" s="8">
        <v>1775873.8</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E31-E9</f>
        <v>354658.95978999976</v>
      </c>
    </row>
    <row r="9" spans="1:9" x14ac:dyDescent="0.3">
      <c r="A9" s="57" t="s">
        <v>4</v>
      </c>
      <c r="B9" s="56"/>
      <c r="C9" s="56"/>
      <c r="D9" s="56"/>
      <c r="E9" s="14">
        <f>SUM(E10:E30)</f>
        <v>181030.80000000005</v>
      </c>
    </row>
    <row r="10" spans="1:9" ht="28.2" customHeight="1" x14ac:dyDescent="0.3">
      <c r="A10" s="57" t="s">
        <v>79</v>
      </c>
      <c r="B10" s="56"/>
      <c r="C10" s="56"/>
      <c r="D10" s="56"/>
      <c r="E10" s="14">
        <f>187.5+190.8</f>
        <v>378.3</v>
      </c>
    </row>
    <row r="11" spans="1:9" ht="30.6" customHeight="1" x14ac:dyDescent="0.3">
      <c r="A11" s="57" t="s">
        <v>80</v>
      </c>
      <c r="B11" s="56"/>
      <c r="C11" s="56"/>
      <c r="D11" s="56"/>
      <c r="E11" s="14">
        <f>45878</f>
        <v>45878</v>
      </c>
    </row>
    <row r="12" spans="1:9" x14ac:dyDescent="0.3">
      <c r="A12" s="57" t="s">
        <v>81</v>
      </c>
      <c r="B12" s="56"/>
      <c r="C12" s="56"/>
      <c r="D12" s="56"/>
      <c r="E12" s="14">
        <f>124.9+2.4+85.5</f>
        <v>212.8</v>
      </c>
    </row>
    <row r="13" spans="1:9" ht="29.4" customHeight="1" x14ac:dyDescent="0.3">
      <c r="A13" s="57" t="s">
        <v>82</v>
      </c>
      <c r="B13" s="56"/>
      <c r="C13" s="56"/>
      <c r="D13" s="56"/>
      <c r="E13" s="14">
        <f>83.9+156.6+55.9</f>
        <v>296.39999999999998</v>
      </c>
    </row>
    <row r="14" spans="1:9" x14ac:dyDescent="0.3">
      <c r="A14" s="57" t="s">
        <v>83</v>
      </c>
      <c r="B14" s="56"/>
      <c r="C14" s="56"/>
      <c r="D14" s="56"/>
      <c r="E14" s="14">
        <f>18.8</f>
        <v>18.8</v>
      </c>
    </row>
    <row r="15" spans="1:9" ht="55.8" customHeight="1" x14ac:dyDescent="0.3">
      <c r="A15" s="57" t="s">
        <v>84</v>
      </c>
      <c r="B15" s="56"/>
      <c r="C15" s="56"/>
      <c r="D15" s="56"/>
      <c r="E15" s="14">
        <f>3362.8+3723.4</f>
        <v>7086.2000000000007</v>
      </c>
    </row>
    <row r="16" spans="1:9" ht="30.6" customHeight="1" x14ac:dyDescent="0.3">
      <c r="A16" s="57" t="s">
        <v>85</v>
      </c>
      <c r="B16" s="56"/>
      <c r="C16" s="56"/>
      <c r="D16" s="56"/>
      <c r="E16" s="14">
        <f>2011.2</f>
        <v>2011.2</v>
      </c>
    </row>
    <row r="17" spans="1:5" ht="29.4" customHeight="1" x14ac:dyDescent="0.3">
      <c r="A17" s="57" t="s">
        <v>86</v>
      </c>
      <c r="B17" s="56"/>
      <c r="C17" s="56"/>
      <c r="D17" s="56"/>
      <c r="E17" s="14">
        <f>4102+8769.2</f>
        <v>12871.2</v>
      </c>
    </row>
    <row r="18" spans="1:5" ht="29.4" customHeight="1" x14ac:dyDescent="0.3">
      <c r="A18" s="57" t="s">
        <v>87</v>
      </c>
      <c r="B18" s="56"/>
      <c r="C18" s="56"/>
      <c r="D18" s="56"/>
      <c r="E18" s="14">
        <f>364.5</f>
        <v>364.5</v>
      </c>
    </row>
    <row r="19" spans="1:5" ht="26.4" customHeight="1" x14ac:dyDescent="0.3">
      <c r="A19" s="57" t="s">
        <v>88</v>
      </c>
      <c r="B19" s="56"/>
      <c r="C19" s="56"/>
      <c r="D19" s="56"/>
      <c r="E19" s="14">
        <f>41.1</f>
        <v>41.1</v>
      </c>
    </row>
    <row r="20" spans="1:5" ht="29.4" customHeight="1" x14ac:dyDescent="0.3">
      <c r="A20" s="57" t="s">
        <v>89</v>
      </c>
      <c r="B20" s="56"/>
      <c r="C20" s="56"/>
      <c r="D20" s="56"/>
      <c r="E20" s="14">
        <f>1529.9+1413.4</f>
        <v>2943.3</v>
      </c>
    </row>
    <row r="21" spans="1:5" ht="43.2" customHeight="1" x14ac:dyDescent="0.3">
      <c r="A21" s="57" t="s">
        <v>90</v>
      </c>
      <c r="B21" s="56"/>
      <c r="C21" s="56"/>
      <c r="D21" s="56"/>
      <c r="E21" s="14">
        <f>36.7</f>
        <v>36.700000000000003</v>
      </c>
    </row>
    <row r="22" spans="1:5" ht="44.4" customHeight="1" x14ac:dyDescent="0.3">
      <c r="A22" s="57" t="s">
        <v>91</v>
      </c>
      <c r="B22" s="56"/>
      <c r="C22" s="56"/>
      <c r="D22" s="56"/>
      <c r="E22" s="14">
        <f>11280.2+136.3</f>
        <v>11416.5</v>
      </c>
    </row>
    <row r="23" spans="1:5" ht="28.8" customHeight="1" x14ac:dyDescent="0.3">
      <c r="A23" s="57" t="s">
        <v>92</v>
      </c>
      <c r="B23" s="56"/>
      <c r="C23" s="56"/>
      <c r="D23" s="56"/>
      <c r="E23" s="14">
        <f>10288.4+3458.1</f>
        <v>13746.5</v>
      </c>
    </row>
    <row r="24" spans="1:5" ht="28.2" customHeight="1" x14ac:dyDescent="0.3">
      <c r="A24" s="57" t="s">
        <v>93</v>
      </c>
      <c r="B24" s="56"/>
      <c r="C24" s="56"/>
      <c r="D24" s="56"/>
      <c r="E24" s="14">
        <f>8192.5+15181.3</f>
        <v>23373.8</v>
      </c>
    </row>
    <row r="25" spans="1:5" ht="28.2" customHeight="1" x14ac:dyDescent="0.3">
      <c r="A25" s="57" t="s">
        <v>94</v>
      </c>
      <c r="B25" s="56"/>
      <c r="C25" s="56"/>
      <c r="D25" s="56"/>
      <c r="E25" s="14">
        <f>474.1+355.9+643.8+1502.5</f>
        <v>2976.3</v>
      </c>
    </row>
    <row r="26" spans="1:5" ht="29.4" customHeight="1" x14ac:dyDescent="0.3">
      <c r="A26" s="57" t="s">
        <v>95</v>
      </c>
      <c r="B26" s="56"/>
      <c r="C26" s="56"/>
      <c r="D26" s="56"/>
      <c r="E26" s="14">
        <f>16.8+7.3</f>
        <v>24.1</v>
      </c>
    </row>
    <row r="27" spans="1:5" ht="26.4" customHeight="1" x14ac:dyDescent="0.3">
      <c r="A27" s="57" t="s">
        <v>96</v>
      </c>
      <c r="B27" s="56"/>
      <c r="C27" s="56"/>
      <c r="D27" s="56"/>
      <c r="E27" s="14">
        <f>57.1+1393.9+1.8+1175.7+276.7</f>
        <v>2905.2</v>
      </c>
    </row>
    <row r="28" spans="1:5" ht="43.8" customHeight="1" x14ac:dyDescent="0.3">
      <c r="A28" s="57" t="s">
        <v>99</v>
      </c>
      <c r="B28" s="56"/>
      <c r="C28" s="56"/>
      <c r="D28" s="56"/>
      <c r="E28" s="14">
        <f>9918.8+44219.8</f>
        <v>54138.600000000006</v>
      </c>
    </row>
    <row r="29" spans="1:5" ht="88.8" customHeight="1" x14ac:dyDescent="0.3">
      <c r="A29" s="57" t="s">
        <v>97</v>
      </c>
      <c r="B29" s="56"/>
      <c r="C29" s="56"/>
      <c r="D29" s="56"/>
      <c r="E29" s="14">
        <f>297.1</f>
        <v>297.10000000000002</v>
      </c>
    </row>
    <row r="30" spans="1:5" ht="31.2" customHeight="1" x14ac:dyDescent="0.3">
      <c r="A30" s="57" t="s">
        <v>98</v>
      </c>
      <c r="B30" s="56"/>
      <c r="C30" s="56"/>
      <c r="D30" s="56"/>
      <c r="E30" s="14">
        <f>14.2</f>
        <v>14.2</v>
      </c>
    </row>
    <row r="31" spans="1:5" x14ac:dyDescent="0.3">
      <c r="A31" s="49" t="s">
        <v>5</v>
      </c>
      <c r="B31" s="50"/>
      <c r="C31" s="50"/>
      <c r="D31" s="50"/>
      <c r="E31" s="13">
        <f>'Муниципальные районы'!B17-Учреждения!E5+'Муниципальные районы'!B16</f>
        <v>535689.75978999981</v>
      </c>
    </row>
    <row r="32" spans="1:5" x14ac:dyDescent="0.3">
      <c r="A32" s="15"/>
      <c r="B32" s="16"/>
      <c r="C32" s="16"/>
      <c r="D32" s="6"/>
      <c r="E32" s="17"/>
    </row>
    <row r="33" spans="1:5" x14ac:dyDescent="0.3">
      <c r="A33" s="51" t="s">
        <v>14</v>
      </c>
      <c r="B33" s="53" t="s">
        <v>6</v>
      </c>
      <c r="C33" s="54" t="s">
        <v>7</v>
      </c>
      <c r="D33" s="54"/>
      <c r="E33" s="54"/>
    </row>
    <row r="34" spans="1:5" ht="82.8" x14ac:dyDescent="0.3">
      <c r="A34" s="52"/>
      <c r="B34" s="53"/>
      <c r="C34" s="18" t="s">
        <v>8</v>
      </c>
      <c r="D34" s="18" t="s">
        <v>9</v>
      </c>
      <c r="E34" s="18" t="s">
        <v>10</v>
      </c>
    </row>
    <row r="35" spans="1:5" x14ac:dyDescent="0.3">
      <c r="A35" s="21" t="s">
        <v>43</v>
      </c>
      <c r="B35" s="19">
        <v>885.21703000000002</v>
      </c>
      <c r="C35" s="19">
        <v>144</v>
      </c>
      <c r="D35" s="19">
        <v>43.488</v>
      </c>
      <c r="E35" s="19"/>
    </row>
    <row r="36" spans="1:5" x14ac:dyDescent="0.3">
      <c r="A36" s="21" t="s">
        <v>44</v>
      </c>
      <c r="B36" s="19">
        <v>200</v>
      </c>
      <c r="C36" s="19"/>
      <c r="D36" s="19"/>
      <c r="E36" s="19"/>
    </row>
    <row r="37" spans="1:5" x14ac:dyDescent="0.3">
      <c r="A37" s="21" t="s">
        <v>45</v>
      </c>
      <c r="B37" s="19">
        <v>3834.34818</v>
      </c>
      <c r="C37" s="19"/>
      <c r="D37" s="19"/>
      <c r="E37" s="19"/>
    </row>
    <row r="38" spans="1:5" ht="27.6" x14ac:dyDescent="0.3">
      <c r="A38" s="21" t="s">
        <v>46</v>
      </c>
      <c r="B38" s="19">
        <v>1161.83664</v>
      </c>
      <c r="C38" s="19">
        <v>160</v>
      </c>
      <c r="D38" s="19"/>
      <c r="E38" s="19"/>
    </row>
    <row r="39" spans="1:5" x14ac:dyDescent="0.3">
      <c r="A39" s="21" t="s">
        <v>47</v>
      </c>
      <c r="B39" s="19">
        <v>538.44137000000001</v>
      </c>
      <c r="C39" s="19"/>
      <c r="D39" s="19"/>
      <c r="E39" s="19"/>
    </row>
    <row r="40" spans="1:5" x14ac:dyDescent="0.3">
      <c r="A40" s="21" t="s">
        <v>48</v>
      </c>
      <c r="B40" s="19">
        <v>1062.33</v>
      </c>
      <c r="C40" s="19">
        <v>1000</v>
      </c>
      <c r="D40" s="19"/>
      <c r="E40" s="19"/>
    </row>
    <row r="41" spans="1:5" ht="27.6" x14ac:dyDescent="0.3">
      <c r="A41" s="21" t="s">
        <v>49</v>
      </c>
      <c r="B41" s="19">
        <v>486222.13348999998</v>
      </c>
      <c r="C41" s="19"/>
      <c r="D41" s="19"/>
      <c r="E41" s="19">
        <v>18280.220649999999</v>
      </c>
    </row>
    <row r="42" spans="1:5" x14ac:dyDescent="0.3">
      <c r="A42" s="21" t="s">
        <v>50</v>
      </c>
      <c r="B42" s="19">
        <v>3167.1205199999999</v>
      </c>
      <c r="C42" s="19">
        <v>1000</v>
      </c>
      <c r="D42" s="19"/>
      <c r="E42" s="19"/>
    </row>
    <row r="43" spans="1:5" x14ac:dyDescent="0.3">
      <c r="A43" s="21" t="s">
        <v>51</v>
      </c>
      <c r="B43" s="19">
        <v>207459.56804000001</v>
      </c>
      <c r="C43" s="19"/>
      <c r="D43" s="19"/>
      <c r="E43" s="19"/>
    </row>
    <row r="44" spans="1:5" x14ac:dyDescent="0.3">
      <c r="A44" s="21" t="s">
        <v>52</v>
      </c>
      <c r="B44" s="19">
        <v>21227.3364</v>
      </c>
      <c r="C44" s="19"/>
      <c r="D44" s="19"/>
      <c r="E44" s="19"/>
    </row>
    <row r="45" spans="1:5" x14ac:dyDescent="0.3">
      <c r="A45" s="21" t="s">
        <v>53</v>
      </c>
      <c r="B45" s="19">
        <v>25970.552049999998</v>
      </c>
      <c r="C45" s="19"/>
      <c r="D45" s="19"/>
      <c r="E45" s="19">
        <v>12081.93491</v>
      </c>
    </row>
    <row r="46" spans="1:5" x14ac:dyDescent="0.3">
      <c r="A46" s="21" t="s">
        <v>54</v>
      </c>
      <c r="B46" s="19">
        <v>12255.02565</v>
      </c>
      <c r="C46" s="19"/>
      <c r="D46" s="19"/>
      <c r="E46" s="19">
        <v>4275.4463999999998</v>
      </c>
    </row>
    <row r="47" spans="1:5" x14ac:dyDescent="0.3">
      <c r="A47" s="21" t="s">
        <v>55</v>
      </c>
      <c r="B47" s="19">
        <v>6.6727499999999997</v>
      </c>
      <c r="C47" s="19"/>
      <c r="D47" s="19"/>
      <c r="E47" s="19"/>
    </row>
    <row r="48" spans="1:5" ht="27.6" x14ac:dyDescent="0.3">
      <c r="A48" s="21" t="s">
        <v>56</v>
      </c>
      <c r="B48" s="19">
        <v>9165.5306199999995</v>
      </c>
      <c r="C48" s="19">
        <v>3071.4000900000001</v>
      </c>
      <c r="D48" s="19"/>
      <c r="E48" s="19">
        <v>4</v>
      </c>
    </row>
    <row r="49" spans="1:5" x14ac:dyDescent="0.3">
      <c r="A49" s="21" t="s">
        <v>57</v>
      </c>
      <c r="B49" s="19">
        <v>-184.84617</v>
      </c>
      <c r="C49" s="19"/>
      <c r="D49" s="19"/>
      <c r="E49" s="19"/>
    </row>
    <row r="50" spans="1:5" x14ac:dyDescent="0.3">
      <c r="A50" s="21" t="s">
        <v>58</v>
      </c>
      <c r="B50" s="19">
        <v>4017.5859999999998</v>
      </c>
      <c r="C50" s="19"/>
      <c r="D50" s="19"/>
      <c r="E50" s="19"/>
    </row>
    <row r="51" spans="1:5" ht="27.6" x14ac:dyDescent="0.3">
      <c r="A51" s="21" t="s">
        <v>59</v>
      </c>
      <c r="B51" s="19">
        <v>5900.8576700000003</v>
      </c>
      <c r="C51" s="19">
        <v>1361.075</v>
      </c>
      <c r="D51" s="19">
        <v>144.72</v>
      </c>
      <c r="E51" s="19">
        <v>2644.0749999999998</v>
      </c>
    </row>
    <row r="52" spans="1:5" x14ac:dyDescent="0.3">
      <c r="A52" s="21" t="s">
        <v>60</v>
      </c>
      <c r="B52" s="19">
        <v>6.54</v>
      </c>
      <c r="C52" s="19"/>
      <c r="D52" s="19"/>
      <c r="E52" s="19"/>
    </row>
    <row r="53" spans="1:5" x14ac:dyDescent="0.3">
      <c r="A53" s="21" t="s">
        <v>61</v>
      </c>
      <c r="B53" s="19">
        <v>21886.153200000001</v>
      </c>
      <c r="C53" s="19"/>
      <c r="D53" s="19"/>
      <c r="E53" s="19"/>
    </row>
    <row r="54" spans="1:5" x14ac:dyDescent="0.3">
      <c r="A54" s="21" t="s">
        <v>62</v>
      </c>
      <c r="B54" s="19">
        <v>2260.2710000000002</v>
      </c>
      <c r="C54" s="19"/>
      <c r="D54" s="19"/>
      <c r="E54" s="19"/>
    </row>
    <row r="55" spans="1:5" x14ac:dyDescent="0.3">
      <c r="A55" s="21" t="s">
        <v>63</v>
      </c>
      <c r="B55" s="19">
        <v>50</v>
      </c>
      <c r="C55" s="19">
        <v>50</v>
      </c>
      <c r="D55" s="19"/>
      <c r="E55" s="19"/>
    </row>
    <row r="56" spans="1:5" x14ac:dyDescent="0.3">
      <c r="A56" s="21" t="s">
        <v>64</v>
      </c>
      <c r="B56" s="19">
        <v>25.905999999999999</v>
      </c>
      <c r="C56" s="19"/>
      <c r="D56" s="19"/>
      <c r="E56" s="19"/>
    </row>
    <row r="57" spans="1:5" x14ac:dyDescent="0.3">
      <c r="A57" s="21" t="s">
        <v>65</v>
      </c>
      <c r="B57" s="19">
        <v>227.38133999999999</v>
      </c>
      <c r="C57" s="19"/>
      <c r="D57" s="19"/>
      <c r="E57" s="19"/>
    </row>
    <row r="58" spans="1:5" x14ac:dyDescent="0.3">
      <c r="A58" s="21" t="s">
        <v>66</v>
      </c>
      <c r="B58" s="19">
        <v>264004.09565999999</v>
      </c>
      <c r="C58" s="19"/>
      <c r="D58" s="19"/>
      <c r="E58" s="19"/>
    </row>
    <row r="59" spans="1:5" x14ac:dyDescent="0.3">
      <c r="A59" s="21" t="s">
        <v>67</v>
      </c>
      <c r="B59" s="19">
        <v>884.09978000000001</v>
      </c>
      <c r="C59" s="19"/>
      <c r="D59" s="19"/>
      <c r="E59" s="19"/>
    </row>
    <row r="60" spans="1:5" x14ac:dyDescent="0.3">
      <c r="A60" s="21" t="s">
        <v>68</v>
      </c>
      <c r="B60" s="19">
        <v>2150</v>
      </c>
      <c r="C60" s="19"/>
      <c r="D60" s="19"/>
      <c r="E60" s="19"/>
    </row>
    <row r="61" spans="1:5" x14ac:dyDescent="0.3">
      <c r="A61" s="21" t="s">
        <v>69</v>
      </c>
      <c r="B61" s="19">
        <v>1386.28125</v>
      </c>
      <c r="C61" s="19">
        <v>-48.1</v>
      </c>
      <c r="D61" s="19"/>
      <c r="E61" s="19"/>
    </row>
    <row r="62" spans="1:5" x14ac:dyDescent="0.3">
      <c r="A62" s="21" t="s">
        <v>70</v>
      </c>
      <c r="B62" s="19">
        <v>2686.76638</v>
      </c>
      <c r="C62" s="19"/>
      <c r="D62" s="19"/>
      <c r="E62" s="19"/>
    </row>
    <row r="63" spans="1:5" x14ac:dyDescent="0.3">
      <c r="A63" s="21" t="s">
        <v>71</v>
      </c>
      <c r="B63" s="19">
        <v>60.0929</v>
      </c>
      <c r="C63" s="19"/>
      <c r="D63" s="19"/>
      <c r="E63" s="19"/>
    </row>
    <row r="64" spans="1:5" x14ac:dyDescent="0.3">
      <c r="A64" s="21" t="s">
        <v>72</v>
      </c>
      <c r="B64" s="19">
        <v>51896.277629999997</v>
      </c>
      <c r="C64" s="19"/>
      <c r="D64" s="19"/>
      <c r="E64" s="19"/>
    </row>
    <row r="65" spans="1:5" x14ac:dyDescent="0.3">
      <c r="A65" s="21" t="s">
        <v>73</v>
      </c>
      <c r="B65" s="19">
        <v>60.094999999999999</v>
      </c>
      <c r="C65" s="19"/>
      <c r="D65" s="19"/>
      <c r="E65" s="19"/>
    </row>
    <row r="66" spans="1:5" x14ac:dyDescent="0.3">
      <c r="A66" s="21" t="s">
        <v>74</v>
      </c>
      <c r="B66" s="19">
        <v>27.481999999999999</v>
      </c>
      <c r="C66" s="19"/>
      <c r="D66" s="19"/>
      <c r="E66" s="19"/>
    </row>
    <row r="67" spans="1:5" x14ac:dyDescent="0.3">
      <c r="A67" s="21" t="s">
        <v>75</v>
      </c>
      <c r="B67" s="19">
        <v>100</v>
      </c>
      <c r="C67" s="19">
        <v>100</v>
      </c>
      <c r="D67" s="19"/>
      <c r="E67" s="19"/>
    </row>
    <row r="68" spans="1:5" ht="27.6" x14ac:dyDescent="0.3">
      <c r="A68" s="21" t="s">
        <v>76</v>
      </c>
      <c r="B68" s="19">
        <v>140.16253</v>
      </c>
      <c r="C68" s="19"/>
      <c r="D68" s="19"/>
      <c r="E68" s="19"/>
    </row>
    <row r="69" spans="1:5" x14ac:dyDescent="0.3">
      <c r="A69" s="23" t="s">
        <v>77</v>
      </c>
      <c r="B69" s="20">
        <v>1130741.31491</v>
      </c>
      <c r="C69" s="20">
        <v>6838.3750899999995</v>
      </c>
      <c r="D69" s="20">
        <v>188.208</v>
      </c>
      <c r="E69" s="20">
        <v>37285.676959999997</v>
      </c>
    </row>
  </sheetData>
  <mergeCells count="31">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31:D31"/>
    <mergeCell ref="A33:A34"/>
    <mergeCell ref="B33:B34"/>
    <mergeCell ref="C33:E33"/>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view="pageBreakPreview" topLeftCell="A13" zoomScaleNormal="100" zoomScaleSheetLayoutView="100" workbookViewId="0">
      <selection activeCell="B17" sqref="B17"/>
    </sheetView>
  </sheetViews>
  <sheetFormatPr defaultRowHeight="14.4" x14ac:dyDescent="0.3"/>
  <cols>
    <col min="1" max="1" width="38.33203125" customWidth="1"/>
    <col min="2" max="2" width="13.109375" customWidth="1"/>
    <col min="3" max="3" width="13" customWidth="1"/>
    <col min="4" max="5" width="13.109375" customWidth="1"/>
    <col min="6" max="6" width="13.21875" customWidth="1"/>
    <col min="7" max="7" width="13.5546875" customWidth="1"/>
    <col min="8" max="8" width="13.77734375" customWidth="1"/>
    <col min="9" max="9" width="13" customWidth="1"/>
    <col min="10" max="10" width="12.6640625" customWidth="1"/>
    <col min="11" max="11" width="11" customWidth="1"/>
    <col min="12" max="13" width="13.21875" customWidth="1"/>
    <col min="14" max="14" width="13.33203125" customWidth="1"/>
    <col min="15" max="15" width="13.44140625" customWidth="1"/>
    <col min="16" max="16" width="10.6640625" customWidth="1"/>
  </cols>
  <sheetData>
    <row r="1" spans="1:20" s="29" customFormat="1" ht="15.6" x14ac:dyDescent="0.3">
      <c r="A1" s="43" t="s">
        <v>42</v>
      </c>
      <c r="C1" s="30" t="s">
        <v>13</v>
      </c>
    </row>
    <row r="2" spans="1:20" x14ac:dyDescent="0.3">
      <c r="A2" s="38" t="str">
        <f>TEXT(EndData2,"[$-FC19]ДД.ММ.ГГГ")</f>
        <v>23.05.2019</v>
      </c>
      <c r="B2" s="38">
        <f>A2+1</f>
        <v>43609</v>
      </c>
      <c r="C2" s="44" t="str">
        <f>TEXT(B2,"[$-FC19]ДД.ММ.ГГГ")</f>
        <v>24.05.2019</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40.200000000000003" x14ac:dyDescent="0.3">
      <c r="A4" s="25" t="s">
        <v>31</v>
      </c>
      <c r="B4" s="40"/>
      <c r="C4" s="40"/>
      <c r="D4" s="40"/>
      <c r="E4" s="40">
        <v>6860</v>
      </c>
      <c r="F4" s="40"/>
      <c r="G4" s="40"/>
      <c r="H4" s="40"/>
      <c r="I4" s="40"/>
      <c r="J4" s="40"/>
      <c r="K4" s="40"/>
      <c r="L4" s="40"/>
      <c r="M4" s="40"/>
      <c r="N4" s="40"/>
      <c r="O4" s="40"/>
      <c r="P4" s="26">
        <v>6860</v>
      </c>
      <c r="Q4" s="27"/>
      <c r="R4" s="27"/>
      <c r="S4" s="27"/>
      <c r="T4" s="27"/>
    </row>
    <row r="5" spans="1:20" ht="66.599999999999994" x14ac:dyDescent="0.3">
      <c r="A5" s="25" t="s">
        <v>32</v>
      </c>
      <c r="B5" s="40"/>
      <c r="C5" s="40"/>
      <c r="D5" s="40"/>
      <c r="E5" s="40">
        <v>14636</v>
      </c>
      <c r="F5" s="40"/>
      <c r="G5" s="40"/>
      <c r="H5" s="40"/>
      <c r="I5" s="40"/>
      <c r="J5" s="40"/>
      <c r="K5" s="40"/>
      <c r="L5" s="40"/>
      <c r="M5" s="40"/>
      <c r="N5" s="40"/>
      <c r="O5" s="40"/>
      <c r="P5" s="26">
        <v>14636</v>
      </c>
      <c r="Q5" s="27"/>
      <c r="R5" s="27"/>
      <c r="S5" s="27"/>
      <c r="T5" s="27"/>
    </row>
    <row r="6" spans="1:20" ht="106.2" x14ac:dyDescent="0.3">
      <c r="A6" s="25" t="s">
        <v>33</v>
      </c>
      <c r="B6" s="40">
        <v>824.81290000000001</v>
      </c>
      <c r="C6" s="40">
        <v>1501.1</v>
      </c>
      <c r="D6" s="40">
        <v>1477.4138499999999</v>
      </c>
      <c r="E6" s="40"/>
      <c r="F6" s="40"/>
      <c r="G6" s="40"/>
      <c r="H6" s="40"/>
      <c r="I6" s="40"/>
      <c r="J6" s="40">
        <v>900</v>
      </c>
      <c r="K6" s="40"/>
      <c r="L6" s="40"/>
      <c r="M6" s="40"/>
      <c r="N6" s="40"/>
      <c r="O6" s="40"/>
      <c r="P6" s="26">
        <v>4703.3267500000002</v>
      </c>
      <c r="Q6" s="27"/>
      <c r="R6" s="27"/>
      <c r="S6" s="27"/>
      <c r="T6" s="27"/>
    </row>
    <row r="7" spans="1:20" ht="40.200000000000003" x14ac:dyDescent="0.3">
      <c r="A7" s="25" t="s">
        <v>34</v>
      </c>
      <c r="B7" s="40"/>
      <c r="C7" s="40">
        <v>37075.125800000002</v>
      </c>
      <c r="D7" s="40"/>
      <c r="E7" s="40"/>
      <c r="F7" s="40"/>
      <c r="G7" s="40"/>
      <c r="H7" s="40"/>
      <c r="I7" s="40"/>
      <c r="J7" s="40"/>
      <c r="K7" s="40">
        <v>8253.6520700000001</v>
      </c>
      <c r="L7" s="40"/>
      <c r="M7" s="40"/>
      <c r="N7" s="40"/>
      <c r="O7" s="40"/>
      <c r="P7" s="26">
        <v>45328.777869999998</v>
      </c>
      <c r="Q7" s="27"/>
      <c r="R7" s="27"/>
      <c r="S7" s="27"/>
      <c r="T7" s="27"/>
    </row>
    <row r="8" spans="1:20" ht="79.8" x14ac:dyDescent="0.3">
      <c r="A8" s="25" t="s">
        <v>35</v>
      </c>
      <c r="B8" s="40"/>
      <c r="C8" s="40"/>
      <c r="D8" s="40"/>
      <c r="E8" s="40">
        <v>499.2</v>
      </c>
      <c r="F8" s="40"/>
      <c r="G8" s="40"/>
      <c r="H8" s="40"/>
      <c r="I8" s="40"/>
      <c r="J8" s="40"/>
      <c r="K8" s="40"/>
      <c r="L8" s="40"/>
      <c r="M8" s="40"/>
      <c r="N8" s="40"/>
      <c r="O8" s="40"/>
      <c r="P8" s="26">
        <v>499.2</v>
      </c>
      <c r="Q8" s="27"/>
      <c r="R8" s="27"/>
      <c r="S8" s="27"/>
      <c r="T8" s="27"/>
    </row>
    <row r="9" spans="1:20" ht="79.8" x14ac:dyDescent="0.3">
      <c r="A9" s="25" t="s">
        <v>36</v>
      </c>
      <c r="B9" s="40"/>
      <c r="C9" s="40"/>
      <c r="D9" s="40"/>
      <c r="E9" s="40">
        <v>104.2</v>
      </c>
      <c r="F9" s="40"/>
      <c r="G9" s="40"/>
      <c r="H9" s="40"/>
      <c r="I9" s="40"/>
      <c r="J9" s="40"/>
      <c r="K9" s="40"/>
      <c r="L9" s="40"/>
      <c r="M9" s="40"/>
      <c r="N9" s="40"/>
      <c r="O9" s="40"/>
      <c r="P9" s="26">
        <v>104.2</v>
      </c>
      <c r="Q9" s="27"/>
      <c r="R9" s="27"/>
      <c r="S9" s="27"/>
      <c r="T9" s="27"/>
    </row>
    <row r="10" spans="1:20" ht="106.2" x14ac:dyDescent="0.3">
      <c r="A10" s="25" t="s">
        <v>37</v>
      </c>
      <c r="B10" s="40">
        <v>20929.580000000002</v>
      </c>
      <c r="C10" s="40"/>
      <c r="D10" s="40"/>
      <c r="E10" s="40"/>
      <c r="F10" s="40"/>
      <c r="G10" s="40"/>
      <c r="H10" s="40"/>
      <c r="I10" s="40"/>
      <c r="J10" s="40"/>
      <c r="K10" s="40"/>
      <c r="L10" s="40"/>
      <c r="M10" s="40"/>
      <c r="N10" s="40"/>
      <c r="O10" s="40"/>
      <c r="P10" s="26">
        <v>20929.580000000002</v>
      </c>
      <c r="Q10" s="27"/>
      <c r="R10" s="27"/>
      <c r="S10" s="27"/>
      <c r="T10" s="27"/>
    </row>
    <row r="11" spans="1:20" ht="66.599999999999994" x14ac:dyDescent="0.3">
      <c r="A11" s="25" t="s">
        <v>38</v>
      </c>
      <c r="B11" s="40">
        <v>1102.53909</v>
      </c>
      <c r="C11" s="40"/>
      <c r="D11" s="40"/>
      <c r="E11" s="40"/>
      <c r="F11" s="40"/>
      <c r="G11" s="40"/>
      <c r="H11" s="40"/>
      <c r="I11" s="40"/>
      <c r="J11" s="40"/>
      <c r="K11" s="40"/>
      <c r="L11" s="40"/>
      <c r="M11" s="40"/>
      <c r="N11" s="40"/>
      <c r="O11" s="40"/>
      <c r="P11" s="26">
        <v>1102.53909</v>
      </c>
      <c r="Q11" s="27"/>
      <c r="R11" s="27"/>
      <c r="S11" s="27"/>
      <c r="T11" s="27"/>
    </row>
    <row r="12" spans="1:20" ht="40.200000000000003" x14ac:dyDescent="0.3">
      <c r="A12" s="25" t="s">
        <v>39</v>
      </c>
      <c r="B12" s="40"/>
      <c r="C12" s="40">
        <v>111.87027999999999</v>
      </c>
      <c r="D12" s="40"/>
      <c r="E12" s="40"/>
      <c r="F12" s="40"/>
      <c r="G12" s="40">
        <v>27.967569999999998</v>
      </c>
      <c r="H12" s="40"/>
      <c r="I12" s="40"/>
      <c r="J12" s="40"/>
      <c r="K12" s="40"/>
      <c r="L12" s="40"/>
      <c r="M12" s="40"/>
      <c r="N12" s="40"/>
      <c r="O12" s="40"/>
      <c r="P12" s="26">
        <v>139.83785</v>
      </c>
      <c r="Q12" s="27"/>
      <c r="R12" s="27"/>
      <c r="S12" s="27"/>
      <c r="T12" s="27"/>
    </row>
    <row r="13" spans="1:20" ht="40.200000000000003" x14ac:dyDescent="0.3">
      <c r="A13" s="25" t="s">
        <v>40</v>
      </c>
      <c r="B13" s="40"/>
      <c r="C13" s="40"/>
      <c r="D13" s="40">
        <v>128.83332999999999</v>
      </c>
      <c r="E13" s="40">
        <v>53.233330000000002</v>
      </c>
      <c r="F13" s="40">
        <v>22.283329999999999</v>
      </c>
      <c r="G13" s="40">
        <v>89.633330000000001</v>
      </c>
      <c r="H13" s="40">
        <v>37.075000000000003</v>
      </c>
      <c r="I13" s="40">
        <v>8.0749999999999993</v>
      </c>
      <c r="J13" s="40">
        <v>189.9</v>
      </c>
      <c r="K13" s="40">
        <v>25.425000000000001</v>
      </c>
      <c r="L13" s="40">
        <v>51.316670000000002</v>
      </c>
      <c r="M13" s="40">
        <v>53.8</v>
      </c>
      <c r="N13" s="40">
        <v>46.158329999999999</v>
      </c>
      <c r="O13" s="40">
        <v>19.350000000000001</v>
      </c>
      <c r="P13" s="26">
        <v>725.08331999999996</v>
      </c>
      <c r="Q13" s="27"/>
      <c r="R13" s="27"/>
      <c r="S13" s="27"/>
      <c r="T13" s="27"/>
    </row>
    <row r="14" spans="1:20" x14ac:dyDescent="0.3">
      <c r="A14" s="33" t="s">
        <v>41</v>
      </c>
      <c r="B14" s="41">
        <v>22856.931990000001</v>
      </c>
      <c r="C14" s="41">
        <v>38688.096080000003</v>
      </c>
      <c r="D14" s="41">
        <v>1606.2471800000001</v>
      </c>
      <c r="E14" s="41">
        <v>22152.633330000001</v>
      </c>
      <c r="F14" s="41">
        <v>22.283329999999999</v>
      </c>
      <c r="G14" s="41">
        <v>117.6009</v>
      </c>
      <c r="H14" s="41">
        <v>37.075000000000003</v>
      </c>
      <c r="I14" s="41">
        <v>8.0749999999999993</v>
      </c>
      <c r="J14" s="41">
        <v>1089.9000000000001</v>
      </c>
      <c r="K14" s="41">
        <v>8279.0770699999994</v>
      </c>
      <c r="L14" s="41">
        <v>51.316670000000002</v>
      </c>
      <c r="M14" s="41">
        <v>53.8</v>
      </c>
      <c r="N14" s="41">
        <v>46.158329999999999</v>
      </c>
      <c r="O14" s="41">
        <v>19.350000000000001</v>
      </c>
      <c r="P14" s="26">
        <v>95028.544880000001</v>
      </c>
      <c r="Q14" s="34"/>
      <c r="R14" s="34"/>
      <c r="S14" s="34"/>
      <c r="T14" s="34"/>
    </row>
    <row r="16" spans="1:20" x14ac:dyDescent="0.3">
      <c r="A16" s="37" t="s">
        <v>30</v>
      </c>
      <c r="B16" s="36">
        <f>Учреждения!B69+'Муниципальные районы'!P14</f>
        <v>1225769.8597899999</v>
      </c>
    </row>
    <row r="17" spans="1:2" ht="32.25" customHeight="1" x14ac:dyDescent="0.3">
      <c r="A17" s="37" t="str">
        <f>CONCATENATE("Остатки бюджетных средств на ",C2,"г.")</f>
        <v>Остатки бюджетных средств на 24.05.2019г.</v>
      </c>
      <c r="B17" s="36">
        <v>1085793.7</v>
      </c>
    </row>
  </sheetData>
  <pageMargins left="0.23622047244094491" right="0.23622047244094491" top="0.74803149606299213" bottom="0.74803149606299213" header="0.31496062992125984" footer="0.31496062992125984"/>
  <pageSetup paperSize="9" scale="52"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2019-05-29T23:55:37Z</dcterms:modified>
</cp:coreProperties>
</file>