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Учреждения!$28:$29</definedName>
    <definedName name="_xlnm.Print_Area" localSheetId="1">'Муниципальные районы'!$A$1:$P$28</definedName>
    <definedName name="_xlnm.Print_Area" localSheetId="0">Учреждения!$A$1:$E$67</definedName>
  </definedNames>
  <calcPr calcId="162913" refMode="R1C1"/>
</workbook>
</file>

<file path=xl/calcChain.xml><?xml version="1.0" encoding="utf-8"?>
<calcChain xmlns="http://schemas.openxmlformats.org/spreadsheetml/2006/main">
  <c r="E8" i="1" l="1"/>
  <c r="E9" i="1"/>
  <c r="E26" i="1"/>
  <c r="E13" i="1"/>
  <c r="E12" i="1"/>
  <c r="E18" i="1"/>
  <c r="E25" i="1"/>
  <c r="E15" i="1"/>
  <c r="E10" i="1"/>
  <c r="E20" i="1"/>
  <c r="E21" i="1"/>
  <c r="E22" i="1"/>
  <c r="E19" i="1"/>
  <c r="E17" i="1"/>
  <c r="E16" i="1"/>
  <c r="E14" i="1"/>
  <c r="E11" i="1"/>
  <c r="B26" i="2"/>
  <c r="A2" i="2" l="1"/>
  <c r="B2" i="2" s="1"/>
  <c r="C2" i="2" s="1"/>
  <c r="A27" i="2" s="1"/>
  <c r="H1" i="1" l="1"/>
  <c r="A5" i="1" s="1"/>
  <c r="H2" i="1"/>
  <c r="G1" i="1"/>
  <c r="G2" i="1"/>
  <c r="A2" i="1" l="1"/>
</calcChain>
</file>

<file path=xl/sharedStrings.xml><?xml version="1.0" encoding="utf-8"?>
<sst xmlns="http://schemas.openxmlformats.org/spreadsheetml/2006/main" count="107" uniqueCount="106">
  <si>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</si>
  <si>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</si>
  <si>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</si>
  <si>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</si>
  <si>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</si>
  <si>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</si>
  <si>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</si>
  <si>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</si>
  <si>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</si>
  <si>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</si>
  <si>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</si>
  <si>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</si>
  <si>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</si>
  <si>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</si>
  <si>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</si>
  <si>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</si>
  <si>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</si>
  <si>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</si>
  <si>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</si>
  <si>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</si>
  <si>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</si>
  <si>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</si>
  <si>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</si>
  <si>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</si>
  <si>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</si>
  <si>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</si>
  <si>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</si>
  <si>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</si>
  <si>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</si>
  <si>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</si>
  <si>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</si>
  <si>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</si>
  <si>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</si>
  <si>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</si>
  <si>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</si>
  <si>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</si>
  <si>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</si>
  <si>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</si>
  <si>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</si>
  <si>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</si>
  <si>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</si>
  <si>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</si>
  <si>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</si>
  <si>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</si>
  <si>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</si>
  <si>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</si>
  <si>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</si>
  <si>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</si>
  <si>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</si>
  <si>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</si>
  <si>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Выплата единовременного пособия при всех формах устройства детей, лишенных родительского попечения, в семью</t>
  </si>
  <si>
    <t>Всего:</t>
  </si>
  <si>
    <t>18.04.2019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</si>
  <si>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</si>
  <si>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</si>
  <si>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</si>
  <si>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</si>
  <si>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</si>
  <si>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</si>
  <si>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</si>
  <si>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</si>
  <si>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</si>
  <si>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</si>
  <si>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</si>
  <si>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</si>
  <si>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</si>
  <si>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</si>
  <si>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</si>
  <si>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</si>
  <si>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</si>
  <si>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</si>
  <si>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</si>
  <si>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</si>
  <si>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</si>
  <si>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</si>
  <si>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</si>
  <si>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</si>
  <si>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</si>
  <si>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</si>
  <si>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</si>
  <si>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</si>
  <si>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</si>
  <si>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</si>
  <si>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</si>
  <si>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</si>
  <si>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</si>
  <si>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</si>
  <si>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</si>
  <si>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</si>
  <si>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12.04.2019</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</si>
  <si>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</si>
  <si>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</si>
  <si>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</si>
  <si>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</si>
  <si>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</si>
  <si>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</si>
  <si>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</si>
  <si>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</si>
  <si>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</si>
  <si>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</si>
  <si>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реализацию мероприятий по устойчивому развитию сельских территорий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</si>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</sst>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89</v>
      </c>
      <c r="G1" s="32" t="str">
        <f>TEXT(F1,"[$-FC19]ДД ММММ")</f>
        <v>12 апреля</v>
      </c>
      <c r="H1" s="32" t="str">
        <f>TEXT(F1,"[$-FC19]ДД.ММ.ГГГ \г")</f>
        <v>12.04.2019 г</v>
      </c>
    </row>
    <row r="2" spans="1:9" ht="15.6" x14ac:dyDescent="0.3">
      <c r="A2" s="45" t="str">
        <f>CONCATENATE("с ",G1," по ",G2,"ода")</f>
        <v>с 12 апреля по 18 апреля 2019 года</v>
      </c>
      <c r="B2" s="45"/>
      <c r="C2" s="45"/>
      <c r="D2" s="45"/>
      <c r="E2" s="45"/>
      <c r="F2" s="31" t="s">
        <v>52</v>
      </c>
      <c r="G2" s="32" t="str">
        <f>TEXT(F2,"[$-FC19]ДД ММММ ГГГ \г")</f>
        <v>18 апреля 2019 г</v>
      </c>
      <c r="H2" s="32" t="str">
        <f>TEXT(F2,"[$-FC19]ДД.ММ.ГГГ \г")</f>
        <v>18.04.2019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12.04.2019 г.</v>
      </c>
      <c r="B5" s="47"/>
      <c r="C5" s="47"/>
      <c r="D5" s="48"/>
      <c r="E5" s="8">
        <v>3251617.7</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E26-E9</f>
        <v>7031275.79397</v>
      </c>
    </row>
    <row r="9" spans="1:9" x14ac:dyDescent="0.3">
      <c r="A9" s="57" t="s">
        <v>4</v>
      </c>
      <c r="B9" s="56"/>
      <c r="C9" s="56"/>
      <c r="D9" s="56"/>
      <c r="E9" s="14">
        <f>SUM(E10:E25)</f>
        <v>101276.4</v>
      </c>
    </row>
    <row r="10" spans="1:9" x14ac:dyDescent="0.3">
      <c r="A10" s="57" t="s">
        <v>90</v>
      </c>
      <c r="B10" s="56"/>
      <c r="C10" s="56"/>
      <c r="D10" s="56"/>
      <c r="E10" s="14">
        <f>791.5+1021.4+12.5+71.8+38.6</f>
        <v>1935.8</v>
      </c>
    </row>
    <row r="11" spans="1:9" ht="42" customHeight="1" x14ac:dyDescent="0.3">
      <c r="A11" s="57" t="s">
        <v>91</v>
      </c>
      <c r="B11" s="56"/>
      <c r="C11" s="56"/>
      <c r="D11" s="56"/>
      <c r="E11" s="14">
        <f>78.6</f>
        <v>78.599999999999994</v>
      </c>
    </row>
    <row r="12" spans="1:9" ht="27.6" customHeight="1" x14ac:dyDescent="0.3">
      <c r="A12" s="57" t="s">
        <v>92</v>
      </c>
      <c r="B12" s="56"/>
      <c r="C12" s="56"/>
      <c r="D12" s="56"/>
      <c r="E12" s="14">
        <f>720.6+419.9+238.4+543.6+1271.1</f>
        <v>3193.6</v>
      </c>
    </row>
    <row r="13" spans="1:9" ht="31.2" customHeight="1" x14ac:dyDescent="0.3">
      <c r="A13" s="57" t="s">
        <v>93</v>
      </c>
      <c r="B13" s="56"/>
      <c r="C13" s="56"/>
      <c r="D13" s="56"/>
      <c r="E13" s="14">
        <f>1115.3+2362.2+177.1+27.3+242.3</f>
        <v>3924.2000000000003</v>
      </c>
    </row>
    <row r="14" spans="1:9" ht="30" customHeight="1" x14ac:dyDescent="0.3">
      <c r="A14" s="57" t="s">
        <v>94</v>
      </c>
      <c r="B14" s="56"/>
      <c r="C14" s="56"/>
      <c r="D14" s="56"/>
      <c r="E14" s="14">
        <f>26.7</f>
        <v>26.7</v>
      </c>
    </row>
    <row r="15" spans="1:9" ht="27.6" customHeight="1" x14ac:dyDescent="0.3">
      <c r="A15" s="57" t="s">
        <v>95</v>
      </c>
      <c r="B15" s="56"/>
      <c r="C15" s="56"/>
      <c r="D15" s="56"/>
      <c r="E15" s="14">
        <f>450+438</f>
        <v>888</v>
      </c>
    </row>
    <row r="16" spans="1:9" ht="58.8" customHeight="1" x14ac:dyDescent="0.3">
      <c r="A16" s="57" t="s">
        <v>96</v>
      </c>
      <c r="B16" s="56"/>
      <c r="C16" s="56"/>
      <c r="D16" s="56"/>
      <c r="E16" s="14">
        <f>60.3</f>
        <v>60.3</v>
      </c>
    </row>
    <row r="17" spans="1:5" ht="27.6" customHeight="1" x14ac:dyDescent="0.3">
      <c r="A17" s="57" t="s">
        <v>97</v>
      </c>
      <c r="B17" s="56"/>
      <c r="C17" s="56"/>
      <c r="D17" s="56"/>
      <c r="E17" s="14">
        <f>3054</f>
        <v>3054</v>
      </c>
    </row>
    <row r="18" spans="1:5" ht="31.8" customHeight="1" x14ac:dyDescent="0.3">
      <c r="A18" s="57" t="s">
        <v>98</v>
      </c>
      <c r="B18" s="56"/>
      <c r="C18" s="56"/>
      <c r="D18" s="56"/>
      <c r="E18" s="14">
        <f>1917.2+568.5+15639.1+3.8</f>
        <v>18128.599999999999</v>
      </c>
    </row>
    <row r="19" spans="1:5" ht="27.6" customHeight="1" x14ac:dyDescent="0.3">
      <c r="A19" s="57" t="s">
        <v>99</v>
      </c>
      <c r="B19" s="56"/>
      <c r="C19" s="56"/>
      <c r="D19" s="56"/>
      <c r="E19" s="14">
        <f>29.2</f>
        <v>29.2</v>
      </c>
    </row>
    <row r="20" spans="1:5" ht="26.4" customHeight="1" x14ac:dyDescent="0.3">
      <c r="A20" s="57" t="s">
        <v>100</v>
      </c>
      <c r="B20" s="56"/>
      <c r="C20" s="56"/>
      <c r="D20" s="56"/>
      <c r="E20" s="14">
        <f>6669.5+977</f>
        <v>7646.5</v>
      </c>
    </row>
    <row r="21" spans="1:5" ht="26.4" customHeight="1" x14ac:dyDescent="0.3">
      <c r="A21" s="57" t="s">
        <v>101</v>
      </c>
      <c r="B21" s="56"/>
      <c r="C21" s="56"/>
      <c r="D21" s="56"/>
      <c r="E21" s="14">
        <f>356.8+71.3</f>
        <v>428.1</v>
      </c>
    </row>
    <row r="22" spans="1:5" ht="57.6" customHeight="1" x14ac:dyDescent="0.3">
      <c r="A22" s="57" t="s">
        <v>102</v>
      </c>
      <c r="B22" s="56"/>
      <c r="C22" s="56"/>
      <c r="D22" s="56"/>
      <c r="E22" s="14">
        <f>47544.3</f>
        <v>47544.3</v>
      </c>
    </row>
    <row r="23" spans="1:5" ht="42.6" customHeight="1" x14ac:dyDescent="0.3">
      <c r="A23" s="57" t="s">
        <v>103</v>
      </c>
      <c r="B23" s="56"/>
      <c r="C23" s="56"/>
      <c r="D23" s="56"/>
      <c r="E23" s="14">
        <v>72.900000000000006</v>
      </c>
    </row>
    <row r="24" spans="1:5" ht="45.6" customHeight="1" x14ac:dyDescent="0.3">
      <c r="A24" s="57" t="s">
        <v>104</v>
      </c>
      <c r="B24" s="56"/>
      <c r="C24" s="56"/>
      <c r="D24" s="56"/>
      <c r="E24" s="14">
        <v>6649.1</v>
      </c>
    </row>
    <row r="25" spans="1:5" ht="29.4" customHeight="1" x14ac:dyDescent="0.3">
      <c r="A25" s="57" t="s">
        <v>105</v>
      </c>
      <c r="B25" s="56"/>
      <c r="C25" s="56"/>
      <c r="D25" s="56"/>
      <c r="E25" s="14">
        <f>7616.5</f>
        <v>7616.5</v>
      </c>
    </row>
    <row r="26" spans="1:5" x14ac:dyDescent="0.3">
      <c r="A26" s="49" t="s">
        <v>5</v>
      </c>
      <c r="B26" s="50"/>
      <c r="C26" s="50"/>
      <c r="D26" s="50"/>
      <c r="E26" s="13">
        <f>'Муниципальные районы'!B27--Учреждения!E5+'Муниципальные районы'!B26</f>
        <v>7132552.1939700004</v>
      </c>
    </row>
    <row r="27" spans="1:5" x14ac:dyDescent="0.3">
      <c r="A27" s="15"/>
      <c r="B27" s="16"/>
      <c r="C27" s="16"/>
      <c r="D27" s="6"/>
      <c r="E27" s="17"/>
    </row>
    <row r="28" spans="1:5" x14ac:dyDescent="0.3">
      <c r="A28" s="51" t="s">
        <v>14</v>
      </c>
      <c r="B28" s="53" t="s">
        <v>6</v>
      </c>
      <c r="C28" s="54" t="s">
        <v>7</v>
      </c>
      <c r="D28" s="54"/>
      <c r="E28" s="54"/>
    </row>
    <row r="29" spans="1:5" ht="82.8" x14ac:dyDescent="0.3">
      <c r="A29" s="52"/>
      <c r="B29" s="53"/>
      <c r="C29" s="18" t="s">
        <v>8</v>
      </c>
      <c r="D29" s="18" t="s">
        <v>9</v>
      </c>
      <c r="E29" s="18" t="s">
        <v>10</v>
      </c>
    </row>
    <row r="30" spans="1:5" x14ac:dyDescent="0.3">
      <c r="A30" s="21" t="s">
        <v>53</v>
      </c>
      <c r="B30" s="19">
        <v>882.75455999999997</v>
      </c>
      <c r="C30" s="19"/>
      <c r="D30" s="19"/>
      <c r="E30" s="19"/>
    </row>
    <row r="31" spans="1:5" x14ac:dyDescent="0.3">
      <c r="A31" s="21" t="s">
        <v>54</v>
      </c>
      <c r="B31" s="19">
        <v>8206.3482000000004</v>
      </c>
      <c r="C31" s="19">
        <v>7500</v>
      </c>
      <c r="D31" s="19"/>
      <c r="E31" s="19"/>
    </row>
    <row r="32" spans="1:5" ht="27.6" x14ac:dyDescent="0.3">
      <c r="A32" s="21" t="s">
        <v>55</v>
      </c>
      <c r="B32" s="19">
        <v>187459.78672999999</v>
      </c>
      <c r="C32" s="19">
        <v>1176.5483200000001</v>
      </c>
      <c r="D32" s="19"/>
      <c r="E32" s="19">
        <v>12601.097</v>
      </c>
    </row>
    <row r="33" spans="1:5" x14ac:dyDescent="0.3">
      <c r="A33" s="21" t="s">
        <v>56</v>
      </c>
      <c r="B33" s="19">
        <v>167.16773000000001</v>
      </c>
      <c r="C33" s="19"/>
      <c r="D33" s="19"/>
      <c r="E33" s="19"/>
    </row>
    <row r="34" spans="1:5" x14ac:dyDescent="0.3">
      <c r="A34" s="21" t="s">
        <v>57</v>
      </c>
      <c r="B34" s="19">
        <v>1327.5467100000001</v>
      </c>
      <c r="C34" s="19">
        <v>1350</v>
      </c>
      <c r="D34" s="19">
        <v>150</v>
      </c>
      <c r="E34" s="19"/>
    </row>
    <row r="35" spans="1:5" ht="27.6" x14ac:dyDescent="0.3">
      <c r="A35" s="21" t="s">
        <v>58</v>
      </c>
      <c r="B35" s="19">
        <v>584472.44675</v>
      </c>
      <c r="C35" s="19"/>
      <c r="D35" s="19"/>
      <c r="E35" s="19">
        <v>8381.7360000000008</v>
      </c>
    </row>
    <row r="36" spans="1:5" x14ac:dyDescent="0.3">
      <c r="A36" s="21" t="s">
        <v>59</v>
      </c>
      <c r="B36" s="19">
        <v>99065.519289999997</v>
      </c>
      <c r="C36" s="19"/>
      <c r="D36" s="19"/>
      <c r="E36" s="19"/>
    </row>
    <row r="37" spans="1:5" x14ac:dyDescent="0.3">
      <c r="A37" s="21" t="s">
        <v>60</v>
      </c>
      <c r="B37" s="19">
        <v>74325.701000000001</v>
      </c>
      <c r="C37" s="19"/>
      <c r="D37" s="19"/>
      <c r="E37" s="19">
        <v>1342.72343</v>
      </c>
    </row>
    <row r="38" spans="1:5" x14ac:dyDescent="0.3">
      <c r="A38" s="21" t="s">
        <v>61</v>
      </c>
      <c r="B38" s="19">
        <v>17930.78284</v>
      </c>
      <c r="C38" s="19">
        <v>500</v>
      </c>
      <c r="D38" s="19"/>
      <c r="E38" s="19">
        <v>9421.3266000000003</v>
      </c>
    </row>
    <row r="39" spans="1:5" x14ac:dyDescent="0.3">
      <c r="A39" s="21" t="s">
        <v>62</v>
      </c>
      <c r="B39" s="19">
        <v>81350.719530000002</v>
      </c>
      <c r="C39" s="19">
        <v>1675</v>
      </c>
      <c r="D39" s="19"/>
      <c r="E39" s="19">
        <v>34034.780630000001</v>
      </c>
    </row>
    <row r="40" spans="1:5" x14ac:dyDescent="0.3">
      <c r="A40" s="21" t="s">
        <v>63</v>
      </c>
      <c r="B40" s="19">
        <v>26386.50722</v>
      </c>
      <c r="C40" s="19">
        <v>68</v>
      </c>
      <c r="D40" s="19"/>
      <c r="E40" s="19"/>
    </row>
    <row r="41" spans="1:5" ht="27.6" x14ac:dyDescent="0.3">
      <c r="A41" s="21" t="s">
        <v>64</v>
      </c>
      <c r="B41" s="19">
        <v>24416.09706</v>
      </c>
      <c r="C41" s="19">
        <v>16200</v>
      </c>
      <c r="D41" s="19"/>
      <c r="E41" s="19"/>
    </row>
    <row r="42" spans="1:5" x14ac:dyDescent="0.3">
      <c r="A42" s="21" t="s">
        <v>65</v>
      </c>
      <c r="B42" s="19">
        <v>977.32951000000003</v>
      </c>
      <c r="C42" s="19">
        <v>500</v>
      </c>
      <c r="D42" s="19"/>
      <c r="E42" s="19"/>
    </row>
    <row r="43" spans="1:5" x14ac:dyDescent="0.3">
      <c r="A43" s="21" t="s">
        <v>66</v>
      </c>
      <c r="B43" s="19">
        <v>1030</v>
      </c>
      <c r="C43" s="19">
        <v>1000</v>
      </c>
      <c r="D43" s="19"/>
      <c r="E43" s="19"/>
    </row>
    <row r="44" spans="1:5" ht="27.6" x14ac:dyDescent="0.3">
      <c r="A44" s="21" t="s">
        <v>67</v>
      </c>
      <c r="B44" s="19">
        <v>8374.09</v>
      </c>
      <c r="C44" s="19">
        <v>5055.5</v>
      </c>
      <c r="D44" s="19">
        <v>234.1</v>
      </c>
      <c r="E44" s="19">
        <v>2176.011</v>
      </c>
    </row>
    <row r="45" spans="1:5" x14ac:dyDescent="0.3">
      <c r="A45" s="21" t="s">
        <v>68</v>
      </c>
      <c r="B45" s="19">
        <v>8625.1410300000007</v>
      </c>
      <c r="C45" s="19"/>
      <c r="D45" s="19"/>
      <c r="E45" s="19"/>
    </row>
    <row r="46" spans="1:5" x14ac:dyDescent="0.3">
      <c r="A46" s="21" t="s">
        <v>69</v>
      </c>
      <c r="B46" s="19">
        <v>92032.016870000007</v>
      </c>
      <c r="C46" s="19"/>
      <c r="D46" s="19"/>
      <c r="E46" s="19"/>
    </row>
    <row r="47" spans="1:5" x14ac:dyDescent="0.3">
      <c r="A47" s="21" t="s">
        <v>70</v>
      </c>
      <c r="B47" s="19">
        <v>2626.2579999999998</v>
      </c>
      <c r="C47" s="19"/>
      <c r="D47" s="19"/>
      <c r="E47" s="19"/>
    </row>
    <row r="48" spans="1:5" x14ac:dyDescent="0.3">
      <c r="A48" s="21" t="s">
        <v>71</v>
      </c>
      <c r="B48" s="19">
        <v>780.2518</v>
      </c>
      <c r="C48" s="19">
        <v>477</v>
      </c>
      <c r="D48" s="19"/>
      <c r="E48" s="19"/>
    </row>
    <row r="49" spans="1:5" x14ac:dyDescent="0.3">
      <c r="A49" s="21" t="s">
        <v>72</v>
      </c>
      <c r="B49" s="19">
        <v>1330.86</v>
      </c>
      <c r="C49" s="19">
        <v>1300</v>
      </c>
      <c r="D49" s="19"/>
      <c r="E49" s="19"/>
    </row>
    <row r="50" spans="1:5" x14ac:dyDescent="0.3">
      <c r="A50" s="21" t="s">
        <v>73</v>
      </c>
      <c r="B50" s="19">
        <v>369.96940000000001</v>
      </c>
      <c r="C50" s="19">
        <v>367</v>
      </c>
      <c r="D50" s="19"/>
      <c r="E50" s="19"/>
    </row>
    <row r="51" spans="1:5" x14ac:dyDescent="0.3">
      <c r="A51" s="21" t="s">
        <v>74</v>
      </c>
      <c r="B51" s="19">
        <v>105</v>
      </c>
      <c r="C51" s="19"/>
      <c r="D51" s="19"/>
      <c r="E51" s="19"/>
    </row>
    <row r="52" spans="1:5" x14ac:dyDescent="0.3">
      <c r="A52" s="21" t="s">
        <v>75</v>
      </c>
      <c r="B52" s="19">
        <v>98.288870000000003</v>
      </c>
      <c r="C52" s="19"/>
      <c r="D52" s="19"/>
      <c r="E52" s="19"/>
    </row>
    <row r="53" spans="1:5" x14ac:dyDescent="0.3">
      <c r="A53" s="21" t="s">
        <v>76</v>
      </c>
      <c r="B53" s="19">
        <v>11503.90373</v>
      </c>
      <c r="C53" s="19"/>
      <c r="D53" s="19"/>
      <c r="E53" s="19"/>
    </row>
    <row r="54" spans="1:5" ht="27.6" x14ac:dyDescent="0.3">
      <c r="A54" s="21" t="s">
        <v>77</v>
      </c>
      <c r="B54" s="19">
        <v>298.14080000000001</v>
      </c>
      <c r="C54" s="19">
        <v>229.61641</v>
      </c>
      <c r="D54" s="19">
        <v>68.524389999999997</v>
      </c>
      <c r="E54" s="19"/>
    </row>
    <row r="55" spans="1:5" x14ac:dyDescent="0.3">
      <c r="A55" s="21" t="s">
        <v>78</v>
      </c>
      <c r="B55" s="19">
        <v>1206.3567599999999</v>
      </c>
      <c r="C55" s="19"/>
      <c r="D55" s="19"/>
      <c r="E55" s="19"/>
    </row>
    <row r="56" spans="1:5" x14ac:dyDescent="0.3">
      <c r="A56" s="21" t="s">
        <v>79</v>
      </c>
      <c r="B56" s="19">
        <v>6822.5643399999999</v>
      </c>
      <c r="C56" s="19">
        <v>200</v>
      </c>
      <c r="D56" s="19">
        <v>65</v>
      </c>
      <c r="E56" s="19"/>
    </row>
    <row r="57" spans="1:5" x14ac:dyDescent="0.3">
      <c r="A57" s="21" t="s">
        <v>80</v>
      </c>
      <c r="B57" s="19">
        <v>5101.4739099999997</v>
      </c>
      <c r="C57" s="19">
        <v>3101.4036500000002</v>
      </c>
      <c r="D57" s="19">
        <v>-3.5457399999999999</v>
      </c>
      <c r="E57" s="19"/>
    </row>
    <row r="58" spans="1:5" x14ac:dyDescent="0.3">
      <c r="A58" s="21" t="s">
        <v>81</v>
      </c>
      <c r="B58" s="19">
        <v>8000</v>
      </c>
      <c r="C58" s="19"/>
      <c r="D58" s="19"/>
      <c r="E58" s="19"/>
    </row>
    <row r="59" spans="1:5" x14ac:dyDescent="0.3">
      <c r="A59" s="21" t="s">
        <v>82</v>
      </c>
      <c r="B59" s="19">
        <v>413</v>
      </c>
      <c r="C59" s="19">
        <v>320</v>
      </c>
      <c r="D59" s="19"/>
      <c r="E59" s="19"/>
    </row>
    <row r="60" spans="1:5" x14ac:dyDescent="0.3">
      <c r="A60" s="21" t="s">
        <v>83</v>
      </c>
      <c r="B60" s="19">
        <v>15.601979999999999</v>
      </c>
      <c r="C60" s="19"/>
      <c r="D60" s="19"/>
      <c r="E60" s="19"/>
    </row>
    <row r="61" spans="1:5" x14ac:dyDescent="0.3">
      <c r="A61" s="21" t="s">
        <v>84</v>
      </c>
      <c r="B61" s="19">
        <v>18775.4228</v>
      </c>
      <c r="C61" s="19"/>
      <c r="D61" s="19"/>
      <c r="E61" s="19"/>
    </row>
    <row r="62" spans="1:5" x14ac:dyDescent="0.3">
      <c r="A62" s="21" t="s">
        <v>85</v>
      </c>
      <c r="B62" s="19">
        <v>982.69069000000002</v>
      </c>
      <c r="C62" s="19"/>
      <c r="D62" s="19"/>
      <c r="E62" s="19"/>
    </row>
    <row r="63" spans="1:5" x14ac:dyDescent="0.3">
      <c r="A63" s="21" t="s">
        <v>86</v>
      </c>
      <c r="B63" s="19">
        <v>99.2483</v>
      </c>
      <c r="C63" s="19"/>
      <c r="D63" s="19"/>
      <c r="E63" s="19"/>
    </row>
    <row r="64" spans="1:5" ht="27.6" x14ac:dyDescent="0.3">
      <c r="A64" s="21" t="s">
        <v>87</v>
      </c>
      <c r="B64" s="19">
        <v>371.99786999999998</v>
      </c>
      <c r="C64" s="19"/>
      <c r="D64" s="19"/>
      <c r="E64" s="19"/>
    </row>
    <row r="65" spans="1:5" x14ac:dyDescent="0.3">
      <c r="A65" s="23" t="s">
        <v>88</v>
      </c>
      <c r="B65" s="20">
        <v>1275930.98428</v>
      </c>
      <c r="C65" s="20">
        <v>41020.068379999997</v>
      </c>
      <c r="D65" s="20">
        <v>514.07865000000004</v>
      </c>
      <c r="E65" s="20">
        <v>67957.674660000004</v>
      </c>
    </row>
  </sheetData>
  <mergeCells count="26">
    <mergeCell ref="A21:D21"/>
    <mergeCell ref="A22:D22"/>
    <mergeCell ref="A23:D23"/>
    <mergeCell ref="A24:D24"/>
    <mergeCell ref="A25:D25"/>
    <mergeCell ref="A16:D16"/>
    <mergeCell ref="A17:D17"/>
    <mergeCell ref="A18:D18"/>
    <mergeCell ref="A19:D19"/>
    <mergeCell ref="A20:D20"/>
    <mergeCell ref="A1:E1"/>
    <mergeCell ref="A2:E2"/>
    <mergeCell ref="A5:D5"/>
    <mergeCell ref="A26:D26"/>
    <mergeCell ref="A28:A29"/>
    <mergeCell ref="B28:B29"/>
    <mergeCell ref="C28:E28"/>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topLeftCell="A22" zoomScaleNormal="100" zoomScaleSheetLayoutView="100" workbookViewId="0">
      <selection activeCell="B28" sqref="B28"/>
    </sheetView>
  </sheetViews>
  <sheetFormatPr defaultRowHeight="14.4" x14ac:dyDescent="0.3"/>
  <cols>
    <col min="1" max="1" width="38.33203125" customWidth="1"/>
    <col min="2" max="2" width="13.109375" customWidth="1"/>
    <col min="3" max="3" width="13.6640625" customWidth="1"/>
    <col min="4" max="4" width="13.33203125" customWidth="1"/>
    <col min="5" max="5" width="13.109375" customWidth="1"/>
    <col min="6" max="6" width="12.88671875" customWidth="1"/>
    <col min="7" max="7" width="13" customWidth="1"/>
    <col min="8" max="8" width="13.109375" customWidth="1"/>
    <col min="9" max="9" width="13.5546875" customWidth="1"/>
    <col min="10" max="10" width="12.6640625" customWidth="1"/>
    <col min="11" max="11" width="11" customWidth="1"/>
    <col min="12" max="12" width="12.88671875" customWidth="1"/>
    <col min="13" max="13" width="13.33203125" customWidth="1"/>
    <col min="14" max="14" width="13.21875" customWidth="1"/>
    <col min="15" max="15" width="13" customWidth="1"/>
    <col min="16" max="16" width="10.77734375" customWidth="1"/>
  </cols>
  <sheetData>
    <row r="1" spans="1:20" s="29" customFormat="1" ht="15.6" x14ac:dyDescent="0.3">
      <c r="A1" s="43" t="s">
        <v>52</v>
      </c>
      <c r="C1" s="30" t="s">
        <v>13</v>
      </c>
    </row>
    <row r="2" spans="1:20" x14ac:dyDescent="0.3">
      <c r="A2" s="38" t="str">
        <f>TEXT(EndData2,"[$-FC19]ДД.ММ.ГГГ")</f>
        <v>18.04.2019</v>
      </c>
      <c r="B2" s="38">
        <f>A2+1</f>
        <v>43574</v>
      </c>
      <c r="C2" s="44" t="str">
        <f>TEXT(B2,"[$-FC19]ДД.ММ.ГГГ")</f>
        <v>19.04.2019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1501.1659999999999</v>
      </c>
      <c r="K4" s="40">
        <v>199.5</v>
      </c>
      <c r="L4" s="40"/>
      <c r="M4" s="40"/>
      <c r="N4" s="40"/>
      <c r="O4" s="40"/>
      <c r="P4" s="26">
        <v>1700.6659999999999</v>
      </c>
      <c r="Q4" s="27"/>
      <c r="R4" s="27"/>
      <c r="S4" s="27"/>
      <c r="T4" s="27"/>
    </row>
    <row r="5" spans="1:20" ht="40.200000000000003" x14ac:dyDescent="0.3">
      <c r="A5" s="25" t="s">
        <v>32</v>
      </c>
      <c r="B5" s="40"/>
      <c r="C5" s="40">
        <v>22917.081999999999</v>
      </c>
      <c r="D5" s="40">
        <v>19052.831999999999</v>
      </c>
      <c r="E5" s="40">
        <v>6860</v>
      </c>
      <c r="F5" s="40">
        <v>8750.2999999999993</v>
      </c>
      <c r="G5" s="40">
        <v>23873.666700000002</v>
      </c>
      <c r="H5" s="40">
        <v>11000</v>
      </c>
      <c r="I5" s="40">
        <v>11000</v>
      </c>
      <c r="J5" s="40">
        <v>2125.5839999999998</v>
      </c>
      <c r="K5" s="40">
        <v>4983.9160000000002</v>
      </c>
      <c r="L5" s="40"/>
      <c r="M5" s="40">
        <v>7785</v>
      </c>
      <c r="N5" s="40">
        <v>12941.5</v>
      </c>
      <c r="O5" s="40">
        <v>16123.15</v>
      </c>
      <c r="P5" s="26">
        <v>147413.0307</v>
      </c>
      <c r="Q5" s="27"/>
      <c r="R5" s="27"/>
      <c r="S5" s="27"/>
      <c r="T5" s="27"/>
    </row>
    <row r="6" spans="1:20" ht="27" x14ac:dyDescent="0.3">
      <c r="A6" s="25" t="s">
        <v>33</v>
      </c>
      <c r="B6" s="40">
        <v>2380.4899999999998</v>
      </c>
      <c r="C6" s="40">
        <v>800</v>
      </c>
      <c r="D6" s="40">
        <v>315</v>
      </c>
      <c r="E6" s="40"/>
      <c r="F6" s="40"/>
      <c r="G6" s="40">
        <v>1012</v>
      </c>
      <c r="H6" s="40"/>
      <c r="I6" s="40"/>
      <c r="J6" s="40">
        <v>217.625</v>
      </c>
      <c r="K6" s="40">
        <v>5300</v>
      </c>
      <c r="L6" s="40"/>
      <c r="M6" s="40"/>
      <c r="N6" s="40">
        <v>6765</v>
      </c>
      <c r="O6" s="40">
        <v>100</v>
      </c>
      <c r="P6" s="26">
        <v>16890.115000000002</v>
      </c>
      <c r="Q6" s="27"/>
      <c r="R6" s="27"/>
      <c r="S6" s="27"/>
      <c r="T6" s="27"/>
    </row>
    <row r="7" spans="1:20" ht="66.599999999999994" x14ac:dyDescent="0.3">
      <c r="A7" s="25" t="s">
        <v>34</v>
      </c>
      <c r="B7" s="40">
        <v>101675.35759</v>
      </c>
      <c r="C7" s="40">
        <v>77101.528000000006</v>
      </c>
      <c r="D7" s="40">
        <v>22246</v>
      </c>
      <c r="E7" s="40">
        <v>14636</v>
      </c>
      <c r="F7" s="40">
        <v>5373</v>
      </c>
      <c r="G7" s="40">
        <v>32417.45</v>
      </c>
      <c r="H7" s="40">
        <v>17000</v>
      </c>
      <c r="I7" s="40">
        <v>8900</v>
      </c>
      <c r="J7" s="40">
        <v>35619.260990000002</v>
      </c>
      <c r="K7" s="40">
        <v>4867.5829999999996</v>
      </c>
      <c r="L7" s="40">
        <v>15174.3</v>
      </c>
      <c r="M7" s="40">
        <v>22927.25</v>
      </c>
      <c r="N7" s="40">
        <v>10940.247880000001</v>
      </c>
      <c r="O7" s="40">
        <v>19556.083999999999</v>
      </c>
      <c r="P7" s="26">
        <v>388434.06146</v>
      </c>
      <c r="Q7" s="27"/>
      <c r="R7" s="27"/>
      <c r="S7" s="27"/>
      <c r="T7" s="27"/>
    </row>
    <row r="8" spans="1:20" ht="106.2" x14ac:dyDescent="0.3">
      <c r="A8" s="25" t="s">
        <v>35</v>
      </c>
      <c r="B8" s="40">
        <v>3425.25677</v>
      </c>
      <c r="C8" s="40">
        <v>800</v>
      </c>
      <c r="D8" s="40"/>
      <c r="E8" s="40"/>
      <c r="F8" s="40"/>
      <c r="G8" s="40"/>
      <c r="H8" s="40"/>
      <c r="I8" s="40"/>
      <c r="J8" s="40">
        <v>-18820</v>
      </c>
      <c r="K8" s="40"/>
      <c r="L8" s="40"/>
      <c r="M8" s="40"/>
      <c r="N8" s="40"/>
      <c r="O8" s="40"/>
      <c r="P8" s="26">
        <v>-14594.74323</v>
      </c>
      <c r="Q8" s="27"/>
      <c r="R8" s="27"/>
      <c r="S8" s="27"/>
      <c r="T8" s="27"/>
    </row>
    <row r="9" spans="1:20" ht="40.200000000000003" x14ac:dyDescent="0.3">
      <c r="A9" s="25" t="s">
        <v>36</v>
      </c>
      <c r="B9" s="40"/>
      <c r="C9" s="40"/>
      <c r="D9" s="40"/>
      <c r="E9" s="40"/>
      <c r="F9" s="40"/>
      <c r="G9" s="40"/>
      <c r="H9" s="40"/>
      <c r="I9" s="40"/>
      <c r="J9" s="40"/>
      <c r="K9" s="40">
        <v>5021.3380699999998</v>
      </c>
      <c r="L9" s="40"/>
      <c r="M9" s="40"/>
      <c r="N9" s="40"/>
      <c r="O9" s="40"/>
      <c r="P9" s="26">
        <v>5021.3380699999998</v>
      </c>
      <c r="Q9" s="27"/>
      <c r="R9" s="27"/>
      <c r="S9" s="27"/>
      <c r="T9" s="27"/>
    </row>
    <row r="10" spans="1:20" ht="79.8" x14ac:dyDescent="0.3">
      <c r="A10" s="25" t="s">
        <v>37</v>
      </c>
      <c r="B10" s="40"/>
      <c r="C10" s="40">
        <v>4386.0829999999996</v>
      </c>
      <c r="D10" s="40">
        <v>652.75</v>
      </c>
      <c r="E10" s="40">
        <v>561.20000000000005</v>
      </c>
      <c r="F10" s="40">
        <v>166</v>
      </c>
      <c r="G10" s="40">
        <v>654.33333000000005</v>
      </c>
      <c r="H10" s="40">
        <v>200</v>
      </c>
      <c r="I10" s="40">
        <v>50</v>
      </c>
      <c r="J10" s="40"/>
      <c r="K10" s="40"/>
      <c r="L10" s="40">
        <v>265.58332999999999</v>
      </c>
      <c r="M10" s="40">
        <v>247.75</v>
      </c>
      <c r="N10" s="40">
        <v>246.33332999999999</v>
      </c>
      <c r="O10" s="40">
        <v>136.666</v>
      </c>
      <c r="P10" s="26">
        <v>7566.6989899999999</v>
      </c>
      <c r="Q10" s="27"/>
      <c r="R10" s="27"/>
      <c r="S10" s="27"/>
      <c r="T10" s="27"/>
    </row>
    <row r="11" spans="1:20" ht="79.8" x14ac:dyDescent="0.3">
      <c r="A11" s="25" t="s">
        <v>38</v>
      </c>
      <c r="B11" s="40">
        <v>514</v>
      </c>
      <c r="C11" s="40">
        <v>268.66699999999997</v>
      </c>
      <c r="D11" s="40">
        <v>179.166</v>
      </c>
      <c r="E11" s="40">
        <v>82.7</v>
      </c>
      <c r="F11" s="40">
        <v>74.5</v>
      </c>
      <c r="G11" s="40">
        <v>89.583330000000004</v>
      </c>
      <c r="H11" s="40">
        <v>95.041300000000007</v>
      </c>
      <c r="I11" s="40">
        <v>270</v>
      </c>
      <c r="J11" s="40">
        <v>97.915999999999997</v>
      </c>
      <c r="K11" s="40">
        <v>333.30399999999997</v>
      </c>
      <c r="L11" s="40"/>
      <c r="M11" s="40">
        <v>90.75</v>
      </c>
      <c r="N11" s="40">
        <v>84.664000000000001</v>
      </c>
      <c r="O11" s="40">
        <v>82.643249999999995</v>
      </c>
      <c r="P11" s="26">
        <v>2262.9348799999998</v>
      </c>
      <c r="Q11" s="27"/>
      <c r="R11" s="27"/>
      <c r="S11" s="27"/>
      <c r="T11" s="27"/>
    </row>
    <row r="12" spans="1:20" ht="79.8" x14ac:dyDescent="0.3">
      <c r="A12" s="25" t="s">
        <v>39</v>
      </c>
      <c r="B12" s="40"/>
      <c r="C12" s="40">
        <v>820</v>
      </c>
      <c r="D12" s="40"/>
      <c r="E12" s="40"/>
      <c r="F12" s="40"/>
      <c r="G12" s="40"/>
      <c r="H12" s="40"/>
      <c r="I12" s="40"/>
      <c r="J12" s="40"/>
      <c r="K12" s="40"/>
      <c r="L12" s="40">
        <v>275.52999999999997</v>
      </c>
      <c r="M12" s="40"/>
      <c r="N12" s="40"/>
      <c r="O12" s="40"/>
      <c r="P12" s="26">
        <v>1095.53</v>
      </c>
      <c r="Q12" s="27"/>
      <c r="R12" s="27"/>
      <c r="S12" s="27"/>
      <c r="T12" s="27"/>
    </row>
    <row r="13" spans="1:20" ht="106.2" x14ac:dyDescent="0.3">
      <c r="A13" s="25" t="s">
        <v>40</v>
      </c>
      <c r="B13" s="40">
        <v>7570.7340000000004</v>
      </c>
      <c r="C13" s="40">
        <v>1500</v>
      </c>
      <c r="D13" s="40">
        <v>186.416</v>
      </c>
      <c r="E13" s="40"/>
      <c r="F13" s="40"/>
      <c r="G13" s="40"/>
      <c r="H13" s="40"/>
      <c r="I13" s="40"/>
      <c r="J13" s="40">
        <v>50</v>
      </c>
      <c r="K13" s="40"/>
      <c r="L13" s="40"/>
      <c r="M13" s="40"/>
      <c r="N13" s="40"/>
      <c r="O13" s="40"/>
      <c r="P13" s="26">
        <v>9307.15</v>
      </c>
      <c r="Q13" s="27"/>
      <c r="R13" s="27"/>
      <c r="S13" s="27"/>
      <c r="T13" s="27"/>
    </row>
    <row r="14" spans="1:20" ht="93" x14ac:dyDescent="0.3">
      <c r="A14" s="25" t="s">
        <v>41</v>
      </c>
      <c r="B14" s="40"/>
      <c r="C14" s="40">
        <v>4843.75</v>
      </c>
      <c r="D14" s="40"/>
      <c r="E14" s="40"/>
      <c r="F14" s="40"/>
      <c r="G14" s="40"/>
      <c r="H14" s="40"/>
      <c r="I14" s="40"/>
      <c r="J14" s="40"/>
      <c r="K14" s="40"/>
      <c r="L14" s="40"/>
      <c r="M14" s="40"/>
      <c r="N14" s="40"/>
      <c r="O14" s="40"/>
      <c r="P14" s="26">
        <v>4843.75</v>
      </c>
      <c r="Q14" s="27"/>
      <c r="R14" s="27"/>
      <c r="S14" s="27"/>
      <c r="T14" s="27"/>
    </row>
    <row r="15" spans="1:20" ht="317.39999999999998" x14ac:dyDescent="0.3">
      <c r="A15" s="25" t="s">
        <v>42</v>
      </c>
      <c r="B15" s="40"/>
      <c r="C15" s="40">
        <v>103.74</v>
      </c>
      <c r="D15" s="40"/>
      <c r="E15" s="40"/>
      <c r="F15" s="40"/>
      <c r="G15" s="40"/>
      <c r="H15" s="40"/>
      <c r="I15" s="40"/>
      <c r="J15" s="40"/>
      <c r="K15" s="40"/>
      <c r="L15" s="40"/>
      <c r="M15" s="40"/>
      <c r="N15" s="40"/>
      <c r="O15" s="40"/>
      <c r="P15" s="26">
        <v>103.74</v>
      </c>
      <c r="Q15" s="27"/>
      <c r="R15" s="27"/>
      <c r="S15" s="27"/>
      <c r="T15" s="27"/>
    </row>
    <row r="16" spans="1:20" ht="159" x14ac:dyDescent="0.3">
      <c r="A16" s="25" t="s">
        <v>43</v>
      </c>
      <c r="B16" s="40">
        <v>124975.24094</v>
      </c>
      <c r="C16" s="40">
        <v>91500</v>
      </c>
      <c r="D16" s="40"/>
      <c r="E16" s="40"/>
      <c r="F16" s="40"/>
      <c r="G16" s="40"/>
      <c r="H16" s="40"/>
      <c r="I16" s="40"/>
      <c r="J16" s="40"/>
      <c r="K16" s="40"/>
      <c r="L16" s="40"/>
      <c r="M16" s="40"/>
      <c r="N16" s="40"/>
      <c r="O16" s="40"/>
      <c r="P16" s="26">
        <v>216475.24093999999</v>
      </c>
      <c r="Q16" s="27"/>
      <c r="R16" s="27"/>
      <c r="S16" s="27"/>
      <c r="T16" s="27"/>
    </row>
    <row r="17" spans="1:20" ht="93" x14ac:dyDescent="0.3">
      <c r="A17" s="25" t="s">
        <v>44</v>
      </c>
      <c r="B17" s="40"/>
      <c r="C17" s="40">
        <v>4625</v>
      </c>
      <c r="D17" s="40"/>
      <c r="E17" s="40"/>
      <c r="F17" s="40"/>
      <c r="G17" s="40"/>
      <c r="H17" s="40"/>
      <c r="I17" s="40"/>
      <c r="J17" s="40"/>
      <c r="K17" s="40"/>
      <c r="L17" s="40"/>
      <c r="M17" s="40"/>
      <c r="N17" s="40"/>
      <c r="O17" s="40"/>
      <c r="P17" s="26">
        <v>4625</v>
      </c>
      <c r="Q17" s="27"/>
      <c r="R17" s="27"/>
      <c r="S17" s="27"/>
      <c r="T17" s="27"/>
    </row>
    <row r="18" spans="1:20" ht="132.6" x14ac:dyDescent="0.3">
      <c r="A18" s="25" t="s">
        <v>45</v>
      </c>
      <c r="B18" s="40"/>
      <c r="C18" s="40">
        <v>7.4474400000000003</v>
      </c>
      <c r="D18" s="40"/>
      <c r="E18" s="40"/>
      <c r="F18" s="40"/>
      <c r="G18" s="40"/>
      <c r="H18" s="40"/>
      <c r="I18" s="40"/>
      <c r="J18" s="40"/>
      <c r="K18" s="40"/>
      <c r="L18" s="40"/>
      <c r="M18" s="40"/>
      <c r="N18" s="40"/>
      <c r="O18" s="40"/>
      <c r="P18" s="26">
        <v>7.4474400000000003</v>
      </c>
      <c r="Q18" s="27"/>
      <c r="R18" s="27"/>
      <c r="S18" s="27"/>
      <c r="T18" s="27"/>
    </row>
    <row r="19" spans="1:20" ht="119.4" x14ac:dyDescent="0.3">
      <c r="A19" s="25" t="s">
        <v>46</v>
      </c>
      <c r="B19" s="40"/>
      <c r="C19" s="40">
        <v>3232</v>
      </c>
      <c r="D19" s="40"/>
      <c r="E19" s="40"/>
      <c r="F19" s="40"/>
      <c r="G19" s="40"/>
      <c r="H19" s="40"/>
      <c r="I19" s="40"/>
      <c r="J19" s="40"/>
      <c r="K19" s="40"/>
      <c r="L19" s="40"/>
      <c r="M19" s="40"/>
      <c r="N19" s="40"/>
      <c r="O19" s="40"/>
      <c r="P19" s="26">
        <v>3232</v>
      </c>
      <c r="Q19" s="27"/>
      <c r="R19" s="27"/>
      <c r="S19" s="27"/>
      <c r="T19" s="27"/>
    </row>
    <row r="20" spans="1:20" ht="119.4" x14ac:dyDescent="0.3">
      <c r="A20" s="25" t="s">
        <v>47</v>
      </c>
      <c r="B20" s="40">
        <v>77369.795050000001</v>
      </c>
      <c r="C20" s="40">
        <v>48633.779000000002</v>
      </c>
      <c r="D20" s="40"/>
      <c r="E20" s="40"/>
      <c r="F20" s="40"/>
      <c r="G20" s="40"/>
      <c r="H20" s="40"/>
      <c r="I20" s="40"/>
      <c r="J20" s="40"/>
      <c r="K20" s="40"/>
      <c r="L20" s="40"/>
      <c r="M20" s="40"/>
      <c r="N20" s="40"/>
      <c r="O20" s="40"/>
      <c r="P20" s="26">
        <v>126003.57405</v>
      </c>
      <c r="Q20" s="27"/>
      <c r="R20" s="27"/>
      <c r="S20" s="27"/>
      <c r="T20" s="27"/>
    </row>
    <row r="21" spans="1:20" ht="93" x14ac:dyDescent="0.3">
      <c r="A21" s="25" t="s">
        <v>48</v>
      </c>
      <c r="B21" s="40"/>
      <c r="C21" s="40">
        <v>1225.0809999999999</v>
      </c>
      <c r="D21" s="40"/>
      <c r="E21" s="40"/>
      <c r="F21" s="40"/>
      <c r="G21" s="40"/>
      <c r="H21" s="40"/>
      <c r="I21" s="40"/>
      <c r="J21" s="40"/>
      <c r="K21" s="40"/>
      <c r="L21" s="40"/>
      <c r="M21" s="40"/>
      <c r="N21" s="40"/>
      <c r="O21" s="40"/>
      <c r="P21" s="26">
        <v>1225.0809999999999</v>
      </c>
      <c r="Q21" s="27"/>
      <c r="R21" s="27"/>
      <c r="S21" s="27"/>
      <c r="T21" s="27"/>
    </row>
    <row r="22" spans="1:20" ht="159" x14ac:dyDescent="0.3">
      <c r="A22" s="25" t="s">
        <v>49</v>
      </c>
      <c r="B22" s="40"/>
      <c r="C22" s="40">
        <v>183.5</v>
      </c>
      <c r="D22" s="40"/>
      <c r="E22" s="40"/>
      <c r="F22" s="40"/>
      <c r="G22" s="40"/>
      <c r="H22" s="40"/>
      <c r="I22" s="40"/>
      <c r="J22" s="40"/>
      <c r="K22" s="40"/>
      <c r="L22" s="40"/>
      <c r="M22" s="40"/>
      <c r="N22" s="40"/>
      <c r="O22" s="40"/>
      <c r="P22" s="26">
        <v>183.5</v>
      </c>
      <c r="Q22" s="27"/>
      <c r="R22" s="27"/>
      <c r="S22" s="27"/>
      <c r="T22" s="27"/>
    </row>
    <row r="23" spans="1:20" ht="40.200000000000003" x14ac:dyDescent="0.3">
      <c r="A23" s="25" t="s">
        <v>50</v>
      </c>
      <c r="B23" s="40">
        <v>426.02411000000001</v>
      </c>
      <c r="C23" s="40">
        <v>55.935139999999997</v>
      </c>
      <c r="D23" s="40"/>
      <c r="E23" s="40"/>
      <c r="F23" s="40"/>
      <c r="G23" s="40"/>
      <c r="H23" s="40"/>
      <c r="I23" s="40"/>
      <c r="J23" s="40">
        <v>55.935139999999997</v>
      </c>
      <c r="K23" s="40"/>
      <c r="L23" s="40"/>
      <c r="M23" s="40"/>
      <c r="N23" s="40"/>
      <c r="O23" s="40"/>
      <c r="P23" s="26">
        <v>537.89439000000004</v>
      </c>
      <c r="Q23" s="27"/>
      <c r="R23" s="27"/>
      <c r="S23" s="27"/>
      <c r="T23" s="27"/>
    </row>
    <row r="24" spans="1:20" x14ac:dyDescent="0.3">
      <c r="A24" s="33" t="s">
        <v>51</v>
      </c>
      <c r="B24" s="41">
        <v>318336.89846</v>
      </c>
      <c r="C24" s="41">
        <v>263003.59258</v>
      </c>
      <c r="D24" s="41">
        <v>42632.163999999997</v>
      </c>
      <c r="E24" s="41">
        <v>22139.9</v>
      </c>
      <c r="F24" s="41">
        <v>14363.8</v>
      </c>
      <c r="G24" s="41">
        <v>58047.033360000001</v>
      </c>
      <c r="H24" s="41">
        <v>28295.041300000001</v>
      </c>
      <c r="I24" s="41">
        <v>20220</v>
      </c>
      <c r="J24" s="41">
        <v>20847.487130000001</v>
      </c>
      <c r="K24" s="41">
        <v>20705.641070000001</v>
      </c>
      <c r="L24" s="41">
        <v>15715.413329999999</v>
      </c>
      <c r="M24" s="41">
        <v>31050.75</v>
      </c>
      <c r="N24" s="41">
        <v>30977.745210000001</v>
      </c>
      <c r="O24" s="41">
        <v>35998.543250000002</v>
      </c>
      <c r="P24" s="26">
        <v>922334.00968999998</v>
      </c>
      <c r="Q24" s="34"/>
      <c r="R24" s="34"/>
      <c r="S24" s="34"/>
      <c r="T24" s="34"/>
    </row>
    <row r="26" spans="1:20" x14ac:dyDescent="0.3">
      <c r="A26" s="37" t="s">
        <v>30</v>
      </c>
      <c r="B26" s="36">
        <f>Учреждения!B65+'Муниципальные районы'!P24</f>
        <v>2198264.9939700002</v>
      </c>
    </row>
    <row r="27" spans="1:20" ht="32.25" customHeight="1" x14ac:dyDescent="0.3">
      <c r="A27" s="37" t="str">
        <f>CONCATENATE("Остатки бюджетных средств на ",C2,"г.")</f>
        <v>Остатки бюджетных средств на 19.04.2019г.</v>
      </c>
      <c r="B27" s="36">
        <v>1682669.5</v>
      </c>
    </row>
  </sheetData>
  <pageMargins left="0.23622047244094491" right="0.23622047244094491" top="0.51" bottom="0.48"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2019-04-22T04:08:50Z</dcterms:modified>
</cp:coreProperties>
</file>