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Учреждения!$35:$36</definedName>
    <definedName name="_xlnm.Print_Area" localSheetId="1">'Муниципальные районы'!$A$1:$P$21</definedName>
    <definedName name="_xlnm.Print_Area" localSheetId="0">Учреждения!$A$1:$E$76</definedName>
  </definedNames>
  <calcPr calcId="162913" refMode="R1C1"/>
</workbook>
</file>

<file path=xl/calcChain.xml><?xml version="1.0" encoding="utf-8"?>
<calcChain xmlns="http://schemas.openxmlformats.org/spreadsheetml/2006/main">
  <c r="E33" i="1" l="1"/>
  <c r="E8" i="1" s="1"/>
  <c r="E9" i="1"/>
  <c r="E32" i="1"/>
  <c r="E17" i="1"/>
  <c r="E16" i="1"/>
  <c r="E30" i="1"/>
  <c r="E26" i="1"/>
  <c r="E31" i="1"/>
  <c r="E29" i="1"/>
  <c r="E14" i="1"/>
  <c r="E28" i="1"/>
  <c r="E25" i="1"/>
  <c r="E21" i="1"/>
  <c r="E27" i="1"/>
  <c r="E13" i="1"/>
  <c r="E12" i="1"/>
  <c r="E24" i="1"/>
  <c r="E23" i="1"/>
  <c r="E22" i="1"/>
  <c r="E20" i="1"/>
  <c r="E19" i="1"/>
  <c r="E11" i="1"/>
  <c r="E18" i="1"/>
  <c r="E15" i="1"/>
  <c r="E10" i="1"/>
  <c r="B19" i="2"/>
  <c r="A2" i="2" l="1"/>
  <c r="B2" i="2" s="1"/>
  <c r="C2" i="2" s="1"/>
  <c r="A20" i="2" s="1"/>
  <c r="H1" i="1" l="1"/>
  <c r="A5" i="1" s="1"/>
  <c r="H2" i="1"/>
  <c r="G1" i="1"/>
  <c r="G2" i="1"/>
  <c r="A2" i="1" l="1"/>
</calcChain>
</file>

<file path=xl/sharedStrings.xml><?xml version="1.0" encoding="utf-8"?>
<sst xmlns="http://schemas.openxmlformats.org/spreadsheetml/2006/main" count="109" uniqueCount="108">
  <si>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</si>
  <si>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</si>
  <si>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</si>
  <si>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</si>
  <si>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</si>
  <si>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</si>
  <si>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</si>
  <si>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</si>
  <si>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</si>
  <si>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</si>
  <si>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</si>
  <si>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</si>
  <si>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</si>
  <si>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</si>
  <si>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</si>
  <si>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</si>
  <si>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</si>
  <si>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</si>
  <si>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</si>
  <si>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</si>
  <si>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</si>
  <si>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</si>
  <si>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</si>
  <si>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</si>
  <si>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</si>
  <si>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</si>
  <si>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</si>
  <si>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</si>
  <si>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</si>
  <si>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</si>
  <si>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</si>
  <si>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</si>
  <si>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</si>
  <si>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</si>
  <si>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</si>
  <si>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</si>
  <si>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</si>
  <si>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</si>
  <si>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</si>
  <si>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</si>
  <si>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</si>
  <si>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</si>
  <si>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</si>
  <si>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</si>
  <si>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Всего:</t>
  </si>
  <si>
    <t>11.04.2019</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</si>
  <si>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</si>
  <si>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</si>
  <si>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</si>
  <si>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</si>
  <si>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</si>
  <si>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</si>
  <si>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</si>
  <si>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</si>
  <si>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</si>
  <si>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</si>
  <si>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</si>
  <si>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</si>
  <si>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</si>
  <si>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</si>
  <si>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</si>
  <si>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</si>
  <si>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</si>
  <si>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</si>
  <si>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</si>
  <si>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</si>
  <si>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</si>
  <si>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</si>
  <si>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</si>
  <si>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</si>
  <si>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</si>
  <si>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</si>
  <si>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</si>
  <si>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</si>
  <si>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</si>
  <si>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</si>
  <si>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</si>
  <si>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</si>
  <si>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</si>
  <si>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</si>
  <si>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</si>
  <si>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</si>
  <si>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</si>
  <si>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</si>
  <si>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05.04.2019</t>
  </si>
  <si>
    <t xml:space="preserve">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</si>
  <si>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</si>
  <si>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</si>
  <si>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</si>
  <si>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</si>
  <si>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Субсидии бюджетам субъектов Российской Федерации на реализацию дополнительных мероприятий в сфере занятости населения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</si>
  <si>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</si>
  <si>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</si>
  <si>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</si>
  <si>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Возврат остатков субсидий на софинансирование региональных программ повышения мобильности трудовых ресурсов из бюджетов субъектов Российской Федерации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</si>
  <si>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</si>
  <si>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Единая субвенция бюджетам субъектов Российской Федерации и бюджету г. Байконура</t>
  </si>
  <si>
    <t>Субсидии бюджетам субъектов Российской Федерации в целях развития паллиативной медицинской помощи</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</si>
  <si>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</si>
  <si>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</si>
  <si>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</si>
  <si>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оплату жилищно-коммунальных услуг отдельным категориям граждан</t>
  </si>
  <si>
    <t xml:space="preserve">Субсидии бюджетам субъектов Российской Федерации на реализацию мероприятий по устойчивому развитию сельских территорий </t>
  </si>
  <si>
    <t xml:space="preserve">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</si>
  <si>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</si>
  <si>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выплату региональной доплаты к пенсии</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</si>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</sst>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view="pageBreakPreview" topLeftCell="A37" zoomScaleNormal="100" zoomScaleSheetLayoutView="100" workbookViewId="0">
      <selection activeCell="E34" sqref="E34"/>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84</v>
      </c>
      <c r="G1" s="32" t="str">
        <f>TEXT(F1,"[$-FC19]ДД ММММ")</f>
        <v>05 апреля</v>
      </c>
      <c r="H1" s="32" t="str">
        <f>TEXT(F1,"[$-FC19]ДД.ММ.ГГГ \г")</f>
        <v>05.04.2019 г</v>
      </c>
    </row>
    <row r="2" spans="1:9" ht="15.6" x14ac:dyDescent="0.3">
      <c r="A2" s="45" t="str">
        <f>CONCATENATE("с ",G1," по ",G2,"ода")</f>
        <v>с 05 апреля по 11 апреля 2019 года</v>
      </c>
      <c r="B2" s="45"/>
      <c r="C2" s="45"/>
      <c r="D2" s="45"/>
      <c r="E2" s="45"/>
      <c r="F2" s="31" t="s">
        <v>45</v>
      </c>
      <c r="G2" s="32" t="str">
        <f>TEXT(F2,"[$-FC19]ДД ММММ ГГГ \г")</f>
        <v>11 апреля 2019 г</v>
      </c>
      <c r="H2" s="32" t="str">
        <f>TEXT(F2,"[$-FC19]ДД.ММ.ГГГ \г")</f>
        <v>11.04.2019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05.04.2019 г.</v>
      </c>
      <c r="B5" s="47"/>
      <c r="C5" s="47"/>
      <c r="D5" s="48"/>
      <c r="E5" s="8">
        <v>557531.4</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E33-E9</f>
        <v>317479.50936000003</v>
      </c>
    </row>
    <row r="9" spans="1:9" x14ac:dyDescent="0.3">
      <c r="A9" s="57" t="s">
        <v>4</v>
      </c>
      <c r="B9" s="56"/>
      <c r="C9" s="56"/>
      <c r="D9" s="56"/>
      <c r="E9" s="14">
        <f>SUM(E10:E32)</f>
        <v>3413101.5000000005</v>
      </c>
    </row>
    <row r="10" spans="1:9" ht="27.6" customHeight="1" x14ac:dyDescent="0.3">
      <c r="A10" s="57" t="s">
        <v>85</v>
      </c>
      <c r="B10" s="56"/>
      <c r="C10" s="56"/>
      <c r="D10" s="56"/>
      <c r="E10" s="14">
        <f>155513.4</f>
        <v>155513.4</v>
      </c>
    </row>
    <row r="11" spans="1:9" ht="28.2" customHeight="1" x14ac:dyDescent="0.3">
      <c r="A11" s="57" t="s">
        <v>86</v>
      </c>
      <c r="B11" s="56"/>
      <c r="C11" s="56"/>
      <c r="D11" s="56"/>
      <c r="E11" s="14">
        <f>27543.1+14143.4</f>
        <v>41686.5</v>
      </c>
    </row>
    <row r="12" spans="1:9" ht="26.4" customHeight="1" x14ac:dyDescent="0.3">
      <c r="A12" s="57" t="s">
        <v>87</v>
      </c>
      <c r="B12" s="56"/>
      <c r="C12" s="56"/>
      <c r="D12" s="56"/>
      <c r="E12" s="14">
        <f>1.3+24.9</f>
        <v>26.2</v>
      </c>
    </row>
    <row r="13" spans="1:9" ht="42.6" customHeight="1" x14ac:dyDescent="0.3">
      <c r="A13" s="57" t="s">
        <v>88</v>
      </c>
      <c r="B13" s="56"/>
      <c r="C13" s="56"/>
      <c r="D13" s="56"/>
      <c r="E13" s="14">
        <f>273.9+19.3+113.5</f>
        <v>406.7</v>
      </c>
    </row>
    <row r="14" spans="1:9" ht="43.2" customHeight="1" x14ac:dyDescent="0.3">
      <c r="A14" s="57" t="s">
        <v>89</v>
      </c>
      <c r="B14" s="56"/>
      <c r="C14" s="56"/>
      <c r="D14" s="56"/>
      <c r="E14" s="14">
        <f>18.8+1782.1+5081.5</f>
        <v>6882.4</v>
      </c>
    </row>
    <row r="15" spans="1:9" ht="29.4" customHeight="1" x14ac:dyDescent="0.3">
      <c r="A15" s="57" t="s">
        <v>90</v>
      </c>
      <c r="B15" s="56"/>
      <c r="C15" s="56"/>
      <c r="D15" s="56"/>
      <c r="E15" s="14">
        <f>368.4</f>
        <v>368.4</v>
      </c>
    </row>
    <row r="16" spans="1:9" ht="28.8" customHeight="1" x14ac:dyDescent="0.3">
      <c r="A16" s="57" t="s">
        <v>91</v>
      </c>
      <c r="B16" s="56"/>
      <c r="C16" s="56"/>
      <c r="D16" s="56"/>
      <c r="E16" s="14">
        <f>1241.7+992.5+585.9+702.6+1468.7</f>
        <v>4991.3999999999996</v>
      </c>
    </row>
    <row r="17" spans="1:5" ht="31.2" customHeight="1" x14ac:dyDescent="0.3">
      <c r="A17" s="57" t="s">
        <v>92</v>
      </c>
      <c r="B17" s="56"/>
      <c r="C17" s="56"/>
      <c r="D17" s="56"/>
      <c r="E17" s="14">
        <f>3674.2+986.1+60.5+370.2+11</f>
        <v>5102</v>
      </c>
    </row>
    <row r="18" spans="1:5" ht="31.8" customHeight="1" x14ac:dyDescent="0.3">
      <c r="A18" s="57" t="s">
        <v>93</v>
      </c>
      <c r="B18" s="56"/>
      <c r="C18" s="56"/>
      <c r="D18" s="56"/>
      <c r="E18" s="14">
        <f>68.8</f>
        <v>68.8</v>
      </c>
    </row>
    <row r="19" spans="1:5" ht="27" customHeight="1" x14ac:dyDescent="0.3">
      <c r="A19" s="57" t="s">
        <v>94</v>
      </c>
      <c r="B19" s="56"/>
      <c r="C19" s="56"/>
      <c r="D19" s="56"/>
      <c r="E19" s="14">
        <f>-1924.6-605.2-436-32.1-7.2</f>
        <v>-3005.1</v>
      </c>
    </row>
    <row r="20" spans="1:5" ht="28.8" customHeight="1" x14ac:dyDescent="0.3">
      <c r="A20" s="57" t="s">
        <v>95</v>
      </c>
      <c r="B20" s="56"/>
      <c r="C20" s="56"/>
      <c r="D20" s="56"/>
      <c r="E20" s="14">
        <f>36167</f>
        <v>36167</v>
      </c>
    </row>
    <row r="21" spans="1:5" x14ac:dyDescent="0.3">
      <c r="A21" s="57" t="s">
        <v>96</v>
      </c>
      <c r="B21" s="56"/>
      <c r="C21" s="56"/>
      <c r="D21" s="56"/>
      <c r="E21" s="14">
        <f>10.7+10.7</f>
        <v>21.4</v>
      </c>
    </row>
    <row r="22" spans="1:5" x14ac:dyDescent="0.3">
      <c r="A22" s="57" t="s">
        <v>97</v>
      </c>
      <c r="B22" s="56"/>
      <c r="C22" s="56"/>
      <c r="D22" s="56"/>
      <c r="E22" s="14">
        <f>463.7</f>
        <v>463.7</v>
      </c>
    </row>
    <row r="23" spans="1:5" ht="43.2" customHeight="1" x14ac:dyDescent="0.3">
      <c r="A23" s="57" t="s">
        <v>98</v>
      </c>
      <c r="B23" s="56"/>
      <c r="C23" s="56"/>
      <c r="D23" s="56"/>
      <c r="E23" s="14">
        <f>16.4</f>
        <v>16.399999999999999</v>
      </c>
    </row>
    <row r="24" spans="1:5" ht="57" customHeight="1" x14ac:dyDescent="0.3">
      <c r="A24" s="57" t="s">
        <v>99</v>
      </c>
      <c r="B24" s="56"/>
      <c r="C24" s="56"/>
      <c r="D24" s="56"/>
      <c r="E24" s="14">
        <f>99.2</f>
        <v>99.2</v>
      </c>
    </row>
    <row r="25" spans="1:5" ht="29.4" customHeight="1" x14ac:dyDescent="0.3">
      <c r="A25" s="57" t="s">
        <v>100</v>
      </c>
      <c r="B25" s="56"/>
      <c r="C25" s="56"/>
      <c r="D25" s="56"/>
      <c r="E25" s="14">
        <f>1514.2+132.4</f>
        <v>1646.6000000000001</v>
      </c>
    </row>
    <row r="26" spans="1:5" ht="26.4" customHeight="1" x14ac:dyDescent="0.3">
      <c r="A26" s="57" t="s">
        <v>101</v>
      </c>
      <c r="B26" s="56"/>
      <c r="C26" s="56"/>
      <c r="D26" s="56"/>
      <c r="E26" s="14">
        <f>6851.2+404.8+4049.2</f>
        <v>11305.2</v>
      </c>
    </row>
    <row r="27" spans="1:5" ht="28.8" customHeight="1" x14ac:dyDescent="0.3">
      <c r="A27" s="57" t="s">
        <v>102</v>
      </c>
      <c r="B27" s="56"/>
      <c r="C27" s="56"/>
      <c r="D27" s="56"/>
      <c r="E27" s="14">
        <f>3060.9</f>
        <v>3060.9</v>
      </c>
    </row>
    <row r="28" spans="1:5" ht="88.2" customHeight="1" x14ac:dyDescent="0.3">
      <c r="A28" s="57" t="s">
        <v>103</v>
      </c>
      <c r="B28" s="56"/>
      <c r="C28" s="56"/>
      <c r="D28" s="56"/>
      <c r="E28" s="14">
        <f>297.1</f>
        <v>297.10000000000002</v>
      </c>
    </row>
    <row r="29" spans="1:5" ht="27.6" customHeight="1" x14ac:dyDescent="0.3">
      <c r="A29" s="57" t="s">
        <v>104</v>
      </c>
      <c r="B29" s="56"/>
      <c r="C29" s="56"/>
      <c r="D29" s="56"/>
      <c r="E29" s="14">
        <f>5954.1</f>
        <v>5954.1</v>
      </c>
    </row>
    <row r="30" spans="1:5" ht="31.2" customHeight="1" x14ac:dyDescent="0.3">
      <c r="A30" s="57" t="s">
        <v>105</v>
      </c>
      <c r="B30" s="56"/>
      <c r="C30" s="56"/>
      <c r="D30" s="56"/>
      <c r="E30" s="14">
        <f>19115.1+7024.2</f>
        <v>26139.3</v>
      </c>
    </row>
    <row r="31" spans="1:5" x14ac:dyDescent="0.3">
      <c r="A31" s="57" t="s">
        <v>106</v>
      </c>
      <c r="B31" s="56"/>
      <c r="C31" s="56"/>
      <c r="D31" s="56"/>
      <c r="E31" s="14">
        <f>3115817.7</f>
        <v>3115817.7</v>
      </c>
    </row>
    <row r="32" spans="1:5" ht="30.6" customHeight="1" x14ac:dyDescent="0.3">
      <c r="A32" s="57" t="s">
        <v>107</v>
      </c>
      <c r="B32" s="56"/>
      <c r="C32" s="56"/>
      <c r="D32" s="56"/>
      <c r="E32" s="14">
        <f>72.2</f>
        <v>72.2</v>
      </c>
    </row>
    <row r="33" spans="1:5" x14ac:dyDescent="0.3">
      <c r="A33" s="49" t="s">
        <v>5</v>
      </c>
      <c r="B33" s="50"/>
      <c r="C33" s="50"/>
      <c r="D33" s="50"/>
      <c r="E33" s="13">
        <f>'Муниципальные районы'!B20-Учреждения!E5+'Муниципальные районы'!B19</f>
        <v>3730581.0093600005</v>
      </c>
    </row>
    <row r="34" spans="1:5" x14ac:dyDescent="0.3">
      <c r="A34" s="15"/>
      <c r="B34" s="16"/>
      <c r="C34" s="16"/>
      <c r="D34" s="6"/>
      <c r="E34" s="17"/>
    </row>
    <row r="35" spans="1:5" x14ac:dyDescent="0.3">
      <c r="A35" s="51" t="s">
        <v>14</v>
      </c>
      <c r="B35" s="53" t="s">
        <v>6</v>
      </c>
      <c r="C35" s="54" t="s">
        <v>7</v>
      </c>
      <c r="D35" s="54"/>
      <c r="E35" s="54"/>
    </row>
    <row r="36" spans="1:5" ht="82.8" x14ac:dyDescent="0.3">
      <c r="A36" s="52"/>
      <c r="B36" s="53"/>
      <c r="C36" s="18" t="s">
        <v>8</v>
      </c>
      <c r="D36" s="18" t="s">
        <v>9</v>
      </c>
      <c r="E36" s="18" t="s">
        <v>10</v>
      </c>
    </row>
    <row r="37" spans="1:5" x14ac:dyDescent="0.3">
      <c r="A37" s="21" t="s">
        <v>46</v>
      </c>
      <c r="B37" s="19">
        <v>1175.26478</v>
      </c>
      <c r="C37" s="19"/>
      <c r="D37" s="19"/>
      <c r="E37" s="19"/>
    </row>
    <row r="38" spans="1:5" x14ac:dyDescent="0.3">
      <c r="A38" s="21" t="s">
        <v>47</v>
      </c>
      <c r="B38" s="19">
        <v>18.5</v>
      </c>
      <c r="C38" s="19"/>
      <c r="D38" s="19"/>
      <c r="E38" s="19"/>
    </row>
    <row r="39" spans="1:5" x14ac:dyDescent="0.3">
      <c r="A39" s="21" t="s">
        <v>48</v>
      </c>
      <c r="B39" s="19">
        <v>5260</v>
      </c>
      <c r="C39" s="19">
        <v>4000</v>
      </c>
      <c r="D39" s="19">
        <v>1260</v>
      </c>
      <c r="E39" s="19"/>
    </row>
    <row r="40" spans="1:5" x14ac:dyDescent="0.3">
      <c r="A40" s="21" t="s">
        <v>49</v>
      </c>
      <c r="B40" s="19">
        <v>38987.984700000001</v>
      </c>
      <c r="C40" s="19">
        <v>680.85774000000004</v>
      </c>
      <c r="D40" s="19">
        <v>4010</v>
      </c>
      <c r="E40" s="19"/>
    </row>
    <row r="41" spans="1:5" ht="27.6" x14ac:dyDescent="0.3">
      <c r="A41" s="21" t="s">
        <v>50</v>
      </c>
      <c r="B41" s="19">
        <v>15505.769840000001</v>
      </c>
      <c r="C41" s="19"/>
      <c r="D41" s="19">
        <v>1207.1685299999999</v>
      </c>
      <c r="E41" s="19">
        <v>5676.2460000000001</v>
      </c>
    </row>
    <row r="42" spans="1:5" x14ac:dyDescent="0.3">
      <c r="A42" s="21" t="s">
        <v>51</v>
      </c>
      <c r="B42" s="19">
        <v>9.49</v>
      </c>
      <c r="C42" s="19"/>
      <c r="D42" s="19"/>
      <c r="E42" s="19"/>
    </row>
    <row r="43" spans="1:5" x14ac:dyDescent="0.3">
      <c r="A43" s="21" t="s">
        <v>52</v>
      </c>
      <c r="B43" s="19">
        <v>760.74199999999996</v>
      </c>
      <c r="C43" s="19"/>
      <c r="D43" s="19">
        <v>400</v>
      </c>
      <c r="E43" s="19"/>
    </row>
    <row r="44" spans="1:5" ht="27.6" x14ac:dyDescent="0.3">
      <c r="A44" s="21" t="s">
        <v>53</v>
      </c>
      <c r="B44" s="19">
        <v>36205.725290000002</v>
      </c>
      <c r="C44" s="19">
        <v>900</v>
      </c>
      <c r="D44" s="19">
        <v>550</v>
      </c>
      <c r="E44" s="19">
        <v>3970.2959999999998</v>
      </c>
    </row>
    <row r="45" spans="1:5" x14ac:dyDescent="0.3">
      <c r="A45" s="21" t="s">
        <v>54</v>
      </c>
      <c r="B45" s="19">
        <v>2201</v>
      </c>
      <c r="C45" s="19">
        <v>2150</v>
      </c>
      <c r="D45" s="19"/>
      <c r="E45" s="19"/>
    </row>
    <row r="46" spans="1:5" x14ac:dyDescent="0.3">
      <c r="A46" s="21" t="s">
        <v>55</v>
      </c>
      <c r="B46" s="19">
        <v>61634.315690000003</v>
      </c>
      <c r="C46" s="19">
        <v>4400</v>
      </c>
      <c r="D46" s="19">
        <v>1252.4000000000001</v>
      </c>
      <c r="E46" s="19">
        <v>9999.9999800000005</v>
      </c>
    </row>
    <row r="47" spans="1:5" x14ac:dyDescent="0.3">
      <c r="A47" s="21" t="s">
        <v>56</v>
      </c>
      <c r="B47" s="19">
        <v>8173.69715</v>
      </c>
      <c r="C47" s="19"/>
      <c r="D47" s="19"/>
      <c r="E47" s="19">
        <v>267.30851000000001</v>
      </c>
    </row>
    <row r="48" spans="1:5" x14ac:dyDescent="0.3">
      <c r="A48" s="21" t="s">
        <v>57</v>
      </c>
      <c r="B48" s="19">
        <v>261813.66179000001</v>
      </c>
      <c r="C48" s="19">
        <v>4518.9170000000004</v>
      </c>
      <c r="D48" s="19">
        <v>1582.1120000000001</v>
      </c>
      <c r="E48" s="19">
        <v>212374.64275</v>
      </c>
    </row>
    <row r="49" spans="1:5" x14ac:dyDescent="0.3">
      <c r="A49" s="21" t="s">
        <v>58</v>
      </c>
      <c r="B49" s="19">
        <v>68369.538379999998</v>
      </c>
      <c r="C49" s="19">
        <v>2150</v>
      </c>
      <c r="D49" s="19">
        <v>19.594480000000001</v>
      </c>
      <c r="E49" s="19">
        <v>63557.109299999996</v>
      </c>
    </row>
    <row r="50" spans="1:5" x14ac:dyDescent="0.3">
      <c r="A50" s="21" t="s">
        <v>59</v>
      </c>
      <c r="B50" s="19">
        <v>2990.1196300000001</v>
      </c>
      <c r="C50" s="19"/>
      <c r="D50" s="19"/>
      <c r="E50" s="19"/>
    </row>
    <row r="51" spans="1:5" ht="27.6" x14ac:dyDescent="0.3">
      <c r="A51" s="21" t="s">
        <v>60</v>
      </c>
      <c r="B51" s="19">
        <v>20832.345840000002</v>
      </c>
      <c r="C51" s="19"/>
      <c r="D51" s="19"/>
      <c r="E51" s="19"/>
    </row>
    <row r="52" spans="1:5" x14ac:dyDescent="0.3">
      <c r="A52" s="21" t="s">
        <v>61</v>
      </c>
      <c r="B52" s="19">
        <v>1304.4970000000001</v>
      </c>
      <c r="C52" s="19"/>
      <c r="D52" s="19"/>
      <c r="E52" s="19"/>
    </row>
    <row r="53" spans="1:5" x14ac:dyDescent="0.3">
      <c r="A53" s="21" t="s">
        <v>62</v>
      </c>
      <c r="B53" s="19">
        <v>4139.0650800000003</v>
      </c>
      <c r="C53" s="19"/>
      <c r="D53" s="19"/>
      <c r="E53" s="19"/>
    </row>
    <row r="54" spans="1:5" ht="27.6" x14ac:dyDescent="0.3">
      <c r="A54" s="21" t="s">
        <v>63</v>
      </c>
      <c r="B54" s="19">
        <v>4825.0689000000002</v>
      </c>
      <c r="C54" s="19">
        <v>900</v>
      </c>
      <c r="D54" s="19">
        <v>359.87383999999997</v>
      </c>
      <c r="E54" s="19">
        <v>2528.527</v>
      </c>
    </row>
    <row r="55" spans="1:5" x14ac:dyDescent="0.3">
      <c r="A55" s="21" t="s">
        <v>64</v>
      </c>
      <c r="B55" s="19">
        <v>60.632599999999996</v>
      </c>
      <c r="C55" s="19"/>
      <c r="D55" s="19"/>
      <c r="E55" s="19"/>
    </row>
    <row r="56" spans="1:5" x14ac:dyDescent="0.3">
      <c r="A56" s="21" t="s">
        <v>65</v>
      </c>
      <c r="B56" s="19">
        <v>43995.986499999999</v>
      </c>
      <c r="C56" s="19"/>
      <c r="D56" s="19"/>
      <c r="E56" s="19"/>
    </row>
    <row r="57" spans="1:5" x14ac:dyDescent="0.3">
      <c r="A57" s="21" t="s">
        <v>66</v>
      </c>
      <c r="B57" s="19">
        <v>10475.27217</v>
      </c>
      <c r="C57" s="19">
        <v>7500</v>
      </c>
      <c r="D57" s="19"/>
      <c r="E57" s="19"/>
    </row>
    <row r="58" spans="1:5" x14ac:dyDescent="0.3">
      <c r="A58" s="21" t="s">
        <v>67</v>
      </c>
      <c r="B58" s="19">
        <v>3350</v>
      </c>
      <c r="C58" s="19">
        <v>2700</v>
      </c>
      <c r="D58" s="19">
        <v>300</v>
      </c>
      <c r="E58" s="19"/>
    </row>
    <row r="59" spans="1:5" x14ac:dyDescent="0.3">
      <c r="A59" s="21" t="s">
        <v>68</v>
      </c>
      <c r="B59" s="19">
        <v>327</v>
      </c>
      <c r="C59" s="19">
        <v>10</v>
      </c>
      <c r="D59" s="19">
        <v>317</v>
      </c>
      <c r="E59" s="19"/>
    </row>
    <row r="60" spans="1:5" x14ac:dyDescent="0.3">
      <c r="A60" s="21" t="s">
        <v>69</v>
      </c>
      <c r="B60" s="19">
        <v>194.59321</v>
      </c>
      <c r="C60" s="19">
        <v>180</v>
      </c>
      <c r="D60" s="19"/>
      <c r="E60" s="19"/>
    </row>
    <row r="61" spans="1:5" x14ac:dyDescent="0.3">
      <c r="A61" s="21" t="s">
        <v>70</v>
      </c>
      <c r="B61" s="19">
        <v>315.5</v>
      </c>
      <c r="C61" s="19">
        <v>300</v>
      </c>
      <c r="D61" s="19"/>
      <c r="E61" s="19"/>
    </row>
    <row r="62" spans="1:5" x14ac:dyDescent="0.3">
      <c r="A62" s="21" t="s">
        <v>71</v>
      </c>
      <c r="B62" s="19">
        <v>660.50923999999998</v>
      </c>
      <c r="C62" s="19">
        <v>344</v>
      </c>
      <c r="D62" s="19"/>
      <c r="E62" s="19"/>
    </row>
    <row r="63" spans="1:5" x14ac:dyDescent="0.3">
      <c r="A63" s="21" t="s">
        <v>72</v>
      </c>
      <c r="B63" s="19">
        <v>9843.8041599999997</v>
      </c>
      <c r="C63" s="19">
        <v>1620</v>
      </c>
      <c r="D63" s="19">
        <v>760</v>
      </c>
      <c r="E63" s="19"/>
    </row>
    <row r="64" spans="1:5" x14ac:dyDescent="0.3">
      <c r="A64" s="21" t="s">
        <v>73</v>
      </c>
      <c r="B64" s="19">
        <v>1149.847</v>
      </c>
      <c r="C64" s="19">
        <v>688</v>
      </c>
      <c r="D64" s="19"/>
      <c r="E64" s="19"/>
    </row>
    <row r="65" spans="1:5" x14ac:dyDescent="0.3">
      <c r="A65" s="21" t="s">
        <v>74</v>
      </c>
      <c r="B65" s="19">
        <v>50418.269800000002</v>
      </c>
      <c r="C65" s="19"/>
      <c r="D65" s="19"/>
      <c r="E65" s="19">
        <v>100</v>
      </c>
    </row>
    <row r="66" spans="1:5" x14ac:dyDescent="0.3">
      <c r="A66" s="21" t="s">
        <v>75</v>
      </c>
      <c r="B66" s="19">
        <v>-3246.7511399999999</v>
      </c>
      <c r="C66" s="19">
        <v>230</v>
      </c>
      <c r="D66" s="19">
        <v>49.67192</v>
      </c>
      <c r="E66" s="19"/>
    </row>
    <row r="67" spans="1:5" x14ac:dyDescent="0.3">
      <c r="A67" s="21" t="s">
        <v>76</v>
      </c>
      <c r="B67" s="19">
        <v>257.64929999999998</v>
      </c>
      <c r="C67" s="19"/>
      <c r="D67" s="19">
        <v>251.64930000000001</v>
      </c>
      <c r="E67" s="19"/>
    </row>
    <row r="68" spans="1:5" x14ac:dyDescent="0.3">
      <c r="A68" s="21" t="s">
        <v>77</v>
      </c>
      <c r="B68" s="19">
        <v>287.67892999999998</v>
      </c>
      <c r="C68" s="19"/>
      <c r="D68" s="19"/>
      <c r="E68" s="19"/>
    </row>
    <row r="69" spans="1:5" x14ac:dyDescent="0.3">
      <c r="A69" s="21" t="s">
        <v>78</v>
      </c>
      <c r="B69" s="19">
        <v>40916.071329999999</v>
      </c>
      <c r="C69" s="19"/>
      <c r="D69" s="19"/>
      <c r="E69" s="19"/>
    </row>
    <row r="70" spans="1:5" x14ac:dyDescent="0.3">
      <c r="A70" s="21" t="s">
        <v>79</v>
      </c>
      <c r="B70" s="19">
        <v>54.366320000000002</v>
      </c>
      <c r="C70" s="19"/>
      <c r="D70" s="19"/>
      <c r="E70" s="19"/>
    </row>
    <row r="71" spans="1:5" x14ac:dyDescent="0.3">
      <c r="A71" s="21" t="s">
        <v>80</v>
      </c>
      <c r="B71" s="19">
        <v>463.47714000000002</v>
      </c>
      <c r="C71" s="19">
        <v>438.50299999999999</v>
      </c>
      <c r="D71" s="19"/>
      <c r="E71" s="19"/>
    </row>
    <row r="72" spans="1:5" x14ac:dyDescent="0.3">
      <c r="A72" s="21" t="s">
        <v>81</v>
      </c>
      <c r="B72" s="19">
        <v>461</v>
      </c>
      <c r="C72" s="19">
        <v>450</v>
      </c>
      <c r="D72" s="19"/>
      <c r="E72" s="19"/>
    </row>
    <row r="73" spans="1:5" ht="27.6" x14ac:dyDescent="0.3">
      <c r="A73" s="21" t="s">
        <v>82</v>
      </c>
      <c r="B73" s="19">
        <v>2428.5036399999999</v>
      </c>
      <c r="C73" s="19">
        <v>2142.3722400000001</v>
      </c>
      <c r="D73" s="19"/>
      <c r="E73" s="19"/>
    </row>
    <row r="74" spans="1:5" x14ac:dyDescent="0.3">
      <c r="A74" s="23" t="s">
        <v>83</v>
      </c>
      <c r="B74" s="20">
        <v>696620.19626999996</v>
      </c>
      <c r="C74" s="20">
        <v>36302.649980000002</v>
      </c>
      <c r="D74" s="20">
        <v>12319.470069999999</v>
      </c>
      <c r="E74" s="20">
        <v>298474.12953999999</v>
      </c>
    </row>
  </sheetData>
  <mergeCells count="33">
    <mergeCell ref="A31:D31"/>
    <mergeCell ref="A32:D32"/>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3:D33"/>
    <mergeCell ref="A35:A36"/>
    <mergeCell ref="B35:B36"/>
    <mergeCell ref="C35:E3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view="pageBreakPreview" topLeftCell="A16" zoomScale="85" zoomScaleNormal="100" zoomScaleSheetLayoutView="85" workbookViewId="0">
      <selection activeCell="B21" sqref="B21"/>
    </sheetView>
  </sheetViews>
  <sheetFormatPr defaultRowHeight="14.4" x14ac:dyDescent="0.3"/>
  <cols>
    <col min="1" max="1" width="38.33203125" customWidth="1"/>
    <col min="2" max="2" width="13.109375" customWidth="1"/>
    <col min="3" max="3" width="13.6640625" customWidth="1"/>
    <col min="4" max="4" width="14.33203125" customWidth="1"/>
    <col min="5" max="5" width="13.109375" customWidth="1"/>
    <col min="6" max="6" width="13" customWidth="1"/>
    <col min="7" max="7" width="13.33203125" customWidth="1"/>
    <col min="8" max="8" width="13.44140625" customWidth="1"/>
    <col min="9" max="9" width="13" customWidth="1"/>
    <col min="10" max="10" width="12.6640625" customWidth="1"/>
    <col min="11" max="11" width="11" customWidth="1"/>
    <col min="12" max="12" width="13.109375" customWidth="1"/>
    <col min="13" max="13" width="13.33203125" customWidth="1"/>
    <col min="14" max="14" width="12.77734375" customWidth="1"/>
    <col min="15" max="15" width="13.88671875" customWidth="1"/>
    <col min="16" max="16" width="11.33203125" customWidth="1"/>
  </cols>
  <sheetData>
    <row r="1" spans="1:20" s="29" customFormat="1" ht="15.6" x14ac:dyDescent="0.3">
      <c r="A1" s="43" t="s">
        <v>45</v>
      </c>
      <c r="C1" s="30" t="s">
        <v>13</v>
      </c>
    </row>
    <row r="2" spans="1:20" x14ac:dyDescent="0.3">
      <c r="A2" s="38" t="str">
        <f>TEXT(EndData2,"[$-FC19]ДД.ММ.ГГГ")</f>
        <v>11.04.2019</v>
      </c>
      <c r="B2" s="38">
        <f>A2+1</f>
        <v>43567</v>
      </c>
      <c r="C2" s="44" t="str">
        <f>TEXT(B2,"[$-FC19]ДД.ММ.ГГГ")</f>
        <v>12.04.2019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v>6159.0110000000004</v>
      </c>
      <c r="D4" s="40"/>
      <c r="E4" s="40"/>
      <c r="F4" s="40"/>
      <c r="G4" s="40"/>
      <c r="H4" s="40"/>
      <c r="I4" s="40"/>
      <c r="J4" s="40"/>
      <c r="K4" s="40"/>
      <c r="L4" s="40"/>
      <c r="M4" s="40"/>
      <c r="N4" s="40"/>
      <c r="O4" s="40"/>
      <c r="P4" s="26">
        <v>6159.0110000000004</v>
      </c>
      <c r="Q4" s="27"/>
      <c r="R4" s="27"/>
      <c r="S4" s="27"/>
      <c r="T4" s="27"/>
    </row>
    <row r="5" spans="1:20" ht="106.2" x14ac:dyDescent="0.3">
      <c r="A5" s="25" t="s">
        <v>32</v>
      </c>
      <c r="B5" s="40">
        <v>12500</v>
      </c>
      <c r="C5" s="40"/>
      <c r="D5" s="40"/>
      <c r="E5" s="40">
        <v>3961.31846</v>
      </c>
      <c r="F5" s="40"/>
      <c r="G5" s="40">
        <v>249</v>
      </c>
      <c r="H5" s="40">
        <v>223.09911</v>
      </c>
      <c r="I5" s="40">
        <v>50</v>
      </c>
      <c r="J5" s="40"/>
      <c r="K5" s="40"/>
      <c r="L5" s="40">
        <v>200</v>
      </c>
      <c r="M5" s="40"/>
      <c r="N5" s="40"/>
      <c r="O5" s="40">
        <v>200</v>
      </c>
      <c r="P5" s="26">
        <v>17383.417570000001</v>
      </c>
      <c r="Q5" s="27"/>
      <c r="R5" s="27"/>
      <c r="S5" s="27"/>
      <c r="T5" s="27"/>
    </row>
    <row r="6" spans="1:20" ht="79.8" x14ac:dyDescent="0.3">
      <c r="A6" s="25" t="s">
        <v>33</v>
      </c>
      <c r="B6" s="40">
        <v>1852.69</v>
      </c>
      <c r="C6" s="40"/>
      <c r="D6" s="40"/>
      <c r="E6" s="40"/>
      <c r="F6" s="40"/>
      <c r="G6" s="40"/>
      <c r="H6" s="40"/>
      <c r="I6" s="40"/>
      <c r="J6" s="40">
        <v>422.74900000000002</v>
      </c>
      <c r="K6" s="40"/>
      <c r="L6" s="40"/>
      <c r="M6" s="40"/>
      <c r="N6" s="40">
        <v>33</v>
      </c>
      <c r="O6" s="40"/>
      <c r="P6" s="26">
        <v>2308.4389999999999</v>
      </c>
      <c r="Q6" s="27"/>
      <c r="R6" s="27"/>
      <c r="S6" s="27"/>
      <c r="T6" s="27"/>
    </row>
    <row r="7" spans="1:20" ht="317.39999999999998" x14ac:dyDescent="0.3">
      <c r="A7" s="25" t="s">
        <v>34</v>
      </c>
      <c r="B7" s="40">
        <v>15590</v>
      </c>
      <c r="C7" s="40"/>
      <c r="D7" s="40"/>
      <c r="E7" s="40"/>
      <c r="F7" s="40"/>
      <c r="G7" s="40"/>
      <c r="H7" s="40"/>
      <c r="I7" s="40"/>
      <c r="J7" s="40"/>
      <c r="K7" s="40"/>
      <c r="L7" s="40"/>
      <c r="M7" s="40"/>
      <c r="N7" s="40">
        <v>72.605999999999995</v>
      </c>
      <c r="O7" s="40"/>
      <c r="P7" s="26">
        <v>15662.606</v>
      </c>
      <c r="Q7" s="27"/>
      <c r="R7" s="27"/>
      <c r="S7" s="27"/>
      <c r="T7" s="27"/>
    </row>
    <row r="8" spans="1:20" ht="159" x14ac:dyDescent="0.3">
      <c r="A8" s="25" t="s">
        <v>35</v>
      </c>
      <c r="B8" s="40">
        <v>116029.56956</v>
      </c>
      <c r="C8" s="40"/>
      <c r="D8" s="40"/>
      <c r="E8" s="40"/>
      <c r="F8" s="40"/>
      <c r="G8" s="40"/>
      <c r="H8" s="40"/>
      <c r="I8" s="40"/>
      <c r="J8" s="40">
        <v>25432</v>
      </c>
      <c r="K8" s="40"/>
      <c r="L8" s="40"/>
      <c r="M8" s="40"/>
      <c r="N8" s="40"/>
      <c r="O8" s="40"/>
      <c r="P8" s="26">
        <v>141461.56956</v>
      </c>
      <c r="Q8" s="27"/>
      <c r="R8" s="27"/>
      <c r="S8" s="27"/>
      <c r="T8" s="27"/>
    </row>
    <row r="9" spans="1:20" ht="93" x14ac:dyDescent="0.3">
      <c r="A9" s="25" t="s">
        <v>36</v>
      </c>
      <c r="B9" s="40">
        <v>11550</v>
      </c>
      <c r="C9" s="40"/>
      <c r="D9" s="40"/>
      <c r="E9" s="40"/>
      <c r="F9" s="40"/>
      <c r="G9" s="40"/>
      <c r="H9" s="40"/>
      <c r="I9" s="40"/>
      <c r="J9" s="40">
        <v>2450.3000000000002</v>
      </c>
      <c r="K9" s="40"/>
      <c r="L9" s="40"/>
      <c r="M9" s="40"/>
      <c r="N9" s="40"/>
      <c r="O9" s="40"/>
      <c r="P9" s="26">
        <v>14000.3</v>
      </c>
      <c r="Q9" s="27"/>
      <c r="R9" s="27"/>
      <c r="S9" s="27"/>
      <c r="T9" s="27"/>
    </row>
    <row r="10" spans="1:20" ht="132.6" x14ac:dyDescent="0.3">
      <c r="A10" s="25" t="s">
        <v>37</v>
      </c>
      <c r="B10" s="40">
        <v>3.8</v>
      </c>
      <c r="C10" s="40"/>
      <c r="D10" s="40"/>
      <c r="E10" s="40"/>
      <c r="F10" s="40"/>
      <c r="G10" s="40"/>
      <c r="H10" s="40"/>
      <c r="I10" s="40"/>
      <c r="J10" s="40">
        <v>3.7240000000000002</v>
      </c>
      <c r="K10" s="40"/>
      <c r="L10" s="40"/>
      <c r="M10" s="40"/>
      <c r="N10" s="40"/>
      <c r="O10" s="40"/>
      <c r="P10" s="26">
        <v>7.524</v>
      </c>
      <c r="Q10" s="27"/>
      <c r="R10" s="27"/>
      <c r="S10" s="27"/>
      <c r="T10" s="27"/>
    </row>
    <row r="11" spans="1:20" ht="119.4" x14ac:dyDescent="0.3">
      <c r="A11" s="25" t="s">
        <v>38</v>
      </c>
      <c r="B11" s="40">
        <v>8802.85</v>
      </c>
      <c r="C11" s="40">
        <v>25</v>
      </c>
      <c r="D11" s="40"/>
      <c r="E11" s="40"/>
      <c r="F11" s="40"/>
      <c r="G11" s="40"/>
      <c r="H11" s="40"/>
      <c r="I11" s="40">
        <v>26</v>
      </c>
      <c r="J11" s="40">
        <v>1246</v>
      </c>
      <c r="K11" s="40"/>
      <c r="L11" s="40"/>
      <c r="M11" s="40"/>
      <c r="N11" s="40"/>
      <c r="O11" s="40"/>
      <c r="P11" s="26">
        <v>10099.85</v>
      </c>
      <c r="Q11" s="27"/>
      <c r="R11" s="27"/>
      <c r="S11" s="27"/>
      <c r="T11" s="27"/>
    </row>
    <row r="12" spans="1:20" ht="119.4" x14ac:dyDescent="0.3">
      <c r="A12" s="25" t="s">
        <v>39</v>
      </c>
      <c r="B12" s="40">
        <v>61189.958570000003</v>
      </c>
      <c r="C12" s="40"/>
      <c r="D12" s="40"/>
      <c r="E12" s="40"/>
      <c r="F12" s="40"/>
      <c r="G12" s="40"/>
      <c r="H12" s="40"/>
      <c r="I12" s="40"/>
      <c r="J12" s="40">
        <v>30287.9</v>
      </c>
      <c r="K12" s="40"/>
      <c r="L12" s="40"/>
      <c r="M12" s="40"/>
      <c r="N12" s="40"/>
      <c r="O12" s="40"/>
      <c r="P12" s="26">
        <v>91477.858569999997</v>
      </c>
      <c r="Q12" s="27"/>
      <c r="R12" s="27"/>
      <c r="S12" s="27"/>
      <c r="T12" s="27"/>
    </row>
    <row r="13" spans="1:20" ht="93" x14ac:dyDescent="0.3">
      <c r="A13" s="25" t="s">
        <v>40</v>
      </c>
      <c r="B13" s="40">
        <v>3366.6550000000002</v>
      </c>
      <c r="C13" s="40"/>
      <c r="D13" s="40"/>
      <c r="E13" s="40"/>
      <c r="F13" s="40"/>
      <c r="G13" s="40"/>
      <c r="H13" s="40"/>
      <c r="I13" s="40"/>
      <c r="J13" s="40">
        <v>378.6</v>
      </c>
      <c r="K13" s="40"/>
      <c r="L13" s="40"/>
      <c r="M13" s="40"/>
      <c r="N13" s="40"/>
      <c r="O13" s="40"/>
      <c r="P13" s="26">
        <v>3745.2550000000001</v>
      </c>
      <c r="Q13" s="27"/>
      <c r="R13" s="27"/>
      <c r="S13" s="27"/>
      <c r="T13" s="27"/>
    </row>
    <row r="14" spans="1:20" ht="66.599999999999994" x14ac:dyDescent="0.3">
      <c r="A14" s="25" t="s">
        <v>41</v>
      </c>
      <c r="B14" s="40">
        <v>939.58510000000001</v>
      </c>
      <c r="C14" s="40"/>
      <c r="D14" s="40"/>
      <c r="E14" s="40"/>
      <c r="F14" s="40"/>
      <c r="G14" s="40"/>
      <c r="H14" s="40"/>
      <c r="I14" s="40"/>
      <c r="J14" s="40">
        <v>96</v>
      </c>
      <c r="K14" s="40"/>
      <c r="L14" s="40"/>
      <c r="M14" s="40"/>
      <c r="N14" s="40"/>
      <c r="O14" s="40"/>
      <c r="P14" s="26">
        <v>1035.5851</v>
      </c>
      <c r="Q14" s="27"/>
      <c r="R14" s="27"/>
      <c r="S14" s="27"/>
      <c r="T14" s="27"/>
    </row>
    <row r="15" spans="1:20" ht="53.4" x14ac:dyDescent="0.3">
      <c r="A15" s="25" t="s">
        <v>42</v>
      </c>
      <c r="B15" s="40"/>
      <c r="C15" s="40"/>
      <c r="D15" s="40"/>
      <c r="E15" s="40"/>
      <c r="F15" s="40"/>
      <c r="G15" s="40"/>
      <c r="H15" s="40"/>
      <c r="I15" s="40"/>
      <c r="J15" s="40">
        <v>36167</v>
      </c>
      <c r="K15" s="40"/>
      <c r="L15" s="40"/>
      <c r="M15" s="40"/>
      <c r="N15" s="40"/>
      <c r="O15" s="40"/>
      <c r="P15" s="26">
        <v>36167</v>
      </c>
      <c r="Q15" s="27"/>
      <c r="R15" s="27"/>
      <c r="S15" s="27"/>
      <c r="T15" s="27"/>
    </row>
    <row r="16" spans="1:20" ht="40.200000000000003" x14ac:dyDescent="0.3">
      <c r="A16" s="25" t="s">
        <v>43</v>
      </c>
      <c r="B16" s="40">
        <v>226.25944000000001</v>
      </c>
      <c r="C16" s="40">
        <v>55.935139999999997</v>
      </c>
      <c r="D16" s="40"/>
      <c r="E16" s="40">
        <v>83.902709999999999</v>
      </c>
      <c r="F16" s="40"/>
      <c r="G16" s="40"/>
      <c r="H16" s="40"/>
      <c r="I16" s="40"/>
      <c r="J16" s="40"/>
      <c r="K16" s="40"/>
      <c r="L16" s="40"/>
      <c r="M16" s="40"/>
      <c r="N16" s="40"/>
      <c r="O16" s="40"/>
      <c r="P16" s="26">
        <v>366.09728999999999</v>
      </c>
      <c r="Q16" s="27"/>
      <c r="R16" s="27"/>
      <c r="S16" s="27"/>
      <c r="T16" s="27"/>
    </row>
    <row r="17" spans="1:20" x14ac:dyDescent="0.3">
      <c r="A17" s="33" t="s">
        <v>44</v>
      </c>
      <c r="B17" s="41">
        <v>232051.36767000001</v>
      </c>
      <c r="C17" s="41">
        <v>6239.94614</v>
      </c>
      <c r="D17" s="41"/>
      <c r="E17" s="41">
        <v>4045.2211699999998</v>
      </c>
      <c r="F17" s="41"/>
      <c r="G17" s="41">
        <v>249</v>
      </c>
      <c r="H17" s="41">
        <v>223.09911</v>
      </c>
      <c r="I17" s="41">
        <v>76</v>
      </c>
      <c r="J17" s="41">
        <v>96484.273000000001</v>
      </c>
      <c r="K17" s="41"/>
      <c r="L17" s="41">
        <v>200</v>
      </c>
      <c r="M17" s="41"/>
      <c r="N17" s="41">
        <v>105.60599999999999</v>
      </c>
      <c r="O17" s="41">
        <v>200</v>
      </c>
      <c r="P17" s="26">
        <v>339874.51309000002</v>
      </c>
      <c r="Q17" s="34"/>
      <c r="R17" s="34"/>
      <c r="S17" s="34"/>
      <c r="T17" s="34"/>
    </row>
    <row r="19" spans="1:20" x14ac:dyDescent="0.3">
      <c r="A19" s="37" t="s">
        <v>30</v>
      </c>
      <c r="B19" s="36">
        <f>Учреждения!B74+'Муниципальные районы'!P17</f>
        <v>1036494.70936</v>
      </c>
    </row>
    <row r="20" spans="1:20" ht="32.25" customHeight="1" x14ac:dyDescent="0.3">
      <c r="A20" s="37" t="str">
        <f>CONCATENATE("Остатки бюджетных средств на ",C2,"г.")</f>
        <v>Остатки бюджетных средств на 12.04.2019г.</v>
      </c>
      <c r="B20" s="36">
        <v>3251617.7</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2019-04-16T01:52:41Z</dcterms:modified>
</cp:coreProperties>
</file>