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Учреждения!$32:$33</definedName>
    <definedName name="_xlnm.Print_Area" localSheetId="1">'Муниципальные районы'!$A$1:$P$15</definedName>
    <definedName name="_xlnm.Print_Area" localSheetId="0">Учреждения!$A$1:$E$73</definedName>
  </definedNames>
  <calcPr calcId="162913" refMode="R1C1"/>
</workbook>
</file>

<file path=xl/calcChain.xml><?xml version="1.0" encoding="utf-8"?>
<calcChain xmlns="http://schemas.openxmlformats.org/spreadsheetml/2006/main">
  <c r="E9" i="1" l="1"/>
  <c r="E30" i="1"/>
  <c r="E8" i="1" s="1"/>
  <c r="B13" i="2"/>
  <c r="E14" i="1"/>
  <c r="E13" i="1"/>
  <c r="E11" i="1"/>
  <c r="E19" i="1"/>
  <c r="E10" i="1"/>
  <c r="E22" i="1"/>
  <c r="E15" i="1"/>
  <c r="E16" i="1"/>
  <c r="A2" i="2" l="1"/>
  <c r="B2" i="2" s="1"/>
  <c r="C2" i="2" s="1"/>
  <c r="A14" i="2" s="1"/>
  <c r="H1" i="1" l="1"/>
  <c r="A5" i="1" s="1"/>
  <c r="H2" i="1"/>
  <c r="G1" i="1"/>
  <c r="G2" i="1"/>
  <c r="A2" i="1" l="1"/>
</calcChain>
</file>

<file path=xl/sharedStrings.xml><?xml version="1.0" encoding="utf-8"?>
<sst xmlns="http://schemas.openxmlformats.org/spreadsheetml/2006/main" count="100" uniqueCount="99">
  <si>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</si>
  <si>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</si>
  <si>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</si>
  <si>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</si>
  <si>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</si>
  <si>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</si>
  <si>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</si>
  <si>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</si>
  <si>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</si>
  <si>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</si>
  <si>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</si>
  <si>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</si>
  <si>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</si>
  <si>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</si>
  <si>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</si>
  <si>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</si>
  <si>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</si>
  <si>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</si>
  <si>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</si>
  <si>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</si>
  <si>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</si>
  <si>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</si>
  <si>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</si>
  <si>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</si>
  <si>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</si>
  <si>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</si>
  <si>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</si>
  <si>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</si>
  <si>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</si>
  <si>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</si>
  <si>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</si>
  <si>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</si>
  <si>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</si>
  <si>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</si>
  <si>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</si>
  <si>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</si>
  <si>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</si>
  <si>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Осуществление переданных полномочий Российской Федерации на государственную регистрацию актов гражданского состояния</t>
  </si>
  <si>
    <t>Всего:</t>
  </si>
  <si>
    <t>28.03.2019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</si>
  <si>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</si>
  <si>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</si>
  <si>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</si>
  <si>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</si>
  <si>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</si>
  <si>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</si>
  <si>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</si>
  <si>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</si>
  <si>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</si>
  <si>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</si>
  <si>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</si>
  <si>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</si>
  <si>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</si>
  <si>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</si>
  <si>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</si>
  <si>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</si>
  <si>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</si>
  <si>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</si>
  <si>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</si>
  <si>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</si>
  <si>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</si>
  <si>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</si>
  <si>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</si>
  <si>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</si>
  <si>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</si>
  <si>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</si>
  <si>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</si>
  <si>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</si>
  <si>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</si>
  <si>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</si>
  <si>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</si>
  <si>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</si>
  <si>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</si>
  <si>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</si>
  <si>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</si>
  <si>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</si>
  <si>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</si>
  <si>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</si>
  <si>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22.03.2019</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</si>
  <si>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</si>
  <si>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Субсидии бюджетам субъектов Российской Федерации на реализацию мероприятий по обеспечению жильем молодых семей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</si>
  <si>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</si>
  <si>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</si>
  <si>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</si>
  <si>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</si>
  <si>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</si>
  <si>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</si>
  <si>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 xml:space="preserve">Субсидии бюджетам субъектов Российской Федерации на реализацию дополнительных мероприятий в сфере занятости населения </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</si>
  <si>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</si>
  <si>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</si>
  <si>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</si>
  <si>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</si>
  <si>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Субсидии бюджетам субъектов Российской Федерации на поддержку творческой деятельности и техническое оснащение детских и кукольных театров </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</si>
  <si>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</si>
  <si>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Субсидии бюджетам субъектов Российской Федерации на реализацию мероприятий по устойчивому развитию сельских территорий </t>
  </si>
  <si>
    <t xml:space="preserve">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</si>
  <si>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</si>
  <si>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</si>
  <si>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 в бюджеты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</si>
</sst>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0" fillId="0" borderId="0" xfId="0"/>
    <xf numFmtId="164" fontId="3" fillId="0" borderId="4" xfId="0" applyNumberFormat="1" applyFont="1" applyFill="1" applyBorder="1" applyAlignment="1">
      <alignment horizontal="right" vertical="center" wrapText="1"/>
    </xf>
    <xf numFmtId="164" fontId="16" fillId="0" borderId="4" xfId="0" applyNumberFormat="1" applyFont="1" applyBorder="1"/>
    <xf numFmtId="0" fontId="3"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view="pageBreakPreview" topLeftCell="A19" zoomScaleNormal="100" zoomScaleSheetLayoutView="100" workbookViewId="0">
      <selection activeCell="E29" sqref="E29"/>
    </sheetView>
  </sheetViews>
  <sheetFormatPr defaultRowHeight="15" x14ac:dyDescent="0.25"/>
  <cols>
    <col min="1" max="1" width="69.28515625" customWidth="1"/>
    <col min="2" max="2" width="13.85546875" customWidth="1"/>
    <col min="3" max="3" width="17.5703125" customWidth="1"/>
    <col min="4" max="4" width="20.85546875" customWidth="1"/>
    <col min="5" max="5" width="12.42578125" customWidth="1"/>
    <col min="6" max="6" width="12.5703125" customWidth="1"/>
    <col min="7" max="7" width="16" bestFit="1" customWidth="1"/>
    <col min="9" max="9" width="10.140625" bestFit="1" customWidth="1"/>
  </cols>
  <sheetData>
    <row r="1" spans="1:9" ht="15.75" x14ac:dyDescent="0.25">
      <c r="A1" s="44" t="s">
        <v>0</v>
      </c>
      <c r="B1" s="44"/>
      <c r="C1" s="44"/>
      <c r="D1" s="44"/>
      <c r="E1" s="44"/>
      <c r="F1" s="30" t="s">
        <v>78</v>
      </c>
      <c r="G1" s="31" t="str">
        <f>TEXT(F1,"[$-FC19]ДД ММММ")</f>
        <v>22 марта</v>
      </c>
      <c r="H1" s="31" t="str">
        <f>TEXT(F1,"[$-FC19]ДД.ММ.ГГГ \г")</f>
        <v>22.03.2019 г</v>
      </c>
    </row>
    <row r="2" spans="1:9" ht="15.75" x14ac:dyDescent="0.25">
      <c r="A2" s="44" t="str">
        <f>CONCATENATE("с ",G1," по ",G2,"ода")</f>
        <v>с 22 марта по 28 марта 2019 года</v>
      </c>
      <c r="B2" s="44"/>
      <c r="C2" s="44"/>
      <c r="D2" s="44"/>
      <c r="E2" s="44"/>
      <c r="F2" s="30" t="s">
        <v>39</v>
      </c>
      <c r="G2" s="31" t="str">
        <f>TEXT(F2,"[$-FC19]ДД ММММ ГГГ \г")</f>
        <v>28 марта 2019 г</v>
      </c>
      <c r="H2" s="31" t="str">
        <f>TEXT(F2,"[$-FC19]ДД.ММ.ГГГ \г")</f>
        <v>28.03.2019 г</v>
      </c>
      <c r="I2" s="21"/>
    </row>
    <row r="3" spans="1:9" x14ac:dyDescent="0.25">
      <c r="A3" s="1"/>
      <c r="B3" s="2"/>
      <c r="C3" s="2"/>
      <c r="D3" s="2"/>
      <c r="E3" s="3"/>
    </row>
    <row r="4" spans="1:9" x14ac:dyDescent="0.25">
      <c r="A4" s="4"/>
      <c r="B4" s="5"/>
      <c r="C4" s="5"/>
      <c r="D4" s="6"/>
      <c r="E4" s="7" t="s">
        <v>1</v>
      </c>
    </row>
    <row r="5" spans="1:9" x14ac:dyDescent="0.25">
      <c r="A5" s="45" t="str">
        <f>CONCATENATE("Остатки средств на ",H1,".")</f>
        <v>Остатки средств на 22.03.2019 г.</v>
      </c>
      <c r="B5" s="46"/>
      <c r="C5" s="46"/>
      <c r="D5" s="47"/>
      <c r="E5" s="59">
        <v>1439224.4</v>
      </c>
      <c r="F5" s="21"/>
    </row>
    <row r="6" spans="1:9" x14ac:dyDescent="0.25">
      <c r="A6" s="9"/>
      <c r="B6" s="10"/>
      <c r="C6" s="10"/>
      <c r="D6" s="10"/>
      <c r="E6" s="11"/>
    </row>
    <row r="7" spans="1:9" x14ac:dyDescent="0.25">
      <c r="A7" s="54" t="s">
        <v>2</v>
      </c>
      <c r="B7" s="55"/>
      <c r="C7" s="55"/>
      <c r="D7" s="55"/>
      <c r="E7" s="12"/>
    </row>
    <row r="8" spans="1:9" x14ac:dyDescent="0.25">
      <c r="A8" s="49" t="s">
        <v>3</v>
      </c>
      <c r="B8" s="55"/>
      <c r="C8" s="55"/>
      <c r="D8" s="55"/>
      <c r="E8" s="8">
        <f>E30-E9</f>
        <v>477948.1611200003</v>
      </c>
    </row>
    <row r="9" spans="1:9" x14ac:dyDescent="0.25">
      <c r="A9" s="56" t="s">
        <v>4</v>
      </c>
      <c r="B9" s="55"/>
      <c r="C9" s="55"/>
      <c r="D9" s="55"/>
      <c r="E9" s="13">
        <f>SUM(E10:E29)</f>
        <v>792024.39999999991</v>
      </c>
    </row>
    <row r="10" spans="1:9" s="57" customFormat="1" ht="30.75" customHeight="1" x14ac:dyDescent="0.25">
      <c r="A10" s="60" t="s">
        <v>79</v>
      </c>
      <c r="B10" s="61"/>
      <c r="C10" s="61"/>
      <c r="D10" s="62"/>
      <c r="E10" s="58">
        <f>140.6+166.8</f>
        <v>307.39999999999998</v>
      </c>
    </row>
    <row r="11" spans="1:9" s="57" customFormat="1" ht="31.5" customHeight="1" x14ac:dyDescent="0.25">
      <c r="A11" s="60" t="s">
        <v>80</v>
      </c>
      <c r="B11" s="61"/>
      <c r="C11" s="61"/>
      <c r="D11" s="62"/>
      <c r="E11" s="58">
        <f>31481.3+2040.1+4298.9+954</f>
        <v>38774.300000000003</v>
      </c>
    </row>
    <row r="12" spans="1:9" s="57" customFormat="1" ht="32.25" customHeight="1" x14ac:dyDescent="0.25">
      <c r="A12" s="60" t="s">
        <v>81</v>
      </c>
      <c r="B12" s="61"/>
      <c r="C12" s="61"/>
      <c r="D12" s="62"/>
      <c r="E12" s="58">
        <v>32079.3</v>
      </c>
    </row>
    <row r="13" spans="1:9" s="57" customFormat="1" ht="30.75" customHeight="1" x14ac:dyDescent="0.25">
      <c r="A13" s="60" t="s">
        <v>82</v>
      </c>
      <c r="B13" s="61"/>
      <c r="C13" s="61"/>
      <c r="D13" s="62"/>
      <c r="E13" s="58">
        <f>1411.5+674.8+424.4+849+857.3</f>
        <v>4217</v>
      </c>
    </row>
    <row r="14" spans="1:9" s="57" customFormat="1" ht="31.5" customHeight="1" x14ac:dyDescent="0.25">
      <c r="A14" s="60" t="s">
        <v>83</v>
      </c>
      <c r="B14" s="61"/>
      <c r="C14" s="61"/>
      <c r="D14" s="62"/>
      <c r="E14" s="58">
        <f>69.5+11.1+28.6+2507.6</f>
        <v>2616.7999999999997</v>
      </c>
    </row>
    <row r="15" spans="1:9" s="57" customFormat="1" ht="30.75" customHeight="1" x14ac:dyDescent="0.25">
      <c r="A15" s="60" t="s">
        <v>84</v>
      </c>
      <c r="B15" s="61"/>
      <c r="C15" s="61"/>
      <c r="D15" s="62"/>
      <c r="E15" s="58">
        <f>137.5+108.4+4.9</f>
        <v>250.8</v>
      </c>
    </row>
    <row r="16" spans="1:9" s="57" customFormat="1" ht="47.25" customHeight="1" x14ac:dyDescent="0.25">
      <c r="A16" s="60" t="s">
        <v>85</v>
      </c>
      <c r="B16" s="61"/>
      <c r="C16" s="61"/>
      <c r="D16" s="62"/>
      <c r="E16" s="58">
        <f>50.3+12.1</f>
        <v>62.4</v>
      </c>
    </row>
    <row r="17" spans="1:5" s="57" customFormat="1" ht="27.75" customHeight="1" x14ac:dyDescent="0.25">
      <c r="A17" s="60" t="s">
        <v>86</v>
      </c>
      <c r="B17" s="61"/>
      <c r="C17" s="61"/>
      <c r="D17" s="62"/>
      <c r="E17" s="58">
        <v>1250</v>
      </c>
    </row>
    <row r="18" spans="1:5" s="57" customFormat="1" ht="29.25" customHeight="1" x14ac:dyDescent="0.25">
      <c r="A18" s="60" t="s">
        <v>87</v>
      </c>
      <c r="B18" s="61"/>
      <c r="C18" s="61"/>
      <c r="D18" s="62"/>
      <c r="E18" s="58">
        <v>1056.9000000000001</v>
      </c>
    </row>
    <row r="19" spans="1:5" s="57" customFormat="1" ht="17.25" customHeight="1" x14ac:dyDescent="0.25">
      <c r="A19" s="60" t="s">
        <v>88</v>
      </c>
      <c r="B19" s="61"/>
      <c r="C19" s="61"/>
      <c r="D19" s="62"/>
      <c r="E19" s="58">
        <f>12.6+750.5+1346.9</f>
        <v>2110</v>
      </c>
    </row>
    <row r="20" spans="1:5" s="57" customFormat="1" ht="58.5" customHeight="1" x14ac:dyDescent="0.25">
      <c r="A20" s="60" t="s">
        <v>89</v>
      </c>
      <c r="B20" s="61"/>
      <c r="C20" s="61"/>
      <c r="D20" s="62"/>
      <c r="E20" s="58">
        <v>88</v>
      </c>
    </row>
    <row r="21" spans="1:5" s="57" customFormat="1" ht="48.75" customHeight="1" x14ac:dyDescent="0.25">
      <c r="A21" s="60" t="s">
        <v>90</v>
      </c>
      <c r="B21" s="61"/>
      <c r="C21" s="61"/>
      <c r="D21" s="62"/>
      <c r="E21" s="58">
        <v>72.599999999999994</v>
      </c>
    </row>
    <row r="22" spans="1:5" s="57" customFormat="1" ht="52.5" customHeight="1" x14ac:dyDescent="0.25">
      <c r="A22" s="60" t="s">
        <v>91</v>
      </c>
      <c r="B22" s="61"/>
      <c r="C22" s="61"/>
      <c r="D22" s="62"/>
      <c r="E22" s="58">
        <f>2757.9+2009.3</f>
        <v>4767.2</v>
      </c>
    </row>
    <row r="23" spans="1:5" s="57" customFormat="1" ht="34.5" customHeight="1" x14ac:dyDescent="0.25">
      <c r="A23" s="60" t="s">
        <v>92</v>
      </c>
      <c r="B23" s="61"/>
      <c r="C23" s="61"/>
      <c r="D23" s="62"/>
      <c r="E23" s="58">
        <v>275.5</v>
      </c>
    </row>
    <row r="24" spans="1:5" s="57" customFormat="1" ht="31.5" customHeight="1" x14ac:dyDescent="0.25">
      <c r="A24" s="60" t="s">
        <v>93</v>
      </c>
      <c r="B24" s="61"/>
      <c r="C24" s="61"/>
      <c r="D24" s="62"/>
      <c r="E24" s="58">
        <v>835.2</v>
      </c>
    </row>
    <row r="25" spans="1:5" s="57" customFormat="1" ht="34.5" customHeight="1" x14ac:dyDescent="0.25">
      <c r="A25" s="60" t="s">
        <v>94</v>
      </c>
      <c r="B25" s="61"/>
      <c r="C25" s="61"/>
      <c r="D25" s="62"/>
      <c r="E25" s="58">
        <v>9646.2000000000007</v>
      </c>
    </row>
    <row r="26" spans="1:5" s="57" customFormat="1" ht="44.25" customHeight="1" x14ac:dyDescent="0.25">
      <c r="A26" s="60" t="s">
        <v>95</v>
      </c>
      <c r="B26" s="61"/>
      <c r="C26" s="61"/>
      <c r="D26" s="62"/>
      <c r="E26" s="58">
        <v>1729.7</v>
      </c>
    </row>
    <row r="27" spans="1:5" s="57" customFormat="1" ht="32.25" customHeight="1" x14ac:dyDescent="0.25">
      <c r="A27" s="60" t="s">
        <v>96</v>
      </c>
      <c r="B27" s="61"/>
      <c r="C27" s="61"/>
      <c r="D27" s="62"/>
      <c r="E27" s="58">
        <v>458.6</v>
      </c>
    </row>
    <row r="28" spans="1:5" s="57" customFormat="1" ht="48" customHeight="1" x14ac:dyDescent="0.25">
      <c r="A28" s="60" t="s">
        <v>97</v>
      </c>
      <c r="B28" s="61"/>
      <c r="C28" s="61"/>
      <c r="D28" s="62"/>
      <c r="E28" s="58">
        <v>25888.799999999999</v>
      </c>
    </row>
    <row r="29" spans="1:5" s="57" customFormat="1" x14ac:dyDescent="0.25">
      <c r="A29" s="60" t="s">
        <v>98</v>
      </c>
      <c r="B29" s="61"/>
      <c r="C29" s="61"/>
      <c r="D29" s="62"/>
      <c r="E29" s="58">
        <v>665537.69999999995</v>
      </c>
    </row>
    <row r="30" spans="1:5" x14ac:dyDescent="0.25">
      <c r="A30" s="48" t="s">
        <v>5</v>
      </c>
      <c r="B30" s="49"/>
      <c r="C30" s="49"/>
      <c r="D30" s="49"/>
      <c r="E30" s="12">
        <f>'Муниципальные районы'!B14-Учреждения!E5+'Муниципальные районы'!B13</f>
        <v>1269972.5611200002</v>
      </c>
    </row>
    <row r="31" spans="1:5" x14ac:dyDescent="0.25">
      <c r="A31" s="14"/>
      <c r="B31" s="15"/>
      <c r="C31" s="15"/>
      <c r="D31" s="6"/>
      <c r="E31" s="16"/>
    </row>
    <row r="32" spans="1:5" x14ac:dyDescent="0.25">
      <c r="A32" s="50" t="s">
        <v>14</v>
      </c>
      <c r="B32" s="52" t="s">
        <v>6</v>
      </c>
      <c r="C32" s="53" t="s">
        <v>7</v>
      </c>
      <c r="D32" s="53"/>
      <c r="E32" s="53"/>
    </row>
    <row r="33" spans="1:5" ht="90" x14ac:dyDescent="0.25">
      <c r="A33" s="51"/>
      <c r="B33" s="52"/>
      <c r="C33" s="17" t="s">
        <v>8</v>
      </c>
      <c r="D33" s="17" t="s">
        <v>9</v>
      </c>
      <c r="E33" s="17" t="s">
        <v>10</v>
      </c>
    </row>
    <row r="34" spans="1:5" x14ac:dyDescent="0.25">
      <c r="A34" s="20" t="s">
        <v>40</v>
      </c>
      <c r="B34" s="18">
        <v>73.418800000000005</v>
      </c>
      <c r="C34" s="18">
        <v>47.966900000000003</v>
      </c>
      <c r="D34" s="18">
        <v>13.901899999999999</v>
      </c>
      <c r="E34" s="18"/>
    </row>
    <row r="35" spans="1:5" x14ac:dyDescent="0.25">
      <c r="A35" s="20" t="s">
        <v>41</v>
      </c>
      <c r="B35" s="18">
        <v>7764.8326399999996</v>
      </c>
      <c r="C35" s="18">
        <v>3034.9528300000002</v>
      </c>
      <c r="D35" s="18">
        <v>1182.84953</v>
      </c>
      <c r="E35" s="18"/>
    </row>
    <row r="36" spans="1:5" ht="30" x14ac:dyDescent="0.25">
      <c r="A36" s="20" t="s">
        <v>42</v>
      </c>
      <c r="B36" s="18">
        <v>13341.259</v>
      </c>
      <c r="C36" s="18"/>
      <c r="D36" s="18"/>
      <c r="E36" s="18">
        <v>10153.888999999999</v>
      </c>
    </row>
    <row r="37" spans="1:5" x14ac:dyDescent="0.25">
      <c r="A37" s="20" t="s">
        <v>43</v>
      </c>
      <c r="B37" s="18">
        <v>339.92959000000002</v>
      </c>
      <c r="C37" s="18"/>
      <c r="D37" s="18"/>
      <c r="E37" s="18"/>
    </row>
    <row r="38" spans="1:5" x14ac:dyDescent="0.25">
      <c r="A38" s="20" t="s">
        <v>44</v>
      </c>
      <c r="B38" s="18">
        <v>810.38</v>
      </c>
      <c r="C38" s="18">
        <v>600</v>
      </c>
      <c r="D38" s="18">
        <v>200</v>
      </c>
      <c r="E38" s="18"/>
    </row>
    <row r="39" spans="1:5" ht="30" x14ac:dyDescent="0.25">
      <c r="A39" s="20" t="s">
        <v>45</v>
      </c>
      <c r="B39" s="18">
        <v>20936.185580000001</v>
      </c>
      <c r="C39" s="18">
        <v>2438.84</v>
      </c>
      <c r="D39" s="18"/>
      <c r="E39" s="18">
        <v>16873.462</v>
      </c>
    </row>
    <row r="40" spans="1:5" x14ac:dyDescent="0.25">
      <c r="A40" s="20" t="s">
        <v>46</v>
      </c>
      <c r="B40" s="18">
        <v>61</v>
      </c>
      <c r="C40" s="18"/>
      <c r="D40" s="18"/>
      <c r="E40" s="18"/>
    </row>
    <row r="41" spans="1:5" x14ac:dyDescent="0.25">
      <c r="A41" s="20" t="s">
        <v>47</v>
      </c>
      <c r="B41" s="18">
        <v>74802.825159999993</v>
      </c>
      <c r="C41" s="18"/>
      <c r="D41" s="18"/>
      <c r="E41" s="18">
        <v>3083.3029999999999</v>
      </c>
    </row>
    <row r="42" spans="1:5" x14ac:dyDescent="0.25">
      <c r="A42" s="20" t="s">
        <v>48</v>
      </c>
      <c r="B42" s="18">
        <v>12352.38998</v>
      </c>
      <c r="C42" s="18">
        <v>2368.13717</v>
      </c>
      <c r="D42" s="18">
        <v>1840.23398</v>
      </c>
      <c r="E42" s="18">
        <v>1972.41417</v>
      </c>
    </row>
    <row r="43" spans="1:5" x14ac:dyDescent="0.25">
      <c r="A43" s="20" t="s">
        <v>49</v>
      </c>
      <c r="B43" s="18">
        <v>61928.123780000002</v>
      </c>
      <c r="C43" s="18">
        <v>-192.92705000000001</v>
      </c>
      <c r="D43" s="18"/>
      <c r="E43" s="18">
        <v>4907.5397999999996</v>
      </c>
    </row>
    <row r="44" spans="1:5" x14ac:dyDescent="0.25">
      <c r="A44" s="20" t="s">
        <v>50</v>
      </c>
      <c r="B44" s="18">
        <v>-36867.474520000003</v>
      </c>
      <c r="C44" s="18">
        <v>2057.2480999999998</v>
      </c>
      <c r="D44" s="18">
        <v>986.70569</v>
      </c>
      <c r="E44" s="18">
        <v>-38339.816550000003</v>
      </c>
    </row>
    <row r="45" spans="1:5" x14ac:dyDescent="0.25">
      <c r="A45" s="20" t="s">
        <v>51</v>
      </c>
      <c r="B45" s="18">
        <v>461.505</v>
      </c>
      <c r="C45" s="18"/>
      <c r="D45" s="18"/>
      <c r="E45" s="18"/>
    </row>
    <row r="46" spans="1:5" ht="30" x14ac:dyDescent="0.25">
      <c r="A46" s="20" t="s">
        <v>52</v>
      </c>
      <c r="B46" s="18">
        <v>2248.6784299999999</v>
      </c>
      <c r="C46" s="18">
        <v>1300</v>
      </c>
      <c r="D46" s="18"/>
      <c r="E46" s="18"/>
    </row>
    <row r="47" spans="1:5" x14ac:dyDescent="0.25">
      <c r="A47" s="20" t="s">
        <v>53</v>
      </c>
      <c r="B47" s="18">
        <v>201.9</v>
      </c>
      <c r="C47" s="18">
        <v>200</v>
      </c>
      <c r="D47" s="18"/>
      <c r="E47" s="18"/>
    </row>
    <row r="48" spans="1:5" ht="30" x14ac:dyDescent="0.25">
      <c r="A48" s="20" t="s">
        <v>54</v>
      </c>
      <c r="B48" s="18">
        <v>4489.5755399999998</v>
      </c>
      <c r="C48" s="18">
        <v>1419.50847</v>
      </c>
      <c r="D48" s="18">
        <v>902.81119999999999</v>
      </c>
      <c r="E48" s="18">
        <v>57.117840000000001</v>
      </c>
    </row>
    <row r="49" spans="1:5" ht="30" x14ac:dyDescent="0.25">
      <c r="A49" s="20" t="s">
        <v>55</v>
      </c>
      <c r="B49" s="18">
        <v>3685.5059900000001</v>
      </c>
      <c r="C49" s="18">
        <v>1902</v>
      </c>
      <c r="D49" s="18">
        <v>942</v>
      </c>
      <c r="E49" s="18">
        <v>745.87312999999995</v>
      </c>
    </row>
    <row r="50" spans="1:5" x14ac:dyDescent="0.25">
      <c r="A50" s="20" t="s">
        <v>56</v>
      </c>
      <c r="B50" s="18">
        <v>142.63202999999999</v>
      </c>
      <c r="C50" s="18"/>
      <c r="D50" s="18"/>
      <c r="E50" s="18"/>
    </row>
    <row r="51" spans="1:5" x14ac:dyDescent="0.25">
      <c r="A51" s="20" t="s">
        <v>57</v>
      </c>
      <c r="B51" s="18">
        <v>60264.006699999998</v>
      </c>
      <c r="C51" s="18"/>
      <c r="D51" s="18"/>
      <c r="E51" s="18"/>
    </row>
    <row r="52" spans="1:5" ht="30" x14ac:dyDescent="0.25">
      <c r="A52" s="20" t="s">
        <v>58</v>
      </c>
      <c r="B52" s="18">
        <v>7733.47</v>
      </c>
      <c r="C52" s="18">
        <v>4050</v>
      </c>
      <c r="D52" s="18">
        <v>3538</v>
      </c>
      <c r="E52" s="18"/>
    </row>
    <row r="53" spans="1:5" x14ac:dyDescent="0.25">
      <c r="A53" s="20" t="s">
        <v>59</v>
      </c>
      <c r="B53" s="18">
        <v>656.5</v>
      </c>
      <c r="C53" s="18">
        <v>630</v>
      </c>
      <c r="D53" s="18"/>
      <c r="E53" s="18"/>
    </row>
    <row r="54" spans="1:5" x14ac:dyDescent="0.25">
      <c r="A54" s="20" t="s">
        <v>60</v>
      </c>
      <c r="B54" s="18">
        <v>1432.1707699999999</v>
      </c>
      <c r="C54" s="18">
        <v>841.87076999999999</v>
      </c>
      <c r="D54" s="18">
        <v>550</v>
      </c>
      <c r="E54" s="18"/>
    </row>
    <row r="55" spans="1:5" x14ac:dyDescent="0.25">
      <c r="A55" s="20" t="s">
        <v>61</v>
      </c>
      <c r="B55" s="18">
        <v>1430.0139999999999</v>
      </c>
      <c r="C55" s="18">
        <v>540</v>
      </c>
      <c r="D55" s="18">
        <v>725</v>
      </c>
      <c r="E55" s="18"/>
    </row>
    <row r="56" spans="1:5" x14ac:dyDescent="0.25">
      <c r="A56" s="20" t="s">
        <v>62</v>
      </c>
      <c r="B56" s="18">
        <v>999.75054</v>
      </c>
      <c r="C56" s="18">
        <v>454.34296999999998</v>
      </c>
      <c r="D56" s="18">
        <v>453.56745999999998</v>
      </c>
      <c r="E56" s="18"/>
    </row>
    <row r="57" spans="1:5" ht="30" x14ac:dyDescent="0.25">
      <c r="A57" s="20" t="s">
        <v>63</v>
      </c>
      <c r="B57" s="18">
        <v>744</v>
      </c>
      <c r="C57" s="18">
        <v>400</v>
      </c>
      <c r="D57" s="18">
        <v>300</v>
      </c>
      <c r="E57" s="18"/>
    </row>
    <row r="58" spans="1:5" x14ac:dyDescent="0.25">
      <c r="A58" s="20" t="s">
        <v>64</v>
      </c>
      <c r="B58" s="18">
        <v>2084.8016200000002</v>
      </c>
      <c r="C58" s="18">
        <v>1638.5842500000001</v>
      </c>
      <c r="D58" s="18">
        <v>446.21737000000002</v>
      </c>
      <c r="E58" s="18"/>
    </row>
    <row r="59" spans="1:5" x14ac:dyDescent="0.25">
      <c r="A59" s="20" t="s">
        <v>65</v>
      </c>
      <c r="B59" s="18">
        <v>848990.13665999996</v>
      </c>
      <c r="C59" s="18">
        <v>1614</v>
      </c>
      <c r="D59" s="18"/>
      <c r="E59" s="18"/>
    </row>
    <row r="60" spans="1:5" ht="30" x14ac:dyDescent="0.25">
      <c r="A60" s="20" t="s">
        <v>66</v>
      </c>
      <c r="B60" s="18">
        <v>0.38912999999999998</v>
      </c>
      <c r="C60" s="18"/>
      <c r="D60" s="18">
        <v>0.38912999999999998</v>
      </c>
      <c r="E60" s="18"/>
    </row>
    <row r="61" spans="1:5" x14ac:dyDescent="0.25">
      <c r="A61" s="20" t="s">
        <v>67</v>
      </c>
      <c r="B61" s="18">
        <v>7901.6390000000001</v>
      </c>
      <c r="C61" s="18">
        <v>3475.8</v>
      </c>
      <c r="D61" s="18">
        <v>1348</v>
      </c>
      <c r="E61" s="18"/>
    </row>
    <row r="62" spans="1:5" x14ac:dyDescent="0.25">
      <c r="A62" s="20" t="s">
        <v>68</v>
      </c>
      <c r="B62" s="18">
        <v>2150</v>
      </c>
      <c r="C62" s="18"/>
      <c r="D62" s="18"/>
      <c r="E62" s="18"/>
    </row>
    <row r="63" spans="1:5" ht="30" x14ac:dyDescent="0.25">
      <c r="A63" s="20" t="s">
        <v>69</v>
      </c>
      <c r="B63" s="18">
        <v>-857.88327000000004</v>
      </c>
      <c r="C63" s="18">
        <v>-793.89543000000003</v>
      </c>
      <c r="D63" s="18">
        <v>-237.54302999999999</v>
      </c>
      <c r="E63" s="18"/>
    </row>
    <row r="64" spans="1:5" x14ac:dyDescent="0.25">
      <c r="A64" s="20" t="s">
        <v>70</v>
      </c>
      <c r="B64" s="18">
        <v>746</v>
      </c>
      <c r="C64" s="18"/>
      <c r="D64" s="18"/>
      <c r="E64" s="18"/>
    </row>
    <row r="65" spans="1:5" x14ac:dyDescent="0.25">
      <c r="A65" s="20" t="s">
        <v>71</v>
      </c>
      <c r="B65" s="18">
        <v>1399.356</v>
      </c>
      <c r="C65" s="18">
        <v>873.66700000000003</v>
      </c>
      <c r="D65" s="18">
        <v>420.88799999999998</v>
      </c>
      <c r="E65" s="18"/>
    </row>
    <row r="66" spans="1:5" x14ac:dyDescent="0.25">
      <c r="A66" s="20" t="s">
        <v>72</v>
      </c>
      <c r="B66" s="18">
        <v>6.8622199999999998</v>
      </c>
      <c r="C66" s="18"/>
      <c r="D66" s="18"/>
      <c r="E66" s="18"/>
    </row>
    <row r="67" spans="1:5" x14ac:dyDescent="0.25">
      <c r="A67" s="20" t="s">
        <v>73</v>
      </c>
      <c r="B67" s="18">
        <v>35801.608039999999</v>
      </c>
      <c r="C67" s="18"/>
      <c r="D67" s="18"/>
      <c r="E67" s="18"/>
    </row>
    <row r="68" spans="1:5" x14ac:dyDescent="0.25">
      <c r="A68" s="20" t="s">
        <v>74</v>
      </c>
      <c r="B68" s="18">
        <v>557.48141999999996</v>
      </c>
      <c r="C68" s="18">
        <v>245.64645999999999</v>
      </c>
      <c r="D68" s="18">
        <v>127.94123</v>
      </c>
      <c r="E68" s="18"/>
    </row>
    <row r="69" spans="1:5" x14ac:dyDescent="0.25">
      <c r="A69" s="20" t="s">
        <v>75</v>
      </c>
      <c r="B69" s="18">
        <v>390</v>
      </c>
      <c r="C69" s="18">
        <v>200</v>
      </c>
      <c r="D69" s="18">
        <v>150</v>
      </c>
      <c r="E69" s="18"/>
    </row>
    <row r="70" spans="1:5" ht="30" x14ac:dyDescent="0.25">
      <c r="A70" s="20" t="s">
        <v>76</v>
      </c>
      <c r="B70" s="18">
        <v>3593.39129</v>
      </c>
      <c r="C70" s="18">
        <v>1911.3732</v>
      </c>
      <c r="D70" s="18">
        <v>1587.6767500000001</v>
      </c>
      <c r="E70" s="18"/>
    </row>
    <row r="71" spans="1:5" x14ac:dyDescent="0.25">
      <c r="A71" s="22" t="s">
        <v>77</v>
      </c>
      <c r="B71" s="19">
        <v>1142796.36112</v>
      </c>
      <c r="C71" s="19">
        <v>31257.11564</v>
      </c>
      <c r="D71" s="19">
        <v>15478.639209999999</v>
      </c>
      <c r="E71" s="19">
        <v>-546.21761000000004</v>
      </c>
    </row>
  </sheetData>
  <mergeCells count="30">
    <mergeCell ref="A26:D26"/>
    <mergeCell ref="A27:D27"/>
    <mergeCell ref="A28:D28"/>
    <mergeCell ref="A29:D29"/>
    <mergeCell ref="A21:D21"/>
    <mergeCell ref="A22:D22"/>
    <mergeCell ref="A23:D23"/>
    <mergeCell ref="A24:D24"/>
    <mergeCell ref="A25:D25"/>
    <mergeCell ref="A16:D16"/>
    <mergeCell ref="A17:D17"/>
    <mergeCell ref="A18:D18"/>
    <mergeCell ref="A19:D19"/>
    <mergeCell ref="A20:D20"/>
    <mergeCell ref="A1:E1"/>
    <mergeCell ref="A2:E2"/>
    <mergeCell ref="A5:D5"/>
    <mergeCell ref="A30:D30"/>
    <mergeCell ref="A32:A33"/>
    <mergeCell ref="B32:B33"/>
    <mergeCell ref="C32:E32"/>
    <mergeCell ref="A7:D7"/>
    <mergeCell ref="A8:D8"/>
    <mergeCell ref="A9:D9"/>
    <mergeCell ref="A10:D10"/>
    <mergeCell ref="A11:D11"/>
    <mergeCell ref="A12:D12"/>
    <mergeCell ref="A13:D13"/>
    <mergeCell ref="A14:D14"/>
    <mergeCell ref="A15:D15"/>
  </mergeCells>
  <pageMargins left="0.56000000000000005" right="0.24" top="0.48" bottom="0.31" header="0.31496062992125984"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view="pageBreakPreview" zoomScaleNormal="100" zoomScaleSheetLayoutView="100" workbookViewId="0">
      <selection activeCell="B15" sqref="B15"/>
    </sheetView>
  </sheetViews>
  <sheetFormatPr defaultRowHeight="15" x14ac:dyDescent="0.25"/>
  <cols>
    <col min="1" max="1" width="38.28515625" customWidth="1"/>
    <col min="2" max="2" width="13.140625" customWidth="1"/>
    <col min="3" max="4" width="13.42578125" customWidth="1"/>
    <col min="5" max="5" width="13.140625" customWidth="1"/>
    <col min="6" max="6" width="14.5703125" customWidth="1"/>
    <col min="7" max="7" width="13.42578125" customWidth="1"/>
    <col min="8" max="8" width="14.42578125" customWidth="1"/>
    <col min="9" max="9" width="13.28515625" customWidth="1"/>
    <col min="10" max="10" width="12.7109375" customWidth="1"/>
    <col min="11" max="11" width="11" customWidth="1"/>
    <col min="12" max="12" width="13.85546875" customWidth="1"/>
    <col min="13" max="13" width="14.140625" customWidth="1"/>
    <col min="14" max="14" width="14.5703125" customWidth="1"/>
    <col min="15" max="15" width="13.5703125" customWidth="1"/>
  </cols>
  <sheetData>
    <row r="1" spans="1:20" s="28" customFormat="1" ht="15.75" x14ac:dyDescent="0.25">
      <c r="A1" s="42" t="s">
        <v>39</v>
      </c>
      <c r="C1" s="29" t="s">
        <v>13</v>
      </c>
    </row>
    <row r="2" spans="1:20" x14ac:dyDescent="0.25">
      <c r="A2" s="37" t="str">
        <f>TEXT(EndData2,"[$-FC19]ДД.ММ.ГГГ")</f>
        <v>28.03.2019</v>
      </c>
      <c r="B2" s="37">
        <f>A2+1</f>
        <v>43553</v>
      </c>
      <c r="C2" s="43" t="str">
        <f>TEXT(B2,"[$-FC19]ДД.ММ.ГГГ")</f>
        <v>29.03.2019</v>
      </c>
      <c r="P2" s="26" t="s">
        <v>12</v>
      </c>
    </row>
    <row r="3" spans="1:20" s="27"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3" t="s">
        <v>11</v>
      </c>
    </row>
    <row r="4" spans="1:20" ht="64.5" x14ac:dyDescent="0.25">
      <c r="A4" s="24" t="s">
        <v>31</v>
      </c>
      <c r="B4" s="39"/>
      <c r="C4" s="39"/>
      <c r="D4" s="39"/>
      <c r="E4" s="39"/>
      <c r="F4" s="39"/>
      <c r="G4" s="39"/>
      <c r="H4" s="39"/>
      <c r="I4" s="39">
        <v>3000</v>
      </c>
      <c r="J4" s="39"/>
      <c r="K4" s="39"/>
      <c r="L4" s="39"/>
      <c r="M4" s="39"/>
      <c r="N4" s="39"/>
      <c r="O4" s="39"/>
      <c r="P4" s="25">
        <v>3000</v>
      </c>
      <c r="Q4" s="26"/>
      <c r="R4" s="26"/>
      <c r="S4" s="26"/>
      <c r="T4" s="26"/>
    </row>
    <row r="5" spans="1:20" ht="102.75" x14ac:dyDescent="0.25">
      <c r="A5" s="24" t="s">
        <v>32</v>
      </c>
      <c r="B5" s="39">
        <v>29985.582999999999</v>
      </c>
      <c r="C5" s="39">
        <v>200</v>
      </c>
      <c r="D5" s="39"/>
      <c r="E5" s="39"/>
      <c r="F5" s="39"/>
      <c r="G5" s="39"/>
      <c r="H5" s="39"/>
      <c r="I5" s="39"/>
      <c r="J5" s="39">
        <v>41487.86</v>
      </c>
      <c r="K5" s="39"/>
      <c r="L5" s="39"/>
      <c r="M5" s="39"/>
      <c r="N5" s="39"/>
      <c r="O5" s="39"/>
      <c r="P5" s="25">
        <v>71673.442999999999</v>
      </c>
      <c r="Q5" s="26"/>
      <c r="R5" s="26"/>
      <c r="S5" s="26"/>
      <c r="T5" s="26"/>
    </row>
    <row r="6" spans="1:20" ht="39" x14ac:dyDescent="0.25">
      <c r="A6" s="24" t="s">
        <v>33</v>
      </c>
      <c r="B6" s="39"/>
      <c r="C6" s="39"/>
      <c r="D6" s="39"/>
      <c r="E6" s="39"/>
      <c r="F6" s="39"/>
      <c r="G6" s="39"/>
      <c r="H6" s="39"/>
      <c r="I6" s="39"/>
      <c r="J6" s="39"/>
      <c r="K6" s="39">
        <v>454.12831999999997</v>
      </c>
      <c r="L6" s="39"/>
      <c r="M6" s="39"/>
      <c r="N6" s="39"/>
      <c r="O6" s="39"/>
      <c r="P6" s="25">
        <v>454.12831999999997</v>
      </c>
      <c r="Q6" s="26"/>
      <c r="R6" s="26"/>
      <c r="S6" s="26"/>
      <c r="T6" s="26"/>
    </row>
    <row r="7" spans="1:20" ht="128.25" x14ac:dyDescent="0.25">
      <c r="A7" s="24" t="s">
        <v>34</v>
      </c>
      <c r="B7" s="39"/>
      <c r="C7" s="39">
        <v>22.342320000000001</v>
      </c>
      <c r="D7" s="39"/>
      <c r="E7" s="39"/>
      <c r="F7" s="39"/>
      <c r="G7" s="39"/>
      <c r="H7" s="39"/>
      <c r="I7" s="39"/>
      <c r="J7" s="39">
        <v>11.175000000000001</v>
      </c>
      <c r="K7" s="39"/>
      <c r="L7" s="39"/>
      <c r="M7" s="39"/>
      <c r="N7" s="39"/>
      <c r="O7" s="39"/>
      <c r="P7" s="25">
        <v>33.517319999999998</v>
      </c>
      <c r="Q7" s="26"/>
      <c r="R7" s="26"/>
      <c r="S7" s="26"/>
      <c r="T7" s="26"/>
    </row>
    <row r="8" spans="1:20" ht="77.25" x14ac:dyDescent="0.25">
      <c r="A8" s="24" t="s">
        <v>35</v>
      </c>
      <c r="B8" s="39">
        <v>34418.145259999998</v>
      </c>
      <c r="C8" s="39"/>
      <c r="D8" s="39"/>
      <c r="E8" s="39"/>
      <c r="F8" s="39"/>
      <c r="G8" s="39"/>
      <c r="H8" s="39"/>
      <c r="I8" s="39"/>
      <c r="J8" s="39"/>
      <c r="K8" s="39"/>
      <c r="L8" s="39"/>
      <c r="M8" s="39"/>
      <c r="N8" s="39"/>
      <c r="O8" s="39"/>
      <c r="P8" s="25">
        <v>34418.145259999998</v>
      </c>
      <c r="Q8" s="26"/>
      <c r="R8" s="26"/>
      <c r="S8" s="26"/>
      <c r="T8" s="26"/>
    </row>
    <row r="9" spans="1:20" ht="39" x14ac:dyDescent="0.25">
      <c r="A9" s="24" t="s">
        <v>36</v>
      </c>
      <c r="B9" s="39"/>
      <c r="C9" s="39">
        <v>27.967569999999998</v>
      </c>
      <c r="D9" s="39"/>
      <c r="E9" s="39"/>
      <c r="F9" s="39"/>
      <c r="G9" s="39"/>
      <c r="H9" s="39"/>
      <c r="I9" s="39"/>
      <c r="J9" s="39">
        <v>80.443619999999996</v>
      </c>
      <c r="K9" s="39">
        <v>4.8965399999999999</v>
      </c>
      <c r="L9" s="39"/>
      <c r="M9" s="39"/>
      <c r="N9" s="39"/>
      <c r="O9" s="39"/>
      <c r="P9" s="25">
        <v>113.30773000000001</v>
      </c>
      <c r="Q9" s="26"/>
      <c r="R9" s="26"/>
      <c r="S9" s="26"/>
      <c r="T9" s="26"/>
    </row>
    <row r="10" spans="1:20" ht="39" x14ac:dyDescent="0.25">
      <c r="A10" s="24" t="s">
        <v>37</v>
      </c>
      <c r="B10" s="39"/>
      <c r="C10" s="39"/>
      <c r="D10" s="39">
        <v>128.83332999999999</v>
      </c>
      <c r="E10" s="39">
        <v>53.233330000000002</v>
      </c>
      <c r="F10" s="39">
        <v>22.283329999999999</v>
      </c>
      <c r="G10" s="39">
        <v>89.633330000000001</v>
      </c>
      <c r="H10" s="39">
        <v>37.075000000000003</v>
      </c>
      <c r="I10" s="39">
        <v>8.0749999999999993</v>
      </c>
      <c r="J10" s="39">
        <v>189.9</v>
      </c>
      <c r="K10" s="39">
        <v>25.425000000000001</v>
      </c>
      <c r="L10" s="39">
        <v>51.316670000000002</v>
      </c>
      <c r="M10" s="39">
        <v>53.8</v>
      </c>
      <c r="N10" s="39">
        <v>46.158329999999999</v>
      </c>
      <c r="O10" s="39">
        <v>19.350000000000001</v>
      </c>
      <c r="P10" s="25">
        <v>725.08331999999996</v>
      </c>
      <c r="Q10" s="26"/>
      <c r="R10" s="26"/>
      <c r="S10" s="26"/>
      <c r="T10" s="26"/>
    </row>
    <row r="11" spans="1:20" x14ac:dyDescent="0.25">
      <c r="A11" s="32" t="s">
        <v>38</v>
      </c>
      <c r="B11" s="40">
        <v>64403.728260000004</v>
      </c>
      <c r="C11" s="40">
        <v>250.30989</v>
      </c>
      <c r="D11" s="40">
        <v>128.83332999999999</v>
      </c>
      <c r="E11" s="40">
        <v>53.233330000000002</v>
      </c>
      <c r="F11" s="40">
        <v>22.283329999999999</v>
      </c>
      <c r="G11" s="40">
        <v>89.633330000000001</v>
      </c>
      <c r="H11" s="40">
        <v>37.075000000000003</v>
      </c>
      <c r="I11" s="40">
        <v>3008.0749999999998</v>
      </c>
      <c r="J11" s="40">
        <v>41769.378620000003</v>
      </c>
      <c r="K11" s="40">
        <v>484.44986</v>
      </c>
      <c r="L11" s="40">
        <v>51.316670000000002</v>
      </c>
      <c r="M11" s="40">
        <v>53.8</v>
      </c>
      <c r="N11" s="40">
        <v>46.158329999999999</v>
      </c>
      <c r="O11" s="40">
        <v>19.350000000000001</v>
      </c>
      <c r="P11" s="25">
        <v>110417.62495</v>
      </c>
      <c r="Q11" s="33"/>
      <c r="R11" s="33"/>
      <c r="S11" s="33"/>
      <c r="T11" s="33"/>
    </row>
    <row r="13" spans="1:20" x14ac:dyDescent="0.25">
      <c r="A13" s="36" t="s">
        <v>30</v>
      </c>
      <c r="B13" s="35">
        <f>Учреждения!B71</f>
        <v>1142796.36112</v>
      </c>
    </row>
    <row r="14" spans="1:20" ht="32.25" customHeight="1" x14ac:dyDescent="0.25">
      <c r="A14" s="36" t="str">
        <f>CONCATENATE("Остатки бюджетных средств на ",C2,"г.")</f>
        <v>Остатки бюджетных средств на 29.03.2019г.</v>
      </c>
      <c r="B14" s="35">
        <v>1566400.6</v>
      </c>
    </row>
  </sheetData>
  <pageMargins left="0.23622047244094491" right="0.15748031496062992" top="0.51" bottom="0.45" header="0.31496062992125984" footer="0.21"/>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2019-04-03T03:36:03Z</dcterms:modified>
</cp:coreProperties>
</file>