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8" windowWidth="14808" windowHeight="7956" activeTab="1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Учреждения!$20:$21</definedName>
    <definedName name="_xlnm.Print_Area" localSheetId="1">'Муниципальные районы'!$A$1:$P$27</definedName>
    <definedName name="_xlnm.Print_Area" localSheetId="0">Учреждения!$A$1:$E$64</definedName>
  </definedNames>
  <calcPr calcId="162913" refMode="R1C1"/>
</workbook>
</file>

<file path=xl/calcChain.xml><?xml version="1.0" encoding="utf-8"?>
<calcChain xmlns="http://schemas.openxmlformats.org/spreadsheetml/2006/main">
  <c r="E18" i="1" l="1"/>
  <c r="E8" i="1" s="1"/>
  <c r="E9" i="1"/>
  <c r="E12" i="1"/>
  <c r="E11" i="1"/>
  <c r="E10" i="1"/>
  <c r="E17" i="1"/>
  <c r="E16" i="1"/>
  <c r="E15" i="1"/>
  <c r="E14" i="1"/>
  <c r="E13" i="1"/>
  <c r="A26" i="2"/>
  <c r="B25" i="2"/>
  <c r="A2" i="2" l="1"/>
  <c r="B2" i="2" s="1"/>
  <c r="C2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<sst xmlns="http://schemas.openxmlformats.org/spreadsheetml/2006/main" count="103" uniqueCount="102">
  <si>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</si>
  <si>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</si>
  <si>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</si>
  <si>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</si>
  <si>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</si>
  <si>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</si>
  <si>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</si>
  <si>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</si>
  <si>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</si>
  <si>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</si>
  <si>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</si>
  <si>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</si>
  <si>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</si>
  <si>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</si>
  <si>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</si>
  <si>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</si>
  <si>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</si>
  <si>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</si>
  <si>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</si>
  <si>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</si>
  <si>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</si>
  <si>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</si>
  <si>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</si>
  <si>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</si>
  <si>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</si>
  <si>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</si>
  <si>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</si>
  <si>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</si>
  <si>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</si>
  <si>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</si>
  <si>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</si>
  <si>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</si>
  <si>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</si>
  <si>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Субсидии местным бюджетам на реализацию мероприятий Инвестиционной  программы Камчатского края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</si>
  <si>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</si>
  <si>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</si>
  <si>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</si>
  <si>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</si>
  <si>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</si>
  <si>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</si>
  <si>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</si>
  <si>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</si>
  <si>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</si>
  <si>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</si>
  <si>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</si>
  <si>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</si>
  <si>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</si>
  <si>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лиц, индивидуальных предпринимателей и граждан и по проведению проверок при осуществлении лицензионного контроля в отношении юридических лиц, индивидуальных предпринимателей, осуществляющих деятельность по управлению многоквартирными домами на основании лицензии</t>
  </si>
  <si>
    <t>Осуществление первичного воинского учета на территориях, где отсутствуют военные комиссариаты</t>
  </si>
  <si>
    <t>Выплата единовременного пособия при всех формах устройства детей, лишенных родительского попечения, в семью</t>
  </si>
  <si>
    <t>Всего:</t>
  </si>
  <si>
    <t>07.03.2019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</si>
  <si>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</si>
  <si>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</si>
  <si>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</si>
  <si>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</si>
  <si>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</si>
  <si>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</si>
  <si>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</si>
  <si>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</si>
  <si>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</si>
  <si>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</si>
  <si>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молодежной политики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</si>
  <si>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</si>
  <si>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</si>
  <si>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</si>
  <si>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</si>
  <si>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</si>
  <si>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</si>
  <si>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</si>
  <si>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</si>
  <si>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</si>
  <si>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</si>
  <si>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</si>
  <si>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</si>
  <si>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</si>
  <si>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</si>
  <si>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</si>
  <si>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</si>
  <si>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</si>
  <si>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</si>
  <si>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Агентство по внутренней политике Камчатского края</t>
  </si>
  <si>
    <t>Министерство спорта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</si>
  <si>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</si>
  <si>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</si>
  <si>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</si>
  <si>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</si>
  <si>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</si>
  <si>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Агентство по обращению с отходами Камчатского края</t>
  </si>
  <si>
    <t>Служба охраны объектов культурного наследия Камчатского края</t>
  </si>
  <si>
    <t>Агентство приоритетных проектов развития Камчатского края</t>
  </si>
  <si>
    <t>Агентство записи актов гражданского состояния и архивного дела Камчатского края</t>
  </si>
  <si>
    <t>ИТОГО</t>
  </si>
  <si>
    <t>01.03.2019</t>
  </si>
  <si>
    <t>Единая субвенция бюджетам субъектов Российской Федерации и бюджету г. Байконура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</si>
  <si>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</si>
  <si>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</si>
  <si>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субъектов Российской Федерации на выплату единовременного пособия при всех формах устройства детей, лишенных родительского попечения, в семью</t>
  </si>
  <si>
    <t>Субсидии бюджетам субъектов Российской Федерации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</si>
  <si>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 xml:space="preserve">Межбюджетные трансферты, передаваемые бюджетам субъектов Российской Федерации  на обеспечение членов Совета Федерации и их помощников в субъектах Российской Федерации </t>
  </si>
  <si>
    <t>Субсидии бюджетам субъектов Российской Федерации на содействие достижению целевых показателей реализации региональных программ развития агропромышленного комплекса</t>
  </si>
  <si>
    <t>Дотации бюджетам субъектов Российской Федерации, связанные с особым режимом безопасного функционирования закрытых административно-территориальных образований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</si>
</sst>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4" fontId="0" fillId="0" borderId="0" xfId="0" applyNumberFormat="1"/>
    <xf numFmtId="49" fontId="2" fillId="0" borderId="4" xfId="0" applyNumberFormat="1" applyFont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0" xfId="0" applyNumberFormat="1" applyFont="1"/>
    <xf numFmtId="0" fontId="13" fillId="0" borderId="0" xfId="0" applyFont="1"/>
    <xf numFmtId="49" fontId="5" fillId="2" borderId="4" xfId="0" applyNumberFormat="1" applyFont="1" applyFill="1" applyBorder="1" applyAlignment="1">
      <alignment horizontal="left" wrapText="1"/>
    </xf>
    <xf numFmtId="0" fontId="14" fillId="0" borderId="0" xfId="0" applyFont="1"/>
    <xf numFmtId="0" fontId="15" fillId="0" borderId="4" xfId="0" applyFont="1" applyBorder="1" applyAlignment="1">
      <alignment horizontal="center" vertical="center" wrapText="1"/>
    </xf>
    <xf numFmtId="164" fontId="16" fillId="0" borderId="4" xfId="0" applyNumberFormat="1" applyFont="1" applyBorder="1"/>
    <xf numFmtId="0" fontId="16" fillId="0" borderId="4" xfId="0" applyFont="1" applyBorder="1" applyAlignment="1">
      <alignment wrapText="1"/>
    </xf>
    <xf numFmtId="0" fontId="18" fillId="0" borderId="0" xfId="0" applyFont="1"/>
    <xf numFmtId="164" fontId="10" fillId="2" borderId="4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4" fontId="17" fillId="0" borderId="0" xfId="0" applyNumberFormat="1" applyFont="1"/>
    <xf numFmtId="0" fontId="19" fillId="2" borderId="0" xfId="0" applyFont="1" applyFill="1" applyBorder="1" applyAlignment="1"/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view="pageBreakPreview" zoomScaleNormal="100" zoomScaleSheetLayoutView="100" workbookViewId="0">
      <selection activeCell="E19" sqref="E19"/>
    </sheetView>
  </sheetViews>
  <sheetFormatPr defaultRowHeight="14.4" x14ac:dyDescent="0.3"/>
  <cols>
    <col min="1" max="1" width="69.33203125" customWidth="1"/>
    <col min="2" max="2" width="13.88671875" customWidth="1"/>
    <col min="3" max="4" width="14.44140625" customWidth="1"/>
    <col min="5" max="5" width="12.44140625" customWidth="1"/>
    <col min="6" max="6" width="12.5546875" customWidth="1"/>
    <col min="7" max="7" width="16" bestFit="1" customWidth="1"/>
    <col min="9" max="9" width="10.109375" bestFit="1" customWidth="1"/>
  </cols>
  <sheetData>
    <row r="1" spans="1:9" ht="15.6" x14ac:dyDescent="0.3">
      <c r="A1" s="45" t="s">
        <v>0</v>
      </c>
      <c r="B1" s="45"/>
      <c r="C1" s="45"/>
      <c r="D1" s="45"/>
      <c r="E1" s="45"/>
      <c r="F1" s="31" t="s">
        <v>93</v>
      </c>
      <c r="G1" s="32" t="str">
        <f>TEXT(F1,"[$-FC19]ДД ММММ")</f>
        <v>01 марта</v>
      </c>
      <c r="H1" s="32" t="str">
        <f>TEXT(F1,"[$-FC19]ДД.ММ.ГГГ \г")</f>
        <v>01.03.2019 г</v>
      </c>
    </row>
    <row r="2" spans="1:9" ht="15.6" x14ac:dyDescent="0.3">
      <c r="A2" s="45" t="str">
        <f>CONCATENATE("с ",G1," по ",G2,"ода")</f>
        <v>с 01 марта по 07 марта 2019 года</v>
      </c>
      <c r="B2" s="45"/>
      <c r="C2" s="45"/>
      <c r="D2" s="45"/>
      <c r="E2" s="45"/>
      <c r="F2" s="31" t="s">
        <v>51</v>
      </c>
      <c r="G2" s="32" t="str">
        <f>TEXT(F2,"[$-FC19]ДД ММММ ГГГ \г")</f>
        <v>07 марта 2019 г</v>
      </c>
      <c r="H2" s="32" t="str">
        <f>TEXT(F2,"[$-FC19]ДД.ММ.ГГГ \г")</f>
        <v>07.03.2019 г</v>
      </c>
      <c r="I2" s="22"/>
    </row>
    <row r="3" spans="1:9" x14ac:dyDescent="0.3">
      <c r="A3" s="1"/>
      <c r="B3" s="2"/>
      <c r="C3" s="2"/>
      <c r="D3" s="2"/>
      <c r="E3" s="3"/>
    </row>
    <row r="4" spans="1:9" x14ac:dyDescent="0.3">
      <c r="A4" s="4"/>
      <c r="B4" s="5"/>
      <c r="C4" s="5"/>
      <c r="D4" s="6"/>
      <c r="E4" s="7" t="s">
        <v>1</v>
      </c>
    </row>
    <row r="5" spans="1:9" x14ac:dyDescent="0.3">
      <c r="A5" s="46" t="str">
        <f>CONCATENATE("Остатки средств на ",H1,".")</f>
        <v>Остатки средств на 01.03.2019 г.</v>
      </c>
      <c r="B5" s="47"/>
      <c r="C5" s="47"/>
      <c r="D5" s="48"/>
      <c r="E5" s="8">
        <v>2188347.4</v>
      </c>
      <c r="F5" s="22"/>
    </row>
    <row r="6" spans="1:9" x14ac:dyDescent="0.3">
      <c r="A6" s="10"/>
      <c r="B6" s="11"/>
      <c r="C6" s="11"/>
      <c r="D6" s="11"/>
      <c r="E6" s="12"/>
    </row>
    <row r="7" spans="1:9" x14ac:dyDescent="0.3">
      <c r="A7" s="55" t="s">
        <v>2</v>
      </c>
      <c r="B7" s="56"/>
      <c r="C7" s="56"/>
      <c r="D7" s="56"/>
      <c r="E7" s="13"/>
    </row>
    <row r="8" spans="1:9" x14ac:dyDescent="0.3">
      <c r="A8" s="50" t="s">
        <v>3</v>
      </c>
      <c r="B8" s="56"/>
      <c r="C8" s="56"/>
      <c r="D8" s="56"/>
      <c r="E8" s="9">
        <f>E18-E9</f>
        <v>819722.55107000039</v>
      </c>
    </row>
    <row r="9" spans="1:9" x14ac:dyDescent="0.3">
      <c r="A9" s="57" t="s">
        <v>4</v>
      </c>
      <c r="B9" s="56"/>
      <c r="C9" s="56"/>
      <c r="D9" s="56"/>
      <c r="E9" s="14">
        <f>SUM(E10:E17)</f>
        <v>132703.09999999998</v>
      </c>
    </row>
    <row r="10" spans="1:9" x14ac:dyDescent="0.3">
      <c r="A10" s="57" t="s">
        <v>94</v>
      </c>
      <c r="B10" s="56"/>
      <c r="C10" s="56"/>
      <c r="D10" s="56"/>
      <c r="E10" s="14">
        <f>761.6+675.5+265.7+351.4+810.1</f>
        <v>2864.2999999999997</v>
      </c>
    </row>
    <row r="11" spans="1:9" ht="25.8" customHeight="1" x14ac:dyDescent="0.3">
      <c r="A11" s="57" t="s">
        <v>95</v>
      </c>
      <c r="B11" s="56"/>
      <c r="C11" s="56"/>
      <c r="D11" s="56"/>
      <c r="E11" s="14">
        <f>175.1+51.9+272.5+1435.7+1861.9</f>
        <v>3797.1000000000004</v>
      </c>
    </row>
    <row r="12" spans="1:9" ht="28.8" customHeight="1" x14ac:dyDescent="0.3">
      <c r="A12" s="57" t="s">
        <v>96</v>
      </c>
      <c r="B12" s="56"/>
      <c r="C12" s="56"/>
      <c r="D12" s="56"/>
      <c r="E12" s="14">
        <f>182.8+12367.2+3631.9+493.2</f>
        <v>16675.099999999999</v>
      </c>
    </row>
    <row r="13" spans="1:9" ht="28.2" customHeight="1" x14ac:dyDescent="0.3">
      <c r="A13" s="57" t="s">
        <v>97</v>
      </c>
      <c r="B13" s="56"/>
      <c r="C13" s="56"/>
      <c r="D13" s="56"/>
      <c r="E13" s="14">
        <f>139.8</f>
        <v>139.80000000000001</v>
      </c>
    </row>
    <row r="14" spans="1:9" ht="46.8" customHeight="1" x14ac:dyDescent="0.3">
      <c r="A14" s="57" t="s">
        <v>98</v>
      </c>
      <c r="B14" s="56"/>
      <c r="C14" s="56"/>
      <c r="D14" s="56"/>
      <c r="E14" s="14">
        <f>47</f>
        <v>47</v>
      </c>
    </row>
    <row r="15" spans="1:9" ht="28.8" customHeight="1" x14ac:dyDescent="0.3">
      <c r="A15" s="57" t="s">
        <v>99</v>
      </c>
      <c r="B15" s="56"/>
      <c r="C15" s="56"/>
      <c r="D15" s="56"/>
      <c r="E15" s="14">
        <f>54.9</f>
        <v>54.9</v>
      </c>
    </row>
    <row r="16" spans="1:9" ht="30" customHeight="1" x14ac:dyDescent="0.3">
      <c r="A16" s="57" t="s">
        <v>100</v>
      </c>
      <c r="B16" s="56"/>
      <c r="C16" s="56"/>
      <c r="D16" s="56"/>
      <c r="E16" s="14">
        <f>72958.9</f>
        <v>72958.899999999994</v>
      </c>
    </row>
    <row r="17" spans="1:5" ht="27.6" customHeight="1" x14ac:dyDescent="0.3">
      <c r="A17" s="57" t="s">
        <v>101</v>
      </c>
      <c r="B17" s="56"/>
      <c r="C17" s="56"/>
      <c r="D17" s="56"/>
      <c r="E17" s="14">
        <f>36166</f>
        <v>36166</v>
      </c>
    </row>
    <row r="18" spans="1:5" x14ac:dyDescent="0.3">
      <c r="A18" s="49" t="s">
        <v>5</v>
      </c>
      <c r="B18" s="50"/>
      <c r="C18" s="50"/>
      <c r="D18" s="50"/>
      <c r="E18" s="13">
        <f>'Муниципальные районы'!B26-Учреждения!E5+'Муниципальные районы'!B25</f>
        <v>952425.65107000037</v>
      </c>
    </row>
    <row r="19" spans="1:5" x14ac:dyDescent="0.3">
      <c r="A19" s="15"/>
      <c r="B19" s="16"/>
      <c r="C19" s="16"/>
      <c r="D19" s="6"/>
      <c r="E19" s="17"/>
    </row>
    <row r="20" spans="1:5" x14ac:dyDescent="0.3">
      <c r="A20" s="51" t="s">
        <v>14</v>
      </c>
      <c r="B20" s="53" t="s">
        <v>6</v>
      </c>
      <c r="C20" s="54" t="s">
        <v>7</v>
      </c>
      <c r="D20" s="54"/>
      <c r="E20" s="54"/>
    </row>
    <row r="21" spans="1:5" ht="82.8" x14ac:dyDescent="0.3">
      <c r="A21" s="52"/>
      <c r="B21" s="53"/>
      <c r="C21" s="18" t="s">
        <v>8</v>
      </c>
      <c r="D21" s="18" t="s">
        <v>9</v>
      </c>
      <c r="E21" s="18" t="s">
        <v>10</v>
      </c>
    </row>
    <row r="22" spans="1:5" x14ac:dyDescent="0.3">
      <c r="A22" s="21" t="s">
        <v>52</v>
      </c>
      <c r="B22" s="19">
        <v>13845.76359</v>
      </c>
      <c r="C22" s="19">
        <v>10331.39098</v>
      </c>
      <c r="D22" s="19">
        <v>3106.6806099999999</v>
      </c>
      <c r="E22" s="19"/>
    </row>
    <row r="23" spans="1:5" x14ac:dyDescent="0.3">
      <c r="A23" s="21" t="s">
        <v>53</v>
      </c>
      <c r="B23" s="19">
        <v>4050</v>
      </c>
      <c r="C23" s="19">
        <v>3000</v>
      </c>
      <c r="D23" s="19">
        <v>900</v>
      </c>
      <c r="E23" s="19"/>
    </row>
    <row r="24" spans="1:5" x14ac:dyDescent="0.3">
      <c r="A24" s="21" t="s">
        <v>54</v>
      </c>
      <c r="B24" s="19">
        <v>4513.6000000000004</v>
      </c>
      <c r="C24" s="19">
        <v>4021</v>
      </c>
      <c r="D24" s="19">
        <v>492.6</v>
      </c>
      <c r="E24" s="19"/>
    </row>
    <row r="25" spans="1:5" x14ac:dyDescent="0.3">
      <c r="A25" s="21" t="s">
        <v>55</v>
      </c>
      <c r="B25" s="19">
        <v>45559.322419999997</v>
      </c>
      <c r="C25" s="19">
        <v>13815.63681</v>
      </c>
      <c r="D25" s="19">
        <v>1085.9223199999999</v>
      </c>
      <c r="E25" s="19"/>
    </row>
    <row r="26" spans="1:5" ht="27.6" x14ac:dyDescent="0.3">
      <c r="A26" s="21" t="s">
        <v>56</v>
      </c>
      <c r="B26" s="19">
        <v>130537.00435</v>
      </c>
      <c r="C26" s="19">
        <v>2416.8073899999999</v>
      </c>
      <c r="D26" s="19">
        <v>499.35</v>
      </c>
      <c r="E26" s="19"/>
    </row>
    <row r="27" spans="1:5" x14ac:dyDescent="0.3">
      <c r="A27" s="21" t="s">
        <v>57</v>
      </c>
      <c r="B27" s="19">
        <v>7005.03</v>
      </c>
      <c r="C27" s="19">
        <v>2563</v>
      </c>
      <c r="D27" s="19">
        <v>715</v>
      </c>
      <c r="E27" s="19"/>
    </row>
    <row r="28" spans="1:5" x14ac:dyDescent="0.3">
      <c r="A28" s="21" t="s">
        <v>58</v>
      </c>
      <c r="B28" s="19">
        <v>1200.08</v>
      </c>
      <c r="C28" s="19">
        <v>800</v>
      </c>
      <c r="D28" s="19">
        <v>400</v>
      </c>
      <c r="E28" s="19"/>
    </row>
    <row r="29" spans="1:5" ht="27.6" x14ac:dyDescent="0.3">
      <c r="A29" s="21" t="s">
        <v>59</v>
      </c>
      <c r="B29" s="19">
        <v>8855.6880899999996</v>
      </c>
      <c r="C29" s="19">
        <v>4271.5000700000001</v>
      </c>
      <c r="D29" s="19">
        <v>1257.4765299999999</v>
      </c>
      <c r="E29" s="19">
        <v>2806.7786999999998</v>
      </c>
    </row>
    <row r="30" spans="1:5" x14ac:dyDescent="0.3">
      <c r="A30" s="21" t="s">
        <v>60</v>
      </c>
      <c r="B30" s="19">
        <v>885</v>
      </c>
      <c r="C30" s="19">
        <v>675</v>
      </c>
      <c r="D30" s="19"/>
      <c r="E30" s="19"/>
    </row>
    <row r="31" spans="1:5" x14ac:dyDescent="0.3">
      <c r="A31" s="21" t="s">
        <v>61</v>
      </c>
      <c r="B31" s="19">
        <v>294601.56625999999</v>
      </c>
      <c r="C31" s="19">
        <v>2250</v>
      </c>
      <c r="D31" s="19">
        <v>600</v>
      </c>
      <c r="E31" s="19">
        <v>90</v>
      </c>
    </row>
    <row r="32" spans="1:5" x14ac:dyDescent="0.3">
      <c r="A32" s="21" t="s">
        <v>62</v>
      </c>
      <c r="B32" s="19">
        <v>249942.47815000001</v>
      </c>
      <c r="C32" s="19">
        <v>1359.42282</v>
      </c>
      <c r="D32" s="19">
        <v>2</v>
      </c>
      <c r="E32" s="19">
        <v>300.90059000000002</v>
      </c>
    </row>
    <row r="33" spans="1:5" x14ac:dyDescent="0.3">
      <c r="A33" s="21" t="s">
        <v>63</v>
      </c>
      <c r="B33" s="19">
        <v>297122.48710999999</v>
      </c>
      <c r="C33" s="19">
        <v>10591.35224</v>
      </c>
      <c r="D33" s="19">
        <v>3696.9206899999999</v>
      </c>
      <c r="E33" s="19">
        <v>22923.80501</v>
      </c>
    </row>
    <row r="34" spans="1:5" x14ac:dyDescent="0.3">
      <c r="A34" s="21" t="s">
        <v>64</v>
      </c>
      <c r="B34" s="19">
        <v>492870.94334</v>
      </c>
      <c r="C34" s="19">
        <v>15939.54853</v>
      </c>
      <c r="D34" s="19">
        <v>4772.6487800000004</v>
      </c>
      <c r="E34" s="19">
        <v>387840.88961999997</v>
      </c>
    </row>
    <row r="35" spans="1:5" x14ac:dyDescent="0.3">
      <c r="A35" s="21" t="s">
        <v>65</v>
      </c>
      <c r="B35" s="19">
        <v>55064.993000000002</v>
      </c>
      <c r="C35" s="19">
        <v>1800</v>
      </c>
      <c r="D35" s="19">
        <v>585</v>
      </c>
      <c r="E35" s="19"/>
    </row>
    <row r="36" spans="1:5" ht="27.6" x14ac:dyDescent="0.3">
      <c r="A36" s="21" t="s">
        <v>66</v>
      </c>
      <c r="B36" s="19">
        <v>64399.61318</v>
      </c>
      <c r="C36" s="19">
        <v>37600</v>
      </c>
      <c r="D36" s="19">
        <v>16460.85284</v>
      </c>
      <c r="E36" s="19"/>
    </row>
    <row r="37" spans="1:5" x14ac:dyDescent="0.3">
      <c r="A37" s="21" t="s">
        <v>67</v>
      </c>
      <c r="B37" s="19">
        <v>964.94646</v>
      </c>
      <c r="C37" s="19"/>
      <c r="D37" s="19">
        <v>300</v>
      </c>
      <c r="E37" s="19"/>
    </row>
    <row r="38" spans="1:5" x14ac:dyDescent="0.3">
      <c r="A38" s="21" t="s">
        <v>68</v>
      </c>
      <c r="B38" s="19">
        <v>1461.6844000000001</v>
      </c>
      <c r="C38" s="19">
        <v>764</v>
      </c>
      <c r="D38" s="19">
        <v>81</v>
      </c>
      <c r="E38" s="19">
        <v>56.984400000000001</v>
      </c>
    </row>
    <row r="39" spans="1:5" ht="27.6" x14ac:dyDescent="0.3">
      <c r="A39" s="21" t="s">
        <v>69</v>
      </c>
      <c r="B39" s="19">
        <v>30976.709449999998</v>
      </c>
      <c r="C39" s="19">
        <v>11696.38067</v>
      </c>
      <c r="D39" s="19">
        <v>4169.2695800000001</v>
      </c>
      <c r="E39" s="19">
        <v>11183.592790000001</v>
      </c>
    </row>
    <row r="40" spans="1:5" x14ac:dyDescent="0.3">
      <c r="A40" s="21" t="s">
        <v>70</v>
      </c>
      <c r="B40" s="19">
        <v>6117.7534999999998</v>
      </c>
      <c r="C40" s="19">
        <v>700</v>
      </c>
      <c r="D40" s="19"/>
      <c r="E40" s="19"/>
    </row>
    <row r="41" spans="1:5" x14ac:dyDescent="0.3">
      <c r="A41" s="21" t="s">
        <v>71</v>
      </c>
      <c r="B41" s="19">
        <v>75397.887310000006</v>
      </c>
      <c r="C41" s="19">
        <v>7241.25</v>
      </c>
      <c r="D41" s="19">
        <v>2109.6932900000002</v>
      </c>
      <c r="E41" s="19"/>
    </row>
    <row r="42" spans="1:5" x14ac:dyDescent="0.3">
      <c r="A42" s="21" t="s">
        <v>72</v>
      </c>
      <c r="B42" s="19">
        <v>4650</v>
      </c>
      <c r="C42" s="19">
        <v>2000</v>
      </c>
      <c r="D42" s="19">
        <v>100</v>
      </c>
      <c r="E42" s="19"/>
    </row>
    <row r="43" spans="1:5" x14ac:dyDescent="0.3">
      <c r="A43" s="21" t="s">
        <v>73</v>
      </c>
      <c r="B43" s="19">
        <v>320.5</v>
      </c>
      <c r="C43" s="19">
        <v>160</v>
      </c>
      <c r="D43" s="19"/>
      <c r="E43" s="19"/>
    </row>
    <row r="44" spans="1:5" x14ac:dyDescent="0.3">
      <c r="A44" s="21" t="s">
        <v>74</v>
      </c>
      <c r="B44" s="19">
        <v>1430</v>
      </c>
      <c r="C44" s="19">
        <v>1000</v>
      </c>
      <c r="D44" s="19">
        <v>150</v>
      </c>
      <c r="E44" s="19"/>
    </row>
    <row r="45" spans="1:5" x14ac:dyDescent="0.3">
      <c r="A45" s="21" t="s">
        <v>75</v>
      </c>
      <c r="B45" s="19">
        <v>410</v>
      </c>
      <c r="C45" s="19">
        <v>360</v>
      </c>
      <c r="D45" s="19"/>
      <c r="E45" s="19"/>
    </row>
    <row r="46" spans="1:5" x14ac:dyDescent="0.3">
      <c r="A46" s="21" t="s">
        <v>76</v>
      </c>
      <c r="B46" s="19">
        <v>567.99400000000003</v>
      </c>
      <c r="C46" s="19">
        <v>567.99400000000003</v>
      </c>
      <c r="D46" s="19"/>
      <c r="E46" s="19"/>
    </row>
    <row r="47" spans="1:5" x14ac:dyDescent="0.3">
      <c r="A47" s="21" t="s">
        <v>77</v>
      </c>
      <c r="B47" s="19">
        <v>122</v>
      </c>
      <c r="C47" s="19"/>
      <c r="D47" s="19"/>
      <c r="E47" s="19"/>
    </row>
    <row r="48" spans="1:5" x14ac:dyDescent="0.3">
      <c r="A48" s="21" t="s">
        <v>78</v>
      </c>
      <c r="B48" s="19">
        <v>719.27877999999998</v>
      </c>
      <c r="C48" s="19"/>
      <c r="D48" s="19">
        <v>672.91777999999999</v>
      </c>
      <c r="E48" s="19"/>
    </row>
    <row r="49" spans="1:5" x14ac:dyDescent="0.3">
      <c r="A49" s="21" t="s">
        <v>79</v>
      </c>
      <c r="B49" s="19">
        <v>31382.339840000001</v>
      </c>
      <c r="C49" s="19">
        <v>13101.5</v>
      </c>
      <c r="D49" s="19">
        <v>4736</v>
      </c>
      <c r="E49" s="19"/>
    </row>
    <row r="50" spans="1:5" ht="27.6" x14ac:dyDescent="0.3">
      <c r="A50" s="21" t="s">
        <v>80</v>
      </c>
      <c r="B50" s="19">
        <v>220.84381999999999</v>
      </c>
      <c r="C50" s="19">
        <v>137.94479000000001</v>
      </c>
      <c r="D50" s="19">
        <v>54.343330000000002</v>
      </c>
      <c r="E50" s="19"/>
    </row>
    <row r="51" spans="1:5" x14ac:dyDescent="0.3">
      <c r="A51" s="21" t="s">
        <v>81</v>
      </c>
      <c r="B51" s="19">
        <v>917.92385000000002</v>
      </c>
      <c r="C51" s="19"/>
      <c r="D51" s="19"/>
      <c r="E51" s="19"/>
    </row>
    <row r="52" spans="1:5" x14ac:dyDescent="0.3">
      <c r="A52" s="21" t="s">
        <v>82</v>
      </c>
      <c r="B52" s="19">
        <v>55097.709750000002</v>
      </c>
      <c r="C52" s="19">
        <v>2300</v>
      </c>
      <c r="D52" s="19">
        <v>690</v>
      </c>
      <c r="E52" s="19">
        <v>40</v>
      </c>
    </row>
    <row r="53" spans="1:5" x14ac:dyDescent="0.3">
      <c r="A53" s="21" t="s">
        <v>83</v>
      </c>
      <c r="B53" s="19">
        <v>50153.116849999999</v>
      </c>
      <c r="C53" s="19">
        <v>11799.616969999999</v>
      </c>
      <c r="D53" s="19">
        <v>5246.7974299999996</v>
      </c>
      <c r="E53" s="19">
        <v>159.20048</v>
      </c>
    </row>
    <row r="54" spans="1:5" x14ac:dyDescent="0.3">
      <c r="A54" s="21" t="s">
        <v>84</v>
      </c>
      <c r="B54" s="19">
        <v>4756.7089999999998</v>
      </c>
      <c r="C54" s="19">
        <v>440</v>
      </c>
      <c r="D54" s="19"/>
      <c r="E54" s="19"/>
    </row>
    <row r="55" spans="1:5" x14ac:dyDescent="0.3">
      <c r="A55" s="21" t="s">
        <v>85</v>
      </c>
      <c r="B55" s="19">
        <v>2800.2510000000002</v>
      </c>
      <c r="C55" s="19">
        <v>150</v>
      </c>
      <c r="D55" s="19"/>
      <c r="E55" s="19"/>
    </row>
    <row r="56" spans="1:5" x14ac:dyDescent="0.3">
      <c r="A56" s="21" t="s">
        <v>86</v>
      </c>
      <c r="B56" s="19">
        <v>2164.2199999999998</v>
      </c>
      <c r="C56" s="19">
        <v>1638</v>
      </c>
      <c r="D56" s="19">
        <v>504.67599999999999</v>
      </c>
      <c r="E56" s="19"/>
    </row>
    <row r="57" spans="1:5" x14ac:dyDescent="0.3">
      <c r="A57" s="21" t="s">
        <v>87</v>
      </c>
      <c r="B57" s="19">
        <v>2955.0770000000002</v>
      </c>
      <c r="C57" s="19">
        <v>2100</v>
      </c>
      <c r="D57" s="19">
        <v>550</v>
      </c>
      <c r="E57" s="19"/>
    </row>
    <row r="58" spans="1:5" x14ac:dyDescent="0.3">
      <c r="A58" s="21" t="s">
        <v>88</v>
      </c>
      <c r="B58" s="19">
        <v>915.02476000000001</v>
      </c>
      <c r="C58" s="19">
        <v>579</v>
      </c>
      <c r="D58" s="19">
        <v>156.858</v>
      </c>
      <c r="E58" s="19"/>
    </row>
    <row r="59" spans="1:5" x14ac:dyDescent="0.3">
      <c r="A59" s="21" t="s">
        <v>89</v>
      </c>
      <c r="B59" s="19">
        <v>4.0000400000000003</v>
      </c>
      <c r="C59" s="19">
        <v>3</v>
      </c>
      <c r="D59" s="19"/>
      <c r="E59" s="19"/>
    </row>
    <row r="60" spans="1:5" x14ac:dyDescent="0.3">
      <c r="A60" s="21" t="s">
        <v>90</v>
      </c>
      <c r="B60" s="19">
        <v>87</v>
      </c>
      <c r="C60" s="19"/>
      <c r="D60" s="19"/>
      <c r="E60" s="19"/>
    </row>
    <row r="61" spans="1:5" ht="27.6" x14ac:dyDescent="0.3">
      <c r="A61" s="21" t="s">
        <v>91</v>
      </c>
      <c r="B61" s="19">
        <v>1465.70183</v>
      </c>
      <c r="C61" s="19">
        <v>750</v>
      </c>
      <c r="D61" s="19">
        <v>250</v>
      </c>
      <c r="E61" s="19"/>
    </row>
    <row r="62" spans="1:5" x14ac:dyDescent="0.3">
      <c r="A62" s="23" t="s">
        <v>92</v>
      </c>
      <c r="B62" s="20">
        <v>1946512.24113</v>
      </c>
      <c r="C62" s="20">
        <v>168923.34526999999</v>
      </c>
      <c r="D62" s="20">
        <v>54346.007180000001</v>
      </c>
      <c r="E62" s="20">
        <v>425402.15159000002</v>
      </c>
    </row>
  </sheetData>
  <mergeCells count="18">
    <mergeCell ref="A16:D16"/>
    <mergeCell ref="A17:D17"/>
    <mergeCell ref="A1:E1"/>
    <mergeCell ref="A2:E2"/>
    <mergeCell ref="A5:D5"/>
    <mergeCell ref="A18:D18"/>
    <mergeCell ref="A20:A21"/>
    <mergeCell ref="B20:B21"/>
    <mergeCell ref="C20:E20"/>
    <mergeCell ref="A7:D7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tabSelected="1" view="pageBreakPreview" topLeftCell="A19" zoomScaleNormal="100" zoomScaleSheetLayoutView="100" workbookViewId="0">
      <selection activeCell="B27" sqref="B27"/>
    </sheetView>
  </sheetViews>
  <sheetFormatPr defaultRowHeight="14.4" x14ac:dyDescent="0.3"/>
  <cols>
    <col min="1" max="1" width="38.33203125" customWidth="1"/>
    <col min="2" max="2" width="13.109375" customWidth="1"/>
    <col min="3" max="3" width="13.21875" customWidth="1"/>
    <col min="4" max="4" width="13" customWidth="1"/>
    <col min="5" max="5" width="13.109375" customWidth="1"/>
    <col min="6" max="6" width="13.21875" customWidth="1"/>
    <col min="7" max="7" width="13.5546875" customWidth="1"/>
    <col min="8" max="8" width="13.21875" customWidth="1"/>
    <col min="9" max="9" width="12.88671875" customWidth="1"/>
    <col min="10" max="10" width="12.6640625" customWidth="1"/>
    <col min="11" max="11" width="11" customWidth="1"/>
    <col min="12" max="12" width="13.5546875" customWidth="1"/>
    <col min="13" max="13" width="13.109375" customWidth="1"/>
    <col min="14" max="14" width="12.88671875" customWidth="1"/>
    <col min="15" max="15" width="13.5546875" customWidth="1"/>
    <col min="16" max="16" width="10.5546875" customWidth="1"/>
  </cols>
  <sheetData>
    <row r="1" spans="1:20" s="29" customFormat="1" ht="15.6" x14ac:dyDescent="0.3">
      <c r="A1" s="43" t="s">
        <v>51</v>
      </c>
      <c r="C1" s="30" t="s">
        <v>13</v>
      </c>
    </row>
    <row r="2" spans="1:20" x14ac:dyDescent="0.3">
      <c r="A2" s="38" t="str">
        <f>TEXT(EndData2,"[$-FC19]ДД.ММ.ГГГ")</f>
        <v>07.03.2019</v>
      </c>
      <c r="B2" s="38">
        <f>A2+1</f>
        <v>43532</v>
      </c>
      <c r="C2" s="44" t="str">
        <f>TEXT(B2,"[$-FC19]ДД.ММ.ГГГ")</f>
        <v>08.03.2019</v>
      </c>
      <c r="P2" s="27" t="s">
        <v>12</v>
      </c>
    </row>
    <row r="3" spans="1:20" s="28" customFormat="1" ht="51.75" customHeight="1" x14ac:dyDescent="0.25">
      <c r="A3" s="35" t="s">
        <v>15</v>
      </c>
      <c r="B3" s="42" t="s">
        <v>16</v>
      </c>
      <c r="C3" s="39" t="s">
        <v>17</v>
      </c>
      <c r="D3" s="39" t="s">
        <v>18</v>
      </c>
      <c r="E3" s="39" t="s">
        <v>19</v>
      </c>
      <c r="F3" s="39" t="s">
        <v>20</v>
      </c>
      <c r="G3" s="39" t="s">
        <v>21</v>
      </c>
      <c r="H3" s="39" t="s">
        <v>22</v>
      </c>
      <c r="I3" s="39" t="s">
        <v>23</v>
      </c>
      <c r="J3" s="39" t="s">
        <v>24</v>
      </c>
      <c r="K3" s="39" t="s">
        <v>25</v>
      </c>
      <c r="L3" s="39" t="s">
        <v>26</v>
      </c>
      <c r="M3" s="39" t="s">
        <v>27</v>
      </c>
      <c r="N3" s="39" t="s">
        <v>28</v>
      </c>
      <c r="O3" s="39" t="s">
        <v>29</v>
      </c>
      <c r="P3" s="24" t="s">
        <v>11</v>
      </c>
    </row>
    <row r="4" spans="1:20" ht="66.599999999999994" x14ac:dyDescent="0.3">
      <c r="A4" s="25" t="s">
        <v>31</v>
      </c>
      <c r="B4" s="40"/>
      <c r="C4" s="40"/>
      <c r="D4" s="40">
        <v>22246</v>
      </c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26">
        <v>22246</v>
      </c>
      <c r="Q4" s="27"/>
      <c r="R4" s="27"/>
      <c r="S4" s="27"/>
      <c r="T4" s="27"/>
    </row>
    <row r="5" spans="1:20" ht="106.2" x14ac:dyDescent="0.3">
      <c r="A5" s="25" t="s">
        <v>32</v>
      </c>
      <c r="B5" s="40">
        <v>25327.24</v>
      </c>
      <c r="C5" s="40">
        <v>21804.42</v>
      </c>
      <c r="D5" s="40">
        <v>4839.66</v>
      </c>
      <c r="E5" s="40">
        <v>4146.576</v>
      </c>
      <c r="F5" s="40">
        <v>1186.5</v>
      </c>
      <c r="G5" s="40">
        <v>6632.8720000000003</v>
      </c>
      <c r="H5" s="40">
        <v>1874.124</v>
      </c>
      <c r="I5" s="40">
        <v>258.3</v>
      </c>
      <c r="J5" s="40">
        <v>5596.08</v>
      </c>
      <c r="K5" s="40">
        <v>1291.5</v>
      </c>
      <c r="L5" s="40">
        <v>6221.4390000000003</v>
      </c>
      <c r="M5" s="40">
        <v>3265.6469999999999</v>
      </c>
      <c r="N5" s="40">
        <v>2916.431</v>
      </c>
      <c r="O5" s="40">
        <v>3868.9319999999998</v>
      </c>
      <c r="P5" s="26">
        <v>89229.721000000005</v>
      </c>
      <c r="Q5" s="27"/>
      <c r="R5" s="27"/>
      <c r="S5" s="27"/>
      <c r="T5" s="27"/>
    </row>
    <row r="6" spans="1:20" ht="40.200000000000003" x14ac:dyDescent="0.3">
      <c r="A6" s="25" t="s">
        <v>33</v>
      </c>
      <c r="B6" s="40"/>
      <c r="C6" s="40">
        <v>1909.5820200000001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26">
        <v>1909.5820200000001</v>
      </c>
      <c r="Q6" s="27"/>
      <c r="R6" s="27"/>
      <c r="S6" s="27"/>
      <c r="T6" s="27"/>
    </row>
    <row r="7" spans="1:20" ht="79.8" x14ac:dyDescent="0.3">
      <c r="A7" s="25" t="s">
        <v>34</v>
      </c>
      <c r="B7" s="40">
        <v>191.76499999999999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26">
        <v>191.76499999999999</v>
      </c>
      <c r="Q7" s="27"/>
      <c r="R7" s="27"/>
      <c r="S7" s="27"/>
      <c r="T7" s="27"/>
    </row>
    <row r="8" spans="1:20" ht="53.4" x14ac:dyDescent="0.3">
      <c r="A8" s="25" t="s">
        <v>35</v>
      </c>
      <c r="B8" s="40">
        <v>409.5</v>
      </c>
      <c r="C8" s="40">
        <v>337.56655999999998</v>
      </c>
      <c r="D8" s="40">
        <v>400</v>
      </c>
      <c r="E8" s="40">
        <v>350</v>
      </c>
      <c r="F8" s="40">
        <v>76.8</v>
      </c>
      <c r="G8" s="40">
        <v>350</v>
      </c>
      <c r="H8" s="40">
        <v>60.941600000000001</v>
      </c>
      <c r="I8" s="40">
        <v>32</v>
      </c>
      <c r="J8" s="40">
        <v>356.16500000000002</v>
      </c>
      <c r="K8" s="40"/>
      <c r="L8" s="40">
        <v>60.014000000000003</v>
      </c>
      <c r="M8" s="40">
        <v>73</v>
      </c>
      <c r="N8" s="40">
        <v>76.411000000000001</v>
      </c>
      <c r="O8" s="40">
        <v>72.46208</v>
      </c>
      <c r="P8" s="26">
        <v>2654.86024</v>
      </c>
      <c r="Q8" s="27"/>
      <c r="R8" s="27"/>
      <c r="S8" s="27"/>
      <c r="T8" s="27"/>
    </row>
    <row r="9" spans="1:20" ht="79.8" x14ac:dyDescent="0.3">
      <c r="A9" s="25" t="s">
        <v>36</v>
      </c>
      <c r="B9" s="40">
        <v>146.1</v>
      </c>
      <c r="C9" s="40">
        <v>138.012</v>
      </c>
      <c r="D9" s="40">
        <v>239</v>
      </c>
      <c r="E9" s="40">
        <v>139</v>
      </c>
      <c r="F9" s="40">
        <v>116.1</v>
      </c>
      <c r="G9" s="40">
        <v>213</v>
      </c>
      <c r="H9" s="40">
        <v>91.64228</v>
      </c>
      <c r="I9" s="40">
        <v>96</v>
      </c>
      <c r="J9" s="40">
        <v>635.99900000000002</v>
      </c>
      <c r="K9" s="40">
        <v>273.31400000000002</v>
      </c>
      <c r="L9" s="40">
        <v>129.01300000000001</v>
      </c>
      <c r="M9" s="40">
        <v>308.5</v>
      </c>
      <c r="N9" s="40">
        <v>37.755000000000003</v>
      </c>
      <c r="O9" s="40">
        <v>132.20533</v>
      </c>
      <c r="P9" s="26">
        <v>2695.6406099999999</v>
      </c>
      <c r="Q9" s="27"/>
      <c r="R9" s="27"/>
      <c r="S9" s="27"/>
      <c r="T9" s="27"/>
    </row>
    <row r="10" spans="1:20" ht="79.8" x14ac:dyDescent="0.3">
      <c r="A10" s="25" t="s">
        <v>37</v>
      </c>
      <c r="B10" s="40">
        <v>237.9</v>
      </c>
      <c r="C10" s="40">
        <v>171.33332999999999</v>
      </c>
      <c r="D10" s="40"/>
      <c r="E10" s="40"/>
      <c r="F10" s="40"/>
      <c r="G10" s="40">
        <v>27.754999999999999</v>
      </c>
      <c r="H10" s="40"/>
      <c r="I10" s="40"/>
      <c r="J10" s="40">
        <v>57</v>
      </c>
      <c r="K10" s="40"/>
      <c r="L10" s="40"/>
      <c r="M10" s="40">
        <v>9.5</v>
      </c>
      <c r="N10" s="40"/>
      <c r="O10" s="40"/>
      <c r="P10" s="26">
        <v>503.48833000000002</v>
      </c>
      <c r="Q10" s="27"/>
      <c r="R10" s="27"/>
      <c r="S10" s="27"/>
      <c r="T10" s="27"/>
    </row>
    <row r="11" spans="1:20" ht="317.39999999999998" x14ac:dyDescent="0.3">
      <c r="A11" s="25" t="s">
        <v>38</v>
      </c>
      <c r="B11" s="40">
        <v>18290</v>
      </c>
      <c r="C11" s="40">
        <v>12874.49519</v>
      </c>
      <c r="D11" s="40">
        <v>2680</v>
      </c>
      <c r="E11" s="40">
        <v>2050</v>
      </c>
      <c r="F11" s="40">
        <v>350</v>
      </c>
      <c r="G11" s="40">
        <v>3235.3</v>
      </c>
      <c r="H11" s="40">
        <v>1137.07475</v>
      </c>
      <c r="I11" s="40">
        <v>111.5</v>
      </c>
      <c r="J11" s="40">
        <v>5550</v>
      </c>
      <c r="K11" s="40">
        <v>1633.3320000000001</v>
      </c>
      <c r="L11" s="40">
        <v>1200</v>
      </c>
      <c r="M11" s="40">
        <v>1700</v>
      </c>
      <c r="N11" s="40">
        <v>1682.8047099999999</v>
      </c>
      <c r="O11" s="40">
        <v>1400</v>
      </c>
      <c r="P11" s="26">
        <v>53894.506650000003</v>
      </c>
      <c r="Q11" s="27"/>
      <c r="R11" s="27"/>
      <c r="S11" s="27"/>
      <c r="T11" s="27"/>
    </row>
    <row r="12" spans="1:20" ht="159" x14ac:dyDescent="0.3">
      <c r="A12" s="25" t="s">
        <v>39</v>
      </c>
      <c r="B12" s="40"/>
      <c r="C12" s="40"/>
      <c r="D12" s="40">
        <v>24610</v>
      </c>
      <c r="E12" s="40">
        <v>11059</v>
      </c>
      <c r="F12" s="40">
        <v>5505</v>
      </c>
      <c r="G12" s="40">
        <v>31246.611000000001</v>
      </c>
      <c r="H12" s="40">
        <v>10173.833000000001</v>
      </c>
      <c r="I12" s="40">
        <v>3155</v>
      </c>
      <c r="J12" s="40">
        <v>26003.3</v>
      </c>
      <c r="K12" s="40">
        <v>7371.12</v>
      </c>
      <c r="L12" s="40">
        <v>20000</v>
      </c>
      <c r="M12" s="40">
        <v>14116.71</v>
      </c>
      <c r="N12" s="40">
        <v>17283</v>
      </c>
      <c r="O12" s="40">
        <v>18638.13233</v>
      </c>
      <c r="P12" s="26">
        <v>189161.70632999999</v>
      </c>
      <c r="Q12" s="27"/>
      <c r="R12" s="27"/>
      <c r="S12" s="27"/>
      <c r="T12" s="27"/>
    </row>
    <row r="13" spans="1:20" ht="93" x14ac:dyDescent="0.3">
      <c r="A13" s="25" t="s">
        <v>40</v>
      </c>
      <c r="B13" s="40"/>
      <c r="C13" s="40">
        <v>40.832000000000001</v>
      </c>
      <c r="D13" s="40">
        <v>950</v>
      </c>
      <c r="E13" s="40">
        <v>280</v>
      </c>
      <c r="F13" s="40">
        <v>380</v>
      </c>
      <c r="G13" s="40">
        <v>1881.91</v>
      </c>
      <c r="H13" s="40">
        <v>1079</v>
      </c>
      <c r="I13" s="40">
        <v>80</v>
      </c>
      <c r="J13" s="40">
        <v>640</v>
      </c>
      <c r="K13" s="40">
        <v>850</v>
      </c>
      <c r="L13" s="40"/>
      <c r="M13" s="40">
        <v>1036.5</v>
      </c>
      <c r="N13" s="40">
        <v>435.20008999999999</v>
      </c>
      <c r="O13" s="40">
        <v>600</v>
      </c>
      <c r="P13" s="26">
        <v>8253.4420900000005</v>
      </c>
      <c r="Q13" s="27"/>
      <c r="R13" s="27"/>
      <c r="S13" s="27"/>
      <c r="T13" s="27"/>
    </row>
    <row r="14" spans="1:20" ht="132.6" x14ac:dyDescent="0.3">
      <c r="A14" s="25" t="s">
        <v>41</v>
      </c>
      <c r="B14" s="40"/>
      <c r="C14" s="40"/>
      <c r="D14" s="40"/>
      <c r="E14" s="40"/>
      <c r="F14" s="40"/>
      <c r="G14" s="40"/>
      <c r="H14" s="40">
        <v>3.7210000000000001</v>
      </c>
      <c r="I14" s="40"/>
      <c r="J14" s="40">
        <v>3.7240000000000002</v>
      </c>
      <c r="K14" s="40">
        <v>4.0101599999999999</v>
      </c>
      <c r="L14" s="40"/>
      <c r="M14" s="40">
        <v>7.2</v>
      </c>
      <c r="N14" s="40"/>
      <c r="O14" s="40"/>
      <c r="P14" s="26">
        <v>18.655159999999999</v>
      </c>
      <c r="Q14" s="27"/>
      <c r="R14" s="27"/>
      <c r="S14" s="27"/>
      <c r="T14" s="27"/>
    </row>
    <row r="15" spans="1:20" ht="119.4" x14ac:dyDescent="0.3">
      <c r="A15" s="25" t="s">
        <v>42</v>
      </c>
      <c r="B15" s="40"/>
      <c r="C15" s="40"/>
      <c r="D15" s="40">
        <v>456</v>
      </c>
      <c r="E15" s="40">
        <v>90</v>
      </c>
      <c r="F15" s="40">
        <v>95</v>
      </c>
      <c r="G15" s="40">
        <v>245.68</v>
      </c>
      <c r="H15" s="40">
        <v>67.043999999999997</v>
      </c>
      <c r="I15" s="40">
        <v>20</v>
      </c>
      <c r="J15" s="40">
        <v>1206</v>
      </c>
      <c r="K15" s="40">
        <v>331.32499999999999</v>
      </c>
      <c r="L15" s="40">
        <v>300</v>
      </c>
      <c r="M15" s="40">
        <v>254.3</v>
      </c>
      <c r="N15" s="40">
        <v>413</v>
      </c>
      <c r="O15" s="40">
        <v>476.27632999999997</v>
      </c>
      <c r="P15" s="26">
        <v>3954.6253299999998</v>
      </c>
      <c r="Q15" s="27"/>
      <c r="R15" s="27"/>
      <c r="S15" s="27"/>
      <c r="T15" s="27"/>
    </row>
    <row r="16" spans="1:20" ht="119.4" x14ac:dyDescent="0.3">
      <c r="A16" s="25" t="s">
        <v>43</v>
      </c>
      <c r="B16" s="40"/>
      <c r="C16" s="40"/>
      <c r="D16" s="40">
        <v>9798.2990000000009</v>
      </c>
      <c r="E16" s="40">
        <v>5560</v>
      </c>
      <c r="F16" s="40">
        <v>2150</v>
      </c>
      <c r="G16" s="40">
        <v>6311.3</v>
      </c>
      <c r="H16" s="40">
        <v>2741.0830000000001</v>
      </c>
      <c r="I16" s="40">
        <v>1313.6</v>
      </c>
      <c r="J16" s="40">
        <v>16638.7</v>
      </c>
      <c r="K16" s="40">
        <v>6124.8</v>
      </c>
      <c r="L16" s="40">
        <v>4341.5259999999998</v>
      </c>
      <c r="M16" s="40">
        <v>3554.39</v>
      </c>
      <c r="N16" s="40">
        <v>5636</v>
      </c>
      <c r="O16" s="40">
        <v>4555.5079999999998</v>
      </c>
      <c r="P16" s="26">
        <v>68725.206000000006</v>
      </c>
      <c r="Q16" s="27"/>
      <c r="R16" s="27"/>
      <c r="S16" s="27"/>
      <c r="T16" s="27"/>
    </row>
    <row r="17" spans="1:20" ht="66.599999999999994" x14ac:dyDescent="0.3">
      <c r="A17" s="25" t="s">
        <v>44</v>
      </c>
      <c r="B17" s="40">
        <v>52539.991399999999</v>
      </c>
      <c r="C17" s="40">
        <v>6996</v>
      </c>
      <c r="D17" s="40">
        <v>3281.5</v>
      </c>
      <c r="E17" s="40">
        <v>1910</v>
      </c>
      <c r="F17" s="40">
        <v>433.83</v>
      </c>
      <c r="G17" s="40">
        <v>3600</v>
      </c>
      <c r="H17" s="40">
        <v>296.21366999999998</v>
      </c>
      <c r="I17" s="40">
        <v>67</v>
      </c>
      <c r="J17" s="40">
        <v>1766.23</v>
      </c>
      <c r="K17" s="40">
        <v>494.5</v>
      </c>
      <c r="L17" s="40">
        <v>100</v>
      </c>
      <c r="M17" s="40">
        <v>744.38</v>
      </c>
      <c r="N17" s="40">
        <v>1210.5656200000001</v>
      </c>
      <c r="O17" s="40">
        <v>2314.3820000000001</v>
      </c>
      <c r="P17" s="26">
        <v>75754.592690000005</v>
      </c>
      <c r="Q17" s="27"/>
      <c r="R17" s="27"/>
      <c r="S17" s="27"/>
      <c r="T17" s="27"/>
    </row>
    <row r="18" spans="1:20" ht="93" x14ac:dyDescent="0.3">
      <c r="A18" s="25" t="s">
        <v>45</v>
      </c>
      <c r="B18" s="40"/>
      <c r="C18" s="40"/>
      <c r="D18" s="40">
        <v>253</v>
      </c>
      <c r="E18" s="40">
        <v>180</v>
      </c>
      <c r="F18" s="40">
        <v>55</v>
      </c>
      <c r="G18" s="40">
        <v>277.32</v>
      </c>
      <c r="H18" s="40">
        <v>91</v>
      </c>
      <c r="I18" s="40">
        <v>25</v>
      </c>
      <c r="J18" s="40">
        <v>377.7</v>
      </c>
      <c r="K18" s="40">
        <v>70.927000000000007</v>
      </c>
      <c r="L18" s="40">
        <v>159.06700000000001</v>
      </c>
      <c r="M18" s="40">
        <v>114.3</v>
      </c>
      <c r="N18" s="40">
        <v>126</v>
      </c>
      <c r="O18" s="40">
        <v>123.2439</v>
      </c>
      <c r="P18" s="26">
        <v>1852.5579</v>
      </c>
      <c r="Q18" s="27"/>
      <c r="R18" s="27"/>
      <c r="S18" s="27"/>
      <c r="T18" s="27"/>
    </row>
    <row r="19" spans="1:20" ht="66.599999999999994" x14ac:dyDescent="0.3">
      <c r="A19" s="25" t="s">
        <v>46</v>
      </c>
      <c r="B19" s="40">
        <v>367.2</v>
      </c>
      <c r="C19" s="40">
        <v>1353.55</v>
      </c>
      <c r="D19" s="40">
        <v>108.691</v>
      </c>
      <c r="E19" s="40"/>
      <c r="F19" s="40"/>
      <c r="G19" s="40">
        <v>200</v>
      </c>
      <c r="H19" s="40"/>
      <c r="I19" s="40"/>
      <c r="J19" s="40">
        <v>96</v>
      </c>
      <c r="K19" s="40"/>
      <c r="L19" s="40"/>
      <c r="M19" s="40">
        <v>150</v>
      </c>
      <c r="N19" s="40"/>
      <c r="O19" s="40"/>
      <c r="P19" s="26">
        <v>2275.4409999999998</v>
      </c>
      <c r="Q19" s="27"/>
      <c r="R19" s="27"/>
      <c r="S19" s="27"/>
      <c r="T19" s="27"/>
    </row>
    <row r="20" spans="1:20" ht="159" x14ac:dyDescent="0.3">
      <c r="A20" s="25" t="s">
        <v>47</v>
      </c>
      <c r="B20" s="40">
        <v>325.5</v>
      </c>
      <c r="C20" s="40"/>
      <c r="D20" s="40"/>
      <c r="E20" s="40"/>
      <c r="F20" s="40"/>
      <c r="G20" s="40"/>
      <c r="H20" s="40"/>
      <c r="I20" s="40"/>
      <c r="J20" s="40">
        <v>229.833</v>
      </c>
      <c r="K20" s="40"/>
      <c r="L20" s="40"/>
      <c r="M20" s="40"/>
      <c r="N20" s="40"/>
      <c r="O20" s="40"/>
      <c r="P20" s="26">
        <v>555.33299999999997</v>
      </c>
      <c r="Q20" s="27"/>
      <c r="R20" s="27"/>
      <c r="S20" s="27"/>
      <c r="T20" s="27"/>
    </row>
    <row r="21" spans="1:20" ht="40.200000000000003" x14ac:dyDescent="0.3">
      <c r="A21" s="25" t="s">
        <v>48</v>
      </c>
      <c r="B21" s="40"/>
      <c r="C21" s="40">
        <v>7.4999999999999997E-2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26">
        <v>7.4999999999999997E-2</v>
      </c>
      <c r="Q21" s="27"/>
      <c r="R21" s="27"/>
      <c r="S21" s="27"/>
      <c r="T21" s="27"/>
    </row>
    <row r="22" spans="1:20" ht="40.200000000000003" x14ac:dyDescent="0.3">
      <c r="A22" s="25" t="s">
        <v>49</v>
      </c>
      <c r="B22" s="40"/>
      <c r="C22" s="40">
        <v>139.83785</v>
      </c>
      <c r="D22" s="40"/>
      <c r="E22" s="40"/>
      <c r="F22" s="40"/>
      <c r="G22" s="40"/>
      <c r="H22" s="40">
        <v>55.935139999999997</v>
      </c>
      <c r="I22" s="40"/>
      <c r="J22" s="40"/>
      <c r="K22" s="40">
        <v>51.038600000000002</v>
      </c>
      <c r="L22" s="40"/>
      <c r="M22" s="40"/>
      <c r="N22" s="40"/>
      <c r="O22" s="40"/>
      <c r="P22" s="26">
        <v>246.81159</v>
      </c>
      <c r="Q22" s="27"/>
      <c r="R22" s="27"/>
      <c r="S22" s="27"/>
      <c r="T22" s="27"/>
    </row>
    <row r="23" spans="1:20" x14ac:dyDescent="0.3">
      <c r="A23" s="33" t="s">
        <v>50</v>
      </c>
      <c r="B23" s="41">
        <v>97835.196400000001</v>
      </c>
      <c r="C23" s="41">
        <v>45765.703950000003</v>
      </c>
      <c r="D23" s="41">
        <v>69862.149999999994</v>
      </c>
      <c r="E23" s="41">
        <v>25764.576000000001</v>
      </c>
      <c r="F23" s="41">
        <v>10348.23</v>
      </c>
      <c r="G23" s="41">
        <v>54221.748</v>
      </c>
      <c r="H23" s="41">
        <v>17671.612440000001</v>
      </c>
      <c r="I23" s="41">
        <v>5158.3999999999996</v>
      </c>
      <c r="J23" s="41">
        <v>59156.731</v>
      </c>
      <c r="K23" s="41">
        <v>18495.866760000001</v>
      </c>
      <c r="L23" s="41">
        <v>32511.059000000001</v>
      </c>
      <c r="M23" s="41">
        <v>25334.427</v>
      </c>
      <c r="N23" s="41">
        <v>29817.167420000002</v>
      </c>
      <c r="O23" s="41">
        <v>32181.141970000001</v>
      </c>
      <c r="P23" s="26">
        <v>524124.00994000002</v>
      </c>
      <c r="Q23" s="34"/>
      <c r="R23" s="34"/>
      <c r="S23" s="34"/>
      <c r="T23" s="34"/>
    </row>
    <row r="25" spans="1:20" x14ac:dyDescent="0.3">
      <c r="A25" s="37" t="s">
        <v>30</v>
      </c>
      <c r="B25" s="36">
        <f>Учреждения!B62+'Муниципальные районы'!P23</f>
        <v>2470636.2510700002</v>
      </c>
    </row>
    <row r="26" spans="1:20" ht="32.25" customHeight="1" x14ac:dyDescent="0.3">
      <c r="A26" s="37" t="str">
        <f>CONCATENATE("Остатки бюджетных средств                                на 11.03.2019 г.")</f>
        <v>Остатки бюджетных средств                                на 11.03.2019 г.</v>
      </c>
      <c r="B26" s="36">
        <v>670136.80000000005</v>
      </c>
    </row>
  </sheetData>
  <pageMargins left="0.23622047244094491" right="0.23622047244094491" top="0.32" bottom="0.25" header="0.31496062992125984" footer="0.17"/>
  <pageSetup paperSize="9" scale="61" fitToHeight="4" orientation="landscape" r:id="rId1"/>
  <headerFooter>
    <oddFooter>&amp;C&amp;P</oddFooter>
  </headerFooter>
  <rowBreaks count="1" manualBreakCount="1">
    <brk id="1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2019-03-13T04:18:11Z</dcterms:modified>
</cp:coreProperties>
</file>