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"/>
    </mc:Choice>
  </mc:AlternateContent>
  <bookViews>
    <workbookView xWindow="0" yWindow="0" windowWidth="28800" windowHeight="12300"/>
  </bookViews>
  <sheets>
    <sheet name="расчет дох на 2024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9" l="1"/>
  <c r="N14" i="9"/>
  <c r="O13" i="9"/>
  <c r="N10" i="9"/>
  <c r="O8" i="9" s="1"/>
  <c r="J16" i="9" l="1"/>
  <c r="H16" i="9"/>
  <c r="O15" i="9"/>
  <c r="N13" i="9"/>
  <c r="K11" i="9"/>
  <c r="N11" i="9" s="1"/>
  <c r="K10" i="9"/>
  <c r="K9" i="9"/>
  <c r="N9" i="9" s="1"/>
  <c r="K8" i="9"/>
  <c r="N8" i="9" s="1"/>
  <c r="F16" i="9"/>
  <c r="M8" i="9" l="1"/>
  <c r="N16" i="9"/>
  <c r="O16" i="9"/>
</calcChain>
</file>

<file path=xl/sharedStrings.xml><?xml version="1.0" encoding="utf-8"?>
<sst xmlns="http://schemas.openxmlformats.org/spreadsheetml/2006/main" count="52" uniqueCount="40">
  <si>
    <t>сумма</t>
  </si>
  <si>
    <t>тыс. руб</t>
  </si>
  <si>
    <t>Усредненное количество поступивших штрафов</t>
  </si>
  <si>
    <t>Код бюджетной классификации доходов</t>
  </si>
  <si>
    <t>Наименование вида доходов краевого бюджета</t>
  </si>
  <si>
    <t>1 16 01156 01 0000 140</t>
  </si>
  <si>
    <t>1 13 02992 02 0000 130</t>
  </si>
  <si>
    <t xml:space="preserve">Нецелевое использование бюджетных средств, выразившееся в направлении средств и оплате денежных обязательств в целях, не соответствующих полностью или частично целям, определенным законом (решением) о бюджете, сводной бюджетной росписью, или в направлении средств, на цели, не соответствующие целям, определенным договором (соглашением) </t>
  </si>
  <si>
    <t>Административные штрафы, установленные главой 15 КоАП РФ,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субъекта РФ</t>
  </si>
  <si>
    <t>Прочие доходы от компенсации затрат бюджетов субъектов РФ</t>
  </si>
  <si>
    <t>суммы взысканных с участников закупок неустоек (пени, штрафы) в связи с неисполнением или ненадлежащим исполнением в случае неисполнения или ненадлежащего исполнения поставщиком (подрядчиком, исполнителем) обязательств, предусмотренных контрактом (в том числе просрочки исполнения обязательств поставщиком (подрядчиком, исполнителем), установленных Федеральным законом от 05.04.2013 № 44-ФЗ «О контрактной системе в сфере закупок товаров, работ, услуг для обеспечения государственных и муниципальных нужд».</t>
  </si>
  <si>
    <t>-</t>
  </si>
  <si>
    <t xml:space="preserve">Анализ поступивших доходов за 2019-2021 годы </t>
  </si>
  <si>
    <t xml:space="preserve">Сумма прогнозного дохода по виду показателя                              </t>
  </si>
  <si>
    <t>Платежи в целях возмещения убытков, причиненных уклонением от заключения с госорганом субъекта РФ (казенным учреждением) госконтракта, а также иные денежные средства, подлежащие зачислению в бюджет субъекта РФ за нарушение законодательства РФ о контрактной системе в сфере закупок товаров, работ, услуг для обеспечения государственных и муниципальных нужд (за исключением госконтракта, финансируемого за счет средств дорожного фонда субъекта РФ)</t>
  </si>
  <si>
    <t>к-во штрафов</t>
  </si>
  <si>
    <t>Контрольная деятельность</t>
  </si>
  <si>
    <t>Финансово-хозяйственная деятельность</t>
  </si>
  <si>
    <t>Усредненный размер платежа согласно КоАП</t>
  </si>
  <si>
    <r>
      <t xml:space="preserve">1. Нарушение главным распорядителем бюджетных средств, предоставляющим межбюджетные трансферты, порядка и (или) условий предоставления межбюджетных трансфертов, за исключением случаев, предусмотренных </t>
    </r>
    <r>
      <rPr>
        <sz val="11"/>
        <color rgb="FF0000FF"/>
        <rFont val="Times New Roman"/>
        <family val="1"/>
        <charset val="204"/>
      </rPr>
      <t>частью 2</t>
    </r>
    <r>
      <rPr>
        <sz val="11"/>
        <color theme="1"/>
        <rFont val="Times New Roman"/>
        <family val="1"/>
        <charset val="204"/>
      </rPr>
      <t xml:space="preserve"> настоящей статьи и </t>
    </r>
    <r>
      <rPr>
        <sz val="11"/>
        <color rgb="FF0000FF"/>
        <rFont val="Times New Roman"/>
        <family val="1"/>
        <charset val="204"/>
      </rPr>
      <t>статьей 15.14</t>
    </r>
    <r>
      <rPr>
        <sz val="11"/>
        <color theme="1"/>
        <rFont val="Times New Roman"/>
        <family val="1"/>
        <charset val="204"/>
      </rPr>
      <t xml:space="preserve"> Кодекса</t>
    </r>
  </si>
  <si>
    <t>1. Нарушение ГРБС, предоставляющим субсидии юридическим лицам, индивидуальным предпринимателям, физическим лицам, условий их предоставления, за исключением случаев, предусмотренных статьей 15.14 Кодекса</t>
  </si>
  <si>
    <t>2. Нарушение юридическим лицом, индивидуальным предпринимателем, физическим лицом, являющимися получателями субсидий, условий их предоставления, за исключением случаев, предусмотренных статьей 15.14 Кодекса</t>
  </si>
  <si>
    <t>ФСС возвращена дебиторская задолженность по больничным листам за 2018 год</t>
  </si>
  <si>
    <t>1,7*20,0</t>
  </si>
  <si>
    <t>1,0*20</t>
  </si>
  <si>
    <t>0,3*20</t>
  </si>
  <si>
    <t>Вид показателя</t>
  </si>
  <si>
    <t>Возврат аванса по выполненным контрактам</t>
  </si>
  <si>
    <t xml:space="preserve">Расчет показателя </t>
  </si>
  <si>
    <t xml:space="preserve"> ст. 12, 41, 161 БК РФ</t>
  </si>
  <si>
    <t xml:space="preserve">Сумма прогнозного дохода по КБК </t>
  </si>
  <si>
    <t xml:space="preserve">Правовое основание поступления </t>
  </si>
  <si>
    <t>ч. 1 ст 15.15.3 КоАП</t>
  </si>
  <si>
    <t>ч. 1 ст 15.15.5 КоАП</t>
  </si>
  <si>
    <t>ч. 2 ст 15.15.5 КоАП</t>
  </si>
  <si>
    <t>ст. 15.14 КоАП</t>
  </si>
  <si>
    <t>ст. 96 Федерального закона от 05.04.2013 № 44-ФЗ</t>
  </si>
  <si>
    <t xml:space="preserve">Расчет показателей объемов поступлений в краевой бюджет на 2024 и плановый период 2025 и 2026 годов по видам доходов, в отношении которых Контрольно-счетная палата осуществляет полномочия главного администратора доходов </t>
  </si>
  <si>
    <t>Расчет объема поступлений в краевой бюджет на 2024 год и плановый период</t>
  </si>
  <si>
    <t>1 16 10056 02 1000 140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</si>
</sst>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0" xfId="0" applyFont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1" fillId="0" borderId="1" xfId="0" applyFont="1" applyBorder="1"/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/>
    <xf numFmtId="164" fontId="11" fillId="0" borderId="0" xfId="0" applyNumberFormat="1" applyFont="1"/>
    <xf numFmtId="0" fontId="13" fillId="0" borderId="1" xfId="0" applyFont="1" applyBorder="1"/>
    <xf numFmtId="49" fontId="1" fillId="3" borderId="3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/>
    </xf>
    <xf numFmtId="165" fontId="2" fillId="0" borderId="5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zoomScale="80" zoomScaleNormal="80" workbookViewId="0">
      <selection activeCell="B15" sqref="B15"/>
    </sheetView>
  </sheetViews>
  <sheetFormatPr defaultRowHeight="15" x14ac:dyDescent="0.25"/>
  <cols>
    <col min="1" max="1" width="26.5703125" style="12" customWidth="1"/>
    <col min="2" max="2" width="39.85546875" style="12" customWidth="1"/>
    <col min="3" max="3" width="14.5703125" style="23" customWidth="1"/>
    <col min="4" max="4" width="59.85546875" style="1" customWidth="1"/>
    <col min="5" max="5" width="10.7109375" style="24" customWidth="1"/>
    <col min="6" max="6" width="10.42578125" style="24" customWidth="1"/>
    <col min="7" max="7" width="7.7109375" style="12" customWidth="1"/>
    <col min="8" max="8" width="9.140625" style="25"/>
    <col min="9" max="9" width="8.85546875" style="25" customWidth="1"/>
    <col min="10" max="10" width="12.7109375" style="25" bestFit="1" customWidth="1"/>
    <col min="11" max="11" width="16.7109375" style="25" customWidth="1"/>
    <col min="12" max="13" width="19.5703125" style="12" customWidth="1"/>
    <col min="14" max="14" width="18.5703125" style="12" customWidth="1"/>
    <col min="15" max="15" width="18.28515625" style="12" customWidth="1"/>
    <col min="16" max="16384" width="9.140625" style="12"/>
  </cols>
  <sheetData>
    <row r="1" spans="1:15" ht="55.5" customHeight="1" x14ac:dyDescent="0.25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5.75" x14ac:dyDescent="0.25">
      <c r="O2" s="10" t="s">
        <v>1</v>
      </c>
    </row>
    <row r="3" spans="1:15" ht="27" customHeight="1" x14ac:dyDescent="0.25">
      <c r="A3" s="55" t="s">
        <v>3</v>
      </c>
      <c r="B3" s="56" t="s">
        <v>4</v>
      </c>
      <c r="C3" s="57" t="s">
        <v>12</v>
      </c>
      <c r="D3" s="58"/>
      <c r="E3" s="58"/>
      <c r="F3" s="58"/>
      <c r="G3" s="58"/>
      <c r="H3" s="58"/>
      <c r="I3" s="58"/>
      <c r="J3" s="59"/>
      <c r="K3" s="60" t="s">
        <v>38</v>
      </c>
      <c r="L3" s="61"/>
      <c r="M3" s="61"/>
      <c r="N3" s="61"/>
      <c r="O3" s="62"/>
    </row>
    <row r="4" spans="1:15" s="2" customFormat="1" ht="31.5" customHeight="1" x14ac:dyDescent="0.25">
      <c r="A4" s="55"/>
      <c r="B4" s="56"/>
      <c r="C4" s="63" t="s">
        <v>31</v>
      </c>
      <c r="D4" s="65" t="s">
        <v>26</v>
      </c>
      <c r="E4" s="67">
        <v>2020</v>
      </c>
      <c r="F4" s="68"/>
      <c r="G4" s="67">
        <v>2021</v>
      </c>
      <c r="H4" s="68"/>
      <c r="I4" s="67">
        <v>2022</v>
      </c>
      <c r="J4" s="68"/>
      <c r="K4" s="63" t="s">
        <v>2</v>
      </c>
      <c r="L4" s="69" t="s">
        <v>18</v>
      </c>
      <c r="M4" s="70" t="s">
        <v>28</v>
      </c>
      <c r="N4" s="69" t="s">
        <v>13</v>
      </c>
      <c r="O4" s="72" t="s">
        <v>30</v>
      </c>
    </row>
    <row r="5" spans="1:15" s="2" customFormat="1" ht="57" customHeight="1" x14ac:dyDescent="0.25">
      <c r="A5" s="55"/>
      <c r="B5" s="56"/>
      <c r="C5" s="64"/>
      <c r="D5" s="66"/>
      <c r="E5" s="15" t="s">
        <v>15</v>
      </c>
      <c r="F5" s="3" t="s">
        <v>0</v>
      </c>
      <c r="G5" s="15" t="s">
        <v>15</v>
      </c>
      <c r="H5" s="3" t="s">
        <v>0</v>
      </c>
      <c r="I5" s="15" t="s">
        <v>15</v>
      </c>
      <c r="J5" s="3" t="s">
        <v>0</v>
      </c>
      <c r="K5" s="64"/>
      <c r="L5" s="69"/>
      <c r="M5" s="71"/>
      <c r="N5" s="69"/>
      <c r="O5" s="73"/>
    </row>
    <row r="6" spans="1:15" s="19" customFormat="1" ht="12.75" customHeight="1" x14ac:dyDescent="0.25">
      <c r="A6" s="14">
        <v>1</v>
      </c>
      <c r="B6" s="13">
        <v>2</v>
      </c>
      <c r="C6" s="6">
        <v>3</v>
      </c>
      <c r="D6" s="7">
        <v>4</v>
      </c>
      <c r="E6" s="8">
        <v>5</v>
      </c>
      <c r="F6" s="9">
        <v>6</v>
      </c>
      <c r="G6" s="8">
        <v>7</v>
      </c>
      <c r="H6" s="9">
        <v>8</v>
      </c>
      <c r="I6" s="8">
        <v>9</v>
      </c>
      <c r="J6" s="9">
        <v>10</v>
      </c>
      <c r="K6" s="8">
        <v>11</v>
      </c>
      <c r="L6" s="9">
        <v>12</v>
      </c>
      <c r="M6" s="9">
        <v>13</v>
      </c>
      <c r="N6" s="8">
        <v>14</v>
      </c>
      <c r="O6" s="14">
        <v>15</v>
      </c>
    </row>
    <row r="7" spans="1:15" s="19" customFormat="1" ht="25.5" customHeight="1" x14ac:dyDescent="0.25">
      <c r="A7" s="52" t="s">
        <v>16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4"/>
    </row>
    <row r="8" spans="1:15" ht="96.75" customHeight="1" x14ac:dyDescent="0.25">
      <c r="A8" s="42" t="s">
        <v>5</v>
      </c>
      <c r="B8" s="43" t="s">
        <v>8</v>
      </c>
      <c r="C8" s="29" t="s">
        <v>35</v>
      </c>
      <c r="D8" s="20" t="s">
        <v>7</v>
      </c>
      <c r="E8" s="30"/>
      <c r="F8" s="31"/>
      <c r="G8" s="30"/>
      <c r="H8" s="31"/>
      <c r="I8" s="30"/>
      <c r="J8" s="31"/>
      <c r="K8" s="31">
        <f>(+E8+G8+I8)/3</f>
        <v>0</v>
      </c>
      <c r="L8" s="31">
        <v>35</v>
      </c>
      <c r="M8" s="32">
        <f>K8*L8</f>
        <v>0</v>
      </c>
      <c r="N8" s="74">
        <f t="shared" ref="N8:N11" si="0">K8*L8</f>
        <v>0</v>
      </c>
      <c r="O8" s="76">
        <f>N8+N9+N10+N11</f>
        <v>6.7</v>
      </c>
    </row>
    <row r="9" spans="1:15" ht="75" x14ac:dyDescent="0.25">
      <c r="A9" s="42"/>
      <c r="B9" s="43"/>
      <c r="C9" s="29" t="s">
        <v>32</v>
      </c>
      <c r="D9" s="21" t="s">
        <v>19</v>
      </c>
      <c r="E9" s="30"/>
      <c r="F9" s="31"/>
      <c r="G9" s="30"/>
      <c r="H9" s="31"/>
      <c r="I9" s="30"/>
      <c r="J9" s="31"/>
      <c r="K9" s="31">
        <f t="shared" ref="K9:K11" si="1">(+E9+G9+I9)/3</f>
        <v>0</v>
      </c>
      <c r="L9" s="31">
        <v>20</v>
      </c>
      <c r="M9" s="32" t="s">
        <v>23</v>
      </c>
      <c r="N9" s="74">
        <f t="shared" si="0"/>
        <v>0</v>
      </c>
      <c r="O9" s="76"/>
    </row>
    <row r="10" spans="1:15" ht="75" x14ac:dyDescent="0.25">
      <c r="A10" s="42"/>
      <c r="B10" s="43"/>
      <c r="C10" s="29" t="s">
        <v>33</v>
      </c>
      <c r="D10" s="22" t="s">
        <v>20</v>
      </c>
      <c r="E10" s="30"/>
      <c r="F10" s="31"/>
      <c r="G10" s="30"/>
      <c r="H10" s="31"/>
      <c r="I10" s="30">
        <v>1</v>
      </c>
      <c r="J10" s="31">
        <v>10</v>
      </c>
      <c r="K10" s="31">
        <f t="shared" si="1"/>
        <v>0.33333333333333331</v>
      </c>
      <c r="L10" s="31">
        <v>20</v>
      </c>
      <c r="M10" s="32" t="s">
        <v>24</v>
      </c>
      <c r="N10" s="74">
        <f>ROUND(K10*L10,1)</f>
        <v>6.7</v>
      </c>
      <c r="O10" s="76"/>
    </row>
    <row r="11" spans="1:15" ht="75" x14ac:dyDescent="0.25">
      <c r="A11" s="42"/>
      <c r="B11" s="43"/>
      <c r="C11" s="29" t="s">
        <v>34</v>
      </c>
      <c r="D11" s="20" t="s">
        <v>21</v>
      </c>
      <c r="E11" s="30"/>
      <c r="F11" s="31"/>
      <c r="G11" s="30"/>
      <c r="H11" s="31"/>
      <c r="I11" s="30"/>
      <c r="J11" s="31"/>
      <c r="K11" s="31">
        <f t="shared" si="1"/>
        <v>0</v>
      </c>
      <c r="L11" s="31">
        <v>20</v>
      </c>
      <c r="M11" s="32" t="s">
        <v>25</v>
      </c>
      <c r="N11" s="74">
        <f t="shared" si="0"/>
        <v>0</v>
      </c>
      <c r="O11" s="76"/>
    </row>
    <row r="12" spans="1:15" ht="25.5" customHeight="1" x14ac:dyDescent="0.25">
      <c r="A12" s="44" t="s">
        <v>17</v>
      </c>
      <c r="B12" s="45"/>
      <c r="C12" s="45"/>
      <c r="D12" s="45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40"/>
    </row>
    <row r="13" spans="1:15" ht="25.5" x14ac:dyDescent="0.25">
      <c r="A13" s="46" t="s">
        <v>6</v>
      </c>
      <c r="B13" s="48" t="s">
        <v>9</v>
      </c>
      <c r="C13" s="50" t="s">
        <v>29</v>
      </c>
      <c r="D13" s="17" t="s">
        <v>22</v>
      </c>
      <c r="E13" s="38" t="s">
        <v>11</v>
      </c>
      <c r="F13" s="33">
        <v>0</v>
      </c>
      <c r="G13" s="38" t="s">
        <v>11</v>
      </c>
      <c r="H13" s="39"/>
      <c r="I13" s="38" t="s">
        <v>11</v>
      </c>
      <c r="J13" s="39"/>
      <c r="K13" s="38" t="s">
        <v>11</v>
      </c>
      <c r="L13" s="32" t="s">
        <v>11</v>
      </c>
      <c r="M13" s="16"/>
      <c r="N13" s="75">
        <f>(F13+H13+J13)/3-F13/3</f>
        <v>0</v>
      </c>
      <c r="O13" s="79">
        <f>N13+N14</f>
        <v>2.0699999999999998</v>
      </c>
    </row>
    <row r="14" spans="1:15" ht="18.75" x14ac:dyDescent="0.25">
      <c r="A14" s="47"/>
      <c r="B14" s="49"/>
      <c r="C14" s="51"/>
      <c r="D14" s="17" t="s">
        <v>27</v>
      </c>
      <c r="E14" s="34"/>
      <c r="F14" s="33"/>
      <c r="G14" s="34"/>
      <c r="H14" s="33">
        <v>6.2</v>
      </c>
      <c r="I14" s="34"/>
      <c r="J14" s="33"/>
      <c r="K14" s="34"/>
      <c r="L14" s="18"/>
      <c r="M14" s="37"/>
      <c r="N14" s="75">
        <f>ROUND((F14+H14+J14)/3-F14/3,2)</f>
        <v>2.0699999999999998</v>
      </c>
      <c r="O14" s="80"/>
    </row>
    <row r="15" spans="1:15" ht="161.25" customHeight="1" x14ac:dyDescent="0.25">
      <c r="A15" s="16" t="s">
        <v>39</v>
      </c>
      <c r="B15" s="17" t="s">
        <v>14</v>
      </c>
      <c r="C15" s="28" t="s">
        <v>36</v>
      </c>
      <c r="D15" s="17" t="s">
        <v>10</v>
      </c>
      <c r="E15" s="38" t="s">
        <v>11</v>
      </c>
      <c r="F15" s="39"/>
      <c r="G15" s="38" t="s">
        <v>11</v>
      </c>
      <c r="H15" s="39"/>
      <c r="I15" s="38">
        <v>2</v>
      </c>
      <c r="J15" s="39">
        <v>0.5</v>
      </c>
      <c r="K15" s="38" t="s">
        <v>11</v>
      </c>
      <c r="L15" s="32" t="s">
        <v>11</v>
      </c>
      <c r="M15" s="28"/>
      <c r="N15" s="78">
        <f>ROUND((F15+H15+J15)/3,2)</f>
        <v>0.17</v>
      </c>
      <c r="O15" s="77">
        <f>N15</f>
        <v>0.17</v>
      </c>
    </row>
    <row r="16" spans="1:15" ht="18.75" x14ac:dyDescent="0.3">
      <c r="A16" s="26"/>
      <c r="B16" s="11"/>
      <c r="C16" s="4"/>
      <c r="D16" s="5"/>
      <c r="E16" s="35"/>
      <c r="F16" s="36">
        <f>SUM(F8:F15)</f>
        <v>0</v>
      </c>
      <c r="G16" s="36"/>
      <c r="H16" s="36">
        <f>SUM(H8:H15)</f>
        <v>6.2</v>
      </c>
      <c r="I16" s="36"/>
      <c r="J16" s="36">
        <f>SUM(J8:J15)</f>
        <v>10.5</v>
      </c>
      <c r="K16" s="36"/>
      <c r="L16" s="36"/>
      <c r="M16" s="32"/>
      <c r="N16" s="36">
        <f>SUM(N8:N15)</f>
        <v>8.94</v>
      </c>
      <c r="O16" s="81">
        <f>SUM(O8:O15)</f>
        <v>8.94</v>
      </c>
    </row>
  </sheetData>
  <mergeCells count="24">
    <mergeCell ref="M4:M5"/>
    <mergeCell ref="N4:N5"/>
    <mergeCell ref="O4:O5"/>
    <mergeCell ref="A13:A14"/>
    <mergeCell ref="B13:B14"/>
    <mergeCell ref="C13:C14"/>
    <mergeCell ref="O13:O14"/>
    <mergeCell ref="A7:O7"/>
    <mergeCell ref="A1:O1"/>
    <mergeCell ref="A8:A11"/>
    <mergeCell ref="B8:B11"/>
    <mergeCell ref="O8:O11"/>
    <mergeCell ref="A12:D12"/>
    <mergeCell ref="A3:A5"/>
    <mergeCell ref="B3:B5"/>
    <mergeCell ref="C3:J3"/>
    <mergeCell ref="K3:O3"/>
    <mergeCell ref="C4:C5"/>
    <mergeCell ref="D4:D5"/>
    <mergeCell ref="E4:F4"/>
    <mergeCell ref="G4:H4"/>
    <mergeCell ref="I4:J4"/>
    <mergeCell ref="K4:K5"/>
    <mergeCell ref="L4:L5"/>
  </mergeCells>
  <pageMargins left="0.51181102362204722" right="0.5118110236220472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дох на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 Наталья Викторовна</dc:creator>
  <cp:lastModifiedBy>Ахметшина Ирина Викторовна</cp:lastModifiedBy>
  <cp:lastPrinted>2023-10-22T23:19:36Z</cp:lastPrinted>
  <dcterms:created xsi:type="dcterms:W3CDTF">2019-07-31T22:34:38Z</dcterms:created>
  <dcterms:modified xsi:type="dcterms:W3CDTF">2023-10-22T23:19:43Z</dcterms:modified>
</cp:coreProperties>
</file>