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2" sheetId="1" state="visible" r:id="rId2"/>
  </sheets>
  <definedNames>
    <definedName function="false" hidden="false" localSheetId="0" name="_xlnm.Print_Area" vbProcedure="false">'Приложение 2'!$A$1:$H$132</definedName>
    <definedName function="false" hidden="false" localSheetId="0" name="_xlnm.Print_Titles" vbProcedure="false">'Приложение 2'!$3:$5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<sst xmlns="http://schemas.openxmlformats.org/spreadsheetml/2006/main" count="205" uniqueCount="99">
  <si>
    <t xml:space="preserve">Приложение 2</t>
  </si>
  <si>
    <t xml:space="preserve">Сведения об освоении бюджетных ассигнований по государственным программам Камчатского края</t>
  </si>
  <si>
    <t xml:space="preserve">№ п/п</t>
  </si>
  <si>
    <t xml:space="preserve">Наименование государственной программы Камчатского края</t>
  </si>
  <si>
    <t xml:space="preserve">Источники ресурсного обеспечения</t>
  </si>
  <si>
    <t xml:space="preserve">Расходы (тыс. руб.)</t>
  </si>
  <si>
    <t xml:space="preserve">Предусмотрено на 31.12.2022</t>
  </si>
  <si>
    <t xml:space="preserve">Профинансировано</t>
  </si>
  <si>
    <t xml:space="preserve">Освоено </t>
  </si>
  <si>
    <t xml:space="preserve">Степень соответствия запланированному уровню затрат </t>
  </si>
  <si>
    <t xml:space="preserve">1.</t>
  </si>
  <si>
    <t xml:space="preserve">"Развитие здравоохранения Камчатского края"</t>
  </si>
  <si>
    <t xml:space="preserve">всего:</t>
  </si>
  <si>
    <t xml:space="preserve">федеральный бюджет </t>
  </si>
  <si>
    <t xml:space="preserve">краевой бюджет (без учета МБТ Территориальному ФОМС Камчатского края)</t>
  </si>
  <si>
    <t xml:space="preserve">государственные внебюджетные фонды, в т.ч.</t>
  </si>
  <si>
    <t xml:space="preserve">страховые взносы на обязательное медицинское страхование неработающего населения из краевого бюджета</t>
  </si>
  <si>
    <t xml:space="preserve">2.</t>
  </si>
  <si>
    <t xml:space="preserve">"Развитие образования в Камчатском крае"</t>
  </si>
  <si>
    <t xml:space="preserve">краевой бюджет</t>
  </si>
  <si>
    <t xml:space="preserve">местные бюджеты</t>
  </si>
  <si>
    <t xml:space="preserve">3. </t>
  </si>
  <si>
    <t xml:space="preserve">"Развитие культуры в Камчатском крае"</t>
  </si>
  <si>
    <t xml:space="preserve">прочие внебюджетные источники</t>
  </si>
  <si>
    <t xml:space="preserve">4.</t>
  </si>
  <si>
    <t xml:space="preserve">"Семья и дети Камчатки"</t>
  </si>
  <si>
    <t xml:space="preserve">5. </t>
  </si>
  <si>
    <t xml:space="preserve">"Социальная поддержка граждан в Камчатском крае"</t>
  </si>
  <si>
    <t xml:space="preserve">6.</t>
  </si>
  <si>
    <t xml:space="preserve">"Содействие занятости населения Камчатского края"</t>
  </si>
  <si>
    <t xml:space="preserve">7. </t>
  </si>
  <si>
    <r>
      <rPr>
        <sz val="9"/>
        <rFont val="Times New Roman"/>
        <family val="1"/>
        <charset val="204"/>
      </rPr>
      <t xml:space="preserve">"</t>
    </r>
    <r>
      <rPr>
        <sz val="9"/>
        <color rgb="FF000000"/>
        <rFont val="Times New Roman"/>
        <family val="1"/>
        <charset val="1"/>
      </rPr>
      <t xml:space="preserve">Развитие физической культуры и спорта в Камчатском крае</t>
    </r>
    <r>
      <rPr>
        <sz val="9"/>
        <rFont val="Times New Roman"/>
        <family val="1"/>
        <charset val="204"/>
      </rPr>
      <t xml:space="preserve">"</t>
    </r>
  </si>
  <si>
    <t xml:space="preserve">8. </t>
  </si>
  <si>
    <t xml:space="preserve">"Развитие экономики и внешнеэкономической деятельности Камчатского края"</t>
  </si>
  <si>
    <t xml:space="preserve">безвозмездные поступления от негосударственных организаций</t>
  </si>
  <si>
    <t xml:space="preserve">9.</t>
  </si>
  <si>
    <t xml:space="preserve">"Развитие сельского хозяйства и регулирование рынков сельскохозяйственной продукции, сырья и продовольствия Камчатского края"</t>
  </si>
  <si>
    <t xml:space="preserve">10.</t>
  </si>
  <si>
    <t xml:space="preserve">"Обеспечение доступным и комфортным жильем жителей Камчатского края"</t>
  </si>
  <si>
    <t xml:space="preserve">внебюджетный фонд содействия реформированию ЖКХ</t>
  </si>
  <si>
    <t xml:space="preserve">11.</t>
  </si>
  <si>
    <t xml:space="preserve">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</si>
  <si>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внебюджетные фонды</t>
  </si>
  <si>
    <t xml:space="preserve">внебюджетные источники</t>
  </si>
  <si>
    <t xml:space="preserve">Фонд содействия реформированию жилищно-коммунального хозяйства</t>
  </si>
  <si>
    <t xml:space="preserve">12.</t>
  </si>
  <si>
    <t xml:space="preserve">"Развитие транспортной системы в Камчатском крае"</t>
  </si>
  <si>
    <t xml:space="preserve">13. </t>
  </si>
  <si>
    <t xml:space="preserve">"Совершенствование управления имуществом, находящимся в государственной собственности Камчатского края"</t>
  </si>
  <si>
    <t xml:space="preserve">местный бюджет</t>
  </si>
  <si>
    <t xml:space="preserve">14.</t>
  </si>
  <si>
    <t xml:space="preserve">"Развитие рыбохозяйственного комплекса Камчатского края"</t>
  </si>
  <si>
    <t xml:space="preserve">15.</t>
  </si>
  <si>
    <t xml:space="preserve">"Охрана окружающей среды, воспроизводство и использование природных ресурсов в Камчатском крае"</t>
  </si>
  <si>
    <t xml:space="preserve">16.</t>
  </si>
  <si>
    <t xml:space="preserve">"Безопасная Камчатка"</t>
  </si>
  <si>
    <t xml:space="preserve">17.</t>
  </si>
  <si>
    <t xml:space="preserve">"Развитие лесного хозяйства Камчатского края"</t>
  </si>
  <si>
    <t xml:space="preserve">18.</t>
  </si>
  <si>
    <t xml:space="preserve">"Развитие внутреннего и въездного туризма в Камчатском крае"</t>
  </si>
  <si>
    <t xml:space="preserve">19.</t>
  </si>
  <si>
    <t xml:space="preserve">"Реализация государственной национальной политики и укрепление гражданского единства в Камчатском крае"</t>
  </si>
  <si>
    <t xml:space="preserve">20.</t>
  </si>
  <si>
    <t xml:space="preserve">"Цифровая трансформация в Камчатском крае"</t>
  </si>
  <si>
    <t xml:space="preserve">21.</t>
  </si>
  <si>
    <t xml:space="preserve">"Управление государственными финансами Камчатского края"</t>
  </si>
  <si>
    <t xml:space="preserve">22.</t>
  </si>
  <si>
    <t xml:space="preserve">"Социальное и экономическое развитие территории с особым статусом "Корякский округ" **</t>
  </si>
  <si>
    <t xml:space="preserve">всего:**</t>
  </si>
  <si>
    <t xml:space="preserve">федеральный бюджет</t>
  </si>
  <si>
    <t xml:space="preserve">средства внебюджетных фондов</t>
  </si>
  <si>
    <t xml:space="preserve">"Обращение с отходами производства и потребления в Камчатском крае"</t>
  </si>
  <si>
    <t xml:space="preserve">24.</t>
  </si>
  <si>
    <t xml:space="preserve">"Формирование современной городской среды в Камчатском крае"</t>
  </si>
  <si>
    <t xml:space="preserve">Всего:</t>
  </si>
  <si>
    <t xml:space="preserve">25.</t>
  </si>
  <si>
    <t xml:space="preserve">"Оказание содействия добровольному переселению в Камчатский край соотечественников, проживающих за рубежом"</t>
  </si>
  <si>
    <t xml:space="preserve">"Комплексное развитие сельских территорий Камчатского края"</t>
  </si>
  <si>
    <r>
      <rPr>
        <sz val="9"/>
        <rFont val="Times New Roman"/>
        <family val="1"/>
        <charset val="204"/>
      </rPr>
      <t xml:space="preserve">"</t>
    </r>
    <r>
      <rPr>
        <sz val="9"/>
        <color rgb="FF000000"/>
        <rFont val="Times New Roman"/>
        <family val="1"/>
        <charset val="1"/>
      </rPr>
      <t xml:space="preserve">Сохранение языков коренных малочисленных народов Севера, Сибири и Дальнего Востока Российской Федерации, проживающих в Камчатском крае</t>
    </r>
    <r>
      <rPr>
        <sz val="9"/>
        <rFont val="Times New Roman"/>
        <family val="1"/>
        <charset val="204"/>
      </rPr>
      <t xml:space="preserve">"</t>
    </r>
  </si>
  <si>
    <t xml:space="preserve">
** - в соответствии с приказом Администрации Корякского округа  "Об утверждении перечня мероприятий иных государственных программ Камчатского края, оказывающих влияние на достижение целей и решение задач государственной программы Камчатского края "Социальное и экономическое развитие территории с особым статусом "Корякский округ" на 2020 год";
*** - в рамках мероприятий государственной программы Камчатского края "Социальное и экономическое развитие территории с особым статусом "Корякский округ" </t>
  </si>
  <si>
    <t xml:space="preserve">всего (бюджет)</t>
  </si>
  <si>
    <t xml:space="preserve">ФБ</t>
  </si>
  <si>
    <t xml:space="preserve">КБ</t>
  </si>
  <si>
    <t xml:space="preserve">Итого по федеральному бюджету</t>
  </si>
  <si>
    <t xml:space="preserve">Итого по краевому бюджету</t>
  </si>
  <si>
    <t xml:space="preserve">Итого за счет страховых взносов на обязательное медицинское страхование неработающего населения из краевого бюджета</t>
  </si>
  <si>
    <t xml:space="preserve">Итого безвозмездные поступления от негосударственных организаций</t>
  </si>
  <si>
    <t xml:space="preserve">Итого за счет средств бюджета Пенсионного фонда Российской </t>
  </si>
  <si>
    <t xml:space="preserve">Итого за счет средств Фонда содействия реформированию ЖКХ</t>
  </si>
  <si>
    <t xml:space="preserve">Расходы за счет средств федерального бюджета </t>
  </si>
  <si>
    <t xml:space="preserve">программные меропр</t>
  </si>
  <si>
    <t xml:space="preserve">инвестиции</t>
  </si>
  <si>
    <t xml:space="preserve">Расходы за счет средств краевого бюджета</t>
  </si>
  <si>
    <t xml:space="preserve">Расходы за счет безвозмездных поступлений от негосударственных организаций текущего года</t>
  </si>
  <si>
    <t xml:space="preserve">Расходы за счет средств бюджета Пенсионного фонда Российской </t>
  </si>
  <si>
    <t xml:space="preserve">Расходы за счет средств Фонда содействия реформированию ЖКХ</t>
  </si>
  <si>
    <t xml:space="preserve">Всего</t>
  </si>
  <si>
    <t xml:space="preserve">Непрограммные расходы</t>
  </si>
  <si>
    <t xml:space="preserve">Всего плюс непрограммные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</si>
</sst>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"/>
    <numFmt numFmtId="166" formatCode="#,##0.0"/>
    <numFmt numFmtId="167" formatCode="#,##0.00"/>
    <numFmt numFmtId="168" formatCode="#,##0.00_р_."/>
    <numFmt numFmtId="169" formatCode="#,##0.00000"/>
    <numFmt numFmtId="170" formatCode="#,##0.0000"/>
  </numFmts>
  <fonts count="2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1"/>
    </font>
    <font>
      <sz val="14"/>
      <name val="Times New Roman"/>
      <family val="1"/>
      <charset val="204"/>
    </font>
    <font>
      <b val="true"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 val="true"/>
      <sz val="9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i val="true"/>
      <sz val="9"/>
      <name val="Times New Roman"/>
      <family val="1"/>
      <charset val="204"/>
    </font>
    <font>
      <b val="true"/>
      <sz val="9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1"/>
    </font>
    <font>
      <i val="true"/>
      <sz val="10"/>
      <name val="Times New Roman"/>
      <family val="1"/>
      <charset val="1"/>
    </font>
    <font>
      <sz val="9"/>
      <name val="Times New Roman"/>
      <family val="1"/>
      <charset val="1"/>
    </font>
    <font>
      <sz val="11"/>
      <name val="Times New Roman"/>
      <family val="1"/>
      <charset val="204"/>
    </font>
    <font>
      <sz val="10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8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2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2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0" fillId="2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2" borderId="1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2" fillId="2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2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2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2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0" fillId="2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2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6" fontId="9" fillId="2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9" fillId="2" borderId="1" xfId="21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2" borderId="1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2" fillId="2" borderId="1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4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2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4" fillId="2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2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9" fillId="2" borderId="1" xfId="2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2" fillId="2" borderId="1" xfId="2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0" fillId="2" borderId="1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2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2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2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2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70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0" xfId="20"/>
    <cellStyle name="Обычный 2" xfId="21"/>
    <cellStyle name="Обычный 2 2" xfId="22"/>
    <cellStyle name="Обычный 3" xfId="23"/>
    <cellStyle name="Обычный 4" xfId="24"/>
    <cellStyle name="Обычный 5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00"/>
    <pageSetUpPr fitToPage="true"/>
  </sheetPr>
  <dimension ref="A1:J174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75" zoomScalePageLayoutView="85" workbookViewId="0">
      <pane xSplit="0" ySplit="4" topLeftCell="A14" activePane="bottomLeft" state="frozen"/>
      <selection pane="topLeft" activeCell="A1" activeCellId="0" sqref="A1"/>
      <selection pane="bottomLeft" activeCell="H33" activeCellId="0" sqref="H33"/>
    </sheetView>
  </sheetViews>
  <sheetFormatPr defaultColWidth="8.71484375" defaultRowHeight="15" zeroHeight="false" outlineLevelRow="0" outlineLevelCol="0"/>
  <cols>
    <col collapsed="false" customWidth="true" hidden="false" outlineLevel="0" max="2" min="2" style="1" width="36.71"/>
    <col collapsed="false" customWidth="true" hidden="false" outlineLevel="0" max="3" min="3" style="2" width="39.42"/>
    <col collapsed="false" customWidth="true" hidden="false" outlineLevel="0" max="4" min="4" style="2" width="18.71"/>
    <col collapsed="false" customWidth="true" hidden="false" outlineLevel="0" max="5" min="5" style="3" width="18.71"/>
    <col collapsed="false" customWidth="true" hidden="false" outlineLevel="0" max="7" min="6" style="2" width="18.71"/>
    <col collapsed="false" customWidth="true" hidden="false" outlineLevel="0" max="8" min="8" style="2" width="18.29"/>
    <col collapsed="false" customWidth="true" hidden="false" outlineLevel="0" max="9" min="9" style="2" width="19.71"/>
    <col collapsed="false" customWidth="true" hidden="false" outlineLevel="0" max="10" min="10" style="2" width="11.43"/>
  </cols>
  <sheetData>
    <row r="1" customFormat="false" ht="20.25" hidden="false" customHeight="true" outlineLevel="0" collapsed="false">
      <c r="A1" s="4"/>
      <c r="B1" s="5"/>
      <c r="C1" s="4"/>
      <c r="D1" s="6"/>
      <c r="E1" s="4"/>
      <c r="F1" s="4"/>
      <c r="G1" s="7" t="s">
        <v>0</v>
      </c>
      <c r="H1" s="7"/>
      <c r="I1" s="3"/>
    </row>
    <row r="2" customFormat="false" ht="26.25" hidden="false" customHeight="true" outlineLevel="0" collapsed="false">
      <c r="A2" s="8" t="s">
        <v>1</v>
      </c>
      <c r="B2" s="8"/>
      <c r="C2" s="8"/>
      <c r="D2" s="8"/>
      <c r="E2" s="8"/>
      <c r="F2" s="8"/>
      <c r="G2" s="8"/>
      <c r="H2" s="8"/>
      <c r="I2" s="3"/>
    </row>
    <row r="3" customFormat="false" ht="15" hidden="false" customHeight="true" outlineLevel="0" collapsed="false">
      <c r="A3" s="9" t="s">
        <v>2</v>
      </c>
      <c r="B3" s="9" t="s">
        <v>3</v>
      </c>
      <c r="C3" s="9" t="s">
        <v>4</v>
      </c>
      <c r="D3" s="10" t="s">
        <v>5</v>
      </c>
      <c r="E3" s="10"/>
      <c r="F3" s="10"/>
      <c r="G3" s="10"/>
      <c r="H3" s="9"/>
      <c r="I3" s="3"/>
    </row>
    <row r="4" customFormat="false" ht="53.25" hidden="false" customHeight="true" outlineLevel="0" collapsed="false">
      <c r="A4" s="9"/>
      <c r="B4" s="9"/>
      <c r="C4" s="9"/>
      <c r="D4" s="9"/>
      <c r="E4" s="9" t="s">
        <v>6</v>
      </c>
      <c r="F4" s="9" t="s">
        <v>7</v>
      </c>
      <c r="G4" s="9" t="s">
        <v>8</v>
      </c>
      <c r="H4" s="11" t="s">
        <v>9</v>
      </c>
      <c r="I4" s="3"/>
    </row>
    <row r="5" customFormat="false" ht="14.35" hidden="false" customHeight="false" outlineLevel="0" collapsed="false">
      <c r="A5" s="12" t="n">
        <v>1</v>
      </c>
      <c r="B5" s="13" t="n">
        <v>2</v>
      </c>
      <c r="C5" s="12" t="n">
        <v>3</v>
      </c>
      <c r="D5" s="12"/>
      <c r="E5" s="12" t="n">
        <v>4</v>
      </c>
      <c r="F5" s="12" t="n">
        <v>5</v>
      </c>
      <c r="G5" s="12" t="n">
        <v>6</v>
      </c>
      <c r="H5" s="12" t="n">
        <v>7</v>
      </c>
      <c r="I5" s="3"/>
    </row>
    <row r="6" customFormat="false" ht="15" hidden="false" customHeight="true" outlineLevel="0" collapsed="false">
      <c r="A6" s="14" t="s">
        <v>10</v>
      </c>
      <c r="B6" s="14" t="s">
        <v>11</v>
      </c>
      <c r="C6" s="15" t="s">
        <v>12</v>
      </c>
      <c r="D6" s="16"/>
      <c r="E6" s="17" t="n">
        <f aca="false">E7+E8+E9</f>
        <v>22381874.6607</v>
      </c>
      <c r="F6" s="17" t="n">
        <f aca="false">F7+F8+F9</f>
        <v>21420078.9835</v>
      </c>
      <c r="G6" s="17" t="n">
        <v>21420078.9835</v>
      </c>
      <c r="H6" s="18"/>
      <c r="I6" s="3"/>
    </row>
    <row r="7" customFormat="false" ht="15" hidden="false" customHeight="true" outlineLevel="0" collapsed="false">
      <c r="A7" s="14"/>
      <c r="B7" s="14"/>
      <c r="C7" s="15" t="s">
        <v>13</v>
      </c>
      <c r="D7" s="19"/>
      <c r="E7" s="20" t="n">
        <v>3429162.07</v>
      </c>
      <c r="F7" s="20" t="n">
        <v>3163142.69369</v>
      </c>
      <c r="G7" s="20" t="n">
        <v>3163142.69369</v>
      </c>
      <c r="H7" s="18"/>
      <c r="I7" s="3"/>
    </row>
    <row r="8" customFormat="false" ht="28.5" hidden="false" customHeight="true" outlineLevel="0" collapsed="false">
      <c r="A8" s="14"/>
      <c r="B8" s="14"/>
      <c r="C8" s="21" t="s">
        <v>14</v>
      </c>
      <c r="D8" s="22"/>
      <c r="E8" s="23" t="n">
        <v>6659236.08549</v>
      </c>
      <c r="F8" s="23" t="n">
        <v>6485461.0217</v>
      </c>
      <c r="G8" s="23" t="n">
        <v>6485461.0217</v>
      </c>
      <c r="H8" s="18" t="n">
        <f aca="false">G8/E8</f>
        <v>0.973904654894479</v>
      </c>
      <c r="I8" s="24"/>
      <c r="J8" s="25"/>
    </row>
    <row r="9" customFormat="false" ht="15" hidden="false" customHeight="true" outlineLevel="0" collapsed="false">
      <c r="A9" s="14"/>
      <c r="B9" s="14"/>
      <c r="C9" s="15" t="s">
        <v>15</v>
      </c>
      <c r="D9" s="19"/>
      <c r="E9" s="20" t="n">
        <v>12293476.50521</v>
      </c>
      <c r="F9" s="20" t="n">
        <v>11771475.26811</v>
      </c>
      <c r="G9" s="20" t="n">
        <v>11771475.26811</v>
      </c>
      <c r="H9" s="18"/>
      <c r="I9" s="3"/>
    </row>
    <row r="10" customFormat="false" ht="34.2" hidden="false" customHeight="true" outlineLevel="0" collapsed="false">
      <c r="A10" s="14"/>
      <c r="B10" s="14"/>
      <c r="C10" s="26" t="s">
        <v>16</v>
      </c>
      <c r="D10" s="19"/>
      <c r="E10" s="20" t="n">
        <v>2629028.7</v>
      </c>
      <c r="F10" s="20" t="n">
        <v>2629028.7</v>
      </c>
      <c r="G10" s="20" t="n">
        <v>2629028.7</v>
      </c>
      <c r="H10" s="18"/>
      <c r="I10" s="27"/>
    </row>
    <row r="11" customFormat="false" ht="15" hidden="false" customHeight="true" outlineLevel="0" collapsed="false">
      <c r="A11" s="28" t="s">
        <v>17</v>
      </c>
      <c r="B11" s="29" t="s">
        <v>18</v>
      </c>
      <c r="C11" s="15" t="s">
        <v>12</v>
      </c>
      <c r="D11" s="16"/>
      <c r="E11" s="17" t="n">
        <f aca="false">SUM(E12:E14)</f>
        <v>17963634.63118</v>
      </c>
      <c r="F11" s="17" t="n">
        <f aca="false">SUM(F12:F14)</f>
        <v>17888657.09661</v>
      </c>
      <c r="G11" s="17" t="n">
        <f aca="false">SUM(G12:G14)</f>
        <v>17888657.09268</v>
      </c>
      <c r="H11" s="18"/>
      <c r="I11" s="3"/>
    </row>
    <row r="12" customFormat="false" ht="15" hidden="false" customHeight="true" outlineLevel="0" collapsed="false">
      <c r="A12" s="28"/>
      <c r="B12" s="29"/>
      <c r="C12" s="15" t="s">
        <v>13</v>
      </c>
      <c r="D12" s="16"/>
      <c r="E12" s="20" t="n">
        <v>1622428.43885</v>
      </c>
      <c r="F12" s="20" t="n">
        <v>1604475.09668</v>
      </c>
      <c r="G12" s="20" t="n">
        <v>1604475.10356</v>
      </c>
      <c r="H12" s="18"/>
      <c r="I12" s="3"/>
    </row>
    <row r="13" customFormat="false" ht="15" hidden="false" customHeight="true" outlineLevel="0" collapsed="false">
      <c r="A13" s="28"/>
      <c r="B13" s="29"/>
      <c r="C13" s="21" t="s">
        <v>19</v>
      </c>
      <c r="D13" s="30"/>
      <c r="E13" s="23" t="n">
        <v>16290327.66236</v>
      </c>
      <c r="F13" s="23" t="n">
        <v>16233319.3481</v>
      </c>
      <c r="G13" s="23" t="n">
        <v>16233319.33729</v>
      </c>
      <c r="H13" s="18" t="n">
        <f aca="false">G13/E13</f>
        <v>0.996500480146773</v>
      </c>
      <c r="I13" s="3"/>
    </row>
    <row r="14" customFormat="false" ht="15" hidden="false" customHeight="true" outlineLevel="0" collapsed="false">
      <c r="A14" s="28"/>
      <c r="B14" s="29"/>
      <c r="C14" s="15" t="s">
        <v>20</v>
      </c>
      <c r="D14" s="16"/>
      <c r="E14" s="20" t="n">
        <v>50878.52997</v>
      </c>
      <c r="F14" s="20" t="n">
        <v>50862.65183</v>
      </c>
      <c r="G14" s="20" t="n">
        <v>50862.65183</v>
      </c>
      <c r="H14" s="18"/>
      <c r="I14" s="3"/>
    </row>
    <row r="15" customFormat="false" ht="15" hidden="false" customHeight="true" outlineLevel="0" collapsed="false">
      <c r="A15" s="28" t="s">
        <v>21</v>
      </c>
      <c r="B15" s="14" t="s">
        <v>22</v>
      </c>
      <c r="C15" s="15" t="s">
        <v>12</v>
      </c>
      <c r="D15" s="31"/>
      <c r="E15" s="20" t="n">
        <f aca="false">E16+E17+E18+E19</f>
        <v>1688060.57642</v>
      </c>
      <c r="F15" s="20" t="n">
        <f aca="false">F16+F17+F18+F19</f>
        <v>1677432.67757</v>
      </c>
      <c r="G15" s="20" t="n">
        <f aca="false">G16+G17+G18+G19</f>
        <v>1684148.64041</v>
      </c>
      <c r="H15" s="18"/>
      <c r="I15" s="3"/>
    </row>
    <row r="16" customFormat="false" ht="15" hidden="false" customHeight="true" outlineLevel="0" collapsed="false">
      <c r="A16" s="28"/>
      <c r="B16" s="14"/>
      <c r="C16" s="15" t="s">
        <v>13</v>
      </c>
      <c r="D16" s="16"/>
      <c r="E16" s="20" t="n">
        <v>569072.9</v>
      </c>
      <c r="F16" s="20" t="n">
        <v>569072.8951</v>
      </c>
      <c r="G16" s="20" t="n">
        <v>569072.8951</v>
      </c>
      <c r="H16" s="18"/>
      <c r="I16" s="3"/>
    </row>
    <row r="17" s="34" customFormat="true" ht="15" hidden="false" customHeight="true" outlineLevel="0" collapsed="false">
      <c r="A17" s="28"/>
      <c r="B17" s="14"/>
      <c r="C17" s="21" t="s">
        <v>19</v>
      </c>
      <c r="D17" s="32"/>
      <c r="E17" s="23" t="n">
        <v>1034484.59385</v>
      </c>
      <c r="F17" s="23" t="n">
        <v>1016586.49774</v>
      </c>
      <c r="G17" s="23" t="n">
        <v>1019914.52443</v>
      </c>
      <c r="H17" s="18" t="n">
        <f aca="false">G17/E17</f>
        <v>0.985915624547123</v>
      </c>
      <c r="I17" s="33"/>
    </row>
    <row r="18" customFormat="false" ht="15" hidden="false" customHeight="true" outlineLevel="0" collapsed="false">
      <c r="A18" s="28"/>
      <c r="B18" s="14"/>
      <c r="C18" s="15" t="s">
        <v>20</v>
      </c>
      <c r="D18" s="16"/>
      <c r="E18" s="20" t="n">
        <v>9191.96384</v>
      </c>
      <c r="F18" s="20" t="n">
        <v>10629.94351</v>
      </c>
      <c r="G18" s="20" t="n">
        <v>10629.94351</v>
      </c>
      <c r="H18" s="18"/>
      <c r="I18" s="35"/>
    </row>
    <row r="19" customFormat="false" ht="15" hidden="false" customHeight="true" outlineLevel="0" collapsed="false">
      <c r="A19" s="28"/>
      <c r="B19" s="14"/>
      <c r="C19" s="15" t="s">
        <v>23</v>
      </c>
      <c r="D19" s="16"/>
      <c r="E19" s="20" t="n">
        <v>75311.11873</v>
      </c>
      <c r="F19" s="20" t="n">
        <v>81143.34122</v>
      </c>
      <c r="G19" s="20" t="n">
        <v>84531.27737</v>
      </c>
      <c r="H19" s="18"/>
      <c r="I19" s="35"/>
    </row>
    <row r="20" customFormat="false" ht="15" hidden="false" customHeight="true" outlineLevel="0" collapsed="false">
      <c r="A20" s="28" t="s">
        <v>24</v>
      </c>
      <c r="B20" s="14" t="s">
        <v>25</v>
      </c>
      <c r="C20" s="15" t="s">
        <v>12</v>
      </c>
      <c r="D20" s="16"/>
      <c r="E20" s="17" t="n">
        <f aca="false">SUM(E21:E22)</f>
        <v>44907.46</v>
      </c>
      <c r="F20" s="17" t="n">
        <f aca="false">SUM(F21:F22)</f>
        <v>44419.26</v>
      </c>
      <c r="G20" s="17" t="n">
        <f aca="false">SUM(G21:G22)</f>
        <v>44419.26</v>
      </c>
      <c r="H20" s="18"/>
      <c r="I20" s="3"/>
    </row>
    <row r="21" customFormat="false" ht="14.35" hidden="false" customHeight="false" outlineLevel="0" collapsed="false">
      <c r="A21" s="28"/>
      <c r="B21" s="14"/>
      <c r="C21" s="15" t="s">
        <v>13</v>
      </c>
      <c r="D21" s="16"/>
      <c r="E21" s="36" t="n">
        <v>488.2</v>
      </c>
      <c r="F21" s="36" t="n">
        <v>0</v>
      </c>
      <c r="G21" s="36" t="n">
        <v>0</v>
      </c>
      <c r="H21" s="18"/>
      <c r="I21" s="37"/>
    </row>
    <row r="22" customFormat="false" ht="14.35" hidden="false" customHeight="false" outlineLevel="0" collapsed="false">
      <c r="A22" s="28"/>
      <c r="B22" s="14"/>
      <c r="C22" s="21" t="s">
        <v>19</v>
      </c>
      <c r="D22" s="32"/>
      <c r="E22" s="23" t="n">
        <v>44419.26</v>
      </c>
      <c r="F22" s="23" t="n">
        <v>44419.26</v>
      </c>
      <c r="G22" s="23" t="n">
        <v>44419.26</v>
      </c>
      <c r="H22" s="18" t="n">
        <f aca="false">G22/E22</f>
        <v>1</v>
      </c>
      <c r="I22" s="3"/>
    </row>
    <row r="23" customFormat="false" ht="15" hidden="false" customHeight="true" outlineLevel="0" collapsed="false">
      <c r="A23" s="28" t="s">
        <v>26</v>
      </c>
      <c r="B23" s="14" t="s">
        <v>27</v>
      </c>
      <c r="C23" s="15" t="s">
        <v>12</v>
      </c>
      <c r="D23" s="31"/>
      <c r="E23" s="38" t="n">
        <f aca="false">SUM(E24:E26)</f>
        <v>11956062.67</v>
      </c>
      <c r="F23" s="38" t="n">
        <f aca="false">SUM(F24:F26)</f>
        <v>11898289.21</v>
      </c>
      <c r="G23" s="38" t="n">
        <f aca="false">SUM(G24:G26)</f>
        <v>11898256.17</v>
      </c>
      <c r="H23" s="18"/>
      <c r="I23" s="3"/>
    </row>
    <row r="24" customFormat="false" ht="15" hidden="false" customHeight="true" outlineLevel="0" collapsed="false">
      <c r="A24" s="28"/>
      <c r="B24" s="14"/>
      <c r="C24" s="15" t="s">
        <v>13</v>
      </c>
      <c r="D24" s="39"/>
      <c r="E24" s="20" t="n">
        <v>4079929.6</v>
      </c>
      <c r="F24" s="20" t="n">
        <v>4058485.8</v>
      </c>
      <c r="G24" s="20" t="n">
        <v>4058452.76</v>
      </c>
      <c r="H24" s="18"/>
      <c r="I24" s="3"/>
    </row>
    <row r="25" s="34" customFormat="true" ht="15" hidden="false" customHeight="true" outlineLevel="0" collapsed="false">
      <c r="A25" s="28"/>
      <c r="B25" s="14"/>
      <c r="C25" s="21" t="s">
        <v>19</v>
      </c>
      <c r="D25" s="32"/>
      <c r="E25" s="23" t="n">
        <v>7876133.07</v>
      </c>
      <c r="F25" s="23" t="n">
        <v>7839803.41</v>
      </c>
      <c r="G25" s="23" t="n">
        <v>7839803.41</v>
      </c>
      <c r="H25" s="18" t="n">
        <f aca="false">G25/E25</f>
        <v>0.995387373514755</v>
      </c>
      <c r="I25" s="33"/>
    </row>
    <row r="26" customFormat="false" ht="15" hidden="false" customHeight="true" outlineLevel="0" collapsed="false">
      <c r="A26" s="28"/>
      <c r="B26" s="14"/>
      <c r="C26" s="15" t="s">
        <v>20</v>
      </c>
      <c r="D26" s="16"/>
      <c r="E26" s="20" t="n">
        <v>0</v>
      </c>
      <c r="F26" s="20" t="n">
        <v>0</v>
      </c>
      <c r="G26" s="20" t="n">
        <v>0</v>
      </c>
      <c r="H26" s="18"/>
      <c r="I26" s="3"/>
    </row>
    <row r="27" customFormat="false" ht="15" hidden="false" customHeight="true" outlineLevel="0" collapsed="false">
      <c r="A27" s="28" t="s">
        <v>28</v>
      </c>
      <c r="B27" s="14" t="s">
        <v>29</v>
      </c>
      <c r="C27" s="15" t="s">
        <v>12</v>
      </c>
      <c r="D27" s="16"/>
      <c r="E27" s="40" t="n">
        <f aca="false">SUM(E28:E29)</f>
        <v>676433.14607</v>
      </c>
      <c r="F27" s="40" t="n">
        <f aca="false">SUM(F28:F29)</f>
        <v>675819.37936</v>
      </c>
      <c r="G27" s="40" t="n">
        <f aca="false">SUM(G28:G29)</f>
        <v>673299.55066</v>
      </c>
      <c r="H27" s="18"/>
      <c r="I27" s="33"/>
    </row>
    <row r="28" customFormat="false" ht="15" hidden="false" customHeight="true" outlineLevel="0" collapsed="false">
      <c r="A28" s="28"/>
      <c r="B28" s="14"/>
      <c r="C28" s="15" t="s">
        <v>13</v>
      </c>
      <c r="D28" s="16"/>
      <c r="E28" s="40" t="n">
        <v>270551.1</v>
      </c>
      <c r="F28" s="40" t="n">
        <v>269958.81511</v>
      </c>
      <c r="G28" s="40" t="n">
        <v>267785.77275</v>
      </c>
      <c r="H28" s="18"/>
      <c r="I28" s="3"/>
    </row>
    <row r="29" s="34" customFormat="true" ht="12" hidden="false" customHeight="true" outlineLevel="0" collapsed="false">
      <c r="A29" s="28"/>
      <c r="B29" s="14"/>
      <c r="C29" s="21" t="s">
        <v>19</v>
      </c>
      <c r="D29" s="32"/>
      <c r="E29" s="41" t="n">
        <v>405882.04607</v>
      </c>
      <c r="F29" s="23" t="n">
        <v>405860.56425</v>
      </c>
      <c r="G29" s="23" t="n">
        <v>405513.77791</v>
      </c>
      <c r="H29" s="18" t="n">
        <f aca="false">G29/E29</f>
        <v>0.999092671963282</v>
      </c>
      <c r="I29" s="33"/>
    </row>
    <row r="30" customFormat="false" ht="15" hidden="false" customHeight="true" outlineLevel="0" collapsed="false">
      <c r="A30" s="28" t="s">
        <v>30</v>
      </c>
      <c r="B30" s="14" t="s">
        <v>31</v>
      </c>
      <c r="C30" s="15" t="s">
        <v>12</v>
      </c>
      <c r="D30" s="39"/>
      <c r="E30" s="20" t="n">
        <v>2231971.34658</v>
      </c>
      <c r="F30" s="20" t="n">
        <v>2158542.66848</v>
      </c>
      <c r="G30" s="20" t="n">
        <v>2148630.7109</v>
      </c>
      <c r="H30" s="18"/>
      <c r="I30" s="3"/>
    </row>
    <row r="31" customFormat="false" ht="15" hidden="false" customHeight="true" outlineLevel="0" collapsed="false">
      <c r="A31" s="28"/>
      <c r="B31" s="14"/>
      <c r="C31" s="15" t="s">
        <v>13</v>
      </c>
      <c r="D31" s="16"/>
      <c r="E31" s="20" t="n">
        <v>733826.40604</v>
      </c>
      <c r="F31" s="20" t="n">
        <v>683311.34607</v>
      </c>
      <c r="G31" s="20" t="n">
        <v>683311.34607</v>
      </c>
      <c r="H31" s="18"/>
      <c r="I31" s="3"/>
    </row>
    <row r="32" s="34" customFormat="true" ht="15" hidden="false" customHeight="true" outlineLevel="0" collapsed="false">
      <c r="A32" s="28"/>
      <c r="B32" s="14"/>
      <c r="C32" s="21" t="s">
        <v>19</v>
      </c>
      <c r="D32" s="30"/>
      <c r="E32" s="23" t="n">
        <v>1497665.17311</v>
      </c>
      <c r="F32" s="23" t="n">
        <v>1475176.22265</v>
      </c>
      <c r="G32" s="23" t="n">
        <v>1465264.26507</v>
      </c>
      <c r="H32" s="18" t="n">
        <v>0.99</v>
      </c>
      <c r="I32" s="33"/>
    </row>
    <row r="33" customFormat="false" ht="15" hidden="false" customHeight="true" outlineLevel="0" collapsed="false">
      <c r="A33" s="28"/>
      <c r="B33" s="14"/>
      <c r="C33" s="15" t="s">
        <v>20</v>
      </c>
      <c r="D33" s="16"/>
      <c r="E33" s="20" t="n">
        <v>479.76743</v>
      </c>
      <c r="F33" s="20" t="n">
        <v>55.09976</v>
      </c>
      <c r="G33" s="20" t="n">
        <v>55.09976</v>
      </c>
      <c r="H33" s="18"/>
      <c r="I33" s="3"/>
    </row>
    <row r="34" customFormat="false" ht="15" hidden="false" customHeight="true" outlineLevel="0" collapsed="false">
      <c r="A34" s="28"/>
      <c r="B34" s="14"/>
      <c r="C34" s="15" t="s">
        <v>23</v>
      </c>
      <c r="D34" s="16"/>
      <c r="E34" s="20"/>
      <c r="F34" s="20"/>
      <c r="G34" s="20"/>
      <c r="H34" s="18"/>
      <c r="I34" s="3"/>
    </row>
    <row r="35" customFormat="false" ht="15" hidden="false" customHeight="true" outlineLevel="0" collapsed="false">
      <c r="A35" s="28" t="s">
        <v>32</v>
      </c>
      <c r="B35" s="14" t="s">
        <v>33</v>
      </c>
      <c r="C35" s="15" t="s">
        <v>12</v>
      </c>
      <c r="D35" s="39"/>
      <c r="E35" s="20" t="n">
        <f aca="false">SUM(E36:E40)</f>
        <v>9540394.17824</v>
      </c>
      <c r="F35" s="20" t="n">
        <f aca="false">SUM(F36:F40)</f>
        <v>9820877.33632</v>
      </c>
      <c r="G35" s="20" t="n">
        <f aca="false">SUM(G36:G40)</f>
        <v>9820877.33632</v>
      </c>
      <c r="H35" s="18"/>
      <c r="I35" s="3"/>
    </row>
    <row r="36" customFormat="false" ht="15" hidden="false" customHeight="true" outlineLevel="0" collapsed="false">
      <c r="A36" s="28"/>
      <c r="B36" s="14"/>
      <c r="C36" s="15" t="s">
        <v>13</v>
      </c>
      <c r="D36" s="16"/>
      <c r="E36" s="20" t="n">
        <v>135328.8</v>
      </c>
      <c r="F36" s="20" t="n">
        <v>135293.99647</v>
      </c>
      <c r="G36" s="20" t="n">
        <v>135293.99647</v>
      </c>
      <c r="H36" s="18"/>
      <c r="I36" s="3"/>
    </row>
    <row r="37" s="34" customFormat="true" ht="15" hidden="false" customHeight="true" outlineLevel="0" collapsed="false">
      <c r="A37" s="28"/>
      <c r="B37" s="14"/>
      <c r="C37" s="21" t="s">
        <v>19</v>
      </c>
      <c r="D37" s="32"/>
      <c r="E37" s="23" t="n">
        <v>4175232.69508</v>
      </c>
      <c r="F37" s="23" t="n">
        <v>4170910.65669</v>
      </c>
      <c r="G37" s="23" t="n">
        <v>4170910.65669</v>
      </c>
      <c r="H37" s="18" t="n">
        <f aca="false">G37/E37</f>
        <v>0.998964838919016</v>
      </c>
      <c r="I37" s="3"/>
    </row>
    <row r="38" s="34" customFormat="true" ht="28.5" hidden="false" customHeight="true" outlineLevel="0" collapsed="false">
      <c r="A38" s="28"/>
      <c r="B38" s="14"/>
      <c r="C38" s="15" t="s">
        <v>34</v>
      </c>
      <c r="D38" s="16"/>
      <c r="E38" s="20" t="n">
        <v>4859832.68316</v>
      </c>
      <c r="F38" s="20" t="n">
        <v>4859832.68316</v>
      </c>
      <c r="G38" s="20" t="n">
        <v>4859832.68316</v>
      </c>
      <c r="H38" s="18"/>
      <c r="I38" s="3"/>
    </row>
    <row r="39" customFormat="false" ht="15" hidden="false" customHeight="true" outlineLevel="0" collapsed="false">
      <c r="A39" s="28"/>
      <c r="B39" s="14"/>
      <c r="C39" s="15" t="s">
        <v>20</v>
      </c>
      <c r="D39" s="16"/>
      <c r="E39" s="20" t="n">
        <v>0</v>
      </c>
      <c r="F39" s="20" t="n">
        <v>0</v>
      </c>
      <c r="G39" s="20" t="n">
        <v>0</v>
      </c>
      <c r="H39" s="18"/>
      <c r="I39" s="3"/>
    </row>
    <row r="40" customFormat="false" ht="15" hidden="false" customHeight="true" outlineLevel="0" collapsed="false">
      <c r="A40" s="28"/>
      <c r="B40" s="14"/>
      <c r="C40" s="15" t="s">
        <v>23</v>
      </c>
      <c r="D40" s="16"/>
      <c r="E40" s="20" t="n">
        <v>370000</v>
      </c>
      <c r="F40" s="20" t="n">
        <v>654840</v>
      </c>
      <c r="G40" s="20" t="n">
        <v>654840</v>
      </c>
      <c r="H40" s="18"/>
      <c r="I40" s="3"/>
    </row>
    <row r="41" customFormat="false" ht="15" hidden="false" customHeight="true" outlineLevel="0" collapsed="false">
      <c r="A41" s="28" t="s">
        <v>35</v>
      </c>
      <c r="B41" s="14" t="s">
        <v>36</v>
      </c>
      <c r="C41" s="15" t="s">
        <v>12</v>
      </c>
      <c r="D41" s="16"/>
      <c r="E41" s="17" t="n">
        <f aca="false">SUM(E42:E45)</f>
        <v>1702322.41649</v>
      </c>
      <c r="F41" s="17" t="n">
        <f aca="false">SUM(F42:F45)</f>
        <v>1697347.83904</v>
      </c>
      <c r="G41" s="17" t="n">
        <f aca="false">SUM(G42:G45)</f>
        <v>1697347.83904</v>
      </c>
      <c r="H41" s="18"/>
      <c r="I41" s="3"/>
    </row>
    <row r="42" customFormat="false" ht="15" hidden="false" customHeight="true" outlineLevel="0" collapsed="false">
      <c r="A42" s="28"/>
      <c r="B42" s="14"/>
      <c r="C42" s="15" t="s">
        <v>13</v>
      </c>
      <c r="D42" s="39"/>
      <c r="E42" s="20" t="n">
        <v>171117.5</v>
      </c>
      <c r="F42" s="20" t="n">
        <v>170679.87756</v>
      </c>
      <c r="G42" s="20" t="n">
        <v>170679.87756</v>
      </c>
      <c r="H42" s="18"/>
      <c r="I42" s="3"/>
    </row>
    <row r="43" s="34" customFormat="true" ht="15" hidden="false" customHeight="true" outlineLevel="0" collapsed="false">
      <c r="A43" s="28"/>
      <c r="B43" s="14"/>
      <c r="C43" s="21" t="s">
        <v>19</v>
      </c>
      <c r="D43" s="42"/>
      <c r="E43" s="23" t="n">
        <v>1529628.14349</v>
      </c>
      <c r="F43" s="23" t="n">
        <v>1525091.18848</v>
      </c>
      <c r="G43" s="23" t="n">
        <v>1525091.18848</v>
      </c>
      <c r="H43" s="18" t="n">
        <v>0.99</v>
      </c>
      <c r="I43" s="33"/>
    </row>
    <row r="44" customFormat="false" ht="15" hidden="false" customHeight="true" outlineLevel="0" collapsed="false">
      <c r="A44" s="28"/>
      <c r="B44" s="14"/>
      <c r="C44" s="15" t="s">
        <v>20</v>
      </c>
      <c r="D44" s="39"/>
      <c r="E44" s="20" t="n">
        <v>0</v>
      </c>
      <c r="F44" s="20" t="n">
        <v>0</v>
      </c>
      <c r="G44" s="20" t="n">
        <v>0</v>
      </c>
      <c r="H44" s="18"/>
      <c r="I44" s="3"/>
    </row>
    <row r="45" customFormat="false" ht="15" hidden="false" customHeight="true" outlineLevel="0" collapsed="false">
      <c r="A45" s="28"/>
      <c r="B45" s="14"/>
      <c r="C45" s="15" t="s">
        <v>23</v>
      </c>
      <c r="D45" s="39"/>
      <c r="E45" s="20" t="n">
        <v>1576.773</v>
      </c>
      <c r="F45" s="20" t="n">
        <v>1576.773</v>
      </c>
      <c r="G45" s="20" t="n">
        <v>1576.773</v>
      </c>
      <c r="H45" s="18"/>
      <c r="I45" s="3"/>
    </row>
    <row r="46" s="43" customFormat="true" ht="15" hidden="false" customHeight="true" outlineLevel="0" collapsed="false">
      <c r="A46" s="28" t="s">
        <v>37</v>
      </c>
      <c r="B46" s="14" t="s">
        <v>38</v>
      </c>
      <c r="C46" s="15" t="s">
        <v>12</v>
      </c>
      <c r="D46" s="16"/>
      <c r="E46" s="17" t="n">
        <f aca="false">E47+E48+E49+E50+E51</f>
        <v>2700854.58405061</v>
      </c>
      <c r="F46" s="17" t="n">
        <f aca="false">F47+F48+F49+F50+F51</f>
        <v>2098784.74817737</v>
      </c>
      <c r="G46" s="17" t="n">
        <f aca="false">G47+G48+G49+G50+G51</f>
        <v>2098768.65204071</v>
      </c>
      <c r="H46" s="18"/>
      <c r="I46" s="3"/>
    </row>
    <row r="47" s="43" customFormat="true" ht="15" hidden="false" customHeight="true" outlineLevel="0" collapsed="false">
      <c r="A47" s="28"/>
      <c r="B47" s="14"/>
      <c r="C47" s="15" t="s">
        <v>13</v>
      </c>
      <c r="D47" s="16"/>
      <c r="E47" s="20" t="n">
        <v>489601.7</v>
      </c>
      <c r="F47" s="20" t="n">
        <v>489578.67401</v>
      </c>
      <c r="G47" s="20" t="n">
        <v>489578.67401</v>
      </c>
      <c r="H47" s="18"/>
      <c r="I47" s="3"/>
    </row>
    <row r="48" s="44" customFormat="true" ht="15" hidden="false" customHeight="true" outlineLevel="0" collapsed="false">
      <c r="A48" s="28"/>
      <c r="B48" s="14"/>
      <c r="C48" s="21" t="s">
        <v>19</v>
      </c>
      <c r="D48" s="32"/>
      <c r="E48" s="23" t="n">
        <v>1083953.45996</v>
      </c>
      <c r="F48" s="23" t="n">
        <v>1008196.97707</v>
      </c>
      <c r="G48" s="23" t="n">
        <v>1008196.97707</v>
      </c>
      <c r="H48" s="18" t="n">
        <f aca="false">G48/E48</f>
        <v>0.930110945083569</v>
      </c>
      <c r="I48" s="33"/>
    </row>
    <row r="49" s="43" customFormat="true" ht="15" hidden="false" customHeight="true" outlineLevel="0" collapsed="false">
      <c r="A49" s="28"/>
      <c r="B49" s="14"/>
      <c r="C49" s="15" t="s">
        <v>20</v>
      </c>
      <c r="D49" s="16"/>
      <c r="E49" s="20" t="n">
        <v>29751.1834506061</v>
      </c>
      <c r="F49" s="20" t="n">
        <v>34560.8367673737</v>
      </c>
      <c r="G49" s="20" t="n">
        <v>34544.7406307071</v>
      </c>
      <c r="H49" s="18"/>
      <c r="I49" s="3"/>
    </row>
    <row r="50" s="43" customFormat="true" ht="27" hidden="false" customHeight="true" outlineLevel="0" collapsed="false">
      <c r="A50" s="28"/>
      <c r="B50" s="14"/>
      <c r="C50" s="15" t="s">
        <v>39</v>
      </c>
      <c r="D50" s="16"/>
      <c r="E50" s="20" t="n">
        <v>997548.24064</v>
      </c>
      <c r="F50" s="20" t="n">
        <v>566448.26033</v>
      </c>
      <c r="G50" s="20" t="n">
        <v>566448.26033</v>
      </c>
      <c r="H50" s="18"/>
      <c r="I50" s="3"/>
    </row>
    <row r="51" s="43" customFormat="true" ht="15" hidden="false" customHeight="true" outlineLevel="0" collapsed="false">
      <c r="A51" s="28"/>
      <c r="B51" s="14"/>
      <c r="C51" s="15" t="s">
        <v>23</v>
      </c>
      <c r="D51" s="16"/>
      <c r="E51" s="20" t="n">
        <v>100000</v>
      </c>
      <c r="F51" s="20" t="n">
        <v>0</v>
      </c>
      <c r="G51" s="20" t="n">
        <v>0</v>
      </c>
      <c r="H51" s="18"/>
      <c r="I51" s="3"/>
    </row>
    <row r="52" customFormat="false" ht="15" hidden="false" customHeight="true" outlineLevel="0" collapsed="false">
      <c r="A52" s="28" t="s">
        <v>40</v>
      </c>
      <c r="B52" s="14" t="s">
        <v>41</v>
      </c>
      <c r="C52" s="15" t="s">
        <v>12</v>
      </c>
      <c r="D52" s="39"/>
      <c r="E52" s="20" t="n">
        <f aca="false">SUM(E53:E59)</f>
        <v>22889735.5386751</v>
      </c>
      <c r="F52" s="20" t="n">
        <f aca="false">SUM(F53:F59)</f>
        <v>22382496.7258382</v>
      </c>
      <c r="G52" s="20" t="n">
        <f aca="false">SUM(G53:G59)</f>
        <v>22382429.5698382</v>
      </c>
      <c r="H52" s="18"/>
      <c r="I52" s="3"/>
    </row>
    <row r="53" customFormat="false" ht="15" hidden="false" customHeight="true" outlineLevel="0" collapsed="false">
      <c r="A53" s="28"/>
      <c r="B53" s="14"/>
      <c r="C53" s="15" t="s">
        <v>13</v>
      </c>
      <c r="D53" s="16"/>
      <c r="E53" s="20" t="n">
        <v>995989.045</v>
      </c>
      <c r="F53" s="20" t="n">
        <v>995989.045</v>
      </c>
      <c r="G53" s="20" t="n">
        <v>995989.045</v>
      </c>
      <c r="H53" s="18"/>
      <c r="I53" s="3"/>
    </row>
    <row r="54" s="34" customFormat="true" ht="15" hidden="false" customHeight="true" outlineLevel="0" collapsed="false">
      <c r="A54" s="28"/>
      <c r="B54" s="14"/>
      <c r="C54" s="21" t="s">
        <v>19</v>
      </c>
      <c r="D54" s="32"/>
      <c r="E54" s="23" t="n">
        <v>16432171.86966</v>
      </c>
      <c r="F54" s="23" t="n">
        <v>16412423.32761</v>
      </c>
      <c r="G54" s="23" t="n">
        <v>16412356.17161</v>
      </c>
      <c r="H54" s="18" t="n">
        <v>0.99</v>
      </c>
      <c r="I54" s="33"/>
    </row>
    <row r="55" customFormat="false" ht="15" hidden="false" customHeight="true" outlineLevel="0" collapsed="false">
      <c r="A55" s="28"/>
      <c r="B55" s="14"/>
      <c r="C55" s="15" t="s">
        <v>20</v>
      </c>
      <c r="D55" s="39"/>
      <c r="E55" s="20" t="n">
        <v>22276.238395102</v>
      </c>
      <c r="F55" s="20" t="n">
        <v>22091.1183781633</v>
      </c>
      <c r="G55" s="20" t="n">
        <v>22091.1183781633</v>
      </c>
      <c r="H55" s="18"/>
      <c r="I55" s="3"/>
    </row>
    <row r="56" customFormat="false" ht="14.25" hidden="false" customHeight="true" outlineLevel="0" collapsed="false">
      <c r="A56" s="28"/>
      <c r="B56" s="14"/>
      <c r="C56" s="45" t="s">
        <v>42</v>
      </c>
      <c r="D56" s="39"/>
      <c r="E56" s="20" t="n">
        <v>735200</v>
      </c>
      <c r="F56" s="20" t="n">
        <v>735200</v>
      </c>
      <c r="G56" s="20" t="n">
        <v>735200</v>
      </c>
      <c r="H56" s="18"/>
      <c r="I56" s="3"/>
    </row>
    <row r="57" customFormat="false" ht="17.25" hidden="false" customHeight="true" outlineLevel="0" collapsed="false">
      <c r="A57" s="28"/>
      <c r="B57" s="14"/>
      <c r="C57" s="45" t="s">
        <v>43</v>
      </c>
      <c r="D57" s="16"/>
      <c r="E57" s="20" t="n">
        <v>35427.0048499999</v>
      </c>
      <c r="F57" s="20" t="n">
        <v>35427.00485</v>
      </c>
      <c r="G57" s="20" t="n">
        <v>35427.00485</v>
      </c>
      <c r="H57" s="18"/>
      <c r="I57" s="3"/>
    </row>
    <row r="58" customFormat="false" ht="28.5" hidden="false" customHeight="true" outlineLevel="0" collapsed="false">
      <c r="A58" s="28"/>
      <c r="B58" s="14"/>
      <c r="C58" s="45" t="s">
        <v>34</v>
      </c>
      <c r="D58" s="16"/>
      <c r="E58" s="20" t="n">
        <v>4488671.38077</v>
      </c>
      <c r="F58" s="20" t="n">
        <v>4001366.23</v>
      </c>
      <c r="G58" s="20" t="n">
        <v>4001366.23</v>
      </c>
      <c r="H58" s="18"/>
      <c r="I58" s="3"/>
    </row>
    <row r="59" customFormat="false" ht="23.85" hidden="false" customHeight="false" outlineLevel="0" collapsed="false">
      <c r="A59" s="28"/>
      <c r="B59" s="14"/>
      <c r="C59" s="45" t="s">
        <v>44</v>
      </c>
      <c r="D59" s="16"/>
      <c r="E59" s="20" t="n">
        <v>180000</v>
      </c>
      <c r="F59" s="20" t="n">
        <v>180000</v>
      </c>
      <c r="G59" s="20" t="n">
        <v>180000</v>
      </c>
      <c r="H59" s="18"/>
      <c r="I59" s="3"/>
    </row>
    <row r="60" customFormat="false" ht="15" hidden="false" customHeight="true" outlineLevel="0" collapsed="false">
      <c r="A60" s="28" t="s">
        <v>45</v>
      </c>
      <c r="B60" s="14" t="s">
        <v>46</v>
      </c>
      <c r="C60" s="15" t="s">
        <v>12</v>
      </c>
      <c r="D60" s="16"/>
      <c r="E60" s="20" t="n">
        <f aca="false">SUM(E61:E63)</f>
        <v>11720935.6733022</v>
      </c>
      <c r="F60" s="20" t="n">
        <f aca="false">SUM(F61:F63)</f>
        <v>11594501.1441422</v>
      </c>
      <c r="G60" s="20" t="n">
        <f aca="false">SUM(G61:G63)</f>
        <v>11594501.1441422</v>
      </c>
      <c r="H60" s="18"/>
      <c r="I60" s="3"/>
    </row>
    <row r="61" customFormat="false" ht="15" hidden="false" customHeight="true" outlineLevel="0" collapsed="false">
      <c r="A61" s="28"/>
      <c r="B61" s="14"/>
      <c r="C61" s="15" t="s">
        <v>13</v>
      </c>
      <c r="D61" s="39"/>
      <c r="E61" s="20" t="n">
        <v>4737739.4</v>
      </c>
      <c r="F61" s="20" t="n">
        <v>4735717.51398</v>
      </c>
      <c r="G61" s="20" t="n">
        <v>4735717.51398</v>
      </c>
      <c r="H61" s="18"/>
      <c r="I61" s="3"/>
    </row>
    <row r="62" s="34" customFormat="true" ht="14.35" hidden="false" customHeight="false" outlineLevel="0" collapsed="false">
      <c r="A62" s="28"/>
      <c r="B62" s="14"/>
      <c r="C62" s="21" t="s">
        <v>19</v>
      </c>
      <c r="D62" s="32"/>
      <c r="E62" s="23" t="n">
        <v>6839205.63402</v>
      </c>
      <c r="F62" s="23" t="n">
        <v>6714794.18313</v>
      </c>
      <c r="G62" s="23" t="n">
        <v>6714794.18313</v>
      </c>
      <c r="H62" s="18" t="n">
        <f aca="false">G62/E62</f>
        <v>0.981809078780854</v>
      </c>
      <c r="I62" s="33"/>
    </row>
    <row r="63" customFormat="false" ht="15" hidden="false" customHeight="true" outlineLevel="0" collapsed="false">
      <c r="A63" s="28"/>
      <c r="B63" s="14"/>
      <c r="C63" s="15" t="s">
        <v>20</v>
      </c>
      <c r="D63" s="39"/>
      <c r="E63" s="20" t="n">
        <v>143990.639282222</v>
      </c>
      <c r="F63" s="20" t="n">
        <v>143989.447032222</v>
      </c>
      <c r="G63" s="20" t="n">
        <v>143989.447032222</v>
      </c>
      <c r="H63" s="18"/>
      <c r="I63" s="3"/>
    </row>
    <row r="64" customFormat="false" ht="15" hidden="false" customHeight="true" outlineLevel="0" collapsed="false">
      <c r="A64" s="28" t="s">
        <v>47</v>
      </c>
      <c r="B64" s="14" t="s">
        <v>48</v>
      </c>
      <c r="C64" s="15" t="s">
        <v>12</v>
      </c>
      <c r="D64" s="16"/>
      <c r="E64" s="20" t="n">
        <f aca="false">E66+E67+E65</f>
        <v>385245.29</v>
      </c>
      <c r="F64" s="20" t="n">
        <f aca="false">F66+F67+F65</f>
        <v>377978.45</v>
      </c>
      <c r="G64" s="20" t="n">
        <f aca="false">G66+G67+G65</f>
        <v>375520.36</v>
      </c>
      <c r="H64" s="18"/>
      <c r="I64" s="3"/>
    </row>
    <row r="65" customFormat="false" ht="15" hidden="false" customHeight="true" outlineLevel="0" collapsed="false">
      <c r="A65" s="28"/>
      <c r="B65" s="14"/>
      <c r="C65" s="15" t="s">
        <v>13</v>
      </c>
      <c r="D65" s="16"/>
      <c r="E65" s="17" t="n">
        <v>0</v>
      </c>
      <c r="F65" s="17" t="n">
        <v>0</v>
      </c>
      <c r="G65" s="17" t="n">
        <v>0</v>
      </c>
      <c r="H65" s="18"/>
      <c r="I65" s="3"/>
    </row>
    <row r="66" customFormat="false" ht="15" hidden="false" customHeight="true" outlineLevel="0" collapsed="false">
      <c r="A66" s="28"/>
      <c r="B66" s="14"/>
      <c r="C66" s="21" t="s">
        <v>19</v>
      </c>
      <c r="D66" s="32"/>
      <c r="E66" s="41" t="n">
        <v>385245.29</v>
      </c>
      <c r="F66" s="41" t="n">
        <v>377978.45</v>
      </c>
      <c r="G66" s="41" t="n">
        <v>375520.36</v>
      </c>
      <c r="H66" s="18" t="n">
        <f aca="false">G66/E66</f>
        <v>0.974756524602806</v>
      </c>
      <c r="I66" s="3"/>
    </row>
    <row r="67" s="34" customFormat="true" ht="15" hidden="false" customHeight="true" outlineLevel="0" collapsed="false">
      <c r="A67" s="28"/>
      <c r="B67" s="14"/>
      <c r="C67" s="15" t="s">
        <v>49</v>
      </c>
      <c r="D67" s="16"/>
      <c r="E67" s="20" t="n">
        <v>0</v>
      </c>
      <c r="F67" s="17" t="n">
        <v>0</v>
      </c>
      <c r="G67" s="17" t="n">
        <v>0</v>
      </c>
      <c r="H67" s="18"/>
      <c r="I67" s="33"/>
    </row>
    <row r="68" s="43" customFormat="true" ht="15" hidden="false" customHeight="true" outlineLevel="0" collapsed="false">
      <c r="A68" s="28" t="s">
        <v>50</v>
      </c>
      <c r="B68" s="14" t="s">
        <v>51</v>
      </c>
      <c r="C68" s="15" t="s">
        <v>12</v>
      </c>
      <c r="D68" s="39"/>
      <c r="E68" s="20" t="n">
        <f aca="false">E70+E71</f>
        <v>28215.922</v>
      </c>
      <c r="F68" s="20" t="n">
        <f aca="false">F70+F71</f>
        <v>27736.963</v>
      </c>
      <c r="G68" s="20" t="n">
        <f aca="false">G70+G71</f>
        <v>27736.963</v>
      </c>
      <c r="H68" s="18"/>
      <c r="I68" s="3"/>
    </row>
    <row r="69" s="43" customFormat="true" ht="15" hidden="false" customHeight="true" outlineLevel="0" collapsed="false">
      <c r="A69" s="28"/>
      <c r="B69" s="14"/>
      <c r="C69" s="15" t="s">
        <v>13</v>
      </c>
      <c r="D69" s="16"/>
      <c r="E69" s="17" t="n">
        <v>0</v>
      </c>
      <c r="F69" s="17" t="n">
        <v>0</v>
      </c>
      <c r="G69" s="17" t="n">
        <v>0</v>
      </c>
      <c r="H69" s="18"/>
      <c r="I69" s="3"/>
    </row>
    <row r="70" s="44" customFormat="true" ht="15" hidden="false" customHeight="true" outlineLevel="0" collapsed="false">
      <c r="A70" s="28"/>
      <c r="B70" s="14"/>
      <c r="C70" s="21" t="s">
        <v>19</v>
      </c>
      <c r="D70" s="32"/>
      <c r="E70" s="23" t="n">
        <v>28215.922</v>
      </c>
      <c r="F70" s="23" t="n">
        <v>27736.963</v>
      </c>
      <c r="G70" s="23" t="n">
        <v>27736.963</v>
      </c>
      <c r="H70" s="18" t="n">
        <f aca="false">G70/E70</f>
        <v>0.983025222425835</v>
      </c>
      <c r="I70" s="33"/>
    </row>
    <row r="71" s="43" customFormat="true" ht="15" hidden="false" customHeight="true" outlineLevel="0" collapsed="false">
      <c r="A71" s="28"/>
      <c r="B71" s="14"/>
      <c r="C71" s="15" t="s">
        <v>23</v>
      </c>
      <c r="D71" s="39"/>
      <c r="E71" s="20" t="n">
        <v>0</v>
      </c>
      <c r="F71" s="20" t="n">
        <v>0</v>
      </c>
      <c r="G71" s="20" t="n">
        <v>0</v>
      </c>
      <c r="H71" s="18"/>
      <c r="I71" s="3"/>
    </row>
    <row r="72" customFormat="false" ht="15" hidden="false" customHeight="true" outlineLevel="0" collapsed="false">
      <c r="A72" s="28" t="s">
        <v>52</v>
      </c>
      <c r="B72" s="14" t="s">
        <v>53</v>
      </c>
      <c r="C72" s="15" t="s">
        <v>12</v>
      </c>
      <c r="D72" s="16"/>
      <c r="E72" s="20" t="n">
        <f aca="false">E73+E74</f>
        <v>399706.48461</v>
      </c>
      <c r="F72" s="20" t="n">
        <f aca="false">F73+F74</f>
        <v>396927.32102</v>
      </c>
      <c r="G72" s="20" t="n">
        <f aca="false">G73+G74</f>
        <v>396927.32102</v>
      </c>
      <c r="H72" s="18"/>
      <c r="I72" s="3"/>
    </row>
    <row r="73" customFormat="false" ht="15" hidden="false" customHeight="true" outlineLevel="0" collapsed="false">
      <c r="A73" s="28"/>
      <c r="B73" s="14"/>
      <c r="C73" s="15" t="s">
        <v>13</v>
      </c>
      <c r="D73" s="16"/>
      <c r="E73" s="20" t="n">
        <v>29674.6</v>
      </c>
      <c r="F73" s="20" t="n">
        <v>29673.78425</v>
      </c>
      <c r="G73" s="20" t="n">
        <v>29673.78425</v>
      </c>
      <c r="H73" s="18"/>
      <c r="I73" s="3"/>
    </row>
    <row r="74" s="34" customFormat="true" ht="15" hidden="false" customHeight="true" outlineLevel="0" collapsed="false">
      <c r="A74" s="28"/>
      <c r="B74" s="14"/>
      <c r="C74" s="21" t="s">
        <v>19</v>
      </c>
      <c r="D74" s="46"/>
      <c r="E74" s="23" t="n">
        <v>370031.88461</v>
      </c>
      <c r="F74" s="23" t="n">
        <v>367253.53677</v>
      </c>
      <c r="G74" s="23" t="n">
        <v>367253.53677</v>
      </c>
      <c r="H74" s="18" t="n">
        <f aca="false">G74/E74</f>
        <v>0.992491598817415</v>
      </c>
      <c r="I74" s="3"/>
    </row>
    <row r="75" customFormat="false" ht="15" hidden="false" customHeight="true" outlineLevel="0" collapsed="false">
      <c r="A75" s="28" t="s">
        <v>54</v>
      </c>
      <c r="B75" s="14" t="s">
        <v>55</v>
      </c>
      <c r="C75" s="15" t="s">
        <v>12</v>
      </c>
      <c r="D75" s="16"/>
      <c r="E75" s="17" t="n">
        <f aca="false">E77+E78+E76</f>
        <v>1449794.95133</v>
      </c>
      <c r="F75" s="17" t="n">
        <f aca="false">F77+F78+F76</f>
        <v>1439920.82941</v>
      </c>
      <c r="G75" s="17" t="n">
        <f aca="false">G77+G78+G76</f>
        <v>1438328.73101</v>
      </c>
      <c r="H75" s="18"/>
      <c r="I75" s="3"/>
    </row>
    <row r="76" customFormat="false" ht="15" hidden="false" customHeight="true" outlineLevel="0" collapsed="false">
      <c r="A76" s="28"/>
      <c r="B76" s="14"/>
      <c r="C76" s="15" t="s">
        <v>13</v>
      </c>
      <c r="D76" s="16"/>
      <c r="E76" s="17" t="n">
        <v>0</v>
      </c>
      <c r="F76" s="17" t="n">
        <v>0</v>
      </c>
      <c r="G76" s="17" t="n">
        <v>0</v>
      </c>
      <c r="H76" s="18"/>
      <c r="I76" s="3"/>
    </row>
    <row r="77" s="34" customFormat="true" ht="15" hidden="false" customHeight="true" outlineLevel="0" collapsed="false">
      <c r="A77" s="28"/>
      <c r="B77" s="14"/>
      <c r="C77" s="21" t="s">
        <v>19</v>
      </c>
      <c r="D77" s="32"/>
      <c r="E77" s="23" t="n">
        <v>1449794.95133</v>
      </c>
      <c r="F77" s="23" t="n">
        <v>1439920.82941</v>
      </c>
      <c r="G77" s="23" t="n">
        <v>1438328.73101</v>
      </c>
      <c r="H77" s="18" t="n">
        <f aca="false">G77/E77</f>
        <v>0.992091143434124</v>
      </c>
      <c r="I77" s="33"/>
    </row>
    <row r="78" customFormat="false" ht="15" hidden="false" customHeight="true" outlineLevel="0" collapsed="false">
      <c r="A78" s="28"/>
      <c r="B78" s="14"/>
      <c r="C78" s="15" t="s">
        <v>20</v>
      </c>
      <c r="D78" s="39"/>
      <c r="E78" s="20" t="n">
        <v>0</v>
      </c>
      <c r="F78" s="20" t="n">
        <v>0</v>
      </c>
      <c r="G78" s="20" t="n">
        <v>0</v>
      </c>
      <c r="H78" s="18"/>
      <c r="I78" s="3"/>
    </row>
    <row r="79" customFormat="false" ht="15" hidden="false" customHeight="true" outlineLevel="0" collapsed="false">
      <c r="A79" s="28" t="s">
        <v>56</v>
      </c>
      <c r="B79" s="14" t="s">
        <v>57</v>
      </c>
      <c r="C79" s="15" t="s">
        <v>12</v>
      </c>
      <c r="D79" s="16"/>
      <c r="E79" s="20" t="n">
        <f aca="false">SUM(E80:E81)</f>
        <v>616823.45871</v>
      </c>
      <c r="F79" s="20" t="n">
        <f aca="false">SUM(F80:F81)</f>
        <v>616823.45871</v>
      </c>
      <c r="G79" s="20" t="n">
        <f aca="false">SUM(G80:G81)</f>
        <v>616823.45871</v>
      </c>
      <c r="H79" s="18"/>
      <c r="I79" s="3"/>
    </row>
    <row r="80" customFormat="false" ht="14.35" hidden="false" customHeight="false" outlineLevel="0" collapsed="false">
      <c r="A80" s="28"/>
      <c r="B80" s="14"/>
      <c r="C80" s="15" t="s">
        <v>13</v>
      </c>
      <c r="D80" s="16"/>
      <c r="E80" s="17" t="n">
        <v>413231.6</v>
      </c>
      <c r="F80" s="17" t="n">
        <v>413231.6</v>
      </c>
      <c r="G80" s="17" t="n">
        <v>413231.6</v>
      </c>
      <c r="H80" s="18"/>
      <c r="I80" s="3"/>
    </row>
    <row r="81" customFormat="false" ht="14.35" hidden="false" customHeight="false" outlineLevel="0" collapsed="false">
      <c r="A81" s="28"/>
      <c r="B81" s="14"/>
      <c r="C81" s="21" t="s">
        <v>19</v>
      </c>
      <c r="D81" s="32"/>
      <c r="E81" s="23" t="n">
        <v>203591.85871</v>
      </c>
      <c r="F81" s="23" t="n">
        <v>203591.85871</v>
      </c>
      <c r="G81" s="23" t="n">
        <v>203591.85871</v>
      </c>
      <c r="H81" s="18" t="n">
        <f aca="false">G81/E81</f>
        <v>1</v>
      </c>
      <c r="I81" s="3"/>
    </row>
    <row r="82" customFormat="false" ht="15" hidden="false" customHeight="true" outlineLevel="0" collapsed="false">
      <c r="A82" s="28" t="s">
        <v>58</v>
      </c>
      <c r="B82" s="14" t="s">
        <v>59</v>
      </c>
      <c r="C82" s="15" t="s">
        <v>12</v>
      </c>
      <c r="D82" s="47"/>
      <c r="E82" s="17" t="n">
        <f aca="false">SUM(E83:E86)</f>
        <v>1123448.23881</v>
      </c>
      <c r="F82" s="17" t="n">
        <f aca="false">SUM(F83:F86)</f>
        <v>1122041.64729</v>
      </c>
      <c r="G82" s="17" t="n">
        <f aca="false">SUM(G83:G86)</f>
        <v>1122041.64729</v>
      </c>
      <c r="H82" s="18"/>
      <c r="I82" s="3"/>
    </row>
    <row r="83" customFormat="false" ht="15" hidden="false" customHeight="true" outlineLevel="0" collapsed="false">
      <c r="A83" s="28"/>
      <c r="B83" s="14"/>
      <c r="C83" s="15" t="s">
        <v>13</v>
      </c>
      <c r="D83" s="16"/>
      <c r="E83" s="17" t="n">
        <v>360964</v>
      </c>
      <c r="F83" s="17" t="n">
        <v>360459</v>
      </c>
      <c r="G83" s="17" t="n">
        <v>360459</v>
      </c>
      <c r="H83" s="18"/>
      <c r="I83" s="3"/>
    </row>
    <row r="84" customFormat="false" ht="15" hidden="false" customHeight="true" outlineLevel="0" collapsed="false">
      <c r="A84" s="28"/>
      <c r="B84" s="14"/>
      <c r="C84" s="21" t="s">
        <v>19</v>
      </c>
      <c r="D84" s="32"/>
      <c r="E84" s="41" t="n">
        <v>429090.66541</v>
      </c>
      <c r="F84" s="41" t="n">
        <v>428189.07389</v>
      </c>
      <c r="G84" s="41" t="n">
        <v>428189.07389</v>
      </c>
      <c r="H84" s="18" t="n">
        <f aca="false">G84/E84</f>
        <v>0.99789883212878</v>
      </c>
      <c r="I84" s="3"/>
    </row>
    <row r="85" s="34" customFormat="true" ht="15" hidden="false" customHeight="true" outlineLevel="0" collapsed="false">
      <c r="A85" s="28"/>
      <c r="B85" s="14"/>
      <c r="C85" s="15" t="s">
        <v>49</v>
      </c>
      <c r="D85" s="16"/>
      <c r="E85" s="20" t="n">
        <v>3102.85767</v>
      </c>
      <c r="F85" s="20" t="n">
        <v>3102.85767</v>
      </c>
      <c r="G85" s="20" t="n">
        <v>3102.85767</v>
      </c>
      <c r="H85" s="18"/>
      <c r="I85" s="33"/>
    </row>
    <row r="86" s="34" customFormat="true" ht="15" hidden="false" customHeight="true" outlineLevel="0" collapsed="false">
      <c r="A86" s="28"/>
      <c r="B86" s="14"/>
      <c r="C86" s="15" t="s">
        <v>23</v>
      </c>
      <c r="D86" s="16"/>
      <c r="E86" s="20" t="n">
        <v>330290.71573</v>
      </c>
      <c r="F86" s="20" t="n">
        <v>330290.71573</v>
      </c>
      <c r="G86" s="20" t="n">
        <v>330290.71573</v>
      </c>
      <c r="H86" s="18"/>
      <c r="I86" s="33"/>
    </row>
    <row r="87" customFormat="false" ht="15" hidden="false" customHeight="true" outlineLevel="0" collapsed="false">
      <c r="A87" s="28" t="s">
        <v>60</v>
      </c>
      <c r="B87" s="14" t="s">
        <v>61</v>
      </c>
      <c r="C87" s="15" t="s">
        <v>12</v>
      </c>
      <c r="D87" s="39"/>
      <c r="E87" s="20" t="n">
        <f aca="false">SUM(E88:E92)</f>
        <v>317628.50703</v>
      </c>
      <c r="F87" s="20" t="n">
        <f aca="false">SUM(F88:F92)</f>
        <v>317143.80884</v>
      </c>
      <c r="G87" s="20" t="n">
        <f aca="false">SUM(G88:G92)</f>
        <v>317143.80884</v>
      </c>
      <c r="H87" s="18"/>
      <c r="I87" s="3"/>
    </row>
    <row r="88" customFormat="false" ht="15" hidden="false" customHeight="true" outlineLevel="0" collapsed="false">
      <c r="A88" s="28"/>
      <c r="B88" s="14"/>
      <c r="C88" s="15" t="s">
        <v>13</v>
      </c>
      <c r="D88" s="16"/>
      <c r="E88" s="20" t="n">
        <v>29597.84049</v>
      </c>
      <c r="F88" s="20" t="n">
        <v>29503.85235</v>
      </c>
      <c r="G88" s="20" t="n">
        <v>29503.85235</v>
      </c>
      <c r="H88" s="18"/>
      <c r="I88" s="3"/>
    </row>
    <row r="89" s="34" customFormat="true" ht="15" hidden="false" customHeight="true" outlineLevel="0" collapsed="false">
      <c r="A89" s="28"/>
      <c r="B89" s="14"/>
      <c r="C89" s="21" t="s">
        <v>19</v>
      </c>
      <c r="D89" s="32"/>
      <c r="E89" s="23" t="n">
        <v>271077.21563</v>
      </c>
      <c r="F89" s="23" t="n">
        <v>270697.53124</v>
      </c>
      <c r="G89" s="23" t="n">
        <v>270697.53124</v>
      </c>
      <c r="H89" s="18" t="n">
        <f aca="false">G89/E89</f>
        <v>0.998599349675636</v>
      </c>
      <c r="I89" s="33"/>
    </row>
    <row r="90" s="34" customFormat="true" ht="21" hidden="false" customHeight="true" outlineLevel="0" collapsed="false">
      <c r="A90" s="28"/>
      <c r="B90" s="14"/>
      <c r="C90" s="15" t="s">
        <v>34</v>
      </c>
      <c r="D90" s="32"/>
      <c r="E90" s="20" t="n">
        <v>15000</v>
      </c>
      <c r="F90" s="20" t="n">
        <v>15000</v>
      </c>
      <c r="G90" s="20" t="n">
        <v>15000</v>
      </c>
      <c r="H90" s="18"/>
      <c r="I90" s="33"/>
    </row>
    <row r="91" customFormat="false" ht="15" hidden="false" customHeight="true" outlineLevel="0" collapsed="false">
      <c r="A91" s="28"/>
      <c r="B91" s="14"/>
      <c r="C91" s="15" t="s">
        <v>20</v>
      </c>
      <c r="D91" s="16"/>
      <c r="E91" s="20" t="n">
        <v>1232.03622</v>
      </c>
      <c r="F91" s="20" t="n">
        <v>1221.01056</v>
      </c>
      <c r="G91" s="20" t="n">
        <v>1221.01056</v>
      </c>
      <c r="H91" s="18"/>
      <c r="I91" s="3"/>
    </row>
    <row r="92" customFormat="false" ht="15" hidden="false" customHeight="true" outlineLevel="0" collapsed="false">
      <c r="A92" s="28"/>
      <c r="B92" s="14"/>
      <c r="C92" s="15" t="s">
        <v>23</v>
      </c>
      <c r="D92" s="16"/>
      <c r="E92" s="20" t="n">
        <v>721.41469</v>
      </c>
      <c r="F92" s="20" t="n">
        <v>721.41469</v>
      </c>
      <c r="G92" s="20" t="n">
        <v>721.41469</v>
      </c>
      <c r="H92" s="18"/>
      <c r="I92" s="3"/>
    </row>
    <row r="93" customFormat="false" ht="15.75" hidden="false" customHeight="true" outlineLevel="0" collapsed="false">
      <c r="A93" s="28" t="s">
        <v>62</v>
      </c>
      <c r="B93" s="48" t="s">
        <v>63</v>
      </c>
      <c r="C93" s="15" t="s">
        <v>12</v>
      </c>
      <c r="D93" s="39"/>
      <c r="E93" s="20" t="n">
        <f aca="false">SUM(E94:E95)</f>
        <v>1080650.52957</v>
      </c>
      <c r="F93" s="20" t="n">
        <f aca="false">SUM(F94:F95)</f>
        <v>1076199.89</v>
      </c>
      <c r="G93" s="20" t="n">
        <f aca="false">SUM(G94:G95)</f>
        <v>1076199.89548</v>
      </c>
      <c r="H93" s="18"/>
      <c r="I93" s="3"/>
    </row>
    <row r="94" customFormat="false" ht="15" hidden="false" customHeight="true" outlineLevel="0" collapsed="false">
      <c r="A94" s="28"/>
      <c r="B94" s="48"/>
      <c r="C94" s="15" t="s">
        <v>13</v>
      </c>
      <c r="D94" s="16"/>
      <c r="E94" s="20" t="n">
        <v>35511.9</v>
      </c>
      <c r="F94" s="20" t="n">
        <v>32697.21</v>
      </c>
      <c r="G94" s="20" t="n">
        <v>32541.85258</v>
      </c>
      <c r="H94" s="18"/>
      <c r="I94" s="3"/>
    </row>
    <row r="95" s="34" customFormat="true" ht="15" hidden="false" customHeight="true" outlineLevel="0" collapsed="false">
      <c r="A95" s="28"/>
      <c r="B95" s="48"/>
      <c r="C95" s="21" t="s">
        <v>19</v>
      </c>
      <c r="D95" s="32"/>
      <c r="E95" s="23" t="n">
        <v>1045138.62957</v>
      </c>
      <c r="F95" s="23" t="n">
        <v>1043502.68</v>
      </c>
      <c r="G95" s="23" t="n">
        <v>1043658.0429</v>
      </c>
      <c r="H95" s="18" t="n">
        <f aca="false">G95/E95</f>
        <v>0.998583358582192</v>
      </c>
      <c r="I95" s="3"/>
    </row>
    <row r="96" s="3" customFormat="true" ht="15" hidden="false" customHeight="true" outlineLevel="0" collapsed="false">
      <c r="A96" s="28" t="s">
        <v>64</v>
      </c>
      <c r="B96" s="14" t="s">
        <v>65</v>
      </c>
      <c r="C96" s="15" t="s">
        <v>12</v>
      </c>
      <c r="D96" s="16"/>
      <c r="E96" s="20" t="n">
        <f aca="false">SUM(E97:E98)</f>
        <v>6413817.54305</v>
      </c>
      <c r="F96" s="20" t="n">
        <f aca="false">SUM(F97:F98)</f>
        <v>6280476.79079</v>
      </c>
      <c r="G96" s="20" t="n">
        <f aca="false">SUM(G97:G98)</f>
        <v>6280476.79079</v>
      </c>
      <c r="H96" s="18"/>
    </row>
    <row r="97" s="3" customFormat="true" ht="15" hidden="false" customHeight="true" outlineLevel="0" collapsed="false">
      <c r="A97" s="28"/>
      <c r="B97" s="14"/>
      <c r="C97" s="15" t="s">
        <v>13</v>
      </c>
      <c r="D97" s="16"/>
      <c r="E97" s="20" t="n">
        <v>448466.3</v>
      </c>
      <c r="F97" s="20" t="n">
        <v>448466.3</v>
      </c>
      <c r="G97" s="20" t="n">
        <v>448466.3</v>
      </c>
      <c r="H97" s="18"/>
    </row>
    <row r="98" s="33" customFormat="true" ht="14.25" hidden="false" customHeight="true" outlineLevel="0" collapsed="false">
      <c r="A98" s="28"/>
      <c r="B98" s="14"/>
      <c r="C98" s="21" t="s">
        <v>19</v>
      </c>
      <c r="D98" s="32"/>
      <c r="E98" s="23" t="n">
        <v>5965351.24305</v>
      </c>
      <c r="F98" s="23" t="n">
        <v>5832010.49079</v>
      </c>
      <c r="G98" s="23" t="n">
        <v>5832010.49079</v>
      </c>
      <c r="H98" s="18" t="n">
        <f aca="false">G98/E98</f>
        <v>0.977647460002401</v>
      </c>
    </row>
    <row r="99" customFormat="false" ht="15" hidden="false" customHeight="true" outlineLevel="0" collapsed="false">
      <c r="A99" s="28" t="s">
        <v>66</v>
      </c>
      <c r="B99" s="14" t="s">
        <v>67</v>
      </c>
      <c r="C99" s="15" t="s">
        <v>68</v>
      </c>
      <c r="D99" s="16"/>
      <c r="E99" s="17" t="n">
        <f aca="false">E100+E101+E102+E103+E104</f>
        <v>175295.68085</v>
      </c>
      <c r="F99" s="17" t="n">
        <f aca="false">F100+F101+F102+F103+F104</f>
        <v>174922.81744</v>
      </c>
      <c r="G99" s="17" t="n">
        <f aca="false">G100+G101+G102+G103+G104</f>
        <v>174922.81744</v>
      </c>
      <c r="H99" s="18"/>
      <c r="I99" s="3"/>
    </row>
    <row r="100" customFormat="false" ht="15" hidden="false" customHeight="true" outlineLevel="0" collapsed="false">
      <c r="A100" s="28"/>
      <c r="B100" s="14"/>
      <c r="C100" s="15" t="s">
        <v>69</v>
      </c>
      <c r="D100" s="16"/>
      <c r="E100" s="20" t="n">
        <v>0</v>
      </c>
      <c r="F100" s="20" t="n">
        <v>0</v>
      </c>
      <c r="G100" s="20" t="n">
        <v>0</v>
      </c>
      <c r="H100" s="18"/>
      <c r="I100" s="3"/>
    </row>
    <row r="101" s="34" customFormat="true" ht="15" hidden="false" customHeight="true" outlineLevel="0" collapsed="false">
      <c r="A101" s="28"/>
      <c r="B101" s="14"/>
      <c r="C101" s="21" t="s">
        <v>19</v>
      </c>
      <c r="D101" s="32"/>
      <c r="E101" s="23" t="n">
        <v>174138.32885</v>
      </c>
      <c r="F101" s="23" t="n">
        <v>173765.46544</v>
      </c>
      <c r="G101" s="23" t="n">
        <v>173765.46544</v>
      </c>
      <c r="H101" s="18" t="n">
        <f aca="false">G101/E101</f>
        <v>0.997858809071717</v>
      </c>
      <c r="I101" s="33"/>
    </row>
    <row r="102" s="34" customFormat="true" ht="18.75" hidden="false" customHeight="true" outlineLevel="0" collapsed="false">
      <c r="A102" s="28"/>
      <c r="B102" s="14"/>
      <c r="C102" s="15" t="s">
        <v>20</v>
      </c>
      <c r="D102" s="16"/>
      <c r="E102" s="20" t="n">
        <v>1157.352</v>
      </c>
      <c r="F102" s="20" t="n">
        <v>1157.352</v>
      </c>
      <c r="G102" s="20" t="n">
        <v>1157.352</v>
      </c>
      <c r="H102" s="18"/>
      <c r="I102" s="33"/>
    </row>
    <row r="103" s="34" customFormat="true" ht="15" hidden="true" customHeight="true" outlineLevel="0" collapsed="false">
      <c r="A103" s="28"/>
      <c r="B103" s="14"/>
      <c r="C103" s="15" t="s">
        <v>70</v>
      </c>
      <c r="D103" s="16"/>
      <c r="E103" s="20"/>
      <c r="F103" s="20"/>
      <c r="G103" s="20"/>
      <c r="H103" s="18"/>
      <c r="I103" s="33"/>
    </row>
    <row r="104" s="34" customFormat="true" ht="15" hidden="true" customHeight="true" outlineLevel="0" collapsed="false">
      <c r="A104" s="28"/>
      <c r="B104" s="14"/>
      <c r="C104" s="15" t="s">
        <v>23</v>
      </c>
      <c r="D104" s="16"/>
      <c r="E104" s="20"/>
      <c r="F104" s="20"/>
      <c r="G104" s="20"/>
      <c r="H104" s="18"/>
      <c r="I104" s="33"/>
    </row>
    <row r="105" s="34" customFormat="true" ht="15" hidden="false" customHeight="true" outlineLevel="0" collapsed="false">
      <c r="A105" s="28" t="n">
        <v>23</v>
      </c>
      <c r="B105" s="14" t="s">
        <v>71</v>
      </c>
      <c r="C105" s="15" t="s">
        <v>12</v>
      </c>
      <c r="D105" s="16"/>
      <c r="E105" s="17" t="n">
        <f aca="false">E106+E107+E108</f>
        <v>954516.197148889</v>
      </c>
      <c r="F105" s="17" t="n">
        <f aca="false">F106+F107+F108</f>
        <v>954516.197148889</v>
      </c>
      <c r="G105" s="17" t="n">
        <f aca="false">G106+G107+G108</f>
        <v>954516.197148889</v>
      </c>
      <c r="H105" s="18"/>
      <c r="I105" s="33"/>
    </row>
    <row r="106" s="34" customFormat="true" ht="15" hidden="false" customHeight="true" outlineLevel="0" collapsed="false">
      <c r="A106" s="28"/>
      <c r="B106" s="14"/>
      <c r="C106" s="15" t="s">
        <v>13</v>
      </c>
      <c r="D106" s="16"/>
      <c r="E106" s="20" t="n">
        <v>480000</v>
      </c>
      <c r="F106" s="20" t="n">
        <v>480000</v>
      </c>
      <c r="G106" s="20" t="n">
        <v>480000</v>
      </c>
      <c r="H106" s="18"/>
      <c r="I106" s="33"/>
    </row>
    <row r="107" s="34" customFormat="true" ht="15" hidden="false" customHeight="true" outlineLevel="0" collapsed="false">
      <c r="A107" s="28"/>
      <c r="B107" s="14"/>
      <c r="C107" s="21" t="s">
        <v>19</v>
      </c>
      <c r="D107" s="32"/>
      <c r="E107" s="23" t="n">
        <v>472856.59845</v>
      </c>
      <c r="F107" s="23" t="n">
        <v>472856.59845</v>
      </c>
      <c r="G107" s="23" t="n">
        <v>472856.59845</v>
      </c>
      <c r="H107" s="18" t="n">
        <f aca="false">G107/E107</f>
        <v>1</v>
      </c>
      <c r="I107" s="33"/>
    </row>
    <row r="108" s="34" customFormat="true" ht="15" hidden="false" customHeight="true" outlineLevel="0" collapsed="false">
      <c r="A108" s="28"/>
      <c r="B108" s="14"/>
      <c r="C108" s="49" t="s">
        <v>20</v>
      </c>
      <c r="D108" s="16"/>
      <c r="E108" s="20" t="n">
        <v>1659.59869888889</v>
      </c>
      <c r="F108" s="20" t="n">
        <v>1659.59869888889</v>
      </c>
      <c r="G108" s="20" t="n">
        <v>1659.59869888889</v>
      </c>
      <c r="H108" s="18"/>
      <c r="I108" s="33"/>
    </row>
    <row r="109" s="50" customFormat="true" ht="19.5" hidden="false" customHeight="true" outlineLevel="0" collapsed="false">
      <c r="A109" s="28" t="s">
        <v>72</v>
      </c>
      <c r="B109" s="14" t="s">
        <v>73</v>
      </c>
      <c r="C109" s="15" t="s">
        <v>74</v>
      </c>
      <c r="D109" s="16"/>
      <c r="E109" s="17" t="n">
        <f aca="false">E110+E111+E112</f>
        <v>872931.48497</v>
      </c>
      <c r="F109" s="17" t="n">
        <f aca="false">F110+F111+F112</f>
        <v>870674.2282</v>
      </c>
      <c r="G109" s="17" t="n">
        <f aca="false">G110+G111+G112</f>
        <v>870589.9524625</v>
      </c>
      <c r="H109" s="18"/>
    </row>
    <row r="110" s="50" customFormat="true" ht="19.5" hidden="false" customHeight="true" outlineLevel="0" collapsed="false">
      <c r="A110" s="28"/>
      <c r="B110" s="14"/>
      <c r="C110" s="15" t="s">
        <v>69</v>
      </c>
      <c r="D110" s="16"/>
      <c r="E110" s="20" t="n">
        <v>546916.1</v>
      </c>
      <c r="F110" s="20" t="n">
        <v>544673.39879</v>
      </c>
      <c r="G110" s="20" t="n">
        <v>544673.39879</v>
      </c>
      <c r="H110" s="18"/>
    </row>
    <row r="111" s="50" customFormat="true" ht="19.5" hidden="false" customHeight="true" outlineLevel="0" collapsed="false">
      <c r="A111" s="28"/>
      <c r="B111" s="14"/>
      <c r="C111" s="21" t="s">
        <v>19</v>
      </c>
      <c r="D111" s="32"/>
      <c r="E111" s="23" t="n">
        <v>286973.318</v>
      </c>
      <c r="F111" s="23" t="n">
        <v>286964.318</v>
      </c>
      <c r="G111" s="23" t="n">
        <v>286896.89741</v>
      </c>
      <c r="H111" s="18" t="n">
        <f aca="false">G111/E111</f>
        <v>0.999733701409829</v>
      </c>
    </row>
    <row r="112" s="50" customFormat="true" ht="19.5" hidden="false" customHeight="true" outlineLevel="0" collapsed="false">
      <c r="A112" s="28"/>
      <c r="B112" s="14"/>
      <c r="C112" s="49" t="s">
        <v>20</v>
      </c>
      <c r="D112" s="16"/>
      <c r="E112" s="20" t="n">
        <v>39042.06697</v>
      </c>
      <c r="F112" s="20" t="n">
        <v>39036.51141</v>
      </c>
      <c r="G112" s="20" t="n">
        <v>39019.6562625</v>
      </c>
      <c r="H112" s="18"/>
    </row>
    <row r="113" s="50" customFormat="true" ht="19.5" hidden="false" customHeight="true" outlineLevel="0" collapsed="false">
      <c r="A113" s="28" t="s">
        <v>75</v>
      </c>
      <c r="B113" s="29" t="s">
        <v>76</v>
      </c>
      <c r="C113" s="15" t="s">
        <v>74</v>
      </c>
      <c r="D113" s="16"/>
      <c r="E113" s="17" t="n">
        <f aca="false">SUM(E114:E115)</f>
        <v>4627.4</v>
      </c>
      <c r="F113" s="17" t="n">
        <f aca="false">SUM(F114:F115)</f>
        <v>4087.89134</v>
      </c>
      <c r="G113" s="17" t="n">
        <f aca="false">SUM(G114:G115)</f>
        <v>4087.89134</v>
      </c>
      <c r="H113" s="18"/>
    </row>
    <row r="114" s="50" customFormat="true" ht="19.5" hidden="false" customHeight="true" outlineLevel="0" collapsed="false">
      <c r="A114" s="28"/>
      <c r="B114" s="29"/>
      <c r="C114" s="15" t="s">
        <v>69</v>
      </c>
      <c r="D114" s="16"/>
      <c r="E114" s="51" t="n">
        <v>3505.5</v>
      </c>
      <c r="F114" s="51" t="n">
        <v>2999.97889</v>
      </c>
      <c r="G114" s="51" t="n">
        <v>2999.97889</v>
      </c>
      <c r="H114" s="18"/>
    </row>
    <row r="115" s="50" customFormat="true" ht="19.5" hidden="false" customHeight="true" outlineLevel="0" collapsed="false">
      <c r="A115" s="28"/>
      <c r="B115" s="29"/>
      <c r="C115" s="21" t="s">
        <v>19</v>
      </c>
      <c r="D115" s="32"/>
      <c r="E115" s="52" t="n">
        <v>1121.9</v>
      </c>
      <c r="F115" s="52" t="n">
        <v>1087.91245</v>
      </c>
      <c r="G115" s="52" t="n">
        <v>1087.91245</v>
      </c>
      <c r="H115" s="18" t="n">
        <f aca="false">G115/E115</f>
        <v>0.969705365897139</v>
      </c>
    </row>
    <row r="116" s="50" customFormat="true" ht="19.5" hidden="false" customHeight="true" outlineLevel="0" collapsed="false">
      <c r="A116" s="28" t="n">
        <v>26</v>
      </c>
      <c r="B116" s="14" t="s">
        <v>77</v>
      </c>
      <c r="C116" s="15" t="s">
        <v>74</v>
      </c>
      <c r="D116" s="16"/>
      <c r="E116" s="17" t="n">
        <f aca="false">SUM(E117:E120)</f>
        <v>231053.57749</v>
      </c>
      <c r="F116" s="17" t="n">
        <f aca="false">SUM(F117:F120)</f>
        <v>230038.50159</v>
      </c>
      <c r="G116" s="17" t="n">
        <f aca="false">SUM(G117:G120)</f>
        <v>230038.50159</v>
      </c>
      <c r="H116" s="18"/>
    </row>
    <row r="117" s="50" customFormat="true" ht="19.5" hidden="false" customHeight="true" outlineLevel="0" collapsed="false">
      <c r="A117" s="28"/>
      <c r="B117" s="14"/>
      <c r="C117" s="15" t="s">
        <v>69</v>
      </c>
      <c r="D117" s="16"/>
      <c r="E117" s="20" t="n">
        <v>148641.4</v>
      </c>
      <c r="F117" s="20" t="n">
        <v>147862.46284</v>
      </c>
      <c r="G117" s="20" t="n">
        <v>147862.46284</v>
      </c>
      <c r="H117" s="18"/>
    </row>
    <row r="118" s="50" customFormat="true" ht="19.5" hidden="false" customHeight="true" outlineLevel="0" collapsed="false">
      <c r="A118" s="28"/>
      <c r="B118" s="14"/>
      <c r="C118" s="21" t="s">
        <v>19</v>
      </c>
      <c r="D118" s="32"/>
      <c r="E118" s="23" t="n">
        <v>59097.13108</v>
      </c>
      <c r="F118" s="23" t="n">
        <v>58860.99234</v>
      </c>
      <c r="G118" s="23" t="n">
        <v>58860.99234</v>
      </c>
      <c r="H118" s="18" t="n">
        <f aca="false">G118/E118</f>
        <v>0.996004226674213</v>
      </c>
    </row>
    <row r="119" s="50" customFormat="true" ht="19.5" hidden="false" customHeight="true" outlineLevel="0" collapsed="false">
      <c r="A119" s="28"/>
      <c r="B119" s="14"/>
      <c r="C119" s="49" t="s">
        <v>20</v>
      </c>
      <c r="D119" s="16"/>
      <c r="E119" s="20" t="n">
        <v>9719.16641</v>
      </c>
      <c r="F119" s="20" t="n">
        <v>9719.16641</v>
      </c>
      <c r="G119" s="20" t="n">
        <v>9719.16641</v>
      </c>
      <c r="H119" s="18"/>
    </row>
    <row r="120" s="50" customFormat="true" ht="19.5" hidden="false" customHeight="true" outlineLevel="0" collapsed="false">
      <c r="A120" s="28"/>
      <c r="B120" s="14"/>
      <c r="C120" s="49" t="s">
        <v>23</v>
      </c>
      <c r="D120" s="16"/>
      <c r="E120" s="20" t="n">
        <v>13595.88</v>
      </c>
      <c r="F120" s="20" t="n">
        <v>13595.88</v>
      </c>
      <c r="G120" s="20" t="n">
        <v>13595.88</v>
      </c>
      <c r="H120" s="18"/>
    </row>
    <row r="121" s="50" customFormat="true" ht="19.5" hidden="false" customHeight="true" outlineLevel="0" collapsed="false">
      <c r="A121" s="28" t="n">
        <v>27</v>
      </c>
      <c r="B121" s="29" t="s">
        <v>78</v>
      </c>
      <c r="C121" s="15" t="s">
        <v>74</v>
      </c>
      <c r="D121" s="16"/>
      <c r="E121" s="17" t="n">
        <f aca="false">SUM(E122:E123)</f>
        <v>2500</v>
      </c>
      <c r="F121" s="17" t="n">
        <f aca="false">SUM(F122:F123)</f>
        <v>2500</v>
      </c>
      <c r="G121" s="17" t="n">
        <f aca="false">SUM(G122:G123)</f>
        <v>2500</v>
      </c>
      <c r="H121" s="18"/>
    </row>
    <row r="122" s="50" customFormat="true" ht="19.5" hidden="false" customHeight="true" outlineLevel="0" collapsed="false">
      <c r="A122" s="28"/>
      <c r="B122" s="29"/>
      <c r="C122" s="15" t="s">
        <v>69</v>
      </c>
      <c r="D122" s="16"/>
      <c r="E122" s="17" t="n">
        <v>0</v>
      </c>
      <c r="F122" s="17" t="n">
        <v>0</v>
      </c>
      <c r="G122" s="17" t="n">
        <v>0</v>
      </c>
      <c r="H122" s="18"/>
    </row>
    <row r="123" s="50" customFormat="true" ht="19.5" hidden="false" customHeight="true" outlineLevel="0" collapsed="false">
      <c r="A123" s="28"/>
      <c r="B123" s="29"/>
      <c r="C123" s="21" t="s">
        <v>19</v>
      </c>
      <c r="D123" s="32"/>
      <c r="E123" s="41" t="n">
        <v>2500</v>
      </c>
      <c r="F123" s="41" t="n">
        <v>2500</v>
      </c>
      <c r="G123" s="41" t="n">
        <v>2500</v>
      </c>
      <c r="H123" s="18" t="n">
        <v>1</v>
      </c>
    </row>
    <row r="124" customFormat="false" ht="44.75" hidden="false" customHeight="true" outlineLevel="0" collapsed="false">
      <c r="A124" s="53" t="s">
        <v>79</v>
      </c>
      <c r="B124" s="53"/>
      <c r="C124" s="53"/>
      <c r="D124" s="53"/>
      <c r="E124" s="53"/>
      <c r="F124" s="53"/>
      <c r="G124" s="53"/>
      <c r="H124" s="53"/>
      <c r="I124" s="3"/>
    </row>
    <row r="125" customFormat="false" ht="15" hidden="false" customHeight="false" outlineLevel="0" collapsed="false">
      <c r="A125" s="2"/>
      <c r="D125" s="54"/>
      <c r="E125" s="54"/>
      <c r="F125" s="54"/>
      <c r="G125" s="54"/>
    </row>
    <row r="126" customFormat="false" ht="15" hidden="false" customHeight="false" outlineLevel="0" collapsed="false">
      <c r="A126" s="2"/>
      <c r="D126" s="54"/>
      <c r="E126" s="54"/>
      <c r="F126" s="54"/>
      <c r="G126" s="54"/>
      <c r="H126" s="55"/>
    </row>
    <row r="127" customFormat="false" ht="15" hidden="true" customHeight="false" outlineLevel="0" collapsed="false">
      <c r="A127" s="2"/>
      <c r="C127" s="2" t="s">
        <v>80</v>
      </c>
      <c r="D127" s="56"/>
      <c r="E127" s="56" t="n">
        <f aca="false">E6+E11+E15+E20+E23+E27+E30+E35+E41+E46+E52+E60+E64+E68+E72+E75+E79+E82+E87+E93+E96+362817.67+E105+E109+E113</f>
        <v>119507410.558937</v>
      </c>
      <c r="F127" s="56"/>
      <c r="G127" s="56"/>
    </row>
    <row r="128" customFormat="false" ht="15" hidden="true" customHeight="false" outlineLevel="0" collapsed="false">
      <c r="A128" s="2"/>
      <c r="C128" s="57" t="s">
        <v>81</v>
      </c>
      <c r="D128" s="57"/>
      <c r="E128" s="57" t="e">
        <f aca="false">E7+E12+E16+#REF!+E28+E31+E36+E42+E47+E53+E61+E65+E73+E76+E80+E83+E88+E94+E97+E106+E114+E110+E69+E24</f>
        <v>#REF!</v>
      </c>
      <c r="F128" s="57"/>
      <c r="G128" s="57"/>
    </row>
    <row r="129" customFormat="false" ht="15" hidden="true" customHeight="false" outlineLevel="0" collapsed="false">
      <c r="A129" s="2"/>
      <c r="C129" s="58" t="s">
        <v>82</v>
      </c>
      <c r="D129" s="57"/>
      <c r="E129" s="57" t="e">
        <f aca="false">E8+E10+E13+E17+E22+E29+E32+E37+E43+E48+E54+E62+E67+E74+E77+E81+E85+E89+E95+E98+#REF!+E107+E115+E111+E70+E25+E118+E123</f>
        <v>#REF!</v>
      </c>
      <c r="F129" s="57" t="e">
        <f aca="false">F8+F10+F13+F17+F22+F29+F32+F37+F43+F48+F54+F62+F67+F74+F77+F81+F85+F89+F95+F98+#REF!+F107+F115+F111+F70+F25</f>
        <v>#REF!</v>
      </c>
      <c r="G129" s="57" t="e">
        <f aca="false">G8+G10+G13+G17+G22+G29+G32+G37+G43+G48+G54+G62+G67+G74+G77+G81+G85+G89+G95+G98+#REF!+G107+G115+G111+G70+G25</f>
        <v>#REF!</v>
      </c>
      <c r="H129" s="2" t="e">
        <f aca="false">G129/E129*100</f>
        <v>#REF!</v>
      </c>
    </row>
    <row r="130" customFormat="false" ht="15" hidden="true" customHeight="false" outlineLevel="0" collapsed="false">
      <c r="A130" s="2"/>
      <c r="B130" s="2"/>
      <c r="E130" s="2"/>
    </row>
    <row r="131" customFormat="false" ht="15" hidden="true" customHeight="false" outlineLevel="0" collapsed="false">
      <c r="A131" s="2"/>
      <c r="B131" s="2"/>
      <c r="E131" s="54"/>
    </row>
    <row r="132" customFormat="false" ht="15" hidden="true" customHeight="false" outlineLevel="0" collapsed="false">
      <c r="A132" s="2"/>
      <c r="B132" s="2"/>
      <c r="E132" s="2"/>
    </row>
    <row r="133" customFormat="false" ht="15" hidden="false" customHeight="false" outlineLevel="0" collapsed="false">
      <c r="A133" s="2"/>
      <c r="B133" s="2"/>
      <c r="E133" s="2"/>
    </row>
    <row r="134" customFormat="false" ht="15" hidden="false" customHeight="false" outlineLevel="0" collapsed="false">
      <c r="A134" s="2"/>
      <c r="E134" s="2"/>
    </row>
    <row r="135" customFormat="false" ht="15" hidden="false" customHeight="false" outlineLevel="0" collapsed="false">
      <c r="A135" s="2"/>
      <c r="E135" s="2"/>
    </row>
    <row r="136" customFormat="false" ht="15" hidden="true" customHeight="false" outlineLevel="0" collapsed="false">
      <c r="B136" s="59" t="s">
        <v>83</v>
      </c>
      <c r="C136" s="60"/>
      <c r="D136" s="60"/>
      <c r="E136" s="61" t="n">
        <f aca="false">E7+E12+E16+E24+E28+E31+E36+E42+E47+E53+E61+E65+E69+E73+E76+E80+E83+E88+E94+E97+E106+E110+E114+E117+E122</f>
        <v>19731256.20038</v>
      </c>
      <c r="F136" s="61" t="n">
        <f aca="false">F7+F12+F16+F24+F28+F31+F36+F42+F47+F53+F61+F65+F69+F73+F76+F80+F83+F88+F94+F97+F106+F110+F114+F117+F122</f>
        <v>19365273.34079</v>
      </c>
      <c r="G136" s="61" t="n">
        <f aca="false">G7+G12+G16+G24+G28+G31+G36+G42+G47+G53+G61+G65+G69+G73+G76+G80+G83+G88+G94+G97+G106+G110+G114+G117+G122</f>
        <v>19362911.90789</v>
      </c>
    </row>
    <row r="137" customFormat="false" ht="15" hidden="true" customHeight="false" outlineLevel="0" collapsed="false">
      <c r="B137" s="59" t="s">
        <v>84</v>
      </c>
      <c r="C137" s="60"/>
      <c r="D137" s="60"/>
      <c r="E137" s="61" t="e">
        <f aca="false">E8+E13+E17+E22+E25+E29+E32+E37+E43+E48+E54+E62+E66+E70+E74+E77+E81+E84+E89+E95+E98+#REF!+E107+E111+E115+E118+E123+E10</f>
        <v>#REF!</v>
      </c>
      <c r="F137" s="61" t="e">
        <f aca="false">F8+F13+F17+F22+F25+F29+F32+F37+F43+F48+F54+F62+F66+F70+F74+F77+F81+F84+F89+F95+F98+#REF!+F107+F111+F115+F118+F123+F10</f>
        <v>#REF!</v>
      </c>
      <c r="G137" s="61" t="e">
        <f aca="false">G8+G13+G17+G22+G25+G29+G32+G37+G43+G48+G54+G62+G66+G70+G74+G77+G81+G84+G89+G95+G98+#REF!+G107+G111+G115+G118+G123+G10</f>
        <v>#REF!</v>
      </c>
      <c r="H137" s="2" t="e">
        <f aca="false">G137/E137*100</f>
        <v>#REF!</v>
      </c>
    </row>
    <row r="138" customFormat="false" ht="60" hidden="true" customHeight="false" outlineLevel="0" collapsed="false">
      <c r="B138" s="59" t="s">
        <v>85</v>
      </c>
      <c r="C138" s="60"/>
      <c r="D138" s="62"/>
      <c r="E138" s="63" t="n">
        <f aca="false">E10</f>
        <v>2629028.7</v>
      </c>
      <c r="F138" s="63" t="n">
        <f aca="false">F10</f>
        <v>2629028.7</v>
      </c>
      <c r="G138" s="63" t="n">
        <f aca="false">G10</f>
        <v>2629028.7</v>
      </c>
      <c r="H138" s="64"/>
    </row>
    <row r="139" customFormat="false" ht="30" hidden="true" customHeight="false" outlineLevel="0" collapsed="false">
      <c r="B139" s="59" t="s">
        <v>86</v>
      </c>
      <c r="C139" s="60"/>
      <c r="D139" s="60"/>
      <c r="E139" s="61" t="n">
        <f aca="false">E38</f>
        <v>4859832.68316</v>
      </c>
      <c r="F139" s="61" t="n">
        <f aca="false">F38</f>
        <v>4859832.68316</v>
      </c>
      <c r="G139" s="61" t="n">
        <f aca="false">G38</f>
        <v>4859832.68316</v>
      </c>
    </row>
    <row r="140" customFormat="false" ht="30" hidden="true" customHeight="false" outlineLevel="0" collapsed="false">
      <c r="B140" s="59" t="s">
        <v>87</v>
      </c>
      <c r="C140" s="60"/>
      <c r="D140" s="60"/>
      <c r="E140" s="61" t="n">
        <v>0</v>
      </c>
      <c r="F140" s="63" t="n">
        <v>0</v>
      </c>
      <c r="G140" s="60" t="n">
        <v>0</v>
      </c>
    </row>
    <row r="141" customFormat="false" ht="30" hidden="true" customHeight="false" outlineLevel="0" collapsed="false">
      <c r="B141" s="59" t="s">
        <v>88</v>
      </c>
      <c r="C141" s="60"/>
      <c r="D141" s="60"/>
      <c r="E141" s="61" t="n">
        <f aca="false">E57+E50</f>
        <v>1032975.24549</v>
      </c>
      <c r="F141" s="61" t="n">
        <f aca="false">F57+F50</f>
        <v>601875.26518</v>
      </c>
      <c r="G141" s="61" t="n">
        <f aca="false">G57+G50</f>
        <v>601875.26518</v>
      </c>
    </row>
    <row r="142" customFormat="false" ht="15" hidden="true" customHeight="false" outlineLevel="0" collapsed="false">
      <c r="B142" s="59" t="s">
        <v>74</v>
      </c>
      <c r="C142" s="60"/>
      <c r="D142" s="60"/>
      <c r="E142" s="65" t="e">
        <f aca="false">E136+E137+E138+E139+E140+E141</f>
        <v>#REF!</v>
      </c>
      <c r="F142" s="65" t="e">
        <f aca="false">F136+F137+F138+F139+F140+F141</f>
        <v>#REF!</v>
      </c>
      <c r="G142" s="66" t="e">
        <f aca="false">G136+G137+G138+G139+G140+G141</f>
        <v>#REF!</v>
      </c>
    </row>
    <row r="143" customFormat="false" ht="15" hidden="true" customHeight="false" outlineLevel="0" collapsed="false"/>
    <row r="144" customFormat="false" ht="15" hidden="true" customHeight="false" outlineLevel="0" collapsed="false"/>
    <row r="145" customFormat="false" ht="15" hidden="true" customHeight="true" outlineLevel="0" collapsed="false">
      <c r="B145" s="59" t="s">
        <v>89</v>
      </c>
      <c r="C145" s="60"/>
      <c r="D145" s="60"/>
      <c r="E145" s="67" t="n">
        <v>11376634.37021</v>
      </c>
      <c r="F145" s="68" t="n">
        <v>10774468.77238</v>
      </c>
      <c r="G145" s="2" t="s">
        <v>90</v>
      </c>
    </row>
    <row r="146" customFormat="false" ht="15" hidden="true" customHeight="false" outlineLevel="0" collapsed="false">
      <c r="B146" s="59"/>
      <c r="C146" s="60"/>
      <c r="D146" s="60"/>
      <c r="E146" s="67" t="n">
        <v>3780274.22908</v>
      </c>
      <c r="F146" s="68" t="n">
        <v>3683173.17248</v>
      </c>
      <c r="G146" s="2" t="s">
        <v>91</v>
      </c>
    </row>
    <row r="147" customFormat="false" ht="15" hidden="true" customHeight="true" outlineLevel="0" collapsed="false">
      <c r="B147" s="59" t="s">
        <v>92</v>
      </c>
      <c r="C147" s="60"/>
      <c r="D147" s="60"/>
      <c r="E147" s="67" t="n">
        <v>66672945.83299</v>
      </c>
      <c r="F147" s="68" t="n">
        <v>65535891.7540299</v>
      </c>
      <c r="G147" s="2" t="s">
        <v>90</v>
      </c>
    </row>
    <row r="148" customFormat="false" ht="15" hidden="true" customHeight="false" outlineLevel="0" collapsed="false">
      <c r="B148" s="59"/>
      <c r="C148" s="60"/>
      <c r="D148" s="60"/>
      <c r="E148" s="67" t="n">
        <v>3387893.71989</v>
      </c>
      <c r="F148" s="68" t="n">
        <v>3048241.29087</v>
      </c>
      <c r="G148" s="2" t="s">
        <v>91</v>
      </c>
    </row>
    <row r="149" customFormat="false" ht="45" hidden="true" customHeight="false" outlineLevel="0" collapsed="false">
      <c r="B149" s="59" t="s">
        <v>93</v>
      </c>
      <c r="C149" s="60"/>
      <c r="D149" s="60"/>
      <c r="E149" s="67" t="n">
        <v>8227206.0572</v>
      </c>
      <c r="F149" s="68" t="n">
        <v>8162087.86607</v>
      </c>
      <c r="G149" s="2" t="s">
        <v>90</v>
      </c>
    </row>
    <row r="150" customFormat="false" ht="30" hidden="true" customHeight="false" outlineLevel="0" collapsed="false">
      <c r="B150" s="59" t="s">
        <v>94</v>
      </c>
      <c r="C150" s="60"/>
      <c r="D150" s="60"/>
      <c r="E150" s="67"/>
      <c r="F150" s="67"/>
      <c r="G150" s="2" t="s">
        <v>91</v>
      </c>
    </row>
    <row r="151" customFormat="false" ht="30" hidden="true" customHeight="false" outlineLevel="0" collapsed="false">
      <c r="B151" s="59" t="s">
        <v>95</v>
      </c>
      <c r="C151" s="60"/>
      <c r="D151" s="60"/>
      <c r="E151" s="67" t="n">
        <v>497113.13904</v>
      </c>
      <c r="F151" s="68" t="n">
        <v>459638.71903</v>
      </c>
      <c r="G151" s="2" t="s">
        <v>91</v>
      </c>
    </row>
    <row r="152" customFormat="false" ht="15" hidden="true" customHeight="false" outlineLevel="0" collapsed="false">
      <c r="B152" s="1" t="s">
        <v>96</v>
      </c>
      <c r="E152" s="69" t="n">
        <f aca="false">SUM(E145:E151)</f>
        <v>93942067.34841</v>
      </c>
      <c r="F152" s="69" t="n">
        <f aca="false">SUM(F145:F151)</f>
        <v>91663501.5748599</v>
      </c>
    </row>
    <row r="153" customFormat="false" ht="15" hidden="true" customHeight="false" outlineLevel="0" collapsed="false">
      <c r="B153" s="1" t="s">
        <v>97</v>
      </c>
      <c r="E153" s="69" t="n">
        <v>2581555.54018</v>
      </c>
      <c r="F153" s="70" t="n">
        <v>2512819.47387</v>
      </c>
    </row>
    <row r="154" customFormat="false" ht="15" hidden="true" customHeight="false" outlineLevel="0" collapsed="false">
      <c r="B154" s="1" t="s">
        <v>98</v>
      </c>
      <c r="E154" s="69" t="n">
        <f aca="false">E152+E153</f>
        <v>96523622.88859</v>
      </c>
      <c r="F154" s="69" t="n">
        <f aca="false">F152+F153</f>
        <v>94176321.0487299</v>
      </c>
    </row>
    <row r="156" customFormat="false" ht="15" hidden="false" customHeight="false" outlineLevel="0" collapsed="false">
      <c r="E156" s="27"/>
    </row>
    <row r="161" customFormat="false" ht="15" hidden="false" customHeight="false" outlineLevel="0" collapsed="false">
      <c r="B161" s="71"/>
    </row>
    <row r="174" customFormat="false" ht="15" hidden="false" customHeight="false" outlineLevel="0" collapsed="false">
      <c r="C174" s="72"/>
    </row>
  </sheetData>
  <mergeCells count="64">
    <mergeCell ref="G1:H1"/>
    <mergeCell ref="A2:H2"/>
    <mergeCell ref="A3:A4"/>
    <mergeCell ref="B3:B4"/>
    <mergeCell ref="C3:C4"/>
    <mergeCell ref="D3:G3"/>
    <mergeCell ref="A6:A10"/>
    <mergeCell ref="B6:B10"/>
    <mergeCell ref="A11:A14"/>
    <mergeCell ref="B11:B14"/>
    <mergeCell ref="A15:A19"/>
    <mergeCell ref="B15:B19"/>
    <mergeCell ref="I18:I19"/>
    <mergeCell ref="A20:A22"/>
    <mergeCell ref="B20:B22"/>
    <mergeCell ref="A23:A26"/>
    <mergeCell ref="B23:B26"/>
    <mergeCell ref="A27:A29"/>
    <mergeCell ref="B27:B29"/>
    <mergeCell ref="A30:A34"/>
    <mergeCell ref="B30:B34"/>
    <mergeCell ref="A35:A40"/>
    <mergeCell ref="B35:B40"/>
    <mergeCell ref="A41:A45"/>
    <mergeCell ref="B41:B45"/>
    <mergeCell ref="A46:A51"/>
    <mergeCell ref="B46:B51"/>
    <mergeCell ref="A52:A59"/>
    <mergeCell ref="B52:B59"/>
    <mergeCell ref="A60:A63"/>
    <mergeCell ref="B60:B63"/>
    <mergeCell ref="A64:A67"/>
    <mergeCell ref="B64:B67"/>
    <mergeCell ref="A68:A71"/>
    <mergeCell ref="B68:B71"/>
    <mergeCell ref="A72:A74"/>
    <mergeCell ref="B72:B74"/>
    <mergeCell ref="A75:A78"/>
    <mergeCell ref="B75:B78"/>
    <mergeCell ref="A79:A81"/>
    <mergeCell ref="B79:B81"/>
    <mergeCell ref="A82:A86"/>
    <mergeCell ref="B82:B86"/>
    <mergeCell ref="A87:A92"/>
    <mergeCell ref="B87:B92"/>
    <mergeCell ref="A93:A95"/>
    <mergeCell ref="B93:B95"/>
    <mergeCell ref="A96:A98"/>
    <mergeCell ref="B96:B98"/>
    <mergeCell ref="A99:A104"/>
    <mergeCell ref="B99:B104"/>
    <mergeCell ref="A105:A108"/>
    <mergeCell ref="B105:B108"/>
    <mergeCell ref="A109:A112"/>
    <mergeCell ref="B109:B112"/>
    <mergeCell ref="A113:A115"/>
    <mergeCell ref="B113:B115"/>
    <mergeCell ref="A116:A120"/>
    <mergeCell ref="B116:B120"/>
    <mergeCell ref="A121:A123"/>
    <mergeCell ref="B121:B123"/>
    <mergeCell ref="A124:H124"/>
    <mergeCell ref="B145:B146"/>
    <mergeCell ref="B147:B148"/>
  </mergeCells>
  <printOptions headings="false" gridLines="false" gridLinesSet="true" horizontalCentered="false" verticalCentered="false"/>
  <pageMargins left="0.236111111111111" right="0.236111111111111" top="0.551388888888889" bottom="0.35416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74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542</TotalTime>
  <Application>LibreOffice/7.4.4.2$Linux_X86_64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2023-05-24T17:32:51Z</dcterms:modified>
  <cp:revision>32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