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150" windowWidth="11280" windowHeight="637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4" hidden="1">{#N/A,#N/A,FALSE,"Вып.доходы"}</definedName>
    <definedName name="QQQ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4">'[5]8 Инвест'!#REF!</definedName>
    <definedName name="TableHeaderYear1">'[1]8 Инвест'!#REF!</definedName>
    <definedName name="TableHeaderYear2">#REF!</definedName>
    <definedName name="TableHeaderYear3" localSheetId="4">'[5]8 Инвест'!#REF!</definedName>
    <definedName name="TableHeaderYear3">'[1]8 Инвест'!#REF!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<sst xmlns="http://schemas.openxmlformats.org/spreadsheetml/2006/main" count="1890" uniqueCount="435">
  <si>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</si>
  <si>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</si>
  <si>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</si>
  <si>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</si>
  <si>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</si>
  <si>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</si>
  <si>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</si>
  <si>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</si>
  <si>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</si>
  <si>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</si>
  <si>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</si>
  <si>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</si>
  <si>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</si>
  <si>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</si>
  <si>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</si>
  <si>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</si>
  <si>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</si>
  <si>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</si>
  <si>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</si>
  <si>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</si>
  <si>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</si>
  <si>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</si>
  <si>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</si>
  <si>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</si>
  <si>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</si>
  <si>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</si>
  <si>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</si>
  <si>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</si>
  <si>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</si>
  <si>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</si>
  <si>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</si>
  <si>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</si>
  <si>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</si>
  <si>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</si>
  <si>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</si>
  <si>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</si>
  <si>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</si>
  <si>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</si>
  <si>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</si>
  <si>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</si>
  <si>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</si>
  <si>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</si>
  <si>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</si>
  <si>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</si>
  <si>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</si>
  <si>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</si>
  <si>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</si>
  <si>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</si>
  <si>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</si>
  <si>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</si>
  <si>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</si>
  <si>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</si>
  <si>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</si>
  <si>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</si>
  <si>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</si>
  <si>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</si>
  <si>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</si>
  <si>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</si>
  <si>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</si>
  <si>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</si>
  <si>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</si>
  <si>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</si>
  <si>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</si>
  <si>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</si>
  <si>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</si>
  <si>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</si>
  <si>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</si>
  <si>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</si>
  <si>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</si>
  <si>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</si>
  <si>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</si>
  <si>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</si>
  <si>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</si>
  <si>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</si>
  <si>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</si>
  <si>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</si>
  <si>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</si>
  <si>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</si>
  <si>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</si>
  <si>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</si>
  <si>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</si>
  <si>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</si>
  <si>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</si>
  <si>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</si>
  <si>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</si>
  <si>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</si>
  <si>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</si>
  <si>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</si>
  <si>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</si>
  <si>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</si>
  <si>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</si>
  <si>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</si>
  <si>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</si>
  <si>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</si>
  <si>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</si>
  <si>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</si>
  <si>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</si>
  <si>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</si>
  <si>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</si>
  <si>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</si>
  <si>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</si>
  <si>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</si>
  <si>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</si>
  <si>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</si>
  <si>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</si>
  <si>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</si>
  <si>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</si>
  <si>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</si>
  <si>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</si>
  <si>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</si>
  <si>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</si>
  <si>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</si>
  <si>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</si>
  <si>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</si>
  <si>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</si>
  <si>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</si>
  <si>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</si>
  <si>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</si>
  <si>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</si>
  <si>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</si>
  <si>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</si>
  <si>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</si>
  <si>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</si>
  <si>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</si>
  <si>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</si>
  <si>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</si>
  <si>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</si>
  <si>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</si>
  <si>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</si>
  <si>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</si>
  <si>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</si>
  <si>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</si>
  <si>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</si>
  <si>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</si>
  <si>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</si>
  <si>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</si>
  <si>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</si>
  <si>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</si>
  <si>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</si>
  <si>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</si>
  <si>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</si>
  <si>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</si>
  <si>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</si>
  <si>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</si>
  <si>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</si>
  <si>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</si>
  <si>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</si>
  <si>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</si>
  <si>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</si>
  <si>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</si>
  <si>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</si>
  <si>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</si>
  <si>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</si>
  <si>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</si>
  <si>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</si>
  <si>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</si>
  <si>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</si>
  <si>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</si>
  <si>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</si>
  <si>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</si>
  <si>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</si>
  <si>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</si>
  <si>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</si>
  <si>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</si>
  <si>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</si>
  <si>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</si>
  <si>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</si>
  <si>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</si>
  <si>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</si>
  <si>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</si>
  <si>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</si>
  <si>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</si>
  <si>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</si>
  <si>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</si>
  <si>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</si>
  <si>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</si>
  <si>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</si>
  <si>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</si>
  <si>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</si>
  <si>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</si>
  <si>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</si>
  <si>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</si>
  <si>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</si>
  <si>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</si>
  <si>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</si>
  <si>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</si>
  <si>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</si>
  <si>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</si>
  <si>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</si>
  <si>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</si>
  <si>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</si>
  <si>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</si>
  <si>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</si>
  <si>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</si>
  <si>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</si>
  <si>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</si>
  <si>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</si>
  <si>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</si>
  <si>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</si>
  <si>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</si>
  <si>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</si>
  <si>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</si>
  <si>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</si>
  <si>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</si>
  <si>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</si>
  <si>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</si>
  <si>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</si>
  <si>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</si>
  <si>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</si>
  <si>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</si>
  <si>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</si>
  <si>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</si>
  <si>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</si>
  <si>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</si>
  <si>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</si>
  <si>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</si>
  <si>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</si>
  <si>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</si>
  <si>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</si>
  <si>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</si>
  <si>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</si>
  <si>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</si>
  <si>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</si>
  <si>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</si>
  <si>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</si>
  <si>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</si>
  <si>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</si>
  <si>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</si>
  <si>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</si>
  <si>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</si>
  <si>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</si>
  <si>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</si>
  <si>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</si>
  <si>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</si>
  <si>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</si>
  <si>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</si>
  <si>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</si>
  <si>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</si>
  <si>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</si>
  <si>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</si>
  <si>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</si>
  <si>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</si>
  <si>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</si>
  <si>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</si>
  <si>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</si>
  <si>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</si>
  <si>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</si>
  <si>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</si>
  <si>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</si>
  <si>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04 1 00 20000</t>
  </si>
  <si>
    <t>02 1 00 20000</t>
  </si>
  <si>
    <t>05 1 00 20000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</si>
  <si>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</si>
  <si>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</si>
  <si>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</si>
  <si>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</si>
  <si>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</si>
  <si>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</si>
  <si>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</si>
  <si>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</si>
  <si>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</si>
  <si>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</si>
  <si>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</si>
  <si>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</si>
  <si>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</si>
  <si>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</si>
  <si>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</si>
  <si>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</si>
  <si>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</si>
  <si>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</si>
  <si>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</si>
  <si>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</si>
  <si>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</si>
  <si>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</si>
  <si>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</si>
  <si>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</si>
  <si>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</si>
  <si>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</si>
  <si>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</si>
  <si>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</si>
  <si>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</si>
  <si>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</si>
  <si>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</si>
  <si>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</si>
  <si>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</si>
  <si>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</si>
  <si>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</si>
  <si>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</si>
  <si>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</si>
  <si>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</si>
  <si>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</si>
  <si>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</si>
  <si>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</si>
  <si>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</si>
  <si>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</si>
  <si>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</si>
  <si>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</si>
  <si>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</si>
  <si>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</si>
  <si>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</si>
  <si>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</si>
  <si>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</si>
  <si>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</si>
  <si>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</si>
  <si>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</si>
  <si>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</si>
  <si>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</si>
  <si>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</si>
  <si>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</si>
  <si>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2019 год</t>
  </si>
  <si>
    <t>Источники финансирования дефицита местного бюджета на 2019 год</t>
  </si>
  <si>
    <t>Ведомственная структура расходов местного бюджета на 2019 год</t>
  </si>
  <si>
    <t>Муниципальная программа "Реализация государственной национальной политики и укрепление гражданского единства в с. Карага на 2019 г"</t>
  </si>
  <si>
    <t>Программа "Совершенствование системы муниципального управления в сельском поселении "село Карага"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</si>
  <si>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</si>
  <si>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</si>
  <si>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</si>
  <si>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</si>
  <si>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</si>
  <si>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Муниципальная программа "Совершенствование системы управления муниципальным имуществом в МО СП с. Карага на 2019 год"</t>
  </si>
  <si>
    <t>01 1 00 40060</t>
  </si>
  <si>
    <t>1 1 01 20000</t>
  </si>
  <si>
    <t>2 02 15001 10 0000 150</t>
  </si>
  <si>
    <t>2 02 29999 10 0000 150</t>
  </si>
  <si>
    <t>2 02 35930 10 0000 150</t>
  </si>
  <si>
    <t>2 02 35118 10 0000 150</t>
  </si>
  <si>
    <t>2 02 30024 10 0000 150</t>
  </si>
  <si>
    <t>2 02 10000 00 0000 150</t>
  </si>
  <si>
    <t>2 02 02000 00 0000 150</t>
  </si>
  <si>
    <t>2 02 30000 00 0000 150</t>
  </si>
  <si>
    <t>2 02 40000 00 0000 150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</si>
  <si>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</si>
  <si>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</si>
  <si>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</si>
  <si>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</si>
  <si>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</si>
  <si>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</si>
  <si>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 xml:space="preserve"> от  27.12.2018 г. № 30</t>
  </si>
  <si>
    <t xml:space="preserve">"О бюджете СП "с.Карага" на 2019г." </t>
  </si>
  <si>
    <t xml:space="preserve">от   27.12.2018 г. № 30 </t>
  </si>
  <si>
    <t xml:space="preserve">  от  27.12.2018 г. № 30     </t>
  </si>
  <si>
    <t>"О бюджете  СП "с.Карага" на 2019 г."</t>
  </si>
  <si>
    <t xml:space="preserve">  от   27.12.2018 г. № 30                  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</si>
  <si>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</si>
  <si>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</si>
  <si>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к решению Совета депутатов сп "с.Карага"</t>
  </si>
  <si>
    <t>Приложение № 2</t>
  </si>
  <si>
    <t xml:space="preserve"> от "25 " января 2019 г. №                    </t>
  </si>
  <si>
    <t>Приложение № 4</t>
  </si>
  <si>
    <t>Социальная политика</t>
  </si>
  <si>
    <t>10</t>
  </si>
  <si>
    <t>Социальное обеспечение и иные выплаты населению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</si>
  <si>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</si>
  <si>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товаров, работ, услуг в пользу граждан в целях их социального обеспечения</t>
  </si>
  <si>
    <t>300</t>
  </si>
  <si>
    <t>8</t>
  </si>
  <si>
    <t>07 1 00 20000</t>
  </si>
  <si>
    <t>07 1 00 40060</t>
  </si>
  <si>
    <t>Муниципальная программа " Формирование современной среды в селе Карага"</t>
  </si>
  <si>
    <t>Подпрограмма 1 "Благоустройство территории села Карага"</t>
  </si>
  <si>
    <t>Основное мероприятие: "Мероприятия, направленные на благоустройство территории села Карага"</t>
  </si>
  <si>
    <t>07 1 00 00000</t>
  </si>
  <si>
    <t>07 0 00 00000</t>
  </si>
  <si>
    <t>07  00 20000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</si>
  <si>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</si>
  <si>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</si>
  <si>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Приложение № 1</t>
  </si>
  <si>
    <t>2 02 49999 10 0000 150</t>
  </si>
  <si>
    <t>Прочие межбюджетные трансферты, передаваемые бюджетам поселений  на содержание (ремонт) имущества, находящегося в муниципальной собственности</t>
  </si>
  <si>
    <t>2 02 15002 10 0000 150</t>
  </si>
  <si>
    <t>Приобретение коммунальной техники</t>
  </si>
  <si>
    <t>99 0 00 10140</t>
  </si>
  <si>
    <t>99 0 00 140</t>
  </si>
  <si>
    <t>202 49999 10 0000 150</t>
  </si>
  <si>
    <t xml:space="preserve">Иные межбюджетные трансферты </t>
  </si>
  <si>
    <t>Транспорт</t>
  </si>
  <si>
    <t xml:space="preserve"> от " 30 " сентября 2019 г. №  21                 </t>
  </si>
  <si>
    <t xml:space="preserve"> от "30 " сентября №  21                  </t>
  </si>
  <si>
    <t xml:space="preserve"> от "  30  " сентября 2019 г. №  21                  </t>
  </si>
  <si>
    <t xml:space="preserve"> от "30 " сентября 2019 г. № 21               </t>
  </si>
  <si>
    <t xml:space="preserve"> от " 22 " марта 2019 г. №   4             </t>
  </si>
  <si>
    <t>Приложение № 7</t>
  </si>
  <si>
    <t xml:space="preserve">   от   27.12.2018 г. № 30      </t>
  </si>
  <si>
    <t xml:space="preserve"> Перечень муниципальных программ на 2019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</si>
  <si>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</si>
  <si>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</si>
  <si>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</si>
  <si>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</si>
  <si>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2019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</si>
  <si>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</si>
  <si>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</si>
  <si>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</si>
  <si>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</si>
  <si>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</si>
  <si>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</si>
  <si>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</si>
  <si>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</si>
  <si>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</si>
  <si>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</si>
  <si>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</si>
  <si>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</si>
  <si>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</si>
  <si>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</si>
  <si>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</si>
  <si>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</si>
  <si>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</si>
  <si>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</si>
  <si>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</si>
  <si>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</si>
  <si>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</si>
  <si>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</si>
  <si>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</si>
  <si>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</si>
  <si>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</si>
  <si>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</si>
  <si>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</si>
  <si>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</si>
  <si>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</si>
  <si>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</si>
  <si>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</si>
  <si>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</si>
  <si>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</si>
  <si>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</si>
  <si>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</si>
  <si>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</si>
  <si>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</si>
  <si>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</si>
  <si>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</si>
  <si>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</si>
  <si>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</si>
  <si>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</si>
  <si>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0803</t>
  </si>
  <si>
    <t>Обеспечение деятельности администрации сельского поселения "село Карага"</t>
  </si>
  <si>
    <t>Муниципальная программа "Формирование современной среды в селе Карага"</t>
  </si>
  <si>
    <t>Подпрограмма "Благоустройство территории в селе Карага"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</si>
</sst>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000"/>
    <numFmt numFmtId="178" formatCode="_-* #,##0.00000_р_._-;\-* #,##0.00000_р_._-;_-* &quot;-&quot;?????_р_._-;_-@_-"/>
    <numFmt numFmtId="179" formatCode="#,##0.00000_ ;\-#,##0.00000\ 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13" applyNumberFormat="0" applyFill="0" applyAlignment="0" applyProtection="0"/>
    <xf numFmtId="0" fontId="23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2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2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 wrapText="1"/>
    </xf>
    <xf numFmtId="172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2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2" fontId="14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8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178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5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178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178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179" fontId="6" fillId="0" borderId="14" xfId="83" applyNumberFormat="1" applyFont="1" applyBorder="1" applyAlignment="1">
      <alignment horizontal="right" wrapText="1"/>
      <protection/>
    </xf>
    <xf numFmtId="178" fontId="8" fillId="0" borderId="14" xfId="83" applyNumberFormat="1" applyFont="1" applyFill="1" applyBorder="1" applyAlignment="1">
      <alignment horizontal="right" wrapText="1"/>
      <protection/>
    </xf>
    <xf numFmtId="49" fontId="14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left" vertical="center" wrapText="1" indent="2"/>
    </xf>
    <xf numFmtId="177" fontId="18" fillId="0" borderId="17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3" fontId="21" fillId="0" borderId="18" xfId="0" applyNumberFormat="1" applyFont="1" applyFill="1" applyBorder="1" applyAlignment="1">
      <alignment vertical="center"/>
    </xf>
    <xf numFmtId="173" fontId="21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2"/>
    </xf>
    <xf numFmtId="173" fontId="21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178" fontId="6" fillId="38" borderId="14" xfId="83" applyNumberFormat="1" applyFont="1" applyFill="1" applyBorder="1" applyAlignment="1">
      <alignment horizontal="right" wrapText="1"/>
      <protection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2" fontId="8" fillId="36" borderId="14" xfId="83" applyNumberFormat="1" applyFont="1" applyFill="1" applyBorder="1">
      <alignment/>
      <protection/>
    </xf>
    <xf numFmtId="49" fontId="16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2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3" fillId="36" borderId="14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/>
    </xf>
    <xf numFmtId="49" fontId="14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2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3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3" fillId="0" borderId="18" xfId="0" applyNumberFormat="1" applyFont="1" applyFill="1" applyBorder="1" applyAlignment="1">
      <alignment vertical="top" wrapText="1"/>
    </xf>
    <xf numFmtId="0" fontId="17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69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4" fillId="0" borderId="25" xfId="0" applyNumberFormat="1" applyFont="1" applyFill="1" applyBorder="1" applyAlignment="1">
      <alignment horizontal="center" vertical="center" wrapText="1"/>
    </xf>
    <xf numFmtId="172" fontId="8" fillId="36" borderId="14" xfId="83" applyNumberFormat="1" applyFont="1" applyFill="1" applyBorder="1" applyAlignment="1">
      <alignment vertical="center"/>
      <protection/>
    </xf>
    <xf numFmtId="0" fontId="2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26" fillId="0" borderId="14" xfId="83" applyFont="1" applyFill="1" applyBorder="1" applyAlignment="1">
      <alignment horizontal="center"/>
      <protection/>
    </xf>
    <xf numFmtId="0" fontId="27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77" fontId="8" fillId="0" borderId="2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77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177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3" fillId="0" borderId="27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2" fontId="8" fillId="0" borderId="14" xfId="0" applyNumberFormat="1" applyFont="1" applyBorder="1" applyAlignment="1">
      <alignment/>
    </xf>
    <xf numFmtId="49" fontId="69" fillId="0" borderId="16" xfId="0" applyNumberFormat="1" applyFont="1" applyBorder="1" applyAlignment="1">
      <alignment horizontal="justify" vertical="top" wrapText="1"/>
    </xf>
    <xf numFmtId="49" fontId="69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9" fillId="37" borderId="14" xfId="0" applyFont="1" applyFill="1" applyBorder="1" applyAlignment="1">
      <alignment vertical="center" wrapText="1"/>
    </xf>
    <xf numFmtId="49" fontId="8" fillId="36" borderId="26" xfId="83" applyNumberFormat="1" applyFont="1" applyFill="1" applyBorder="1" applyAlignment="1">
      <alignment horizontal="center" vertical="center"/>
      <protection/>
    </xf>
    <xf numFmtId="49" fontId="8" fillId="36" borderId="15" xfId="83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7" fontId="8" fillId="36" borderId="14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3" fontId="6" fillId="36" borderId="16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49" fontId="70" fillId="0" borderId="16" xfId="0" applyNumberFormat="1" applyFont="1" applyBorder="1" applyAlignment="1">
      <alignment horizontal="justify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Border="1" applyAlignment="1">
      <alignment vertical="top" wrapText="1"/>
    </xf>
    <xf numFmtId="49" fontId="8" fillId="36" borderId="14" xfId="0" applyNumberFormat="1" applyFont="1" applyFill="1" applyBorder="1" applyAlignment="1">
      <alignment horizontal="center" wrapText="1"/>
    </xf>
    <xf numFmtId="177" fontId="8" fillId="36" borderId="14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83" applyFont="1" applyAlignment="1">
      <alignment horizontal="right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69" fillId="0" borderId="26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3" fontId="6" fillId="36" borderId="26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.&#1073;&#1102;&#1076;&#1078;&#1077;&#1090;%20&#1076;&#1077;&#1082;&#1072;&#1073;&#1088;&#1100;\&#1055;&#1088;&#1080;&#1083;&#1086;&#1078;&#1077;&#1085;&#1080;&#1077;%20&#1082;%20&#1056;&#1077;&#1096;&#1077;&#1085;&#1080;&#1102;%20&#1043;&#1083;&#1072;&#1074;&#1099;%20&#8470;25%20&#1086;&#1090;%2027.12.18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187">
          <cell r="H187">
            <v>1155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366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379</v>
      </c>
      <c r="C4" s="210"/>
    </row>
    <row r="5" spans="1:3" ht="15">
      <c r="A5" s="1"/>
      <c r="B5" s="1"/>
      <c r="C5" s="2" t="s">
        <v>79</v>
      </c>
    </row>
    <row r="6" spans="1:3" ht="15">
      <c r="A6" s="1"/>
      <c r="B6" s="210" t="s">
        <v>335</v>
      </c>
      <c r="C6" s="210"/>
    </row>
    <row r="7" spans="1:3" ht="15">
      <c r="A7" s="1"/>
      <c r="B7" s="210" t="s">
        <v>336</v>
      </c>
      <c r="C7" s="210"/>
    </row>
    <row r="8" spans="1:3" ht="15">
      <c r="A8" s="1"/>
      <c r="B8" s="210" t="s">
        <v>337</v>
      </c>
      <c r="C8" s="210"/>
    </row>
    <row r="9" spans="1:3" ht="15">
      <c r="A9" s="1"/>
      <c r="B9" s="2"/>
      <c r="C9" s="2" t="s">
        <v>80</v>
      </c>
    </row>
    <row r="10" spans="1:3" ht="42" customHeight="1">
      <c r="A10" s="211" t="s">
        <v>309</v>
      </c>
      <c r="B10" s="211"/>
      <c r="C10" s="211"/>
    </row>
    <row r="11" spans="1:3" ht="15">
      <c r="A11" s="1"/>
      <c r="B11" s="1"/>
      <c r="C11" s="3" t="s">
        <v>29</v>
      </c>
    </row>
    <row r="12" spans="1:3" ht="30">
      <c r="A12" s="58" t="s">
        <v>81</v>
      </c>
      <c r="B12" s="129" t="s">
        <v>33</v>
      </c>
      <c r="C12" s="129" t="s">
        <v>82</v>
      </c>
    </row>
    <row r="13" spans="1:3" ht="15">
      <c r="A13" s="26">
        <v>1</v>
      </c>
      <c r="B13" s="36">
        <v>2</v>
      </c>
      <c r="C13" s="36">
        <v>3</v>
      </c>
    </row>
    <row r="14" spans="1:3" ht="38.25" customHeight="1">
      <c r="A14" s="6" t="s">
        <v>83</v>
      </c>
      <c r="B14" s="37" t="s">
        <v>84</v>
      </c>
      <c r="C14" s="38">
        <f>SUM(C15+C17+C19+C25+C30+C32+C34+C36+C38+C40+C28)</f>
        <v>1541.55519</v>
      </c>
    </row>
    <row r="15" spans="1:3" ht="22.5" customHeight="1">
      <c r="A15" s="6" t="s">
        <v>85</v>
      </c>
      <c r="B15" s="37" t="s">
        <v>86</v>
      </c>
      <c r="C15" s="38">
        <f>SUM(C16)</f>
        <v>120</v>
      </c>
    </row>
    <row r="16" spans="1:3" ht="59.25" customHeight="1">
      <c r="A16" s="26" t="s">
        <v>159</v>
      </c>
      <c r="B16" s="39" t="s">
        <v>160</v>
      </c>
      <c r="C16" s="40">
        <v>120</v>
      </c>
    </row>
    <row r="17" spans="1:3" ht="49.5" customHeight="1">
      <c r="A17" s="6" t="s">
        <v>87</v>
      </c>
      <c r="B17" s="37" t="s">
        <v>88</v>
      </c>
      <c r="C17" s="38">
        <f>C18</f>
        <v>672.11783</v>
      </c>
    </row>
    <row r="18" spans="1:3" ht="38.25" customHeight="1">
      <c r="A18" s="26" t="s">
        <v>89</v>
      </c>
      <c r="B18" s="39" t="s">
        <v>90</v>
      </c>
      <c r="C18" s="59">
        <f>C21+C22+C23+C24</f>
        <v>672.11783</v>
      </c>
    </row>
    <row r="19" spans="1:3" ht="33" customHeight="1" hidden="1">
      <c r="A19" s="26" t="s">
        <v>143</v>
      </c>
      <c r="B19" s="37" t="s">
        <v>91</v>
      </c>
      <c r="C19" s="38">
        <f>SUM(C20)</f>
        <v>0</v>
      </c>
    </row>
    <row r="20" spans="1:3" ht="26.25" customHeight="1" hidden="1">
      <c r="A20" s="26" t="s">
        <v>144</v>
      </c>
      <c r="B20" s="39" t="s">
        <v>92</v>
      </c>
      <c r="C20" s="40"/>
    </row>
    <row r="21" spans="1:3" ht="57" customHeight="1">
      <c r="A21" s="26" t="s">
        <v>145</v>
      </c>
      <c r="B21" s="39" t="s">
        <v>149</v>
      </c>
      <c r="C21" s="40">
        <v>243.72748</v>
      </c>
    </row>
    <row r="22" spans="1:3" ht="72" customHeight="1">
      <c r="A22" s="26" t="s">
        <v>146</v>
      </c>
      <c r="B22" s="39" t="s">
        <v>151</v>
      </c>
      <c r="C22" s="40">
        <v>1.7077</v>
      </c>
    </row>
    <row r="23" spans="1:3" ht="74.25" customHeight="1">
      <c r="A23" s="26" t="s">
        <v>147</v>
      </c>
      <c r="B23" s="39" t="s">
        <v>152</v>
      </c>
      <c r="C23" s="40">
        <v>472.00428</v>
      </c>
    </row>
    <row r="24" spans="1:3" ht="72" customHeight="1">
      <c r="A24" s="26" t="s">
        <v>148</v>
      </c>
      <c r="B24" s="39" t="s">
        <v>150</v>
      </c>
      <c r="C24" s="40">
        <v>-45.32163</v>
      </c>
    </row>
    <row r="25" spans="1:3" ht="18.75" customHeight="1">
      <c r="A25" s="6" t="s">
        <v>93</v>
      </c>
      <c r="B25" s="37" t="s">
        <v>94</v>
      </c>
      <c r="C25" s="38">
        <f>SUM(C26:C27)</f>
        <v>35</v>
      </c>
    </row>
    <row r="26" spans="1:3" ht="21" customHeight="1">
      <c r="A26" s="26" t="s">
        <v>95</v>
      </c>
      <c r="B26" s="41" t="s">
        <v>96</v>
      </c>
      <c r="C26" s="40">
        <v>15</v>
      </c>
    </row>
    <row r="27" spans="1:3" ht="20.25" customHeight="1">
      <c r="A27" s="26" t="s">
        <v>162</v>
      </c>
      <c r="B27" s="41" t="s">
        <v>97</v>
      </c>
      <c r="C27" s="40">
        <v>20</v>
      </c>
    </row>
    <row r="28" spans="1:3" ht="20.25" customHeight="1">
      <c r="A28" s="6" t="s">
        <v>130</v>
      </c>
      <c r="B28" s="49" t="s">
        <v>131</v>
      </c>
      <c r="C28" s="38">
        <f>C29</f>
        <v>30</v>
      </c>
    </row>
    <row r="29" spans="1:3" ht="84.75" customHeight="1">
      <c r="A29" s="24" t="s">
        <v>167</v>
      </c>
      <c r="B29" s="34" t="s">
        <v>132</v>
      </c>
      <c r="C29" s="40">
        <v>30</v>
      </c>
    </row>
    <row r="30" spans="1:3" ht="31.5" customHeight="1" hidden="1">
      <c r="A30" s="6" t="s">
        <v>98</v>
      </c>
      <c r="B30" s="42" t="s">
        <v>99</v>
      </c>
      <c r="C30" s="38">
        <f>C31</f>
        <v>0</v>
      </c>
    </row>
    <row r="31" spans="1:3" ht="22.5" customHeight="1" hidden="1">
      <c r="A31" s="26" t="s">
        <v>100</v>
      </c>
      <c r="B31" s="41" t="s">
        <v>94</v>
      </c>
      <c r="C31" s="40">
        <v>0</v>
      </c>
    </row>
    <row r="32" spans="1:3" ht="33.75" customHeight="1">
      <c r="A32" s="43" t="s">
        <v>101</v>
      </c>
      <c r="B32" s="42" t="s">
        <v>102</v>
      </c>
      <c r="C32" s="38">
        <f>SUM(C33)</f>
        <v>682.43736</v>
      </c>
    </row>
    <row r="33" spans="1:3" ht="92.25" customHeight="1">
      <c r="A33" s="26" t="s">
        <v>103</v>
      </c>
      <c r="B33" s="41" t="s">
        <v>104</v>
      </c>
      <c r="C33" s="40">
        <f>245.4336+437.00376</f>
        <v>682.43736</v>
      </c>
    </row>
    <row r="34" spans="1:3" ht="47.25" customHeight="1" hidden="1">
      <c r="A34" s="6" t="s">
        <v>105</v>
      </c>
      <c r="B34" s="44" t="s">
        <v>106</v>
      </c>
      <c r="C34" s="38">
        <f>C35</f>
        <v>0</v>
      </c>
    </row>
    <row r="35" spans="1:3" ht="28.5" customHeight="1" hidden="1">
      <c r="A35" s="26" t="s">
        <v>107</v>
      </c>
      <c r="B35" s="27" t="s">
        <v>108</v>
      </c>
      <c r="C35" s="40"/>
    </row>
    <row r="36" spans="1:3" ht="33" customHeight="1" hidden="1">
      <c r="A36" s="6" t="s">
        <v>109</v>
      </c>
      <c r="B36" s="44" t="s">
        <v>110</v>
      </c>
      <c r="C36" s="38">
        <f>SUM(C37)</f>
        <v>0</v>
      </c>
    </row>
    <row r="37" spans="1:3" ht="47.25" customHeight="1" hidden="1">
      <c r="A37" s="143" t="s">
        <v>111</v>
      </c>
      <c r="B37" s="27" t="s">
        <v>112</v>
      </c>
      <c r="C37" s="40">
        <v>0</v>
      </c>
    </row>
    <row r="38" spans="1:3" ht="25.5" customHeight="1">
      <c r="A38" s="43" t="s">
        <v>113</v>
      </c>
      <c r="B38" s="42" t="s">
        <v>114</v>
      </c>
      <c r="C38" s="38">
        <f>SUM(C39)</f>
        <v>2</v>
      </c>
    </row>
    <row r="39" spans="1:3" ht="33.75" customHeight="1">
      <c r="A39" s="144" t="s">
        <v>115</v>
      </c>
      <c r="B39" s="39" t="s">
        <v>116</v>
      </c>
      <c r="C39" s="40">
        <v>2</v>
      </c>
    </row>
    <row r="40" spans="1:3" ht="24" customHeight="1" hidden="1">
      <c r="A40" s="6" t="s">
        <v>117</v>
      </c>
      <c r="B40" s="42" t="s">
        <v>118</v>
      </c>
      <c r="C40" s="38">
        <f>SUM(C41)</f>
        <v>0</v>
      </c>
    </row>
    <row r="41" spans="1:3" ht="25.5" customHeight="1" hidden="1">
      <c r="A41" s="26" t="s">
        <v>119</v>
      </c>
      <c r="B41" s="45" t="s">
        <v>118</v>
      </c>
      <c r="C41" s="90"/>
    </row>
    <row r="42" spans="1:3" ht="30" customHeight="1">
      <c r="A42" s="6" t="s">
        <v>120</v>
      </c>
      <c r="B42" s="42" t="s">
        <v>121</v>
      </c>
      <c r="C42" s="38">
        <f>SUM(C43)</f>
        <v>54328.662000000004</v>
      </c>
    </row>
    <row r="43" spans="1:3" ht="33.75" customHeight="1">
      <c r="A43" s="6" t="s">
        <v>122</v>
      </c>
      <c r="B43" s="42" t="s">
        <v>123</v>
      </c>
      <c r="C43" s="38">
        <f>SUM(C44+C46+C52+C57+C49)</f>
        <v>54328.662000000004</v>
      </c>
    </row>
    <row r="44" spans="1:3" ht="23.25" customHeight="1">
      <c r="A44" s="6" t="s">
        <v>327</v>
      </c>
      <c r="B44" s="44" t="s">
        <v>124</v>
      </c>
      <c r="C44" s="38">
        <f>C48+C45</f>
        <v>41027</v>
      </c>
    </row>
    <row r="45" spans="1:3" ht="30" customHeight="1">
      <c r="A45" s="26" t="s">
        <v>322</v>
      </c>
      <c r="B45" s="27" t="s">
        <v>306</v>
      </c>
      <c r="C45" s="40">
        <v>32597</v>
      </c>
    </row>
    <row r="46" spans="1:3" ht="30" customHeight="1" hidden="1">
      <c r="A46" s="26" t="s">
        <v>140</v>
      </c>
      <c r="B46" s="27" t="s">
        <v>125</v>
      </c>
      <c r="C46" s="38">
        <f>SUM(C47:C47)</f>
        <v>0</v>
      </c>
    </row>
    <row r="47" spans="1:3" ht="48.75" customHeight="1" hidden="1">
      <c r="A47" s="26" t="s">
        <v>141</v>
      </c>
      <c r="B47" s="27" t="s">
        <v>125</v>
      </c>
      <c r="C47" s="47">
        <v>0</v>
      </c>
    </row>
    <row r="48" spans="1:3" ht="32.25" customHeight="1">
      <c r="A48" s="26" t="s">
        <v>369</v>
      </c>
      <c r="B48" s="27" t="s">
        <v>142</v>
      </c>
      <c r="C48" s="47">
        <f>2857+5350+223</f>
        <v>8430</v>
      </c>
    </row>
    <row r="49" spans="1:3" ht="32.25" customHeight="1">
      <c r="A49" s="6" t="s">
        <v>328</v>
      </c>
      <c r="B49" s="44" t="s">
        <v>153</v>
      </c>
      <c r="C49" s="60">
        <f>C50+C51</f>
        <v>1130.427</v>
      </c>
    </row>
    <row r="50" spans="1:3" ht="47.25" customHeight="1" hidden="1">
      <c r="A50" s="26" t="s">
        <v>154</v>
      </c>
      <c r="B50" s="27" t="s">
        <v>158</v>
      </c>
      <c r="C50" s="47"/>
    </row>
    <row r="51" spans="1:3" ht="73.5" customHeight="1">
      <c r="A51" s="26" t="s">
        <v>323</v>
      </c>
      <c r="B51" s="27" t="s">
        <v>155</v>
      </c>
      <c r="C51" s="47">
        <f>1000.601+129.826</f>
        <v>1130.427</v>
      </c>
    </row>
    <row r="52" spans="1:3" ht="26.25" customHeight="1">
      <c r="A52" s="6" t="s">
        <v>329</v>
      </c>
      <c r="B52" s="44" t="s">
        <v>126</v>
      </c>
      <c r="C52" s="38">
        <f>SUM(C53:C56)</f>
        <v>225.10000000000002</v>
      </c>
    </row>
    <row r="53" spans="1:3" ht="31.5" customHeight="1" hidden="1">
      <c r="A53" s="145" t="s">
        <v>133</v>
      </c>
      <c r="B53" s="50" t="s">
        <v>134</v>
      </c>
      <c r="C53" s="40"/>
    </row>
    <row r="54" spans="1:3" ht="46.5" customHeight="1">
      <c r="A54" s="145" t="s">
        <v>325</v>
      </c>
      <c r="B54" s="56" t="s">
        <v>166</v>
      </c>
      <c r="C54" s="40">
        <v>193.9</v>
      </c>
    </row>
    <row r="55" spans="1:3" ht="32.25" customHeight="1">
      <c r="A55" s="170" t="s">
        <v>324</v>
      </c>
      <c r="B55" s="62" t="s">
        <v>134</v>
      </c>
      <c r="C55" s="40">
        <v>9.9</v>
      </c>
    </row>
    <row r="56" spans="1:3" ht="39.75" customHeight="1">
      <c r="A56" s="145" t="s">
        <v>326</v>
      </c>
      <c r="B56" s="56" t="s">
        <v>165</v>
      </c>
      <c r="C56" s="40">
        <v>21.3</v>
      </c>
    </row>
    <row r="57" spans="1:3" ht="21.75" customHeight="1">
      <c r="A57" s="6" t="s">
        <v>330</v>
      </c>
      <c r="B57" s="42" t="s">
        <v>127</v>
      </c>
      <c r="C57" s="38">
        <f>SUM(C58:C61)</f>
        <v>11946.135</v>
      </c>
    </row>
    <row r="58" spans="1:3" ht="78.75" customHeight="1">
      <c r="A58" s="129" t="s">
        <v>343</v>
      </c>
      <c r="B58" s="140" t="s">
        <v>344</v>
      </c>
      <c r="C58" s="40">
        <v>14.5</v>
      </c>
    </row>
    <row r="59" spans="1:3" ht="61.5" customHeight="1" hidden="1">
      <c r="A59" s="51" t="s">
        <v>128</v>
      </c>
      <c r="B59" s="48" t="s">
        <v>135</v>
      </c>
      <c r="C59" s="40"/>
    </row>
    <row r="60" spans="1:3" ht="45" customHeight="1">
      <c r="A60" s="26" t="s">
        <v>367</v>
      </c>
      <c r="B60" s="48" t="s">
        <v>368</v>
      </c>
      <c r="C60" s="40">
        <v>598.295</v>
      </c>
    </row>
    <row r="61" spans="1:3" ht="45" customHeight="1">
      <c r="A61" s="26" t="s">
        <v>373</v>
      </c>
      <c r="B61" s="48" t="s">
        <v>374</v>
      </c>
      <c r="C61" s="40">
        <v>11333.34</v>
      </c>
    </row>
    <row r="62" spans="1:3" ht="19.5" customHeight="1">
      <c r="A62" s="6"/>
      <c r="B62" s="46" t="s">
        <v>129</v>
      </c>
      <c r="C62" s="38">
        <f>SUM(C14+C42)</f>
        <v>55870.21719</v>
      </c>
    </row>
    <row r="66" ht="12.75">
      <c r="C66" s="52"/>
    </row>
  </sheetData>
  <sheetProtection/>
  <mergeCells count="7">
    <mergeCell ref="B6:C6"/>
    <mergeCell ref="B7:C7"/>
    <mergeCell ref="B8:C8"/>
    <mergeCell ref="A10:C10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2">
      <selection activeCell="B43" sqref="B43"/>
    </sheetView>
  </sheetViews>
  <sheetFormatPr defaultColWidth="9.00390625" defaultRowHeight="12.75"/>
  <cols>
    <col min="1" max="1" width="28.875" style="63" customWidth="1"/>
    <col min="2" max="2" width="92.375" style="65" customWidth="1"/>
    <col min="3" max="3" width="19.125" style="63" customWidth="1"/>
    <col min="4" max="4" width="15.25390625" style="63" customWidth="1"/>
    <col min="5" max="5" width="16.875" style="63" bestFit="1" customWidth="1"/>
    <col min="6" max="16384" width="9.125" style="63" customWidth="1"/>
  </cols>
  <sheetData>
    <row r="1" spans="2:3" ht="15">
      <c r="B1" s="1"/>
      <c r="C1" s="2" t="s">
        <v>346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378</v>
      </c>
      <c r="C4" s="210"/>
    </row>
    <row r="5" spans="1:3" ht="15">
      <c r="A5" s="141"/>
      <c r="B5" s="217" t="s">
        <v>188</v>
      </c>
      <c r="C5" s="217"/>
    </row>
    <row r="6" spans="1:8" ht="15">
      <c r="A6" s="141"/>
      <c r="B6" s="217" t="s">
        <v>335</v>
      </c>
      <c r="C6" s="217"/>
      <c r="D6" s="64"/>
      <c r="G6" s="1"/>
      <c r="H6" s="2"/>
    </row>
    <row r="7" spans="1:8" ht="15">
      <c r="A7" s="141"/>
      <c r="B7" s="217" t="s">
        <v>338</v>
      </c>
      <c r="C7" s="217"/>
      <c r="D7" s="64"/>
      <c r="G7" s="210"/>
      <c r="H7" s="210"/>
    </row>
    <row r="8" spans="1:8" ht="15">
      <c r="A8" s="141"/>
      <c r="B8" s="217" t="s">
        <v>339</v>
      </c>
      <c r="C8" s="217"/>
      <c r="D8" s="64"/>
      <c r="G8" s="210"/>
      <c r="H8" s="210"/>
    </row>
    <row r="9" spans="1:8" ht="15" hidden="1">
      <c r="A9" s="141"/>
      <c r="B9" s="142"/>
      <c r="C9" s="142" t="s">
        <v>189</v>
      </c>
      <c r="G9" s="210" t="s">
        <v>347</v>
      </c>
      <c r="H9" s="210"/>
    </row>
    <row r="10" spans="1:3" ht="18.75" customHeight="1" hidden="1">
      <c r="A10" s="89"/>
      <c r="B10" s="212" t="s">
        <v>190</v>
      </c>
      <c r="C10" s="212"/>
    </row>
    <row r="11" spans="1:3" ht="15" hidden="1">
      <c r="A11" s="141"/>
      <c r="B11" s="142"/>
      <c r="C11" s="139" t="s">
        <v>191</v>
      </c>
    </row>
    <row r="12" spans="1:3" ht="15">
      <c r="A12" s="141"/>
      <c r="B12" s="142"/>
      <c r="C12" s="139"/>
    </row>
    <row r="13" spans="1:3" ht="14.25">
      <c r="A13" s="146" t="s">
        <v>310</v>
      </c>
      <c r="B13" s="146"/>
      <c r="C13" s="146"/>
    </row>
    <row r="14" spans="1:3" ht="15">
      <c r="A14" s="141"/>
      <c r="B14" s="147"/>
      <c r="C14" s="148" t="s">
        <v>187</v>
      </c>
    </row>
    <row r="15" spans="1:8" s="68" customFormat="1" ht="30">
      <c r="A15" s="149" t="s">
        <v>81</v>
      </c>
      <c r="B15" s="149" t="s">
        <v>33</v>
      </c>
      <c r="C15" s="150" t="s">
        <v>82</v>
      </c>
      <c r="D15" s="213">
        <v>757.10209</v>
      </c>
      <c r="E15" s="214"/>
      <c r="F15" s="214"/>
      <c r="G15" s="214"/>
      <c r="H15" s="214"/>
    </row>
    <row r="16" spans="1:8" s="68" customFormat="1" ht="15.75">
      <c r="A16" s="151">
        <v>1</v>
      </c>
      <c r="B16" s="152">
        <v>2</v>
      </c>
      <c r="C16" s="151">
        <v>3</v>
      </c>
      <c r="D16" s="66"/>
      <c r="E16" s="67"/>
      <c r="F16" s="67"/>
      <c r="G16" s="67"/>
      <c r="H16" s="67"/>
    </row>
    <row r="17" spans="1:8" s="68" customFormat="1" ht="24" customHeight="1">
      <c r="A17" s="153"/>
      <c r="B17" s="154" t="s">
        <v>192</v>
      </c>
      <c r="C17" s="155">
        <f>C18+C23+C28+C37</f>
        <v>2838.3351600000024</v>
      </c>
      <c r="D17" s="66"/>
      <c r="E17" s="67"/>
      <c r="F17" s="67" t="s">
        <v>193</v>
      </c>
      <c r="G17" s="67"/>
      <c r="H17" s="67"/>
    </row>
    <row r="18" spans="1:5" s="71" customFormat="1" ht="15" hidden="1">
      <c r="A18" s="156" t="s">
        <v>194</v>
      </c>
      <c r="B18" s="157" t="s">
        <v>195</v>
      </c>
      <c r="C18" s="158">
        <f>C19-C21</f>
        <v>0</v>
      </c>
      <c r="D18" s="215" t="s">
        <v>69</v>
      </c>
      <c r="E18" s="216"/>
    </row>
    <row r="19" spans="1:5" s="71" customFormat="1" ht="15" hidden="1">
      <c r="A19" s="156" t="s">
        <v>196</v>
      </c>
      <c r="B19" s="159" t="s">
        <v>197</v>
      </c>
      <c r="C19" s="158">
        <f>C20</f>
        <v>0</v>
      </c>
      <c r="E19" s="72"/>
    </row>
    <row r="20" spans="1:5" s="71" customFormat="1" ht="30" hidden="1">
      <c r="A20" s="156" t="s">
        <v>198</v>
      </c>
      <c r="B20" s="160" t="s">
        <v>199</v>
      </c>
      <c r="C20" s="161"/>
      <c r="E20" s="72"/>
    </row>
    <row r="21" spans="1:4" s="71" customFormat="1" ht="30" hidden="1">
      <c r="A21" s="156" t="s">
        <v>200</v>
      </c>
      <c r="B21" s="159" t="s">
        <v>201</v>
      </c>
      <c r="C21" s="158">
        <f>C22</f>
        <v>0</v>
      </c>
      <c r="D21" s="71" t="s">
        <v>69</v>
      </c>
    </row>
    <row r="22" spans="1:3" s="71" customFormat="1" ht="30" hidden="1">
      <c r="A22" s="162" t="s">
        <v>202</v>
      </c>
      <c r="B22" s="163" t="s">
        <v>203</v>
      </c>
      <c r="C22" s="161"/>
    </row>
    <row r="23" spans="1:6" s="71" customFormat="1" ht="18.75" hidden="1">
      <c r="A23" s="156" t="s">
        <v>204</v>
      </c>
      <c r="B23" s="157" t="s">
        <v>205</v>
      </c>
      <c r="C23" s="158">
        <f>C24-C26</f>
        <v>0</v>
      </c>
      <c r="D23" s="74"/>
      <c r="F23" s="75"/>
    </row>
    <row r="24" spans="1:3" s="71" customFormat="1" ht="30" hidden="1">
      <c r="A24" s="156" t="s">
        <v>206</v>
      </c>
      <c r="B24" s="159" t="s">
        <v>207</v>
      </c>
      <c r="C24" s="161">
        <f>C25</f>
        <v>0</v>
      </c>
    </row>
    <row r="25" spans="1:3" s="71" customFormat="1" ht="30" hidden="1">
      <c r="A25" s="156" t="s">
        <v>208</v>
      </c>
      <c r="B25" s="160" t="s">
        <v>209</v>
      </c>
      <c r="C25" s="158">
        <v>0</v>
      </c>
    </row>
    <row r="26" spans="1:3" s="71" customFormat="1" ht="30" hidden="1">
      <c r="A26" s="156" t="s">
        <v>210</v>
      </c>
      <c r="B26" s="159" t="s">
        <v>211</v>
      </c>
      <c r="C26" s="161">
        <f>C27</f>
        <v>0</v>
      </c>
    </row>
    <row r="27" spans="1:3" s="71" customFormat="1" ht="30" hidden="1">
      <c r="A27" s="156" t="s">
        <v>212</v>
      </c>
      <c r="B27" s="160" t="s">
        <v>213</v>
      </c>
      <c r="C27" s="158">
        <v>0</v>
      </c>
    </row>
    <row r="28" spans="1:6" s="71" customFormat="1" ht="15">
      <c r="A28" s="156" t="s">
        <v>214</v>
      </c>
      <c r="B28" s="157" t="s">
        <v>215</v>
      </c>
      <c r="C28" s="161">
        <f>C33+C29</f>
        <v>2838.3351600000024</v>
      </c>
      <c r="D28" s="71">
        <v>757102.09</v>
      </c>
      <c r="F28" s="71" t="s">
        <v>216</v>
      </c>
    </row>
    <row r="29" spans="1:6" s="71" customFormat="1" ht="15">
      <c r="A29" s="156" t="s">
        <v>217</v>
      </c>
      <c r="B29" s="159" t="s">
        <v>218</v>
      </c>
      <c r="C29" s="158">
        <f>C30</f>
        <v>-55870.21719</v>
      </c>
      <c r="F29" s="71" t="s">
        <v>219</v>
      </c>
    </row>
    <row r="30" spans="1:3" s="71" customFormat="1" ht="15">
      <c r="A30" s="156" t="s">
        <v>220</v>
      </c>
      <c r="B30" s="160" t="s">
        <v>221</v>
      </c>
      <c r="C30" s="161">
        <f>C31</f>
        <v>-55870.21719</v>
      </c>
    </row>
    <row r="31" spans="1:3" s="71" customFormat="1" ht="15">
      <c r="A31" s="156" t="s">
        <v>222</v>
      </c>
      <c r="B31" s="160" t="s">
        <v>223</v>
      </c>
      <c r="C31" s="158">
        <f>C32</f>
        <v>-55870.21719</v>
      </c>
    </row>
    <row r="32" spans="1:4" s="71" customFormat="1" ht="15">
      <c r="A32" s="156" t="s">
        <v>224</v>
      </c>
      <c r="B32" s="160" t="s">
        <v>243</v>
      </c>
      <c r="C32" s="161">
        <f>-'прил.3'!C62</f>
        <v>-55870.21719</v>
      </c>
      <c r="D32" s="71" t="s">
        <v>225</v>
      </c>
    </row>
    <row r="33" spans="1:6" s="71" customFormat="1" ht="15">
      <c r="A33" s="156" t="s">
        <v>226</v>
      </c>
      <c r="B33" s="159" t="s">
        <v>227</v>
      </c>
      <c r="C33" s="158">
        <f>C34</f>
        <v>58708.552350000005</v>
      </c>
      <c r="F33" s="71" t="s">
        <v>228</v>
      </c>
    </row>
    <row r="34" spans="1:3" s="71" customFormat="1" ht="15">
      <c r="A34" s="156" t="s">
        <v>229</v>
      </c>
      <c r="B34" s="160" t="s">
        <v>230</v>
      </c>
      <c r="C34" s="161">
        <f>C35</f>
        <v>58708.552350000005</v>
      </c>
    </row>
    <row r="35" spans="1:3" s="71" customFormat="1" ht="15">
      <c r="A35" s="156" t="s">
        <v>231</v>
      </c>
      <c r="B35" s="160" t="s">
        <v>232</v>
      </c>
      <c r="C35" s="158">
        <f>C36</f>
        <v>58708.552350000005</v>
      </c>
    </row>
    <row r="36" spans="1:4" s="71" customFormat="1" ht="21.75" customHeight="1">
      <c r="A36" s="156" t="s">
        <v>233</v>
      </c>
      <c r="B36" s="160" t="s">
        <v>307</v>
      </c>
      <c r="C36" s="161">
        <f>'прил.6'!H203</f>
        <v>58708.552350000005</v>
      </c>
      <c r="D36" s="71" t="s">
        <v>234</v>
      </c>
    </row>
    <row r="37" spans="1:4" s="71" customFormat="1" ht="18.75" hidden="1">
      <c r="A37" s="69" t="s">
        <v>235</v>
      </c>
      <c r="B37" s="70" t="s">
        <v>236</v>
      </c>
      <c r="C37" s="76">
        <f>C38</f>
        <v>0</v>
      </c>
      <c r="D37" s="74"/>
    </row>
    <row r="38" spans="1:3" s="71" customFormat="1" ht="18.75" hidden="1">
      <c r="A38" s="69" t="s">
        <v>237</v>
      </c>
      <c r="B38" s="70" t="s">
        <v>238</v>
      </c>
      <c r="C38" s="77">
        <f>C39-C40</f>
        <v>0</v>
      </c>
    </row>
    <row r="39" spans="1:3" s="71" customFormat="1" ht="37.5" hidden="1">
      <c r="A39" s="69" t="s">
        <v>239</v>
      </c>
      <c r="B39" s="73" t="s">
        <v>240</v>
      </c>
      <c r="C39" s="76"/>
    </row>
    <row r="40" spans="1:3" s="71" customFormat="1" ht="0.75" customHeight="1">
      <c r="A40" s="78" t="s">
        <v>241</v>
      </c>
      <c r="B40" s="79" t="s">
        <v>242</v>
      </c>
      <c r="C40" s="80">
        <v>0</v>
      </c>
    </row>
    <row r="41" spans="2:3" s="71" customFormat="1" ht="15">
      <c r="B41" s="81"/>
      <c r="C41" s="82"/>
    </row>
    <row r="42" spans="2:3" s="71" customFormat="1" ht="15">
      <c r="B42" s="81"/>
      <c r="C42" s="75"/>
    </row>
    <row r="43" spans="2:3" s="71" customFormat="1" ht="15">
      <c r="B43" s="81"/>
      <c r="C43" s="75"/>
    </row>
    <row r="44" spans="2:3" s="71" customFormat="1" ht="15">
      <c r="B44" s="81"/>
      <c r="C44" s="75"/>
    </row>
    <row r="45" spans="1:3" s="71" customFormat="1" ht="15">
      <c r="A45" s="83"/>
      <c r="B45" s="81"/>
      <c r="C45" s="75"/>
    </row>
    <row r="46" spans="1:3" s="71" customFormat="1" ht="15">
      <c r="A46" s="83"/>
      <c r="B46" s="81"/>
      <c r="C46" s="75"/>
    </row>
    <row r="47" spans="2:3" s="71" customFormat="1" ht="15">
      <c r="B47" s="81"/>
      <c r="C47" s="75"/>
    </row>
    <row r="48" spans="2:3" s="71" customFormat="1" ht="15">
      <c r="B48" s="81"/>
      <c r="C48" s="75"/>
    </row>
    <row r="49" spans="2:3" s="71" customFormat="1" ht="15">
      <c r="B49" s="81"/>
      <c r="C49" s="75"/>
    </row>
    <row r="50" spans="2:3" s="71" customFormat="1" ht="15">
      <c r="B50" s="81"/>
      <c r="C50" s="75"/>
    </row>
    <row r="51" spans="2:3" s="71" customFormat="1" ht="15">
      <c r="B51" s="81"/>
      <c r="C51" s="75"/>
    </row>
    <row r="52" spans="2:3" s="71" customFormat="1" ht="15">
      <c r="B52" s="81"/>
      <c r="C52" s="75"/>
    </row>
    <row r="53" spans="2:3" s="71" customFormat="1" ht="15">
      <c r="B53" s="81"/>
      <c r="C53" s="75"/>
    </row>
    <row r="54" spans="2:3" s="71" customFormat="1" ht="15">
      <c r="B54" s="81"/>
      <c r="C54" s="75"/>
    </row>
    <row r="55" spans="2:3" s="71" customFormat="1" ht="15">
      <c r="B55" s="81"/>
      <c r="C55" s="75"/>
    </row>
    <row r="56" spans="2:3" s="71" customFormat="1" ht="15">
      <c r="B56" s="81"/>
      <c r="C56" s="75"/>
    </row>
    <row r="57" spans="2:3" s="71" customFormat="1" ht="15">
      <c r="B57" s="81"/>
      <c r="C57" s="75"/>
    </row>
    <row r="58" spans="2:3" s="71" customFormat="1" ht="15">
      <c r="B58" s="81"/>
      <c r="C58" s="75"/>
    </row>
    <row r="59" spans="2:3" s="71" customFormat="1" ht="15">
      <c r="B59" s="81"/>
      <c r="C59" s="75"/>
    </row>
    <row r="60" spans="2:3" s="71" customFormat="1" ht="15">
      <c r="B60" s="81"/>
      <c r="C60" s="75"/>
    </row>
    <row r="61" spans="2:3" s="71" customFormat="1" ht="15">
      <c r="B61" s="81"/>
      <c r="C61" s="75"/>
    </row>
    <row r="62" spans="2:3" s="71" customFormat="1" ht="15">
      <c r="B62" s="81"/>
      <c r="C62" s="75"/>
    </row>
    <row r="63" spans="2:3" s="71" customFormat="1" ht="15">
      <c r="B63" s="81"/>
      <c r="C63" s="75"/>
    </row>
    <row r="64" spans="2:3" s="71" customFormat="1" ht="15">
      <c r="B64" s="81"/>
      <c r="C64" s="75"/>
    </row>
    <row r="65" spans="2:3" s="71" customFormat="1" ht="15">
      <c r="B65" s="81"/>
      <c r="C65" s="75"/>
    </row>
    <row r="66" spans="2:3" s="71" customFormat="1" ht="15">
      <c r="B66" s="81"/>
      <c r="C66" s="75"/>
    </row>
    <row r="67" spans="2:3" s="71" customFormat="1" ht="15">
      <c r="B67" s="81"/>
      <c r="C67" s="75"/>
    </row>
    <row r="68" spans="2:3" s="71" customFormat="1" ht="15">
      <c r="B68" s="81"/>
      <c r="C68" s="75"/>
    </row>
    <row r="69" spans="2:3" s="71" customFormat="1" ht="15">
      <c r="B69" s="81"/>
      <c r="C69" s="75"/>
    </row>
    <row r="70" spans="2:3" s="71" customFormat="1" ht="15">
      <c r="B70" s="81"/>
      <c r="C70" s="75"/>
    </row>
    <row r="71" spans="2:3" s="71" customFormat="1" ht="15">
      <c r="B71" s="81"/>
      <c r="C71" s="75"/>
    </row>
    <row r="72" spans="2:3" s="71" customFormat="1" ht="15">
      <c r="B72" s="81"/>
      <c r="C72" s="75"/>
    </row>
    <row r="73" spans="2:3" s="71" customFormat="1" ht="15">
      <c r="B73" s="81"/>
      <c r="C73" s="75"/>
    </row>
    <row r="74" spans="2:3" s="71" customFormat="1" ht="15">
      <c r="B74" s="81"/>
      <c r="C74" s="75"/>
    </row>
    <row r="75" spans="2:3" s="71" customFormat="1" ht="15">
      <c r="B75" s="81"/>
      <c r="C75" s="75"/>
    </row>
    <row r="76" spans="2:3" s="71" customFormat="1" ht="15">
      <c r="B76" s="81"/>
      <c r="C76" s="75"/>
    </row>
    <row r="77" spans="2:3" s="71" customFormat="1" ht="15">
      <c r="B77" s="81"/>
      <c r="C77" s="75"/>
    </row>
    <row r="78" spans="2:3" s="71" customFormat="1" ht="15">
      <c r="B78" s="81"/>
      <c r="C78" s="75"/>
    </row>
    <row r="79" spans="2:3" s="71" customFormat="1" ht="15">
      <c r="B79" s="81"/>
      <c r="C79" s="75"/>
    </row>
    <row r="80" spans="2:3" s="71" customFormat="1" ht="15">
      <c r="B80" s="81"/>
      <c r="C80" s="75"/>
    </row>
    <row r="81" spans="2:3" s="71" customFormat="1" ht="15">
      <c r="B81" s="81"/>
      <c r="C81" s="75"/>
    </row>
    <row r="82" spans="2:3" s="71" customFormat="1" ht="15">
      <c r="B82" s="81"/>
      <c r="C82" s="75"/>
    </row>
    <row r="83" spans="2:3" s="71" customFormat="1" ht="15">
      <c r="B83" s="81"/>
      <c r="C83" s="75"/>
    </row>
    <row r="84" spans="2:3" s="71" customFormat="1" ht="15">
      <c r="B84" s="81"/>
      <c r="C84" s="75"/>
    </row>
    <row r="85" spans="2:3" s="71" customFormat="1" ht="15">
      <c r="B85" s="81"/>
      <c r="C85" s="75"/>
    </row>
    <row r="86" spans="2:3" s="71" customFormat="1" ht="15">
      <c r="B86" s="81"/>
      <c r="C86" s="75"/>
    </row>
    <row r="87" spans="2:3" s="71" customFormat="1" ht="15">
      <c r="B87" s="81"/>
      <c r="C87" s="75"/>
    </row>
    <row r="88" spans="2:3" s="71" customFormat="1" ht="15">
      <c r="B88" s="81"/>
      <c r="C88" s="75"/>
    </row>
    <row r="89" spans="2:3" s="71" customFormat="1" ht="15">
      <c r="B89" s="81"/>
      <c r="C89" s="75"/>
    </row>
    <row r="90" spans="2:3" s="71" customFormat="1" ht="15">
      <c r="B90" s="81"/>
      <c r="C90" s="75"/>
    </row>
    <row r="91" spans="2:3" s="71" customFormat="1" ht="15">
      <c r="B91" s="81"/>
      <c r="C91" s="75"/>
    </row>
    <row r="92" spans="2:3" s="71" customFormat="1" ht="15">
      <c r="B92" s="81"/>
      <c r="C92" s="75"/>
    </row>
    <row r="93" spans="2:3" s="71" customFormat="1" ht="15">
      <c r="B93" s="81"/>
      <c r="C93" s="75"/>
    </row>
    <row r="94" spans="2:3" s="71" customFormat="1" ht="15">
      <c r="B94" s="81"/>
      <c r="C94" s="75"/>
    </row>
    <row r="95" spans="2:3" s="71" customFormat="1" ht="15">
      <c r="B95" s="81"/>
      <c r="C95" s="75"/>
    </row>
    <row r="96" spans="2:3" s="86" customFormat="1" ht="12.75">
      <c r="B96" s="84"/>
      <c r="C96" s="85"/>
    </row>
    <row r="97" spans="2:3" s="86" customFormat="1" ht="12.75">
      <c r="B97" s="84"/>
      <c r="C97" s="85"/>
    </row>
    <row r="98" spans="2:3" s="86" customFormat="1" ht="12.75">
      <c r="B98" s="84"/>
      <c r="C98" s="85"/>
    </row>
    <row r="99" spans="2:3" s="86" customFormat="1" ht="12.75">
      <c r="B99" s="84"/>
      <c r="C99" s="85"/>
    </row>
    <row r="100" spans="2:3" s="86" customFormat="1" ht="12.75">
      <c r="B100" s="84"/>
      <c r="C100" s="85"/>
    </row>
    <row r="101" spans="2:3" s="86" customFormat="1" ht="12.75">
      <c r="B101" s="84"/>
      <c r="C101" s="85"/>
    </row>
    <row r="102" spans="2:3" s="86" customFormat="1" ht="12.75">
      <c r="B102" s="84"/>
      <c r="C102" s="85"/>
    </row>
    <row r="103" spans="2:3" s="86" customFormat="1" ht="12.75">
      <c r="B103" s="84"/>
      <c r="C103" s="85"/>
    </row>
    <row r="104" spans="2:3" s="86" customFormat="1" ht="12.75">
      <c r="B104" s="84"/>
      <c r="C104" s="85"/>
    </row>
    <row r="105" spans="2:3" s="86" customFormat="1" ht="12.75">
      <c r="B105" s="84"/>
      <c r="C105" s="85"/>
    </row>
    <row r="106" spans="2:3" s="86" customFormat="1" ht="12.75">
      <c r="B106" s="84"/>
      <c r="C106" s="85"/>
    </row>
    <row r="107" spans="2:3" s="86" customFormat="1" ht="12.75">
      <c r="B107" s="84"/>
      <c r="C107" s="85"/>
    </row>
    <row r="108" spans="2:3" s="86" customFormat="1" ht="12.75">
      <c r="B108" s="84"/>
      <c r="C108" s="85"/>
    </row>
    <row r="109" spans="2:3" s="86" customFormat="1" ht="12.75">
      <c r="B109" s="84"/>
      <c r="C109" s="85"/>
    </row>
    <row r="110" spans="2:3" s="86" customFormat="1" ht="12.75">
      <c r="B110" s="84"/>
      <c r="C110" s="85"/>
    </row>
    <row r="111" spans="2:3" s="86" customFormat="1" ht="12.75">
      <c r="B111" s="84"/>
      <c r="C111" s="85"/>
    </row>
    <row r="112" spans="2:3" s="86" customFormat="1" ht="12.75">
      <c r="B112" s="84"/>
      <c r="C112" s="85"/>
    </row>
    <row r="113" spans="2:3" s="86" customFormat="1" ht="12.75">
      <c r="B113" s="84"/>
      <c r="C113" s="85"/>
    </row>
    <row r="114" spans="2:3" s="86" customFormat="1" ht="12.75">
      <c r="B114" s="84"/>
      <c r="C114" s="85"/>
    </row>
    <row r="115" spans="2:3" s="86" customFormat="1" ht="12.75">
      <c r="B115" s="84"/>
      <c r="C115" s="85"/>
    </row>
    <row r="116" spans="2:3" s="86" customFormat="1" ht="12.75">
      <c r="B116" s="84"/>
      <c r="C116" s="85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</sheetData>
  <sheetProtection/>
  <mergeCells count="13">
    <mergeCell ref="B4:C4"/>
    <mergeCell ref="G7:H7"/>
    <mergeCell ref="B2:C2"/>
    <mergeCell ref="B3:C3"/>
    <mergeCell ref="B5:C5"/>
    <mergeCell ref="B6:C6"/>
    <mergeCell ref="B10:C10"/>
    <mergeCell ref="D15:H15"/>
    <mergeCell ref="D18:E18"/>
    <mergeCell ref="B7:C7"/>
    <mergeCell ref="B8:C8"/>
    <mergeCell ref="G8:H8"/>
    <mergeCell ref="G9:H9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46">
      <selection activeCell="J15" sqref="J1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6:7" ht="15">
      <c r="F1" s="1"/>
      <c r="G1" s="2" t="s">
        <v>79</v>
      </c>
    </row>
    <row r="2" spans="6:7" ht="15">
      <c r="F2" s="210" t="s">
        <v>345</v>
      </c>
      <c r="G2" s="210"/>
    </row>
    <row r="3" spans="6:7" ht="15">
      <c r="F3" s="210" t="s">
        <v>336</v>
      </c>
      <c r="G3" s="210"/>
    </row>
    <row r="4" spans="6:7" ht="15">
      <c r="F4" s="210" t="s">
        <v>377</v>
      </c>
      <c r="G4" s="210"/>
    </row>
    <row r="5" spans="1:7" ht="15">
      <c r="A5" s="1"/>
      <c r="B5" s="1"/>
      <c r="C5" s="1"/>
      <c r="D5" s="1"/>
      <c r="E5" s="1"/>
      <c r="F5" s="107"/>
      <c r="G5" s="88" t="s">
        <v>28</v>
      </c>
    </row>
    <row r="6" spans="1:7" ht="15">
      <c r="A6" s="1"/>
      <c r="B6" s="1"/>
      <c r="C6" s="1"/>
      <c r="D6" s="1"/>
      <c r="E6" s="1"/>
      <c r="F6" s="218" t="s">
        <v>335</v>
      </c>
      <c r="G6" s="218"/>
    </row>
    <row r="7" spans="1:7" ht="15">
      <c r="A7" s="1"/>
      <c r="B7" s="1"/>
      <c r="C7" s="1"/>
      <c r="D7" s="1"/>
      <c r="E7" s="1"/>
      <c r="F7" s="218" t="s">
        <v>336</v>
      </c>
      <c r="G7" s="218"/>
    </row>
    <row r="8" spans="1:7" ht="15">
      <c r="A8" s="1"/>
      <c r="B8" s="1"/>
      <c r="C8" s="1"/>
      <c r="D8" s="1"/>
      <c r="E8" s="1"/>
      <c r="F8" s="218" t="s">
        <v>340</v>
      </c>
      <c r="G8" s="218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11" t="s">
        <v>317</v>
      </c>
      <c r="B10" s="211"/>
      <c r="C10" s="211"/>
      <c r="D10" s="211"/>
      <c r="E10" s="211"/>
      <c r="F10" s="211"/>
      <c r="G10" s="211"/>
    </row>
    <row r="11" spans="1:7" ht="15">
      <c r="A11" s="1"/>
      <c r="B11" s="1"/>
      <c r="C11" s="1"/>
      <c r="D11" s="1"/>
      <c r="E11" s="1"/>
      <c r="F11" s="2"/>
      <c r="G11" s="3" t="s">
        <v>29</v>
      </c>
    </row>
    <row r="12" spans="1:7" ht="45">
      <c r="A12" s="58" t="s">
        <v>30</v>
      </c>
      <c r="B12" s="58" t="s">
        <v>31</v>
      </c>
      <c r="C12" s="58" t="s">
        <v>32</v>
      </c>
      <c r="D12" s="131" t="s">
        <v>1</v>
      </c>
      <c r="E12" s="131" t="s">
        <v>2</v>
      </c>
      <c r="F12" s="58" t="s">
        <v>33</v>
      </c>
      <c r="G12" s="58" t="s">
        <v>34</v>
      </c>
    </row>
    <row r="13" spans="1:7" ht="15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</row>
    <row r="14" spans="1:7" ht="15">
      <c r="A14" s="4" t="s">
        <v>35</v>
      </c>
      <c r="B14" s="5" t="s">
        <v>6</v>
      </c>
      <c r="C14" s="5"/>
      <c r="D14" s="132"/>
      <c r="E14" s="132"/>
      <c r="F14" s="6" t="s">
        <v>36</v>
      </c>
      <c r="G14" s="7">
        <f>G15+G21+G33+G27</f>
        <v>12713.827150000001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54" t="s">
        <v>37</v>
      </c>
      <c r="G15" s="19">
        <f>G16</f>
        <v>2125.676</v>
      </c>
    </row>
    <row r="16" spans="1:7" ht="15">
      <c r="A16" s="33"/>
      <c r="B16" s="12" t="s">
        <v>6</v>
      </c>
      <c r="C16" s="12" t="s">
        <v>11</v>
      </c>
      <c r="D16" s="12" t="s">
        <v>170</v>
      </c>
      <c r="E16" s="12"/>
      <c r="F16" s="13" t="s">
        <v>38</v>
      </c>
      <c r="G16" s="14">
        <f>G19</f>
        <v>2125.676</v>
      </c>
    </row>
    <row r="17" spans="1:7" ht="15">
      <c r="A17" s="33"/>
      <c r="B17" s="12" t="s">
        <v>6</v>
      </c>
      <c r="C17" s="12" t="s">
        <v>11</v>
      </c>
      <c r="D17" s="12" t="s">
        <v>170</v>
      </c>
      <c r="E17" s="12"/>
      <c r="F17" s="13" t="s">
        <v>38</v>
      </c>
      <c r="G17" s="14">
        <f>G18</f>
        <v>2125.676</v>
      </c>
    </row>
    <row r="18" spans="1:7" ht="15">
      <c r="A18" s="33"/>
      <c r="B18" s="12" t="s">
        <v>6</v>
      </c>
      <c r="C18" s="12" t="s">
        <v>11</v>
      </c>
      <c r="D18" s="12" t="s">
        <v>170</v>
      </c>
      <c r="E18" s="12"/>
      <c r="F18" s="13" t="s">
        <v>38</v>
      </c>
      <c r="G18" s="14">
        <f>G19</f>
        <v>2125.676</v>
      </c>
    </row>
    <row r="19" spans="1:7" ht="15">
      <c r="A19" s="11"/>
      <c r="B19" s="12" t="s">
        <v>6</v>
      </c>
      <c r="C19" s="12" t="s">
        <v>11</v>
      </c>
      <c r="D19" s="12" t="s">
        <v>163</v>
      </c>
      <c r="E19" s="12"/>
      <c r="F19" s="13" t="s">
        <v>7</v>
      </c>
      <c r="G19" s="14">
        <f>G20</f>
        <v>2125.676</v>
      </c>
    </row>
    <row r="20" spans="1:7" ht="75" customHeight="1">
      <c r="A20" s="11"/>
      <c r="B20" s="12" t="s">
        <v>6</v>
      </c>
      <c r="C20" s="12" t="s">
        <v>11</v>
      </c>
      <c r="D20" s="12" t="s">
        <v>163</v>
      </c>
      <c r="E20" s="12" t="s">
        <v>25</v>
      </c>
      <c r="F20" s="13" t="s">
        <v>39</v>
      </c>
      <c r="G20" s="14">
        <f>'прил.6'!H21</f>
        <v>2125.676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55" t="s">
        <v>44</v>
      </c>
      <c r="G21" s="19">
        <f>G22</f>
        <v>3904.323</v>
      </c>
    </row>
    <row r="22" spans="1:7" ht="15">
      <c r="A22" s="4"/>
      <c r="B22" s="15" t="s">
        <v>6</v>
      </c>
      <c r="C22" s="15" t="s">
        <v>23</v>
      </c>
      <c r="D22" s="15" t="s">
        <v>170</v>
      </c>
      <c r="E22" s="15"/>
      <c r="F22" s="16" t="s">
        <v>40</v>
      </c>
      <c r="G22" s="10">
        <f>G25</f>
        <v>3904.323</v>
      </c>
    </row>
    <row r="23" spans="1:7" ht="15">
      <c r="A23" s="4"/>
      <c r="B23" s="15" t="s">
        <v>6</v>
      </c>
      <c r="C23" s="15" t="s">
        <v>23</v>
      </c>
      <c r="D23" s="15" t="s">
        <v>170</v>
      </c>
      <c r="E23" s="15"/>
      <c r="F23" s="16" t="s">
        <v>40</v>
      </c>
      <c r="G23" s="10">
        <f>G24</f>
        <v>3904.323</v>
      </c>
    </row>
    <row r="24" spans="1:7" ht="15">
      <c r="A24" s="4"/>
      <c r="B24" s="15" t="s">
        <v>6</v>
      </c>
      <c r="C24" s="15" t="s">
        <v>23</v>
      </c>
      <c r="D24" s="15" t="s">
        <v>170</v>
      </c>
      <c r="E24" s="15"/>
      <c r="F24" s="16" t="s">
        <v>40</v>
      </c>
      <c r="G24" s="10">
        <f>G25</f>
        <v>3904.323</v>
      </c>
    </row>
    <row r="25" spans="1:7" ht="50.25" customHeight="1">
      <c r="A25" s="8"/>
      <c r="B25" s="15" t="s">
        <v>6</v>
      </c>
      <c r="C25" s="15" t="s">
        <v>23</v>
      </c>
      <c r="D25" s="15" t="s">
        <v>164</v>
      </c>
      <c r="E25" s="15"/>
      <c r="F25" s="16" t="s">
        <v>41</v>
      </c>
      <c r="G25" s="10">
        <f>G26</f>
        <v>3904.323</v>
      </c>
    </row>
    <row r="26" spans="1:7" ht="74.25" customHeight="1">
      <c r="A26" s="8"/>
      <c r="B26" s="15" t="s">
        <v>6</v>
      </c>
      <c r="C26" s="15" t="s">
        <v>23</v>
      </c>
      <c r="D26" s="15" t="s">
        <v>164</v>
      </c>
      <c r="E26" s="15" t="s">
        <v>25</v>
      </c>
      <c r="F26" s="16" t="s">
        <v>39</v>
      </c>
      <c r="G26" s="10">
        <f>'прил.6'!H28</f>
        <v>3904.323</v>
      </c>
    </row>
    <row r="27" spans="1:7" ht="15">
      <c r="A27" s="8"/>
      <c r="B27" s="4" t="s">
        <v>6</v>
      </c>
      <c r="C27" s="4" t="s">
        <v>45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45</v>
      </c>
      <c r="D28" s="12" t="s">
        <v>170</v>
      </c>
      <c r="E28" s="12"/>
      <c r="F28" s="13" t="s">
        <v>38</v>
      </c>
      <c r="G28" s="10">
        <f>G31</f>
        <v>7.5</v>
      </c>
    </row>
    <row r="29" spans="1:7" ht="15">
      <c r="A29" s="12"/>
      <c r="B29" s="12" t="s">
        <v>6</v>
      </c>
      <c r="C29" s="12" t="s">
        <v>45</v>
      </c>
      <c r="D29" s="12" t="s">
        <v>170</v>
      </c>
      <c r="E29" s="12"/>
      <c r="F29" s="13" t="s">
        <v>38</v>
      </c>
      <c r="G29" s="10">
        <f>G30</f>
        <v>7.5</v>
      </c>
    </row>
    <row r="30" spans="1:7" ht="15">
      <c r="A30" s="12"/>
      <c r="B30" s="12" t="s">
        <v>6</v>
      </c>
      <c r="C30" s="12" t="s">
        <v>45</v>
      </c>
      <c r="D30" s="12" t="s">
        <v>170</v>
      </c>
      <c r="E30" s="12"/>
      <c r="F30" s="13" t="s">
        <v>38</v>
      </c>
      <c r="G30" s="10">
        <f>G31</f>
        <v>7.5</v>
      </c>
    </row>
    <row r="31" spans="1:7" ht="15">
      <c r="A31" s="12"/>
      <c r="B31" s="12" t="s">
        <v>6</v>
      </c>
      <c r="C31" s="12" t="s">
        <v>45</v>
      </c>
      <c r="D31" s="12" t="s">
        <v>291</v>
      </c>
      <c r="E31" s="12"/>
      <c r="F31" s="13" t="s">
        <v>46</v>
      </c>
      <c r="G31" s="10">
        <f>G32</f>
        <v>7.5</v>
      </c>
    </row>
    <row r="32" spans="1:7" ht="15">
      <c r="A32" s="12"/>
      <c r="B32" s="12" t="s">
        <v>6</v>
      </c>
      <c r="C32" s="12" t="s">
        <v>45</v>
      </c>
      <c r="D32" s="12" t="s">
        <v>291</v>
      </c>
      <c r="E32" s="12" t="s">
        <v>27</v>
      </c>
      <c r="F32" s="13" t="s">
        <v>43</v>
      </c>
      <c r="G32" s="10">
        <f>'прил.6'!H40</f>
        <v>7.5</v>
      </c>
    </row>
    <row r="33" spans="1:7" ht="15">
      <c r="A33" s="8"/>
      <c r="B33" s="4" t="s">
        <v>6</v>
      </c>
      <c r="C33" s="4" t="s">
        <v>47</v>
      </c>
      <c r="D33" s="4"/>
      <c r="E33" s="4"/>
      <c r="F33" s="20" t="s">
        <v>12</v>
      </c>
      <c r="G33" s="19">
        <f>G34+G45+G50</f>
        <v>6676.32815</v>
      </c>
    </row>
    <row r="34" spans="1:7" ht="15">
      <c r="A34" s="8"/>
      <c r="B34" s="12" t="s">
        <v>6</v>
      </c>
      <c r="C34" s="12" t="s">
        <v>47</v>
      </c>
      <c r="D34" s="12" t="s">
        <v>170</v>
      </c>
      <c r="E34" s="12"/>
      <c r="F34" s="13" t="s">
        <v>48</v>
      </c>
      <c r="G34" s="10">
        <f>G35</f>
        <v>5226.07679</v>
      </c>
    </row>
    <row r="35" spans="1:7" ht="15">
      <c r="A35" s="8"/>
      <c r="B35" s="12" t="s">
        <v>6</v>
      </c>
      <c r="C35" s="12" t="s">
        <v>47</v>
      </c>
      <c r="D35" s="12" t="s">
        <v>170</v>
      </c>
      <c r="E35" s="12"/>
      <c r="F35" s="13" t="s">
        <v>48</v>
      </c>
      <c r="G35" s="10">
        <f>G36</f>
        <v>5226.07679</v>
      </c>
    </row>
    <row r="36" spans="1:7" ht="15">
      <c r="A36" s="8"/>
      <c r="B36" s="12" t="s">
        <v>6</v>
      </c>
      <c r="C36" s="12" t="s">
        <v>47</v>
      </c>
      <c r="D36" s="12" t="s">
        <v>170</v>
      </c>
      <c r="E36" s="12"/>
      <c r="F36" s="13" t="s">
        <v>48</v>
      </c>
      <c r="G36" s="10">
        <f>G37+G41+G43</f>
        <v>5226.07679</v>
      </c>
    </row>
    <row r="37" spans="1:7" ht="60">
      <c r="A37" s="8"/>
      <c r="B37" s="12" t="s">
        <v>6</v>
      </c>
      <c r="C37" s="12" t="s">
        <v>47</v>
      </c>
      <c r="D37" s="12" t="s">
        <v>174</v>
      </c>
      <c r="E37" s="12"/>
      <c r="F37" s="13" t="s">
        <v>49</v>
      </c>
      <c r="G37" s="10">
        <f>G38+G39+G40</f>
        <v>3737.192</v>
      </c>
    </row>
    <row r="38" spans="1:7" ht="75">
      <c r="A38" s="8"/>
      <c r="B38" s="12" t="s">
        <v>6</v>
      </c>
      <c r="C38" s="12" t="s">
        <v>47</v>
      </c>
      <c r="D38" s="12" t="s">
        <v>174</v>
      </c>
      <c r="E38" s="12" t="s">
        <v>25</v>
      </c>
      <c r="F38" s="13" t="s">
        <v>39</v>
      </c>
      <c r="G38" s="10">
        <f>'прил.6'!H46</f>
        <v>3737.192</v>
      </c>
    </row>
    <row r="39" spans="1:7" ht="30" hidden="1">
      <c r="A39" s="8"/>
      <c r="B39" s="12" t="s">
        <v>6</v>
      </c>
      <c r="C39" s="12" t="s">
        <v>47</v>
      </c>
      <c r="D39" s="12" t="s">
        <v>174</v>
      </c>
      <c r="E39" s="12" t="s">
        <v>26</v>
      </c>
      <c r="F39" s="13" t="s">
        <v>42</v>
      </c>
      <c r="G39" s="10">
        <f>'прил.6'!H47</f>
        <v>0</v>
      </c>
    </row>
    <row r="40" spans="1:7" ht="30">
      <c r="A40" s="8"/>
      <c r="B40" s="12" t="s">
        <v>6</v>
      </c>
      <c r="C40" s="12" t="s">
        <v>47</v>
      </c>
      <c r="D40" s="12" t="s">
        <v>174</v>
      </c>
      <c r="E40" s="12" t="s">
        <v>27</v>
      </c>
      <c r="F40" s="13" t="s">
        <v>42</v>
      </c>
      <c r="G40" s="10">
        <f>'прил.6'!H48</f>
        <v>0</v>
      </c>
    </row>
    <row r="41" spans="1:7" ht="15">
      <c r="A41" s="8"/>
      <c r="B41" s="12" t="s">
        <v>6</v>
      </c>
      <c r="C41" s="12" t="s">
        <v>47</v>
      </c>
      <c r="D41" s="12" t="s">
        <v>175</v>
      </c>
      <c r="E41" s="12"/>
      <c r="F41" s="13" t="s">
        <v>50</v>
      </c>
      <c r="G41" s="10">
        <f>G42</f>
        <v>1467.58479</v>
      </c>
    </row>
    <row r="42" spans="1:7" ht="30">
      <c r="A42" s="8"/>
      <c r="B42" s="12" t="s">
        <v>6</v>
      </c>
      <c r="C42" s="12" t="s">
        <v>47</v>
      </c>
      <c r="D42" s="12" t="s">
        <v>175</v>
      </c>
      <c r="E42" s="12" t="s">
        <v>26</v>
      </c>
      <c r="F42" s="13" t="s">
        <v>42</v>
      </c>
      <c r="G42" s="10">
        <f>'прил.6'!H50</f>
        <v>1467.58479</v>
      </c>
    </row>
    <row r="43" spans="1:7" ht="80.25" customHeight="1">
      <c r="A43" s="8"/>
      <c r="B43" s="12" t="s">
        <v>6</v>
      </c>
      <c r="C43" s="12" t="s">
        <v>47</v>
      </c>
      <c r="D43" s="8" t="s">
        <v>176</v>
      </c>
      <c r="E43" s="8"/>
      <c r="F43" s="17" t="s">
        <v>51</v>
      </c>
      <c r="G43" s="10">
        <f>G44</f>
        <v>21.3</v>
      </c>
    </row>
    <row r="44" spans="1:7" ht="30">
      <c r="A44" s="8"/>
      <c r="B44" s="12" t="s">
        <v>6</v>
      </c>
      <c r="C44" s="12" t="s">
        <v>47</v>
      </c>
      <c r="D44" s="8" t="s">
        <v>176</v>
      </c>
      <c r="E44" s="8" t="s">
        <v>26</v>
      </c>
      <c r="F44" s="17" t="s">
        <v>42</v>
      </c>
      <c r="G44" s="10">
        <f>'прил.6'!H52</f>
        <v>21.3</v>
      </c>
    </row>
    <row r="45" spans="1:7" ht="45">
      <c r="A45" s="8"/>
      <c r="B45" s="12" t="s">
        <v>6</v>
      </c>
      <c r="C45" s="12" t="s">
        <v>47</v>
      </c>
      <c r="D45" s="8" t="s">
        <v>263</v>
      </c>
      <c r="E45" s="8"/>
      <c r="F45" s="17" t="s">
        <v>268</v>
      </c>
      <c r="G45" s="10">
        <f>G46</f>
        <v>20</v>
      </c>
    </row>
    <row r="46" spans="1:7" ht="45">
      <c r="A46" s="8"/>
      <c r="B46" s="12" t="s">
        <v>6</v>
      </c>
      <c r="C46" s="12" t="s">
        <v>47</v>
      </c>
      <c r="D46" s="8" t="s">
        <v>265</v>
      </c>
      <c r="E46" s="8"/>
      <c r="F46" s="17" t="s">
        <v>269</v>
      </c>
      <c r="G46" s="10">
        <f>G48</f>
        <v>20</v>
      </c>
    </row>
    <row r="47" spans="1:7" ht="48.75" customHeight="1">
      <c r="A47" s="8"/>
      <c r="B47" s="12" t="s">
        <v>6</v>
      </c>
      <c r="C47" s="12" t="s">
        <v>47</v>
      </c>
      <c r="D47" s="8" t="s">
        <v>265</v>
      </c>
      <c r="E47" s="8"/>
      <c r="F47" s="17" t="s">
        <v>292</v>
      </c>
      <c r="G47" s="10">
        <f>G48</f>
        <v>20</v>
      </c>
    </row>
    <row r="48" spans="1:7" ht="75">
      <c r="A48" s="8"/>
      <c r="B48" s="12" t="s">
        <v>6</v>
      </c>
      <c r="C48" s="12" t="s">
        <v>47</v>
      </c>
      <c r="D48" s="8" t="s">
        <v>250</v>
      </c>
      <c r="E48" s="8"/>
      <c r="F48" s="17" t="s">
        <v>55</v>
      </c>
      <c r="G48" s="10">
        <f>G49</f>
        <v>20</v>
      </c>
    </row>
    <row r="49" spans="1:7" ht="30">
      <c r="A49" s="8"/>
      <c r="B49" s="12" t="s">
        <v>6</v>
      </c>
      <c r="C49" s="12" t="s">
        <v>47</v>
      </c>
      <c r="D49" s="8" t="s">
        <v>250</v>
      </c>
      <c r="E49" s="8" t="s">
        <v>26</v>
      </c>
      <c r="F49" s="17" t="s">
        <v>42</v>
      </c>
      <c r="G49" s="10">
        <v>20</v>
      </c>
    </row>
    <row r="50" spans="1:7" ht="47.25">
      <c r="A50" s="8"/>
      <c r="B50" s="12" t="s">
        <v>6</v>
      </c>
      <c r="C50" s="12" t="s">
        <v>47</v>
      </c>
      <c r="D50" s="8" t="s">
        <v>334</v>
      </c>
      <c r="E50" s="8"/>
      <c r="F50" s="171" t="s">
        <v>313</v>
      </c>
      <c r="G50" s="10">
        <f>G51</f>
        <v>1430.25136</v>
      </c>
    </row>
    <row r="51" spans="1:7" ht="36.75" customHeight="1">
      <c r="A51" s="8"/>
      <c r="B51" s="12" t="s">
        <v>6</v>
      </c>
      <c r="C51" s="12" t="s">
        <v>47</v>
      </c>
      <c r="D51" s="8" t="s">
        <v>333</v>
      </c>
      <c r="E51" s="8"/>
      <c r="F51" s="172" t="s">
        <v>314</v>
      </c>
      <c r="G51" s="10">
        <f>G52</f>
        <v>1430.25136</v>
      </c>
    </row>
    <row r="52" spans="1:7" ht="60">
      <c r="A52" s="8"/>
      <c r="B52" s="12" t="s">
        <v>6</v>
      </c>
      <c r="C52" s="12" t="s">
        <v>47</v>
      </c>
      <c r="D52" s="8" t="s">
        <v>333</v>
      </c>
      <c r="E52" s="8"/>
      <c r="F52" s="103" t="s">
        <v>315</v>
      </c>
      <c r="G52" s="10">
        <f>G53</f>
        <v>1430.25136</v>
      </c>
    </row>
    <row r="53" spans="1:7" ht="75">
      <c r="A53" s="8"/>
      <c r="B53" s="12" t="s">
        <v>6</v>
      </c>
      <c r="C53" s="12" t="s">
        <v>47</v>
      </c>
      <c r="D53" s="8" t="s">
        <v>331</v>
      </c>
      <c r="E53" s="8"/>
      <c r="F53" s="120" t="s">
        <v>55</v>
      </c>
      <c r="G53" s="10">
        <f>G54+G55</f>
        <v>1430.25136</v>
      </c>
    </row>
    <row r="54" spans="1:7" ht="30">
      <c r="A54" s="8"/>
      <c r="B54" s="12" t="s">
        <v>6</v>
      </c>
      <c r="C54" s="12" t="s">
        <v>47</v>
      </c>
      <c r="D54" s="8" t="s">
        <v>331</v>
      </c>
      <c r="E54" s="8" t="s">
        <v>26</v>
      </c>
      <c r="F54" s="103" t="s">
        <v>42</v>
      </c>
      <c r="G54" s="10">
        <f>'прил.6'!H62</f>
        <v>1242.17036</v>
      </c>
    </row>
    <row r="55" spans="1:7" ht="30">
      <c r="A55" s="8"/>
      <c r="B55" s="12" t="s">
        <v>6</v>
      </c>
      <c r="C55" s="12" t="s">
        <v>47</v>
      </c>
      <c r="D55" s="8" t="s">
        <v>331</v>
      </c>
      <c r="E55" s="8" t="s">
        <v>27</v>
      </c>
      <c r="F55" s="103" t="s">
        <v>42</v>
      </c>
      <c r="G55" s="10">
        <f>'прил.6'!H63</f>
        <v>188.081</v>
      </c>
    </row>
    <row r="56" spans="1:7" ht="15">
      <c r="A56" s="4" t="s">
        <v>77</v>
      </c>
      <c r="B56" s="133" t="s">
        <v>11</v>
      </c>
      <c r="C56" s="12"/>
      <c r="D56" s="8"/>
      <c r="E56" s="8"/>
      <c r="F56" s="134" t="s">
        <v>72</v>
      </c>
      <c r="G56" s="19">
        <f>G57</f>
        <v>193.9</v>
      </c>
    </row>
    <row r="57" spans="1:7" ht="15">
      <c r="A57" s="8"/>
      <c r="B57" s="12" t="s">
        <v>11</v>
      </c>
      <c r="C57" s="12" t="s">
        <v>16</v>
      </c>
      <c r="D57" s="8"/>
      <c r="E57" s="8"/>
      <c r="F57" s="13" t="s">
        <v>73</v>
      </c>
      <c r="G57" s="10">
        <f>G58</f>
        <v>193.9</v>
      </c>
    </row>
    <row r="58" spans="1:7" ht="15">
      <c r="A58" s="8"/>
      <c r="B58" s="12" t="s">
        <v>11</v>
      </c>
      <c r="C58" s="12" t="s">
        <v>16</v>
      </c>
      <c r="D58" s="12" t="s">
        <v>170</v>
      </c>
      <c r="E58" s="8"/>
      <c r="F58" s="13" t="s">
        <v>38</v>
      </c>
      <c r="G58" s="10">
        <f>G59</f>
        <v>193.9</v>
      </c>
    </row>
    <row r="59" spans="1:7" ht="15">
      <c r="A59" s="8"/>
      <c r="B59" s="12" t="s">
        <v>11</v>
      </c>
      <c r="C59" s="12" t="s">
        <v>16</v>
      </c>
      <c r="D59" s="12" t="s">
        <v>170</v>
      </c>
      <c r="E59" s="8"/>
      <c r="F59" s="13" t="s">
        <v>38</v>
      </c>
      <c r="G59" s="10">
        <f>G60</f>
        <v>193.9</v>
      </c>
    </row>
    <row r="60" spans="1:7" ht="15">
      <c r="A60" s="8"/>
      <c r="B60" s="12" t="s">
        <v>11</v>
      </c>
      <c r="C60" s="12" t="s">
        <v>16</v>
      </c>
      <c r="D60" s="12" t="s">
        <v>170</v>
      </c>
      <c r="E60" s="8"/>
      <c r="F60" s="13" t="s">
        <v>38</v>
      </c>
      <c r="G60" s="10">
        <f>G61</f>
        <v>193.9</v>
      </c>
    </row>
    <row r="61" spans="1:7" ht="45">
      <c r="A61" s="8"/>
      <c r="B61" s="12" t="s">
        <v>11</v>
      </c>
      <c r="C61" s="12" t="s">
        <v>16</v>
      </c>
      <c r="D61" s="12" t="s">
        <v>177</v>
      </c>
      <c r="E61" s="8"/>
      <c r="F61" s="13" t="s">
        <v>272</v>
      </c>
      <c r="G61" s="10">
        <f>G62+G63</f>
        <v>193.9</v>
      </c>
    </row>
    <row r="62" spans="1:7" ht="15">
      <c r="A62" s="8"/>
      <c r="B62" s="12" t="s">
        <v>11</v>
      </c>
      <c r="C62" s="12" t="s">
        <v>16</v>
      </c>
      <c r="D62" s="12" t="s">
        <v>177</v>
      </c>
      <c r="E62" s="8" t="s">
        <v>25</v>
      </c>
      <c r="F62" s="34" t="s">
        <v>74</v>
      </c>
      <c r="G62" s="10">
        <f>'прил.6'!H71</f>
        <v>158.3</v>
      </c>
    </row>
    <row r="63" spans="1:7" ht="30">
      <c r="A63" s="8"/>
      <c r="B63" s="12" t="s">
        <v>11</v>
      </c>
      <c r="C63" s="12" t="s">
        <v>16</v>
      </c>
      <c r="D63" s="109" t="s">
        <v>177</v>
      </c>
      <c r="E63" s="8" t="s">
        <v>26</v>
      </c>
      <c r="F63" s="17" t="s">
        <v>42</v>
      </c>
      <c r="G63" s="10">
        <f>'прил.6'!H72</f>
        <v>35.6</v>
      </c>
    </row>
    <row r="64" spans="1:7" ht="28.5">
      <c r="A64" s="4" t="s">
        <v>78</v>
      </c>
      <c r="B64" s="4" t="s">
        <v>16</v>
      </c>
      <c r="C64" s="4"/>
      <c r="D64" s="4"/>
      <c r="E64" s="4"/>
      <c r="F64" s="18" t="s">
        <v>21</v>
      </c>
      <c r="G64" s="19">
        <f>G71+G65</f>
        <v>59.9</v>
      </c>
    </row>
    <row r="65" spans="1:7" ht="15">
      <c r="A65" s="4"/>
      <c r="B65" s="8" t="s">
        <v>16</v>
      </c>
      <c r="C65" s="8" t="s">
        <v>23</v>
      </c>
      <c r="D65" s="4"/>
      <c r="E65" s="4"/>
      <c r="F65" s="164" t="s">
        <v>75</v>
      </c>
      <c r="G65" s="10">
        <f>G66</f>
        <v>9.9</v>
      </c>
    </row>
    <row r="66" spans="1:7" ht="15">
      <c r="A66" s="4"/>
      <c r="B66" s="8" t="s">
        <v>16</v>
      </c>
      <c r="C66" s="8" t="s">
        <v>23</v>
      </c>
      <c r="D66" s="110" t="s">
        <v>170</v>
      </c>
      <c r="E66" s="4"/>
      <c r="F66" s="13" t="s">
        <v>38</v>
      </c>
      <c r="G66" s="10">
        <f>G67</f>
        <v>9.9</v>
      </c>
    </row>
    <row r="67" spans="1:7" ht="15">
      <c r="A67" s="4"/>
      <c r="B67" s="8" t="s">
        <v>16</v>
      </c>
      <c r="C67" s="8" t="s">
        <v>23</v>
      </c>
      <c r="D67" s="110" t="s">
        <v>170</v>
      </c>
      <c r="E67" s="4"/>
      <c r="F67" s="13" t="s">
        <v>38</v>
      </c>
      <c r="G67" s="10">
        <f>G68</f>
        <v>9.9</v>
      </c>
    </row>
    <row r="68" spans="1:7" ht="15">
      <c r="A68" s="4"/>
      <c r="B68" s="8" t="s">
        <v>16</v>
      </c>
      <c r="C68" s="8" t="s">
        <v>23</v>
      </c>
      <c r="D68" s="110" t="s">
        <v>170</v>
      </c>
      <c r="E68" s="4"/>
      <c r="F68" s="13" t="s">
        <v>38</v>
      </c>
      <c r="G68" s="10">
        <f>G69</f>
        <v>9.9</v>
      </c>
    </row>
    <row r="69" spans="1:7" ht="30">
      <c r="A69" s="4"/>
      <c r="B69" s="8" t="s">
        <v>16</v>
      </c>
      <c r="C69" s="8" t="s">
        <v>23</v>
      </c>
      <c r="D69" s="109" t="s">
        <v>299</v>
      </c>
      <c r="E69" s="4"/>
      <c r="F69" s="111" t="s">
        <v>300</v>
      </c>
      <c r="G69" s="10">
        <f>G70</f>
        <v>9.9</v>
      </c>
    </row>
    <row r="70" spans="1:7" ht="30">
      <c r="A70" s="4"/>
      <c r="B70" s="8" t="s">
        <v>16</v>
      </c>
      <c r="C70" s="8" t="s">
        <v>23</v>
      </c>
      <c r="D70" s="109" t="s">
        <v>299</v>
      </c>
      <c r="E70" s="8" t="s">
        <v>26</v>
      </c>
      <c r="F70" s="17" t="s">
        <v>42</v>
      </c>
      <c r="G70" s="10">
        <f>'прил.6'!H79</f>
        <v>9.9</v>
      </c>
    </row>
    <row r="71" spans="1:7" ht="45">
      <c r="A71" s="4"/>
      <c r="B71" s="8" t="s">
        <v>16</v>
      </c>
      <c r="C71" s="8" t="s">
        <v>52</v>
      </c>
      <c r="D71" s="8"/>
      <c r="E71" s="8"/>
      <c r="F71" s="9" t="s">
        <v>17</v>
      </c>
      <c r="G71" s="10">
        <f>G72</f>
        <v>50</v>
      </c>
    </row>
    <row r="72" spans="1:7" ht="15">
      <c r="A72" s="4"/>
      <c r="B72" s="8" t="s">
        <v>16</v>
      </c>
      <c r="C72" s="8" t="s">
        <v>52</v>
      </c>
      <c r="D72" s="12" t="s">
        <v>170</v>
      </c>
      <c r="E72" s="12"/>
      <c r="F72" s="13" t="s">
        <v>40</v>
      </c>
      <c r="G72" s="10">
        <f>G75</f>
        <v>50</v>
      </c>
    </row>
    <row r="73" spans="1:7" ht="15">
      <c r="A73" s="4"/>
      <c r="B73" s="8" t="s">
        <v>16</v>
      </c>
      <c r="C73" s="8" t="s">
        <v>52</v>
      </c>
      <c r="D73" s="12" t="s">
        <v>170</v>
      </c>
      <c r="E73" s="12"/>
      <c r="F73" s="13" t="s">
        <v>40</v>
      </c>
      <c r="G73" s="10">
        <f>G74</f>
        <v>50</v>
      </c>
    </row>
    <row r="74" spans="1:7" ht="15">
      <c r="A74" s="4"/>
      <c r="B74" s="8" t="s">
        <v>16</v>
      </c>
      <c r="C74" s="8" t="s">
        <v>52</v>
      </c>
      <c r="D74" s="12" t="s">
        <v>170</v>
      </c>
      <c r="E74" s="12"/>
      <c r="F74" s="13" t="s">
        <v>40</v>
      </c>
      <c r="G74" s="10">
        <f>G75</f>
        <v>50</v>
      </c>
    </row>
    <row r="75" spans="1:7" ht="45">
      <c r="A75" s="4"/>
      <c r="B75" s="8" t="s">
        <v>16</v>
      </c>
      <c r="C75" s="8" t="s">
        <v>52</v>
      </c>
      <c r="D75" s="12" t="s">
        <v>178</v>
      </c>
      <c r="E75" s="8"/>
      <c r="F75" s="9" t="s">
        <v>53</v>
      </c>
      <c r="G75" s="10">
        <f>G76</f>
        <v>50</v>
      </c>
    </row>
    <row r="76" spans="1:7" ht="30">
      <c r="A76" s="4"/>
      <c r="B76" s="8" t="s">
        <v>16</v>
      </c>
      <c r="C76" s="8" t="s">
        <v>52</v>
      </c>
      <c r="D76" s="12" t="s">
        <v>178</v>
      </c>
      <c r="E76" s="8" t="s">
        <v>26</v>
      </c>
      <c r="F76" s="17" t="s">
        <v>42</v>
      </c>
      <c r="G76" s="10">
        <f>'прил.6'!H85</f>
        <v>50</v>
      </c>
    </row>
    <row r="77" spans="1:7" ht="14.25" customHeight="1">
      <c r="A77" s="4" t="s">
        <v>4</v>
      </c>
      <c r="B77" s="4" t="s">
        <v>23</v>
      </c>
      <c r="C77" s="4"/>
      <c r="D77" s="4"/>
      <c r="E77" s="4"/>
      <c r="F77" s="18" t="s">
        <v>22</v>
      </c>
      <c r="G77" s="19">
        <f>G84+G92+G78</f>
        <v>19131.67696</v>
      </c>
    </row>
    <row r="78" spans="1:7" ht="14.25" customHeight="1">
      <c r="A78" s="4"/>
      <c r="B78" s="8" t="s">
        <v>23</v>
      </c>
      <c r="C78" s="8" t="s">
        <v>15</v>
      </c>
      <c r="D78" s="8"/>
      <c r="E78" s="8"/>
      <c r="F78" s="120" t="s">
        <v>375</v>
      </c>
      <c r="G78" s="10">
        <f>G79</f>
        <v>16886.34</v>
      </c>
    </row>
    <row r="79" spans="1:7" ht="14.25" customHeight="1">
      <c r="A79" s="4"/>
      <c r="B79" s="8" t="s">
        <v>23</v>
      </c>
      <c r="C79" s="8" t="s">
        <v>15</v>
      </c>
      <c r="D79" s="8" t="s">
        <v>170</v>
      </c>
      <c r="E79" s="8"/>
      <c r="F79" s="124" t="s">
        <v>40</v>
      </c>
      <c r="G79" s="10">
        <f>G80</f>
        <v>16886.34</v>
      </c>
    </row>
    <row r="80" spans="1:7" ht="14.25" customHeight="1">
      <c r="A80" s="4"/>
      <c r="B80" s="8" t="s">
        <v>23</v>
      </c>
      <c r="C80" s="8" t="s">
        <v>15</v>
      </c>
      <c r="D80" s="8" t="s">
        <v>170</v>
      </c>
      <c r="E80" s="8"/>
      <c r="F80" s="124" t="s">
        <v>40</v>
      </c>
      <c r="G80" s="10">
        <f>G81</f>
        <v>16886.34</v>
      </c>
    </row>
    <row r="81" spans="1:7" ht="14.25" customHeight="1">
      <c r="A81" s="4"/>
      <c r="B81" s="8" t="s">
        <v>23</v>
      </c>
      <c r="C81" s="8" t="s">
        <v>15</v>
      </c>
      <c r="D81" s="8" t="s">
        <v>170</v>
      </c>
      <c r="E81" s="8"/>
      <c r="F81" s="124" t="s">
        <v>40</v>
      </c>
      <c r="G81" s="10">
        <f>G82</f>
        <v>16886.34</v>
      </c>
    </row>
    <row r="82" spans="1:7" ht="15">
      <c r="A82" s="4"/>
      <c r="B82" s="8" t="s">
        <v>23</v>
      </c>
      <c r="C82" s="8" t="s">
        <v>15</v>
      </c>
      <c r="D82" s="8" t="s">
        <v>371</v>
      </c>
      <c r="E82" s="8"/>
      <c r="F82" s="124" t="s">
        <v>370</v>
      </c>
      <c r="G82" s="10">
        <f>G83</f>
        <v>16886.34</v>
      </c>
    </row>
    <row r="83" spans="1:7" ht="30">
      <c r="A83" s="4"/>
      <c r="B83" s="8" t="s">
        <v>23</v>
      </c>
      <c r="C83" s="8" t="s">
        <v>15</v>
      </c>
      <c r="D83" s="8" t="s">
        <v>371</v>
      </c>
      <c r="E83" s="8" t="s">
        <v>26</v>
      </c>
      <c r="F83" s="103" t="s">
        <v>42</v>
      </c>
      <c r="G83" s="10">
        <f>'прил.6'!H92</f>
        <v>16886.34</v>
      </c>
    </row>
    <row r="84" spans="1:7" ht="15">
      <c r="A84" s="4"/>
      <c r="B84" s="8" t="s">
        <v>23</v>
      </c>
      <c r="C84" s="8" t="s">
        <v>52</v>
      </c>
      <c r="D84" s="8"/>
      <c r="E84" s="8"/>
      <c r="F84" s="9" t="s">
        <v>54</v>
      </c>
      <c r="G84" s="10">
        <f>G85</f>
        <v>1038.93696</v>
      </c>
    </row>
    <row r="85" spans="1:7" ht="15">
      <c r="A85" s="4"/>
      <c r="B85" s="8" t="s">
        <v>23</v>
      </c>
      <c r="C85" s="8" t="s">
        <v>52</v>
      </c>
      <c r="D85" s="8" t="s">
        <v>170</v>
      </c>
      <c r="E85" s="8"/>
      <c r="F85" s="13" t="s">
        <v>40</v>
      </c>
      <c r="G85" s="10">
        <f>G86</f>
        <v>1038.93696</v>
      </c>
    </row>
    <row r="86" spans="1:7" ht="15">
      <c r="A86" s="4"/>
      <c r="B86" s="8" t="s">
        <v>23</v>
      </c>
      <c r="C86" s="8" t="s">
        <v>52</v>
      </c>
      <c r="D86" s="8" t="s">
        <v>170</v>
      </c>
      <c r="E86" s="8"/>
      <c r="F86" s="13" t="s">
        <v>40</v>
      </c>
      <c r="G86" s="10">
        <f>G87</f>
        <v>1038.93696</v>
      </c>
    </row>
    <row r="87" spans="1:7" ht="15">
      <c r="A87" s="4"/>
      <c r="B87" s="8" t="s">
        <v>23</v>
      </c>
      <c r="C87" s="8" t="s">
        <v>52</v>
      </c>
      <c r="D87" s="8" t="s">
        <v>170</v>
      </c>
      <c r="E87" s="8"/>
      <c r="F87" s="13" t="s">
        <v>40</v>
      </c>
      <c r="G87" s="10">
        <f>G88+G90</f>
        <v>1038.93696</v>
      </c>
    </row>
    <row r="88" spans="1:7" ht="75">
      <c r="A88" s="4"/>
      <c r="B88" s="8" t="s">
        <v>23</v>
      </c>
      <c r="C88" s="8" t="s">
        <v>52</v>
      </c>
      <c r="D88" s="8" t="s">
        <v>179</v>
      </c>
      <c r="E88" s="8"/>
      <c r="F88" s="9" t="s">
        <v>137</v>
      </c>
      <c r="G88" s="10">
        <f>G89</f>
        <v>272.11783</v>
      </c>
    </row>
    <row r="89" spans="1:7" ht="30">
      <c r="A89" s="4"/>
      <c r="B89" s="8" t="s">
        <v>23</v>
      </c>
      <c r="C89" s="8" t="s">
        <v>52</v>
      </c>
      <c r="D89" s="8" t="s">
        <v>179</v>
      </c>
      <c r="E89" s="8" t="s">
        <v>26</v>
      </c>
      <c r="F89" s="17" t="s">
        <v>42</v>
      </c>
      <c r="G89" s="10">
        <f>'прил.6'!H98</f>
        <v>272.11783</v>
      </c>
    </row>
    <row r="90" spans="1:7" ht="15">
      <c r="A90" s="4"/>
      <c r="B90" s="8" t="s">
        <v>23</v>
      </c>
      <c r="C90" s="8" t="s">
        <v>52</v>
      </c>
      <c r="D90" s="8" t="s">
        <v>179</v>
      </c>
      <c r="E90" s="8"/>
      <c r="F90" s="17" t="s">
        <v>161</v>
      </c>
      <c r="G90" s="10">
        <f>G91</f>
        <v>766.81913</v>
      </c>
    </row>
    <row r="91" spans="1:7" ht="30">
      <c r="A91" s="4"/>
      <c r="B91" s="8" t="s">
        <v>23</v>
      </c>
      <c r="C91" s="8" t="s">
        <v>52</v>
      </c>
      <c r="D91" s="8" t="s">
        <v>179</v>
      </c>
      <c r="E91" s="8" t="s">
        <v>26</v>
      </c>
      <c r="F91" s="17" t="s">
        <v>42</v>
      </c>
      <c r="G91" s="10">
        <f>'прил.6'!H100</f>
        <v>766.81913</v>
      </c>
    </row>
    <row r="92" spans="1:7" ht="15">
      <c r="A92" s="4"/>
      <c r="B92" s="61" t="s">
        <v>23</v>
      </c>
      <c r="C92" s="61" t="s">
        <v>157</v>
      </c>
      <c r="D92" s="61"/>
      <c r="E92" s="61"/>
      <c r="F92" s="165" t="s">
        <v>68</v>
      </c>
      <c r="G92" s="32">
        <f>G93+G105</f>
        <v>1206.4</v>
      </c>
    </row>
    <row r="93" spans="1:7" ht="78.75" customHeight="1" hidden="1">
      <c r="A93" s="4"/>
      <c r="B93" s="8" t="s">
        <v>23</v>
      </c>
      <c r="C93" s="8" t="s">
        <v>157</v>
      </c>
      <c r="D93" s="8" t="s">
        <v>258</v>
      </c>
      <c r="E93" s="8"/>
      <c r="F93" s="35" t="s">
        <v>318</v>
      </c>
      <c r="G93" s="10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1:7" ht="45">
      <c r="A101" s="4"/>
      <c r="B101" s="8" t="s">
        <v>23</v>
      </c>
      <c r="C101" s="8" t="s">
        <v>157</v>
      </c>
      <c r="D101" s="8" t="s">
        <v>266</v>
      </c>
      <c r="E101" s="8"/>
      <c r="F101" s="167" t="s">
        <v>319</v>
      </c>
      <c r="G101" s="10">
        <f>G102</f>
        <v>1206.4</v>
      </c>
    </row>
    <row r="102" spans="1:7" ht="45">
      <c r="A102" s="4"/>
      <c r="B102" s="8" t="s">
        <v>23</v>
      </c>
      <c r="C102" s="8" t="s">
        <v>157</v>
      </c>
      <c r="D102" s="8" t="s">
        <v>267</v>
      </c>
      <c r="E102" s="8"/>
      <c r="F102" s="17" t="s">
        <v>364</v>
      </c>
      <c r="G102" s="10">
        <f>G103</f>
        <v>1206.4</v>
      </c>
    </row>
    <row r="103" spans="1:7" ht="45">
      <c r="A103" s="4"/>
      <c r="B103" s="8" t="s">
        <v>23</v>
      </c>
      <c r="C103" s="8" t="s">
        <v>157</v>
      </c>
      <c r="D103" s="8" t="s">
        <v>267</v>
      </c>
      <c r="E103" s="8"/>
      <c r="F103" s="17" t="s">
        <v>365</v>
      </c>
      <c r="G103" s="10">
        <f>G104</f>
        <v>1206.4</v>
      </c>
    </row>
    <row r="104" spans="1:7" ht="75">
      <c r="A104" s="4"/>
      <c r="B104" s="8" t="s">
        <v>23</v>
      </c>
      <c r="C104" s="8" t="s">
        <v>157</v>
      </c>
      <c r="D104" s="8" t="s">
        <v>247</v>
      </c>
      <c r="E104" s="8"/>
      <c r="F104" s="17" t="str">
        <f>F134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4" s="10">
        <f>G105</f>
        <v>1206.4</v>
      </c>
    </row>
    <row r="105" spans="1:7" ht="30">
      <c r="A105" s="4"/>
      <c r="B105" s="8" t="s">
        <v>23</v>
      </c>
      <c r="C105" s="8" t="s">
        <v>157</v>
      </c>
      <c r="D105" s="8" t="s">
        <v>247</v>
      </c>
      <c r="E105" s="8" t="s">
        <v>26</v>
      </c>
      <c r="F105" s="17" t="s">
        <v>42</v>
      </c>
      <c r="G105" s="10">
        <f>'прил.6'!H121</f>
        <v>1206.4</v>
      </c>
    </row>
    <row r="106" spans="1:7" ht="14.25">
      <c r="A106" s="4" t="s">
        <v>5</v>
      </c>
      <c r="B106" s="4" t="s">
        <v>9</v>
      </c>
      <c r="C106" s="4" t="s">
        <v>186</v>
      </c>
      <c r="D106" s="4"/>
      <c r="E106" s="4"/>
      <c r="F106" s="20" t="s">
        <v>0</v>
      </c>
      <c r="G106" s="19">
        <f>G107+G130+G115</f>
        <v>20659.86775</v>
      </c>
    </row>
    <row r="107" spans="1:7" ht="15">
      <c r="A107" s="4"/>
      <c r="B107" s="22" t="s">
        <v>9</v>
      </c>
      <c r="C107" s="22" t="s">
        <v>6</v>
      </c>
      <c r="D107" s="22"/>
      <c r="E107" s="22"/>
      <c r="F107" s="23" t="s">
        <v>10</v>
      </c>
      <c r="G107" s="10">
        <f>G108</f>
        <v>10979.72803</v>
      </c>
    </row>
    <row r="108" spans="1:7" ht="15">
      <c r="A108" s="4"/>
      <c r="B108" s="8" t="s">
        <v>9</v>
      </c>
      <c r="C108" s="22" t="s">
        <v>6</v>
      </c>
      <c r="D108" s="12" t="s">
        <v>170</v>
      </c>
      <c r="E108" s="12"/>
      <c r="F108" s="13" t="s">
        <v>40</v>
      </c>
      <c r="G108" s="10">
        <f>G109</f>
        <v>10979.72803</v>
      </c>
    </row>
    <row r="109" spans="1:7" ht="15">
      <c r="A109" s="4"/>
      <c r="B109" s="8" t="s">
        <v>9</v>
      </c>
      <c r="C109" s="22" t="s">
        <v>6</v>
      </c>
      <c r="D109" s="12" t="s">
        <v>170</v>
      </c>
      <c r="E109" s="12"/>
      <c r="F109" s="13" t="s">
        <v>40</v>
      </c>
      <c r="G109" s="10">
        <f>G110</f>
        <v>10979.72803</v>
      </c>
    </row>
    <row r="110" spans="1:7" ht="15">
      <c r="A110" s="4"/>
      <c r="B110" s="8" t="s">
        <v>9</v>
      </c>
      <c r="C110" s="22" t="s">
        <v>6</v>
      </c>
      <c r="D110" s="12" t="s">
        <v>170</v>
      </c>
      <c r="E110" s="12"/>
      <c r="F110" s="13" t="s">
        <v>40</v>
      </c>
      <c r="G110" s="10">
        <f>G111+G113</f>
        <v>10979.72803</v>
      </c>
    </row>
    <row r="111" spans="1:7" ht="30">
      <c r="A111" s="4"/>
      <c r="B111" s="8" t="s">
        <v>9</v>
      </c>
      <c r="C111" s="22" t="s">
        <v>6</v>
      </c>
      <c r="D111" s="12" t="s">
        <v>180</v>
      </c>
      <c r="E111" s="8"/>
      <c r="F111" s="9" t="s">
        <v>293</v>
      </c>
      <c r="G111" s="10">
        <f>G112</f>
        <v>10979.72803</v>
      </c>
    </row>
    <row r="112" spans="1:7" ht="30">
      <c r="A112" s="4"/>
      <c r="B112" s="8" t="s">
        <v>9</v>
      </c>
      <c r="C112" s="22" t="s">
        <v>6</v>
      </c>
      <c r="D112" s="12" t="s">
        <v>180</v>
      </c>
      <c r="E112" s="8" t="s">
        <v>26</v>
      </c>
      <c r="F112" s="17" t="s">
        <v>42</v>
      </c>
      <c r="G112" s="10">
        <f>'прил.6'!H128</f>
        <v>10979.72803</v>
      </c>
    </row>
    <row r="113" spans="1:7" ht="15" hidden="1">
      <c r="A113" s="4"/>
      <c r="B113" s="8" t="s">
        <v>9</v>
      </c>
      <c r="C113" s="22" t="s">
        <v>6</v>
      </c>
      <c r="D113" s="12" t="s">
        <v>371</v>
      </c>
      <c r="E113" s="8"/>
      <c r="F113" s="39" t="s">
        <v>370</v>
      </c>
      <c r="G113" s="10">
        <f>'прил.6'!H129</f>
        <v>0</v>
      </c>
    </row>
    <row r="114" spans="1:7" ht="30" hidden="1">
      <c r="A114" s="4"/>
      <c r="B114" s="8" t="s">
        <v>9</v>
      </c>
      <c r="C114" s="22" t="s">
        <v>6</v>
      </c>
      <c r="D114" s="12" t="s">
        <v>372</v>
      </c>
      <c r="E114" s="8" t="s">
        <v>26</v>
      </c>
      <c r="F114" s="17" t="s">
        <v>42</v>
      </c>
      <c r="G114" s="10">
        <f>'прил.6'!H130</f>
        <v>0</v>
      </c>
    </row>
    <row r="115" spans="1:7" ht="15">
      <c r="A115" s="4"/>
      <c r="B115" s="8" t="s">
        <v>9</v>
      </c>
      <c r="C115" s="22" t="s">
        <v>16</v>
      </c>
      <c r="D115" s="12"/>
      <c r="E115" s="8"/>
      <c r="F115" s="55" t="s">
        <v>18</v>
      </c>
      <c r="G115" s="10">
        <f>G116+G123</f>
        <v>6260.139720000001</v>
      </c>
    </row>
    <row r="116" spans="1:7" ht="15">
      <c r="A116" s="4"/>
      <c r="B116" s="8" t="s">
        <v>9</v>
      </c>
      <c r="C116" s="22" t="s">
        <v>16</v>
      </c>
      <c r="D116" s="12" t="s">
        <v>170</v>
      </c>
      <c r="E116" s="8"/>
      <c r="F116" s="13" t="s">
        <v>40</v>
      </c>
      <c r="G116" s="10">
        <f>G117</f>
        <v>5008.098720000001</v>
      </c>
    </row>
    <row r="117" spans="1:7" ht="15">
      <c r="A117" s="4"/>
      <c r="B117" s="8" t="s">
        <v>9</v>
      </c>
      <c r="C117" s="22" t="s">
        <v>16</v>
      </c>
      <c r="D117" s="12" t="s">
        <v>170</v>
      </c>
      <c r="E117" s="8"/>
      <c r="F117" s="13" t="s">
        <v>40</v>
      </c>
      <c r="G117" s="10">
        <f>G118</f>
        <v>5008.098720000001</v>
      </c>
    </row>
    <row r="118" spans="1:7" ht="15">
      <c r="A118" s="4"/>
      <c r="B118" s="8" t="s">
        <v>9</v>
      </c>
      <c r="C118" s="22" t="s">
        <v>16</v>
      </c>
      <c r="D118" s="12" t="s">
        <v>170</v>
      </c>
      <c r="E118" s="8"/>
      <c r="F118" s="13" t="s">
        <v>40</v>
      </c>
      <c r="G118" s="10">
        <f>G119+G121</f>
        <v>5008.098720000001</v>
      </c>
    </row>
    <row r="119" spans="1:7" ht="15">
      <c r="A119" s="4"/>
      <c r="B119" s="8" t="s">
        <v>9</v>
      </c>
      <c r="C119" s="22" t="s">
        <v>16</v>
      </c>
      <c r="D119" s="12" t="s">
        <v>181</v>
      </c>
      <c r="E119" s="8"/>
      <c r="F119" s="17" t="s">
        <v>20</v>
      </c>
      <c r="G119" s="10">
        <f>G120</f>
        <v>150</v>
      </c>
    </row>
    <row r="120" spans="1:7" ht="30">
      <c r="A120" s="4"/>
      <c r="B120" s="8" t="s">
        <v>9</v>
      </c>
      <c r="C120" s="22" t="s">
        <v>16</v>
      </c>
      <c r="D120" s="12" t="s">
        <v>181</v>
      </c>
      <c r="E120" s="8" t="s">
        <v>26</v>
      </c>
      <c r="F120" s="17" t="s">
        <v>42</v>
      </c>
      <c r="G120" s="10">
        <f>'прил.6'!H136</f>
        <v>150</v>
      </c>
    </row>
    <row r="121" spans="1:7" ht="15">
      <c r="A121" s="4"/>
      <c r="B121" s="8" t="s">
        <v>9</v>
      </c>
      <c r="C121" s="22" t="s">
        <v>16</v>
      </c>
      <c r="D121" s="12" t="s">
        <v>182</v>
      </c>
      <c r="E121" s="8"/>
      <c r="F121" s="9" t="s">
        <v>56</v>
      </c>
      <c r="G121" s="10">
        <f>G122</f>
        <v>4858.098720000001</v>
      </c>
    </row>
    <row r="122" spans="1:7" ht="30">
      <c r="A122" s="4"/>
      <c r="B122" s="8" t="s">
        <v>9</v>
      </c>
      <c r="C122" s="22" t="s">
        <v>16</v>
      </c>
      <c r="D122" s="12" t="s">
        <v>182</v>
      </c>
      <c r="E122" s="8" t="s">
        <v>26</v>
      </c>
      <c r="F122" s="17" t="s">
        <v>42</v>
      </c>
      <c r="G122" s="10">
        <f>'прил.6'!H138</f>
        <v>4858.098720000001</v>
      </c>
    </row>
    <row r="123" spans="1:7" ht="30">
      <c r="A123" s="4"/>
      <c r="B123" s="15" t="s">
        <v>9</v>
      </c>
      <c r="C123" s="112" t="s">
        <v>16</v>
      </c>
      <c r="D123" s="15" t="s">
        <v>258</v>
      </c>
      <c r="E123" s="15"/>
      <c r="F123" s="35" t="s">
        <v>358</v>
      </c>
      <c r="G123" s="113">
        <f>G124</f>
        <v>1252.041</v>
      </c>
    </row>
    <row r="124" spans="1:7" ht="30">
      <c r="A124" s="4"/>
      <c r="B124" s="15" t="s">
        <v>9</v>
      </c>
      <c r="C124" s="112" t="s">
        <v>16</v>
      </c>
      <c r="D124" s="15" t="s">
        <v>361</v>
      </c>
      <c r="E124" s="15"/>
      <c r="F124" s="120" t="s">
        <v>359</v>
      </c>
      <c r="G124" s="113">
        <f>G125</f>
        <v>1252.041</v>
      </c>
    </row>
    <row r="125" spans="1:7" ht="30">
      <c r="A125" s="4"/>
      <c r="B125" s="15" t="s">
        <v>9</v>
      </c>
      <c r="C125" s="112" t="s">
        <v>16</v>
      </c>
      <c r="D125" s="15" t="s">
        <v>361</v>
      </c>
      <c r="E125" s="15"/>
      <c r="F125" s="120" t="s">
        <v>360</v>
      </c>
      <c r="G125" s="113">
        <f>G126+G128</f>
        <v>1252.041</v>
      </c>
    </row>
    <row r="126" spans="1:7" ht="75">
      <c r="A126" s="4"/>
      <c r="B126" s="15" t="s">
        <v>9</v>
      </c>
      <c r="C126" s="112" t="s">
        <v>16</v>
      </c>
      <c r="D126" s="15" t="s">
        <v>356</v>
      </c>
      <c r="E126" s="15"/>
      <c r="F126" s="98" t="s">
        <v>55</v>
      </c>
      <c r="G126" s="113">
        <f>G127</f>
        <v>1200</v>
      </c>
    </row>
    <row r="127" spans="1:7" ht="30">
      <c r="A127" s="4"/>
      <c r="B127" s="15" t="s">
        <v>9</v>
      </c>
      <c r="C127" s="112" t="s">
        <v>16</v>
      </c>
      <c r="D127" s="15" t="s">
        <v>363</v>
      </c>
      <c r="E127" s="15" t="s">
        <v>26</v>
      </c>
      <c r="F127" s="17" t="s">
        <v>42</v>
      </c>
      <c r="G127" s="113">
        <f>'прил.6'!H143</f>
        <v>1200</v>
      </c>
    </row>
    <row r="128" spans="1:7" ht="75">
      <c r="A128" s="4"/>
      <c r="B128" s="15" t="s">
        <v>9</v>
      </c>
      <c r="C128" s="112" t="s">
        <v>16</v>
      </c>
      <c r="D128" s="15" t="s">
        <v>357</v>
      </c>
      <c r="E128" s="15"/>
      <c r="F128" s="98" t="s">
        <v>55</v>
      </c>
      <c r="G128" s="113">
        <f>G129</f>
        <v>52.041</v>
      </c>
    </row>
    <row r="129" spans="1:7" ht="30">
      <c r="A129" s="4"/>
      <c r="B129" s="15" t="s">
        <v>9</v>
      </c>
      <c r="C129" s="112" t="s">
        <v>16</v>
      </c>
      <c r="D129" s="15" t="s">
        <v>357</v>
      </c>
      <c r="E129" s="15" t="s">
        <v>26</v>
      </c>
      <c r="F129" s="17" t="s">
        <v>42</v>
      </c>
      <c r="G129" s="113">
        <v>52.041</v>
      </c>
    </row>
    <row r="130" spans="1:7" ht="28.5">
      <c r="A130" s="108"/>
      <c r="B130" s="15" t="s">
        <v>9</v>
      </c>
      <c r="C130" s="112" t="s">
        <v>9</v>
      </c>
      <c r="D130" s="15"/>
      <c r="E130" s="15"/>
      <c r="F130" s="97" t="s">
        <v>57</v>
      </c>
      <c r="G130" s="113">
        <f>G131</f>
        <v>3420</v>
      </c>
    </row>
    <row r="131" spans="1:7" ht="69.75" customHeight="1">
      <c r="A131" s="173"/>
      <c r="B131" s="15" t="s">
        <v>9</v>
      </c>
      <c r="C131" s="112" t="s">
        <v>9</v>
      </c>
      <c r="D131" s="15" t="s">
        <v>258</v>
      </c>
      <c r="E131" s="15"/>
      <c r="F131" s="35" t="s">
        <v>318</v>
      </c>
      <c r="G131" s="113">
        <f>G140+G132</f>
        <v>3420</v>
      </c>
    </row>
    <row r="132" spans="1:7" ht="30">
      <c r="A132" s="4"/>
      <c r="B132" s="8" t="s">
        <v>9</v>
      </c>
      <c r="C132" s="8" t="s">
        <v>9</v>
      </c>
      <c r="D132" s="8" t="s">
        <v>259</v>
      </c>
      <c r="E132" s="8"/>
      <c r="F132" s="98" t="s">
        <v>156</v>
      </c>
      <c r="G132" s="10">
        <f>G133</f>
        <v>1000</v>
      </c>
    </row>
    <row r="133" spans="1:7" ht="49.5" customHeight="1">
      <c r="A133" s="4"/>
      <c r="B133" s="8" t="s">
        <v>9</v>
      </c>
      <c r="C133" s="8" t="s">
        <v>9</v>
      </c>
      <c r="D133" s="8" t="s">
        <v>259</v>
      </c>
      <c r="E133" s="8"/>
      <c r="F133" s="98" t="s">
        <v>275</v>
      </c>
      <c r="G133" s="10">
        <f>G134+G137</f>
        <v>1000</v>
      </c>
    </row>
    <row r="134" spans="1:7" ht="75">
      <c r="A134" s="4"/>
      <c r="B134" s="8" t="s">
        <v>9</v>
      </c>
      <c r="C134" s="8" t="s">
        <v>9</v>
      </c>
      <c r="D134" s="8" t="s">
        <v>245</v>
      </c>
      <c r="E134" s="8"/>
      <c r="F134" s="98" t="s">
        <v>55</v>
      </c>
      <c r="G134" s="10">
        <f>G135</f>
        <v>51.44</v>
      </c>
    </row>
    <row r="135" spans="1:7" ht="45">
      <c r="A135" s="4"/>
      <c r="B135" s="8" t="s">
        <v>9</v>
      </c>
      <c r="C135" s="8" t="s">
        <v>9</v>
      </c>
      <c r="D135" s="8" t="s">
        <v>245</v>
      </c>
      <c r="E135" s="8" t="s">
        <v>27</v>
      </c>
      <c r="F135" s="16" t="s">
        <v>277</v>
      </c>
      <c r="G135" s="10">
        <f>'прил.6'!H157</f>
        <v>51.44</v>
      </c>
    </row>
    <row r="136" spans="1:7" ht="75" hidden="1">
      <c r="A136" s="4"/>
      <c r="B136" s="8" t="s">
        <v>23</v>
      </c>
      <c r="C136" s="8" t="s">
        <v>157</v>
      </c>
      <c r="D136" s="8" t="s">
        <v>321</v>
      </c>
      <c r="E136" s="8"/>
      <c r="F136" s="98" t="s">
        <v>55</v>
      </c>
      <c r="G136" s="10"/>
    </row>
    <row r="137" spans="1:7" ht="75">
      <c r="A137" s="4"/>
      <c r="B137" s="8" t="s">
        <v>9</v>
      </c>
      <c r="C137" s="8" t="s">
        <v>9</v>
      </c>
      <c r="D137" s="8" t="s">
        <v>320</v>
      </c>
      <c r="E137" s="8"/>
      <c r="F137" s="98" t="s">
        <v>55</v>
      </c>
      <c r="G137" s="10">
        <f>G138</f>
        <v>948.56</v>
      </c>
    </row>
    <row r="138" spans="1:7" ht="45">
      <c r="A138" s="4"/>
      <c r="B138" s="8" t="s">
        <v>9</v>
      </c>
      <c r="C138" s="8" t="s">
        <v>9</v>
      </c>
      <c r="D138" s="8" t="s">
        <v>320</v>
      </c>
      <c r="E138" s="8" t="s">
        <v>27</v>
      </c>
      <c r="F138" s="16" t="s">
        <v>277</v>
      </c>
      <c r="G138" s="10">
        <v>948.56</v>
      </c>
    </row>
    <row r="139" ht="36" customHeight="1" hidden="1">
      <c r="A139" s="174"/>
    </row>
    <row r="140" spans="1:7" ht="15">
      <c r="A140" s="108"/>
      <c r="B140" s="15" t="s">
        <v>9</v>
      </c>
      <c r="C140" s="112" t="s">
        <v>9</v>
      </c>
      <c r="D140" s="15" t="s">
        <v>260</v>
      </c>
      <c r="E140" s="15"/>
      <c r="F140" s="16" t="s">
        <v>261</v>
      </c>
      <c r="G140" s="113">
        <f>G141</f>
        <v>2420</v>
      </c>
    </row>
    <row r="141" spans="1:7" ht="30">
      <c r="A141" s="108"/>
      <c r="B141" s="15" t="s">
        <v>9</v>
      </c>
      <c r="C141" s="112" t="s">
        <v>9</v>
      </c>
      <c r="D141" s="15" t="s">
        <v>260</v>
      </c>
      <c r="E141" s="15"/>
      <c r="F141" s="16" t="s">
        <v>294</v>
      </c>
      <c r="G141" s="113">
        <f>G142</f>
        <v>2420</v>
      </c>
    </row>
    <row r="142" spans="1:7" ht="75">
      <c r="A142" s="108"/>
      <c r="B142" s="15" t="s">
        <v>9</v>
      </c>
      <c r="C142" s="112" t="s">
        <v>9</v>
      </c>
      <c r="D142" s="15" t="s">
        <v>246</v>
      </c>
      <c r="E142" s="15"/>
      <c r="F142" s="98" t="s">
        <v>55</v>
      </c>
      <c r="G142" s="113">
        <f>G143</f>
        <v>2420</v>
      </c>
    </row>
    <row r="143" spans="1:7" ht="45">
      <c r="A143" s="108"/>
      <c r="B143" s="15" t="s">
        <v>9</v>
      </c>
      <c r="C143" s="112" t="s">
        <v>9</v>
      </c>
      <c r="D143" s="15" t="s">
        <v>246</v>
      </c>
      <c r="E143" s="15" t="s">
        <v>27</v>
      </c>
      <c r="F143" s="16" t="s">
        <v>277</v>
      </c>
      <c r="G143" s="113">
        <f>'прил.6'!H163</f>
        <v>2420</v>
      </c>
    </row>
    <row r="144" spans="1:7" ht="15">
      <c r="A144" s="108" t="s">
        <v>295</v>
      </c>
      <c r="B144" s="108" t="s">
        <v>58</v>
      </c>
      <c r="C144" s="112"/>
      <c r="D144" s="15"/>
      <c r="E144" s="15"/>
      <c r="F144" s="97" t="s">
        <v>59</v>
      </c>
      <c r="G144" s="135">
        <f>G145</f>
        <v>229.826</v>
      </c>
    </row>
    <row r="145" spans="1:7" ht="28.5" customHeight="1">
      <c r="A145" s="108"/>
      <c r="B145" s="15" t="s">
        <v>58</v>
      </c>
      <c r="C145" s="112" t="s">
        <v>9</v>
      </c>
      <c r="D145" s="15"/>
      <c r="E145" s="15"/>
      <c r="F145" s="89" t="s">
        <v>286</v>
      </c>
      <c r="G145" s="113">
        <f>G146</f>
        <v>229.826</v>
      </c>
    </row>
    <row r="146" spans="1:7" ht="36.75" customHeight="1">
      <c r="A146" s="108"/>
      <c r="B146" s="15" t="s">
        <v>58</v>
      </c>
      <c r="C146" s="112" t="s">
        <v>9</v>
      </c>
      <c r="D146" s="24" t="s">
        <v>297</v>
      </c>
      <c r="E146" s="15"/>
      <c r="F146" s="104" t="s">
        <v>301</v>
      </c>
      <c r="G146" s="113">
        <f>G147</f>
        <v>229.826</v>
      </c>
    </row>
    <row r="147" spans="1:7" ht="45">
      <c r="A147" s="108"/>
      <c r="B147" s="15" t="s">
        <v>58</v>
      </c>
      <c r="C147" s="112" t="s">
        <v>9</v>
      </c>
      <c r="D147" s="24" t="s">
        <v>256</v>
      </c>
      <c r="E147" s="15"/>
      <c r="F147" s="104" t="s">
        <v>302</v>
      </c>
      <c r="G147" s="113">
        <f>G148</f>
        <v>229.826</v>
      </c>
    </row>
    <row r="148" spans="1:7" ht="51" customHeight="1">
      <c r="A148" s="108"/>
      <c r="B148" s="15" t="s">
        <v>58</v>
      </c>
      <c r="C148" s="112" t="s">
        <v>9</v>
      </c>
      <c r="D148" s="24" t="s">
        <v>256</v>
      </c>
      <c r="E148" s="15"/>
      <c r="F148" s="104" t="s">
        <v>289</v>
      </c>
      <c r="G148" s="113">
        <f>G151+G153</f>
        <v>229.826</v>
      </c>
    </row>
    <row r="149" spans="1:7" ht="75" hidden="1">
      <c r="A149" s="108"/>
      <c r="B149" s="15" t="s">
        <v>58</v>
      </c>
      <c r="C149" s="112" t="s">
        <v>9</v>
      </c>
      <c r="D149" s="24" t="s">
        <v>248</v>
      </c>
      <c r="E149" s="15"/>
      <c r="F149" s="98" t="s">
        <v>55</v>
      </c>
      <c r="G149" s="113">
        <f>G150</f>
        <v>0</v>
      </c>
    </row>
    <row r="150" spans="1:7" ht="30" hidden="1">
      <c r="A150" s="108"/>
      <c r="B150" s="15" t="s">
        <v>58</v>
      </c>
      <c r="C150" s="112" t="s">
        <v>9</v>
      </c>
      <c r="D150" s="15" t="s">
        <v>248</v>
      </c>
      <c r="E150" s="15" t="s">
        <v>26</v>
      </c>
      <c r="F150" s="16" t="s">
        <v>42</v>
      </c>
      <c r="G150" s="113"/>
    </row>
    <row r="151" spans="1:7" ht="75">
      <c r="A151" s="108"/>
      <c r="B151" s="15" t="s">
        <v>58</v>
      </c>
      <c r="C151" s="112" t="s">
        <v>9</v>
      </c>
      <c r="D151" s="15" t="s">
        <v>249</v>
      </c>
      <c r="E151" s="15"/>
      <c r="F151" s="98" t="s">
        <v>55</v>
      </c>
      <c r="G151" s="113">
        <f>G152</f>
        <v>100</v>
      </c>
    </row>
    <row r="152" spans="1:7" ht="30">
      <c r="A152" s="108"/>
      <c r="B152" s="15" t="s">
        <v>58</v>
      </c>
      <c r="C152" s="112" t="s">
        <v>9</v>
      </c>
      <c r="D152" s="15" t="s">
        <v>249</v>
      </c>
      <c r="E152" s="15" t="s">
        <v>26</v>
      </c>
      <c r="F152" s="16" t="s">
        <v>42</v>
      </c>
      <c r="G152" s="113">
        <f>'прил.6'!H180</f>
        <v>100</v>
      </c>
    </row>
    <row r="153" spans="1:7" ht="75">
      <c r="A153" s="108"/>
      <c r="B153" s="15" t="s">
        <v>58</v>
      </c>
      <c r="C153" s="112" t="s">
        <v>9</v>
      </c>
      <c r="D153" s="15" t="s">
        <v>248</v>
      </c>
      <c r="E153" s="15"/>
      <c r="F153" s="98" t="s">
        <v>55</v>
      </c>
      <c r="G153" s="113">
        <f>G154</f>
        <v>129.826</v>
      </c>
    </row>
    <row r="154" spans="1:7" ht="30">
      <c r="A154" s="108"/>
      <c r="B154" s="15" t="s">
        <v>58</v>
      </c>
      <c r="C154" s="112" t="s">
        <v>9</v>
      </c>
      <c r="D154" s="15" t="s">
        <v>248</v>
      </c>
      <c r="E154" s="15" t="s">
        <v>26</v>
      </c>
      <c r="F154" s="16" t="s">
        <v>42</v>
      </c>
      <c r="G154" s="113">
        <f>'прил.6'!H182</f>
        <v>129.826</v>
      </c>
    </row>
    <row r="155" spans="1:7" ht="15">
      <c r="A155" s="4" t="s">
        <v>62</v>
      </c>
      <c r="B155" s="108" t="s">
        <v>15</v>
      </c>
      <c r="C155" s="108"/>
      <c r="D155" s="108"/>
      <c r="E155" s="15"/>
      <c r="F155" s="114" t="s">
        <v>60</v>
      </c>
      <c r="G155" s="19">
        <f>G156+G162</f>
        <v>4564.5544899999995</v>
      </c>
    </row>
    <row r="156" spans="1:7" ht="15">
      <c r="A156" s="8"/>
      <c r="B156" s="24" t="s">
        <v>15</v>
      </c>
      <c r="C156" s="8" t="s">
        <v>6</v>
      </c>
      <c r="D156" s="8"/>
      <c r="E156" s="24"/>
      <c r="F156" s="21" t="s">
        <v>14</v>
      </c>
      <c r="G156" s="10">
        <f>G157</f>
        <v>4507.82349</v>
      </c>
    </row>
    <row r="157" spans="1:7" ht="15">
      <c r="A157" s="8"/>
      <c r="B157" s="24" t="s">
        <v>15</v>
      </c>
      <c r="C157" s="24" t="s">
        <v>6</v>
      </c>
      <c r="D157" s="24" t="s">
        <v>170</v>
      </c>
      <c r="E157" s="24"/>
      <c r="F157" s="25" t="s">
        <v>38</v>
      </c>
      <c r="G157" s="10">
        <f>G158</f>
        <v>4507.82349</v>
      </c>
    </row>
    <row r="158" spans="1:7" ht="15">
      <c r="A158" s="8"/>
      <c r="B158" s="24" t="s">
        <v>15</v>
      </c>
      <c r="C158" s="24" t="s">
        <v>6</v>
      </c>
      <c r="D158" s="24" t="s">
        <v>296</v>
      </c>
      <c r="E158" s="24"/>
      <c r="F158" s="25" t="s">
        <v>38</v>
      </c>
      <c r="G158" s="10">
        <f>G159</f>
        <v>4507.82349</v>
      </c>
    </row>
    <row r="159" spans="1:7" ht="15">
      <c r="A159" s="8"/>
      <c r="B159" s="24" t="s">
        <v>15</v>
      </c>
      <c r="C159" s="24" t="s">
        <v>6</v>
      </c>
      <c r="D159" s="24" t="s">
        <v>170</v>
      </c>
      <c r="E159" s="24"/>
      <c r="F159" s="25" t="s">
        <v>38</v>
      </c>
      <c r="G159" s="10">
        <f>G160</f>
        <v>4507.82349</v>
      </c>
    </row>
    <row r="160" spans="1:7" ht="60">
      <c r="A160" s="8"/>
      <c r="B160" s="24" t="s">
        <v>15</v>
      </c>
      <c r="C160" s="24" t="s">
        <v>6</v>
      </c>
      <c r="D160" s="24" t="s">
        <v>183</v>
      </c>
      <c r="E160" s="24"/>
      <c r="F160" s="25" t="s">
        <v>61</v>
      </c>
      <c r="G160" s="10">
        <f>G161</f>
        <v>4507.82349</v>
      </c>
    </row>
    <row r="161" spans="1:7" ht="36" customHeight="1">
      <c r="A161" s="8"/>
      <c r="B161" s="24" t="s">
        <v>15</v>
      </c>
      <c r="C161" s="24" t="s">
        <v>6</v>
      </c>
      <c r="D161" s="24" t="s">
        <v>183</v>
      </c>
      <c r="E161" s="8" t="s">
        <v>76</v>
      </c>
      <c r="F161" s="34" t="s">
        <v>24</v>
      </c>
      <c r="G161" s="10">
        <f>'прил.6'!H189</f>
        <v>4507.82349</v>
      </c>
    </row>
    <row r="162" spans="1:7" ht="29.25" customHeight="1">
      <c r="A162" s="8"/>
      <c r="B162" s="24" t="s">
        <v>15</v>
      </c>
      <c r="C162" s="169" t="s">
        <v>23</v>
      </c>
      <c r="D162" s="169"/>
      <c r="E162" s="8"/>
      <c r="F162" s="34" t="s">
        <v>308</v>
      </c>
      <c r="G162" s="10">
        <f>G163</f>
        <v>56.731</v>
      </c>
    </row>
    <row r="163" spans="1:7" ht="54.75" customHeight="1">
      <c r="A163" s="108"/>
      <c r="B163" s="15" t="s">
        <v>15</v>
      </c>
      <c r="C163" s="112" t="s">
        <v>23</v>
      </c>
      <c r="D163" s="115" t="s">
        <v>316</v>
      </c>
      <c r="E163" s="15"/>
      <c r="F163" s="16" t="s">
        <v>255</v>
      </c>
      <c r="G163" s="113">
        <f>G164</f>
        <v>56.731</v>
      </c>
    </row>
    <row r="164" spans="1:7" ht="60">
      <c r="A164" s="108"/>
      <c r="B164" s="15" t="s">
        <v>15</v>
      </c>
      <c r="C164" s="112" t="s">
        <v>23</v>
      </c>
      <c r="D164" s="115" t="s">
        <v>257</v>
      </c>
      <c r="E164" s="15"/>
      <c r="F164" s="116" t="s">
        <v>138</v>
      </c>
      <c r="G164" s="113">
        <f>G165</f>
        <v>56.731</v>
      </c>
    </row>
    <row r="165" spans="1:7" ht="60">
      <c r="A165" s="108"/>
      <c r="B165" s="15" t="s">
        <v>15</v>
      </c>
      <c r="C165" s="112" t="s">
        <v>23</v>
      </c>
      <c r="D165" s="115" t="s">
        <v>257</v>
      </c>
      <c r="E165" s="15"/>
      <c r="F165" s="116" t="s">
        <v>303</v>
      </c>
      <c r="G165" s="113">
        <f>G166</f>
        <v>56.731</v>
      </c>
    </row>
    <row r="166" spans="1:7" ht="75">
      <c r="A166" s="108"/>
      <c r="B166" s="15" t="s">
        <v>15</v>
      </c>
      <c r="C166" s="112" t="s">
        <v>23</v>
      </c>
      <c r="D166" s="115" t="s">
        <v>251</v>
      </c>
      <c r="E166" s="15"/>
      <c r="F166" s="98" t="s">
        <v>55</v>
      </c>
      <c r="G166" s="113">
        <f>G167</f>
        <v>56.731</v>
      </c>
    </row>
    <row r="167" spans="1:7" ht="36.75" customHeight="1">
      <c r="A167" s="108"/>
      <c r="B167" s="15" t="s">
        <v>15</v>
      </c>
      <c r="C167" s="112" t="s">
        <v>23</v>
      </c>
      <c r="D167" s="115" t="s">
        <v>251</v>
      </c>
      <c r="E167" s="15" t="s">
        <v>76</v>
      </c>
      <c r="F167" s="57" t="s">
        <v>139</v>
      </c>
      <c r="G167" s="113">
        <f>'прил.6'!H195</f>
        <v>56.731</v>
      </c>
    </row>
    <row r="168" spans="1:7" ht="18.75" customHeight="1">
      <c r="A168" s="108" t="s">
        <v>355</v>
      </c>
      <c r="B168" s="99" t="s">
        <v>350</v>
      </c>
      <c r="C168" s="95"/>
      <c r="D168" s="95"/>
      <c r="E168" s="95"/>
      <c r="F168" s="125" t="s">
        <v>349</v>
      </c>
      <c r="G168" s="135">
        <f>#N/A</f>
        <v>1155</v>
      </c>
    </row>
    <row r="169" spans="1:7" ht="18" customHeight="1">
      <c r="A169" s="108"/>
      <c r="B169" s="95" t="s">
        <v>350</v>
      </c>
      <c r="C169" s="95" t="s">
        <v>58</v>
      </c>
      <c r="D169" s="95"/>
      <c r="E169" s="95"/>
      <c r="F169" s="103" t="s">
        <v>351</v>
      </c>
      <c r="G169" s="113">
        <f>#N/A</f>
        <v>1155</v>
      </c>
    </row>
    <row r="170" spans="1:7" ht="18" customHeight="1">
      <c r="A170" s="108"/>
      <c r="B170" s="95" t="s">
        <v>350</v>
      </c>
      <c r="C170" s="95" t="s">
        <v>58</v>
      </c>
      <c r="D170" s="95" t="s">
        <v>170</v>
      </c>
      <c r="E170" s="95"/>
      <c r="F170" s="128" t="s">
        <v>38</v>
      </c>
      <c r="G170" s="113">
        <f>#N/A</f>
        <v>1155</v>
      </c>
    </row>
    <row r="171" spans="1:7" ht="16.5" customHeight="1">
      <c r="A171" s="108"/>
      <c r="B171" s="95" t="s">
        <v>350</v>
      </c>
      <c r="C171" s="95" t="s">
        <v>58</v>
      </c>
      <c r="D171" s="95" t="s">
        <v>170</v>
      </c>
      <c r="E171" s="95"/>
      <c r="F171" s="128" t="s">
        <v>38</v>
      </c>
      <c r="G171" s="113">
        <f>#N/A</f>
        <v>1155</v>
      </c>
    </row>
    <row r="172" spans="1:7" ht="15" customHeight="1">
      <c r="A172" s="108"/>
      <c r="B172" s="95" t="s">
        <v>350</v>
      </c>
      <c r="C172" s="95" t="s">
        <v>58</v>
      </c>
      <c r="D172" s="95" t="s">
        <v>170</v>
      </c>
      <c r="E172" s="95"/>
      <c r="F172" s="128" t="s">
        <v>38</v>
      </c>
      <c r="G172" s="113">
        <f>#N/A</f>
        <v>1155</v>
      </c>
    </row>
    <row r="173" spans="1:7" ht="44.25" customHeight="1">
      <c r="A173" s="108"/>
      <c r="B173" s="95" t="s">
        <v>350</v>
      </c>
      <c r="C173" s="95" t="s">
        <v>58</v>
      </c>
      <c r="D173" s="95" t="s">
        <v>174</v>
      </c>
      <c r="E173" s="95"/>
      <c r="F173" s="39" t="s">
        <v>352</v>
      </c>
      <c r="G173" s="113">
        <f>#N/A</f>
        <v>1155</v>
      </c>
    </row>
    <row r="174" spans="1:7" ht="32.25" customHeight="1">
      <c r="A174" s="108"/>
      <c r="B174" s="95" t="s">
        <v>350</v>
      </c>
      <c r="C174" s="95" t="s">
        <v>58</v>
      </c>
      <c r="D174" s="95" t="s">
        <v>174</v>
      </c>
      <c r="E174" s="95" t="s">
        <v>354</v>
      </c>
      <c r="F174" s="175" t="s">
        <v>353</v>
      </c>
      <c r="G174" s="113">
        <f>'[3]прил.6'!H187</f>
        <v>1155</v>
      </c>
    </row>
    <row r="175" spans="1:7" ht="14.25">
      <c r="A175" s="136"/>
      <c r="B175" s="136"/>
      <c r="C175" s="136"/>
      <c r="D175" s="136"/>
      <c r="E175" s="136"/>
      <c r="F175" s="137" t="s">
        <v>304</v>
      </c>
      <c r="G175" s="166">
        <f>G155+G14+G56+G64+G77+G106+G144+G168</f>
        <v>58708.55235000001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97">
      <selection activeCell="Q62" sqref="Q6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>
      <c r="C1" s="210" t="s">
        <v>348</v>
      </c>
      <c r="D1" s="210"/>
      <c r="E1" s="210"/>
      <c r="F1" s="210"/>
      <c r="G1" s="210"/>
      <c r="H1" s="210"/>
    </row>
    <row r="2" spans="2:8" ht="15">
      <c r="B2" s="210" t="s">
        <v>345</v>
      </c>
      <c r="C2" s="210"/>
      <c r="D2" s="210"/>
      <c r="E2" s="210"/>
      <c r="F2" s="210"/>
      <c r="G2" s="210"/>
      <c r="H2" s="210"/>
    </row>
    <row r="3" spans="2:8" ht="15">
      <c r="B3" s="210" t="s">
        <v>336</v>
      </c>
      <c r="C3" s="210"/>
      <c r="D3" s="210"/>
      <c r="E3" s="210"/>
      <c r="F3" s="210"/>
      <c r="G3" s="210"/>
      <c r="H3" s="210"/>
    </row>
    <row r="4" spans="2:8" ht="15">
      <c r="B4" s="210" t="s">
        <v>376</v>
      </c>
      <c r="C4" s="210"/>
      <c r="D4" s="210"/>
      <c r="E4" s="210"/>
      <c r="F4" s="210"/>
      <c r="G4" s="210"/>
      <c r="H4" s="210"/>
    </row>
    <row r="5" spans="1:8" ht="15">
      <c r="A5" s="1"/>
      <c r="B5" s="138"/>
      <c r="C5" s="210" t="s">
        <v>63</v>
      </c>
      <c r="D5" s="210"/>
      <c r="E5" s="210"/>
      <c r="F5" s="210"/>
      <c r="G5" s="210"/>
      <c r="H5" s="210"/>
    </row>
    <row r="6" spans="1:8" ht="15">
      <c r="A6" s="1"/>
      <c r="B6" s="210" t="s">
        <v>335</v>
      </c>
      <c r="C6" s="210"/>
      <c r="D6" s="210"/>
      <c r="E6" s="210"/>
      <c r="F6" s="210"/>
      <c r="G6" s="210"/>
      <c r="H6" s="210"/>
    </row>
    <row r="7" spans="1:8" ht="15">
      <c r="A7" s="1"/>
      <c r="B7" s="210" t="s">
        <v>341</v>
      </c>
      <c r="C7" s="210"/>
      <c r="D7" s="210"/>
      <c r="E7" s="210"/>
      <c r="F7" s="210"/>
      <c r="G7" s="210"/>
      <c r="H7" s="210"/>
    </row>
    <row r="8" spans="1:8" ht="15">
      <c r="A8" s="1"/>
      <c r="B8" s="53"/>
      <c r="C8" s="53"/>
      <c r="D8" s="53"/>
      <c r="E8" s="53"/>
      <c r="F8" s="210" t="s">
        <v>342</v>
      </c>
      <c r="G8" s="210"/>
      <c r="H8" s="210"/>
    </row>
    <row r="9" spans="1:8" ht="15">
      <c r="A9" s="1"/>
      <c r="B9" s="1"/>
      <c r="C9" s="210"/>
      <c r="D9" s="210"/>
      <c r="E9" s="210"/>
      <c r="F9" s="210"/>
      <c r="G9" s="210"/>
      <c r="H9" s="210"/>
    </row>
    <row r="10" spans="1:8" ht="15">
      <c r="A10" s="1"/>
      <c r="B10" s="219" t="s">
        <v>311</v>
      </c>
      <c r="C10" s="219"/>
      <c r="D10" s="219"/>
      <c r="E10" s="219"/>
      <c r="F10" s="219"/>
      <c r="G10" s="219"/>
      <c r="H10" s="219"/>
    </row>
    <row r="11" spans="1:8" ht="15">
      <c r="A11" s="1"/>
      <c r="B11" s="1"/>
      <c r="C11" s="1"/>
      <c r="D11" s="1"/>
      <c r="E11" s="1"/>
      <c r="F11" s="1"/>
      <c r="G11" s="1"/>
      <c r="H11" s="3" t="s">
        <v>29</v>
      </c>
    </row>
    <row r="12" spans="1:8" ht="15">
      <c r="A12" s="220" t="s">
        <v>64</v>
      </c>
      <c r="B12" s="220" t="s">
        <v>33</v>
      </c>
      <c r="C12" s="221" t="s">
        <v>3</v>
      </c>
      <c r="D12" s="221"/>
      <c r="E12" s="221"/>
      <c r="F12" s="221"/>
      <c r="G12" s="221"/>
      <c r="H12" s="220" t="s">
        <v>34</v>
      </c>
    </row>
    <row r="13" spans="1:8" ht="45">
      <c r="A13" s="220"/>
      <c r="B13" s="220"/>
      <c r="C13" s="58" t="s">
        <v>244</v>
      </c>
      <c r="D13" s="58" t="s">
        <v>185</v>
      </c>
      <c r="E13" s="58" t="s">
        <v>184</v>
      </c>
      <c r="F13" s="58" t="s">
        <v>1</v>
      </c>
      <c r="G13" s="58" t="s">
        <v>2</v>
      </c>
      <c r="H13" s="220"/>
    </row>
    <row r="14" spans="1:8" ht="42.75">
      <c r="A14" s="6" t="s">
        <v>65</v>
      </c>
      <c r="B14" s="123" t="s">
        <v>71</v>
      </c>
      <c r="C14" s="91" t="s">
        <v>19</v>
      </c>
      <c r="D14" s="92"/>
      <c r="E14" s="92"/>
      <c r="F14" s="92"/>
      <c r="G14" s="92"/>
      <c r="H14" s="93">
        <f>H15+H65+H73+H86+H122+H172</f>
        <v>52988.99786</v>
      </c>
    </row>
    <row r="15" spans="1:8" ht="15">
      <c r="A15" s="6"/>
      <c r="B15" s="119" t="s">
        <v>36</v>
      </c>
      <c r="C15" s="91" t="s">
        <v>19</v>
      </c>
      <c r="D15" s="91" t="s">
        <v>6</v>
      </c>
      <c r="E15" s="94"/>
      <c r="F15" s="94"/>
      <c r="G15" s="94"/>
      <c r="H15" s="93">
        <f>H16+H23+H35+H41+H29</f>
        <v>12713.827150000001</v>
      </c>
    </row>
    <row r="16" spans="1:8" ht="45">
      <c r="A16" s="26"/>
      <c r="B16" s="120" t="s">
        <v>66</v>
      </c>
      <c r="C16" s="92" t="s">
        <v>19</v>
      </c>
      <c r="D16" s="95" t="s">
        <v>6</v>
      </c>
      <c r="E16" s="95" t="s">
        <v>11</v>
      </c>
      <c r="F16" s="95"/>
      <c r="G16" s="95"/>
      <c r="H16" s="96">
        <f>H17</f>
        <v>2125.676</v>
      </c>
    </row>
    <row r="17" spans="1:8" ht="15">
      <c r="A17" s="26"/>
      <c r="B17" s="124" t="s">
        <v>40</v>
      </c>
      <c r="C17" s="92" t="s">
        <v>19</v>
      </c>
      <c r="D17" s="95" t="s">
        <v>6</v>
      </c>
      <c r="E17" s="95" t="s">
        <v>11</v>
      </c>
      <c r="F17" s="95" t="s">
        <v>170</v>
      </c>
      <c r="G17" s="95"/>
      <c r="H17" s="96">
        <f>H18</f>
        <v>2125.676</v>
      </c>
    </row>
    <row r="18" spans="1:8" ht="15">
      <c r="A18" s="26"/>
      <c r="B18" s="124" t="s">
        <v>40</v>
      </c>
      <c r="C18" s="92" t="s">
        <v>19</v>
      </c>
      <c r="D18" s="95" t="s">
        <v>6</v>
      </c>
      <c r="E18" s="95" t="s">
        <v>11</v>
      </c>
      <c r="F18" s="95" t="s">
        <v>170</v>
      </c>
      <c r="G18" s="95"/>
      <c r="H18" s="96">
        <f>H19</f>
        <v>2125.676</v>
      </c>
    </row>
    <row r="19" spans="1:8" ht="15">
      <c r="A19" s="26"/>
      <c r="B19" s="124" t="s">
        <v>40</v>
      </c>
      <c r="C19" s="92" t="s">
        <v>19</v>
      </c>
      <c r="D19" s="95" t="s">
        <v>6</v>
      </c>
      <c r="E19" s="95" t="s">
        <v>11</v>
      </c>
      <c r="F19" s="95" t="s">
        <v>170</v>
      </c>
      <c r="G19" s="95"/>
      <c r="H19" s="96">
        <f>H20</f>
        <v>2125.676</v>
      </c>
    </row>
    <row r="20" spans="1:8" ht="15">
      <c r="A20" s="26"/>
      <c r="B20" s="124" t="s">
        <v>7</v>
      </c>
      <c r="C20" s="92" t="s">
        <v>19</v>
      </c>
      <c r="D20" s="95" t="s">
        <v>6</v>
      </c>
      <c r="E20" s="95" t="s">
        <v>11</v>
      </c>
      <c r="F20" s="95" t="s">
        <v>171</v>
      </c>
      <c r="G20" s="95"/>
      <c r="H20" s="96">
        <f>H21+H22</f>
        <v>2125.676</v>
      </c>
    </row>
    <row r="21" spans="1:8" ht="90">
      <c r="A21" s="26"/>
      <c r="B21" s="103" t="s">
        <v>39</v>
      </c>
      <c r="C21" s="92" t="s">
        <v>19</v>
      </c>
      <c r="D21" s="95" t="s">
        <v>6</v>
      </c>
      <c r="E21" s="95" t="s">
        <v>11</v>
      </c>
      <c r="F21" s="95" t="s">
        <v>171</v>
      </c>
      <c r="G21" s="95" t="s">
        <v>25</v>
      </c>
      <c r="H21" s="96">
        <f>1930.814+30+118.062+35.45+11.35</f>
        <v>2125.676</v>
      </c>
    </row>
    <row r="22" spans="1:8" ht="30" hidden="1">
      <c r="A22" s="26"/>
      <c r="B22" s="103" t="s">
        <v>42</v>
      </c>
      <c r="C22" s="92" t="s">
        <v>19</v>
      </c>
      <c r="D22" s="95" t="s">
        <v>6</v>
      </c>
      <c r="E22" s="95" t="s">
        <v>11</v>
      </c>
      <c r="F22" s="95" t="s">
        <v>171</v>
      </c>
      <c r="G22" s="95" t="s">
        <v>26</v>
      </c>
      <c r="H22" s="96"/>
    </row>
    <row r="23" spans="1:8" ht="59.25" customHeight="1">
      <c r="A23" s="26"/>
      <c r="B23" s="125" t="s">
        <v>67</v>
      </c>
      <c r="C23" s="91" t="s">
        <v>19</v>
      </c>
      <c r="D23" s="99" t="s">
        <v>6</v>
      </c>
      <c r="E23" s="99" t="s">
        <v>23</v>
      </c>
      <c r="F23" s="99"/>
      <c r="G23" s="99"/>
      <c r="H23" s="93">
        <f>H24</f>
        <v>3904.323</v>
      </c>
    </row>
    <row r="24" spans="1:8" ht="15">
      <c r="A24" s="26"/>
      <c r="B24" s="103" t="s">
        <v>40</v>
      </c>
      <c r="C24" s="92" t="s">
        <v>19</v>
      </c>
      <c r="D24" s="95" t="s">
        <v>6</v>
      </c>
      <c r="E24" s="95" t="s">
        <v>23</v>
      </c>
      <c r="F24" s="95" t="s">
        <v>170</v>
      </c>
      <c r="G24" s="95"/>
      <c r="H24" s="96">
        <f>H27</f>
        <v>3904.323</v>
      </c>
    </row>
    <row r="25" spans="1:8" ht="15">
      <c r="A25" s="26"/>
      <c r="B25" s="103" t="s">
        <v>40</v>
      </c>
      <c r="C25" s="92" t="s">
        <v>19</v>
      </c>
      <c r="D25" s="95" t="s">
        <v>6</v>
      </c>
      <c r="E25" s="95" t="s">
        <v>23</v>
      </c>
      <c r="F25" s="95" t="s">
        <v>170</v>
      </c>
      <c r="G25" s="95"/>
      <c r="H25" s="96">
        <f>H26</f>
        <v>3904.323</v>
      </c>
    </row>
    <row r="26" spans="1:8" ht="15">
      <c r="A26" s="26"/>
      <c r="B26" s="103" t="s">
        <v>40</v>
      </c>
      <c r="C26" s="92" t="s">
        <v>19</v>
      </c>
      <c r="D26" s="95" t="s">
        <v>6</v>
      </c>
      <c r="E26" s="95" t="s">
        <v>23</v>
      </c>
      <c r="F26" s="95" t="s">
        <v>170</v>
      </c>
      <c r="G26" s="95"/>
      <c r="H26" s="96">
        <f>H27</f>
        <v>3904.323</v>
      </c>
    </row>
    <row r="27" spans="1:8" ht="46.5" customHeight="1">
      <c r="A27" s="26"/>
      <c r="B27" s="103" t="s">
        <v>41</v>
      </c>
      <c r="C27" s="92" t="s">
        <v>19</v>
      </c>
      <c r="D27" s="95" t="s">
        <v>6</v>
      </c>
      <c r="E27" s="95" t="s">
        <v>23</v>
      </c>
      <c r="F27" s="95" t="s">
        <v>172</v>
      </c>
      <c r="G27" s="95"/>
      <c r="H27" s="96">
        <f>H28</f>
        <v>3904.323</v>
      </c>
    </row>
    <row r="28" spans="1:8" ht="90">
      <c r="A28" s="26"/>
      <c r="B28" s="103" t="s">
        <v>39</v>
      </c>
      <c r="C28" s="92" t="s">
        <v>19</v>
      </c>
      <c r="D28" s="95" t="s">
        <v>6</v>
      </c>
      <c r="E28" s="95" t="s">
        <v>23</v>
      </c>
      <c r="F28" s="95" t="s">
        <v>172</v>
      </c>
      <c r="G28" s="95" t="s">
        <v>25</v>
      </c>
      <c r="H28" s="96">
        <f>3761.323+143</f>
        <v>3904.323</v>
      </c>
    </row>
    <row r="29" spans="1:8" ht="28.5" hidden="1">
      <c r="A29" s="26"/>
      <c r="B29" s="117" t="s">
        <v>254</v>
      </c>
      <c r="C29" s="92" t="s">
        <v>19</v>
      </c>
      <c r="D29" s="95" t="s">
        <v>6</v>
      </c>
      <c r="E29" s="95" t="s">
        <v>252</v>
      </c>
      <c r="F29" s="95"/>
      <c r="G29" s="95"/>
      <c r="H29" s="96">
        <f>H30</f>
        <v>0</v>
      </c>
    </row>
    <row r="30" spans="1:8" ht="15" hidden="1">
      <c r="A30" s="26"/>
      <c r="B30" s="124" t="s">
        <v>40</v>
      </c>
      <c r="C30" s="92" t="s">
        <v>19</v>
      </c>
      <c r="D30" s="95" t="s">
        <v>6</v>
      </c>
      <c r="E30" s="95" t="s">
        <v>252</v>
      </c>
      <c r="F30" s="95" t="s">
        <v>170</v>
      </c>
      <c r="G30" s="95"/>
      <c r="H30" s="96">
        <f>H33</f>
        <v>0</v>
      </c>
    </row>
    <row r="31" spans="1:8" ht="15" hidden="1">
      <c r="A31" s="26"/>
      <c r="B31" s="124" t="s">
        <v>40</v>
      </c>
      <c r="C31" s="92" t="s">
        <v>19</v>
      </c>
      <c r="D31" s="95" t="s">
        <v>6</v>
      </c>
      <c r="E31" s="95" t="s">
        <v>252</v>
      </c>
      <c r="F31" s="95" t="s">
        <v>170</v>
      </c>
      <c r="G31" s="95"/>
      <c r="H31" s="96">
        <f>H33</f>
        <v>0</v>
      </c>
    </row>
    <row r="32" spans="1:8" ht="15" hidden="1">
      <c r="A32" s="26"/>
      <c r="B32" s="124" t="s">
        <v>40</v>
      </c>
      <c r="C32" s="92" t="s">
        <v>19</v>
      </c>
      <c r="D32" s="95" t="s">
        <v>6</v>
      </c>
      <c r="E32" s="95" t="s">
        <v>252</v>
      </c>
      <c r="F32" s="95" t="s">
        <v>170</v>
      </c>
      <c r="G32" s="95"/>
      <c r="H32" s="96">
        <f>H33</f>
        <v>0</v>
      </c>
    </row>
    <row r="33" spans="1:8" ht="30" hidden="1">
      <c r="A33" s="26"/>
      <c r="B33" s="118" t="s">
        <v>253</v>
      </c>
      <c r="C33" s="92" t="s">
        <v>19</v>
      </c>
      <c r="D33" s="95" t="s">
        <v>6</v>
      </c>
      <c r="E33" s="95" t="s">
        <v>252</v>
      </c>
      <c r="F33" s="95" t="s">
        <v>173</v>
      </c>
      <c r="G33" s="95"/>
      <c r="H33" s="96">
        <f>H34</f>
        <v>0</v>
      </c>
    </row>
    <row r="34" spans="1:8" ht="30" hidden="1">
      <c r="A34" s="26"/>
      <c r="B34" s="103" t="s">
        <v>42</v>
      </c>
      <c r="C34" s="92" t="s">
        <v>19</v>
      </c>
      <c r="D34" s="95" t="s">
        <v>6</v>
      </c>
      <c r="E34" s="95" t="s">
        <v>252</v>
      </c>
      <c r="F34" s="95" t="s">
        <v>173</v>
      </c>
      <c r="G34" s="95" t="s">
        <v>27</v>
      </c>
      <c r="H34" s="96"/>
    </row>
    <row r="35" spans="1:8" ht="15">
      <c r="A35" s="26"/>
      <c r="B35" s="119" t="s">
        <v>8</v>
      </c>
      <c r="C35" s="92" t="s">
        <v>19</v>
      </c>
      <c r="D35" s="95" t="s">
        <v>6</v>
      </c>
      <c r="E35" s="95" t="s">
        <v>45</v>
      </c>
      <c r="F35" s="95"/>
      <c r="G35" s="95"/>
      <c r="H35" s="93">
        <f>H36</f>
        <v>7.5</v>
      </c>
    </row>
    <row r="36" spans="1:8" ht="15">
      <c r="A36" s="26"/>
      <c r="B36" s="124" t="s">
        <v>38</v>
      </c>
      <c r="C36" s="92" t="s">
        <v>19</v>
      </c>
      <c r="D36" s="95" t="s">
        <v>6</v>
      </c>
      <c r="E36" s="95" t="s">
        <v>45</v>
      </c>
      <c r="F36" s="95" t="s">
        <v>170</v>
      </c>
      <c r="G36" s="95"/>
      <c r="H36" s="96">
        <f>H39</f>
        <v>7.5</v>
      </c>
    </row>
    <row r="37" spans="1:8" ht="15">
      <c r="A37" s="26"/>
      <c r="B37" s="124" t="s">
        <v>38</v>
      </c>
      <c r="C37" s="92" t="s">
        <v>19</v>
      </c>
      <c r="D37" s="95" t="s">
        <v>6</v>
      </c>
      <c r="E37" s="95" t="s">
        <v>45</v>
      </c>
      <c r="F37" s="95" t="s">
        <v>170</v>
      </c>
      <c r="G37" s="95"/>
      <c r="H37" s="96">
        <f>H38</f>
        <v>7.5</v>
      </c>
    </row>
    <row r="38" spans="1:8" ht="15">
      <c r="A38" s="26"/>
      <c r="B38" s="124" t="s">
        <v>38</v>
      </c>
      <c r="C38" s="92" t="s">
        <v>19</v>
      </c>
      <c r="D38" s="95" t="s">
        <v>6</v>
      </c>
      <c r="E38" s="95" t="s">
        <v>45</v>
      </c>
      <c r="F38" s="95" t="s">
        <v>170</v>
      </c>
      <c r="G38" s="95"/>
      <c r="H38" s="96">
        <f>H39</f>
        <v>7.5</v>
      </c>
    </row>
    <row r="39" spans="1:8" ht="15">
      <c r="A39" s="26"/>
      <c r="B39" s="124" t="s">
        <v>46</v>
      </c>
      <c r="C39" s="92" t="s">
        <v>19</v>
      </c>
      <c r="D39" s="95" t="s">
        <v>6</v>
      </c>
      <c r="E39" s="95" t="s">
        <v>45</v>
      </c>
      <c r="F39" s="95" t="s">
        <v>270</v>
      </c>
      <c r="G39" s="95"/>
      <c r="H39" s="96">
        <f>H40</f>
        <v>7.5</v>
      </c>
    </row>
    <row r="40" spans="1:8" ht="15">
      <c r="A40" s="26"/>
      <c r="B40" s="120" t="s">
        <v>43</v>
      </c>
      <c r="C40" s="92" t="s">
        <v>19</v>
      </c>
      <c r="D40" s="95" t="s">
        <v>6</v>
      </c>
      <c r="E40" s="95" t="s">
        <v>45</v>
      </c>
      <c r="F40" s="95" t="s">
        <v>270</v>
      </c>
      <c r="G40" s="95" t="s">
        <v>27</v>
      </c>
      <c r="H40" s="96">
        <v>7.5</v>
      </c>
    </row>
    <row r="41" spans="1:8" ht="15">
      <c r="A41" s="26"/>
      <c r="B41" s="119" t="s">
        <v>12</v>
      </c>
      <c r="C41" s="92" t="s">
        <v>19</v>
      </c>
      <c r="D41" s="95" t="s">
        <v>6</v>
      </c>
      <c r="E41" s="95" t="s">
        <v>47</v>
      </c>
      <c r="F41" s="95"/>
      <c r="G41" s="95"/>
      <c r="H41" s="93">
        <f>H42+H53+H58</f>
        <v>6676.32815</v>
      </c>
    </row>
    <row r="42" spans="1:8" ht="15">
      <c r="A42" s="26"/>
      <c r="B42" s="124" t="s">
        <v>48</v>
      </c>
      <c r="C42" s="92" t="s">
        <v>19</v>
      </c>
      <c r="D42" s="95" t="s">
        <v>6</v>
      </c>
      <c r="E42" s="95" t="s">
        <v>47</v>
      </c>
      <c r="F42" s="95" t="s">
        <v>170</v>
      </c>
      <c r="G42" s="95"/>
      <c r="H42" s="96">
        <f>H45+H49+H51</f>
        <v>5226.07679</v>
      </c>
    </row>
    <row r="43" spans="1:8" ht="15">
      <c r="A43" s="26"/>
      <c r="B43" s="124" t="s">
        <v>48</v>
      </c>
      <c r="C43" s="92" t="s">
        <v>19</v>
      </c>
      <c r="D43" s="95" t="s">
        <v>6</v>
      </c>
      <c r="E43" s="95" t="s">
        <v>47</v>
      </c>
      <c r="F43" s="95" t="s">
        <v>170</v>
      </c>
      <c r="G43" s="95"/>
      <c r="H43" s="96">
        <f>H44</f>
        <v>5226.07679</v>
      </c>
    </row>
    <row r="44" spans="1:8" ht="15">
      <c r="A44" s="26"/>
      <c r="B44" s="124" t="s">
        <v>48</v>
      </c>
      <c r="C44" s="92" t="s">
        <v>19</v>
      </c>
      <c r="D44" s="95" t="s">
        <v>6</v>
      </c>
      <c r="E44" s="95" t="s">
        <v>47</v>
      </c>
      <c r="F44" s="95" t="s">
        <v>170</v>
      </c>
      <c r="G44" s="95"/>
      <c r="H44" s="96">
        <f>+H51+H49+H45</f>
        <v>5226.07679</v>
      </c>
    </row>
    <row r="45" spans="1:8" ht="60">
      <c r="A45" s="26"/>
      <c r="B45" s="124" t="s">
        <v>49</v>
      </c>
      <c r="C45" s="92" t="s">
        <v>19</v>
      </c>
      <c r="D45" s="95" t="s">
        <v>6</v>
      </c>
      <c r="E45" s="95" t="s">
        <v>47</v>
      </c>
      <c r="F45" s="95" t="s">
        <v>174</v>
      </c>
      <c r="G45" s="95"/>
      <c r="H45" s="96">
        <f>SUM(H46:H48)</f>
        <v>3737.192</v>
      </c>
    </row>
    <row r="46" spans="1:8" ht="90">
      <c r="A46" s="26"/>
      <c r="B46" s="103" t="s">
        <v>39</v>
      </c>
      <c r="C46" s="92" t="s">
        <v>19</v>
      </c>
      <c r="D46" s="95" t="s">
        <v>6</v>
      </c>
      <c r="E46" s="95" t="s">
        <v>47</v>
      </c>
      <c r="F46" s="95" t="s">
        <v>174</v>
      </c>
      <c r="G46" s="95" t="s">
        <v>25</v>
      </c>
      <c r="H46" s="96">
        <v>3737.192</v>
      </c>
    </row>
    <row r="47" spans="1:8" ht="30" hidden="1">
      <c r="A47" s="26"/>
      <c r="B47" s="103" t="s">
        <v>42</v>
      </c>
      <c r="C47" s="92" t="s">
        <v>19</v>
      </c>
      <c r="D47" s="95" t="s">
        <v>6</v>
      </c>
      <c r="E47" s="95" t="s">
        <v>47</v>
      </c>
      <c r="F47" s="95" t="s">
        <v>174</v>
      </c>
      <c r="G47" s="95" t="s">
        <v>26</v>
      </c>
      <c r="H47" s="96"/>
    </row>
    <row r="48" spans="1:8" ht="30">
      <c r="A48" s="26"/>
      <c r="B48" s="103" t="s">
        <v>42</v>
      </c>
      <c r="C48" s="92" t="s">
        <v>19</v>
      </c>
      <c r="D48" s="95" t="s">
        <v>6</v>
      </c>
      <c r="E48" s="95" t="s">
        <v>47</v>
      </c>
      <c r="F48" s="95" t="s">
        <v>174</v>
      </c>
      <c r="G48" s="95" t="s">
        <v>27</v>
      </c>
      <c r="H48" s="96">
        <f>188.081-188.081</f>
        <v>0</v>
      </c>
    </row>
    <row r="49" spans="1:8" ht="15">
      <c r="A49" s="26"/>
      <c r="B49" s="124" t="s">
        <v>50</v>
      </c>
      <c r="C49" s="92" t="s">
        <v>19</v>
      </c>
      <c r="D49" s="95" t="s">
        <v>6</v>
      </c>
      <c r="E49" s="95" t="s">
        <v>47</v>
      </c>
      <c r="F49" s="95" t="s">
        <v>175</v>
      </c>
      <c r="G49" s="95"/>
      <c r="H49" s="96">
        <f>H50</f>
        <v>1467.58479</v>
      </c>
    </row>
    <row r="50" spans="1:8" ht="30">
      <c r="A50" s="26"/>
      <c r="B50" s="103" t="s">
        <v>42</v>
      </c>
      <c r="C50" s="92" t="s">
        <v>19</v>
      </c>
      <c r="D50" s="95" t="s">
        <v>6</v>
      </c>
      <c r="E50" s="95" t="s">
        <v>47</v>
      </c>
      <c r="F50" s="95" t="s">
        <v>175</v>
      </c>
      <c r="G50" s="95" t="s">
        <v>26</v>
      </c>
      <c r="H50" s="96">
        <v>1467.58479</v>
      </c>
    </row>
    <row r="51" spans="1:8" ht="90">
      <c r="A51" s="26"/>
      <c r="B51" s="120" t="s">
        <v>51</v>
      </c>
      <c r="C51" s="92" t="s">
        <v>19</v>
      </c>
      <c r="D51" s="95" t="s">
        <v>6</v>
      </c>
      <c r="E51" s="95" t="s">
        <v>47</v>
      </c>
      <c r="F51" s="95" t="s">
        <v>176</v>
      </c>
      <c r="G51" s="95"/>
      <c r="H51" s="96">
        <f>H52</f>
        <v>21.3</v>
      </c>
    </row>
    <row r="52" spans="1:8" ht="30">
      <c r="A52" s="26"/>
      <c r="B52" s="103" t="s">
        <v>42</v>
      </c>
      <c r="C52" s="92" t="s">
        <v>19</v>
      </c>
      <c r="D52" s="95" t="s">
        <v>6</v>
      </c>
      <c r="E52" s="95" t="s">
        <v>47</v>
      </c>
      <c r="F52" s="95" t="s">
        <v>176</v>
      </c>
      <c r="G52" s="95" t="s">
        <v>26</v>
      </c>
      <c r="H52" s="96">
        <v>21.3</v>
      </c>
    </row>
    <row r="53" spans="1:8" ht="45">
      <c r="A53" s="26"/>
      <c r="B53" s="122" t="s">
        <v>262</v>
      </c>
      <c r="C53" s="92" t="s">
        <v>19</v>
      </c>
      <c r="D53" s="95" t="s">
        <v>6</v>
      </c>
      <c r="E53" s="95" t="s">
        <v>47</v>
      </c>
      <c r="F53" s="95" t="s">
        <v>263</v>
      </c>
      <c r="G53" s="95"/>
      <c r="H53" s="96">
        <f>H54</f>
        <v>20</v>
      </c>
    </row>
    <row r="54" spans="1:8" ht="47.25" customHeight="1">
      <c r="A54" s="26"/>
      <c r="B54" s="120" t="s">
        <v>264</v>
      </c>
      <c r="C54" s="92" t="s">
        <v>19</v>
      </c>
      <c r="D54" s="95" t="s">
        <v>6</v>
      </c>
      <c r="E54" s="95" t="s">
        <v>47</v>
      </c>
      <c r="F54" s="95" t="s">
        <v>265</v>
      </c>
      <c r="G54" s="95"/>
      <c r="H54" s="96">
        <f>H56</f>
        <v>20</v>
      </c>
    </row>
    <row r="55" spans="1:8" ht="60">
      <c r="A55" s="26"/>
      <c r="B55" s="126" t="s">
        <v>271</v>
      </c>
      <c r="C55" s="92" t="s">
        <v>19</v>
      </c>
      <c r="D55" s="95" t="s">
        <v>6</v>
      </c>
      <c r="E55" s="95" t="s">
        <v>47</v>
      </c>
      <c r="F55" s="95" t="s">
        <v>265</v>
      </c>
      <c r="G55" s="95"/>
      <c r="H55" s="96">
        <f>H56</f>
        <v>20</v>
      </c>
    </row>
    <row r="56" spans="1:8" ht="75">
      <c r="A56" s="26"/>
      <c r="B56" s="120" t="s">
        <v>55</v>
      </c>
      <c r="C56" s="92" t="s">
        <v>19</v>
      </c>
      <c r="D56" s="95" t="s">
        <v>6</v>
      </c>
      <c r="E56" s="95" t="s">
        <v>47</v>
      </c>
      <c r="F56" s="95" t="s">
        <v>250</v>
      </c>
      <c r="G56" s="95"/>
      <c r="H56" s="96">
        <f>H57</f>
        <v>20</v>
      </c>
    </row>
    <row r="57" spans="1:8" ht="30">
      <c r="A57" s="26"/>
      <c r="B57" s="103" t="s">
        <v>42</v>
      </c>
      <c r="C57" s="92" t="s">
        <v>19</v>
      </c>
      <c r="D57" s="95" t="s">
        <v>6</v>
      </c>
      <c r="E57" s="95" t="s">
        <v>47</v>
      </c>
      <c r="F57" s="95" t="s">
        <v>250</v>
      </c>
      <c r="G57" s="95" t="s">
        <v>26</v>
      </c>
      <c r="H57" s="96">
        <v>20</v>
      </c>
    </row>
    <row r="58" spans="1:8" ht="55.5" customHeight="1">
      <c r="A58" s="26"/>
      <c r="B58" s="171" t="s">
        <v>313</v>
      </c>
      <c r="C58" s="92" t="s">
        <v>19</v>
      </c>
      <c r="D58" s="95" t="s">
        <v>6</v>
      </c>
      <c r="E58" s="95" t="s">
        <v>47</v>
      </c>
      <c r="F58" s="95" t="s">
        <v>332</v>
      </c>
      <c r="G58" s="95"/>
      <c r="H58" s="96">
        <f>H59</f>
        <v>1430.25136</v>
      </c>
    </row>
    <row r="59" spans="1:8" ht="47.25">
      <c r="A59" s="26"/>
      <c r="B59" s="172" t="s">
        <v>314</v>
      </c>
      <c r="C59" s="92" t="s">
        <v>19</v>
      </c>
      <c r="D59" s="95" t="s">
        <v>6</v>
      </c>
      <c r="E59" s="95" t="s">
        <v>47</v>
      </c>
      <c r="F59" s="95" t="s">
        <v>333</v>
      </c>
      <c r="G59" s="95"/>
      <c r="H59" s="96">
        <f>H60</f>
        <v>1430.25136</v>
      </c>
    </row>
    <row r="60" spans="1:8" ht="75">
      <c r="A60" s="26"/>
      <c r="B60" s="103" t="s">
        <v>315</v>
      </c>
      <c r="C60" s="92" t="s">
        <v>19</v>
      </c>
      <c r="D60" s="95" t="s">
        <v>6</v>
      </c>
      <c r="E60" s="95" t="s">
        <v>47</v>
      </c>
      <c r="F60" s="95" t="s">
        <v>333</v>
      </c>
      <c r="G60" s="95"/>
      <c r="H60" s="96">
        <f>H61</f>
        <v>1430.25136</v>
      </c>
    </row>
    <row r="61" spans="1:8" ht="75">
      <c r="A61" s="26"/>
      <c r="B61" s="120" t="s">
        <v>55</v>
      </c>
      <c r="C61" s="92" t="s">
        <v>19</v>
      </c>
      <c r="D61" s="95" t="s">
        <v>6</v>
      </c>
      <c r="E61" s="95" t="s">
        <v>47</v>
      </c>
      <c r="F61" s="95" t="s">
        <v>331</v>
      </c>
      <c r="G61" s="95"/>
      <c r="H61" s="96">
        <f>H62+H63</f>
        <v>1430.25136</v>
      </c>
    </row>
    <row r="62" spans="1:8" ht="30">
      <c r="A62" s="26"/>
      <c r="B62" s="103" t="s">
        <v>42</v>
      </c>
      <c r="C62" s="92" t="s">
        <v>19</v>
      </c>
      <c r="D62" s="95" t="s">
        <v>6</v>
      </c>
      <c r="E62" s="95" t="s">
        <v>47</v>
      </c>
      <c r="F62" s="95" t="s">
        <v>331</v>
      </c>
      <c r="G62" s="95" t="s">
        <v>26</v>
      </c>
      <c r="H62" s="96">
        <f>607.083+14.5+223.4336+437.00376-28.5-11.35</f>
        <v>1242.17036</v>
      </c>
    </row>
    <row r="63" spans="1:8" ht="30">
      <c r="A63" s="26"/>
      <c r="B63" s="103" t="s">
        <v>42</v>
      </c>
      <c r="C63" s="92" t="s">
        <v>19</v>
      </c>
      <c r="D63" s="95" t="s">
        <v>6</v>
      </c>
      <c r="E63" s="95" t="s">
        <v>47</v>
      </c>
      <c r="F63" s="95" t="s">
        <v>331</v>
      </c>
      <c r="G63" s="95" t="s">
        <v>27</v>
      </c>
      <c r="H63" s="96">
        <v>188.081</v>
      </c>
    </row>
    <row r="64" spans="1:8" ht="15">
      <c r="A64" s="26"/>
      <c r="B64" s="103"/>
      <c r="C64" s="92"/>
      <c r="D64" s="95"/>
      <c r="E64" s="95"/>
      <c r="F64" s="95"/>
      <c r="G64" s="95"/>
      <c r="H64" s="96"/>
    </row>
    <row r="65" spans="1:8" ht="14.25">
      <c r="A65" s="6" t="s">
        <v>77</v>
      </c>
      <c r="B65" s="127" t="s">
        <v>13</v>
      </c>
      <c r="C65" s="91" t="s">
        <v>19</v>
      </c>
      <c r="D65" s="99" t="s">
        <v>11</v>
      </c>
      <c r="E65" s="99" t="s">
        <v>186</v>
      </c>
      <c r="F65" s="99"/>
      <c r="G65" s="99"/>
      <c r="H65" s="93">
        <f>H66</f>
        <v>193.9</v>
      </c>
    </row>
    <row r="66" spans="1:8" ht="15">
      <c r="A66" s="26"/>
      <c r="B66" s="124" t="s">
        <v>73</v>
      </c>
      <c r="C66" s="92" t="s">
        <v>19</v>
      </c>
      <c r="D66" s="95" t="s">
        <v>11</v>
      </c>
      <c r="E66" s="95" t="s">
        <v>16</v>
      </c>
      <c r="F66" s="95"/>
      <c r="G66" s="95"/>
      <c r="H66" s="96">
        <f>H67</f>
        <v>193.9</v>
      </c>
    </row>
    <row r="67" spans="1:8" ht="15">
      <c r="A67" s="26"/>
      <c r="B67" s="124" t="s">
        <v>38</v>
      </c>
      <c r="C67" s="92" t="s">
        <v>19</v>
      </c>
      <c r="D67" s="95" t="s">
        <v>11</v>
      </c>
      <c r="E67" s="95" t="s">
        <v>16</v>
      </c>
      <c r="F67" s="100" t="s">
        <v>170</v>
      </c>
      <c r="G67" s="95"/>
      <c r="H67" s="96">
        <f>H70</f>
        <v>193.9</v>
      </c>
    </row>
    <row r="68" spans="1:8" ht="15">
      <c r="A68" s="26"/>
      <c r="B68" s="124" t="s">
        <v>38</v>
      </c>
      <c r="C68" s="92" t="s">
        <v>19</v>
      </c>
      <c r="D68" s="95" t="s">
        <v>11</v>
      </c>
      <c r="E68" s="95" t="s">
        <v>16</v>
      </c>
      <c r="F68" s="100" t="s">
        <v>170</v>
      </c>
      <c r="G68" s="95"/>
      <c r="H68" s="96">
        <f>H69</f>
        <v>193.9</v>
      </c>
    </row>
    <row r="69" spans="1:8" ht="15">
      <c r="A69" s="26"/>
      <c r="B69" s="124" t="s">
        <v>38</v>
      </c>
      <c r="C69" s="92" t="s">
        <v>19</v>
      </c>
      <c r="D69" s="95" t="s">
        <v>11</v>
      </c>
      <c r="E69" s="95" t="s">
        <v>16</v>
      </c>
      <c r="F69" s="100" t="s">
        <v>170</v>
      </c>
      <c r="G69" s="95"/>
      <c r="H69" s="96">
        <f>H70</f>
        <v>193.9</v>
      </c>
    </row>
    <row r="70" spans="1:8" ht="45">
      <c r="A70" s="26"/>
      <c r="B70" s="124" t="s">
        <v>272</v>
      </c>
      <c r="C70" s="92" t="s">
        <v>19</v>
      </c>
      <c r="D70" s="95" t="s">
        <v>11</v>
      </c>
      <c r="E70" s="95" t="s">
        <v>16</v>
      </c>
      <c r="F70" s="100" t="s">
        <v>177</v>
      </c>
      <c r="G70" s="95"/>
      <c r="H70" s="96">
        <f>H71+H72</f>
        <v>193.9</v>
      </c>
    </row>
    <row r="71" spans="1:8" ht="15">
      <c r="A71" s="26"/>
      <c r="B71" s="124" t="s">
        <v>74</v>
      </c>
      <c r="C71" s="92" t="s">
        <v>19</v>
      </c>
      <c r="D71" s="95" t="s">
        <v>11</v>
      </c>
      <c r="E71" s="95" t="s">
        <v>16</v>
      </c>
      <c r="F71" s="100" t="s">
        <v>177</v>
      </c>
      <c r="G71" s="95" t="s">
        <v>25</v>
      </c>
      <c r="H71" s="96">
        <v>158.3</v>
      </c>
    </row>
    <row r="72" spans="1:8" ht="30">
      <c r="A72" s="26"/>
      <c r="B72" s="103" t="s">
        <v>42</v>
      </c>
      <c r="C72" s="92" t="s">
        <v>19</v>
      </c>
      <c r="D72" s="95" t="s">
        <v>11</v>
      </c>
      <c r="E72" s="95" t="s">
        <v>16</v>
      </c>
      <c r="F72" s="101" t="s">
        <v>177</v>
      </c>
      <c r="G72" s="95" t="s">
        <v>26</v>
      </c>
      <c r="H72" s="96">
        <v>35.6</v>
      </c>
    </row>
    <row r="73" spans="1:8" ht="28.5">
      <c r="A73" s="6" t="s">
        <v>78</v>
      </c>
      <c r="B73" s="119" t="s">
        <v>21</v>
      </c>
      <c r="C73" s="91" t="s">
        <v>19</v>
      </c>
      <c r="D73" s="99" t="s">
        <v>16</v>
      </c>
      <c r="E73" s="99" t="s">
        <v>186</v>
      </c>
      <c r="F73" s="99"/>
      <c r="G73" s="99"/>
      <c r="H73" s="93">
        <f>H80+H74</f>
        <v>59.9</v>
      </c>
    </row>
    <row r="74" spans="1:8" ht="15">
      <c r="A74" s="6"/>
      <c r="B74" s="120" t="s">
        <v>75</v>
      </c>
      <c r="C74" s="92" t="s">
        <v>19</v>
      </c>
      <c r="D74" s="95" t="s">
        <v>16</v>
      </c>
      <c r="E74" s="95" t="s">
        <v>23</v>
      </c>
      <c r="F74" s="99"/>
      <c r="G74" s="99"/>
      <c r="H74" s="96">
        <f>H75</f>
        <v>9.9</v>
      </c>
    </row>
    <row r="75" spans="1:8" ht="15">
      <c r="A75" s="6"/>
      <c r="B75" s="124" t="s">
        <v>38</v>
      </c>
      <c r="C75" s="92" t="s">
        <v>19</v>
      </c>
      <c r="D75" s="95" t="s">
        <v>16</v>
      </c>
      <c r="E75" s="95" t="s">
        <v>23</v>
      </c>
      <c r="F75" s="100" t="s">
        <v>170</v>
      </c>
      <c r="G75" s="99"/>
      <c r="H75" s="96">
        <f>H76</f>
        <v>9.9</v>
      </c>
    </row>
    <row r="76" spans="1:8" ht="15">
      <c r="A76" s="6"/>
      <c r="B76" s="124" t="s">
        <v>38</v>
      </c>
      <c r="C76" s="92" t="s">
        <v>19</v>
      </c>
      <c r="D76" s="95" t="s">
        <v>16</v>
      </c>
      <c r="E76" s="95" t="s">
        <v>23</v>
      </c>
      <c r="F76" s="100" t="s">
        <v>170</v>
      </c>
      <c r="G76" s="99"/>
      <c r="H76" s="96">
        <f>H77</f>
        <v>9.9</v>
      </c>
    </row>
    <row r="77" spans="1:8" ht="15">
      <c r="A77" s="6"/>
      <c r="B77" s="124" t="s">
        <v>38</v>
      </c>
      <c r="C77" s="92" t="s">
        <v>19</v>
      </c>
      <c r="D77" s="95" t="s">
        <v>16</v>
      </c>
      <c r="E77" s="95" t="s">
        <v>23</v>
      </c>
      <c r="F77" s="100" t="s">
        <v>170</v>
      </c>
      <c r="G77" s="99"/>
      <c r="H77" s="96">
        <f>H78</f>
        <v>9.9</v>
      </c>
    </row>
    <row r="78" spans="1:8" ht="30">
      <c r="A78" s="6"/>
      <c r="B78" s="130" t="s">
        <v>298</v>
      </c>
      <c r="C78" s="92" t="s">
        <v>19</v>
      </c>
      <c r="D78" s="95" t="s">
        <v>16</v>
      </c>
      <c r="E78" s="95" t="s">
        <v>23</v>
      </c>
      <c r="F78" s="95" t="s">
        <v>299</v>
      </c>
      <c r="G78" s="99"/>
      <c r="H78" s="96">
        <f>H79</f>
        <v>9.9</v>
      </c>
    </row>
    <row r="79" spans="1:8" ht="30">
      <c r="A79" s="6"/>
      <c r="B79" s="103" t="s">
        <v>42</v>
      </c>
      <c r="C79" s="92" t="s">
        <v>19</v>
      </c>
      <c r="D79" s="95" t="s">
        <v>16</v>
      </c>
      <c r="E79" s="95" t="s">
        <v>23</v>
      </c>
      <c r="F79" s="95" t="s">
        <v>299</v>
      </c>
      <c r="G79" s="99"/>
      <c r="H79" s="96">
        <v>9.9</v>
      </c>
    </row>
    <row r="80" spans="1:8" ht="45">
      <c r="A80" s="26"/>
      <c r="B80" s="120" t="s">
        <v>17</v>
      </c>
      <c r="C80" s="92" t="s">
        <v>19</v>
      </c>
      <c r="D80" s="95" t="s">
        <v>16</v>
      </c>
      <c r="E80" s="95" t="s">
        <v>52</v>
      </c>
      <c r="F80" s="100"/>
      <c r="G80" s="95"/>
      <c r="H80" s="96">
        <f>H81</f>
        <v>50</v>
      </c>
    </row>
    <row r="81" spans="1:8" ht="15">
      <c r="A81" s="26"/>
      <c r="B81" s="124" t="s">
        <v>40</v>
      </c>
      <c r="C81" s="92" t="s">
        <v>19</v>
      </c>
      <c r="D81" s="95" t="s">
        <v>16</v>
      </c>
      <c r="E81" s="95" t="s">
        <v>52</v>
      </c>
      <c r="F81" s="95" t="s">
        <v>170</v>
      </c>
      <c r="G81" s="95"/>
      <c r="H81" s="96">
        <f>H84</f>
        <v>50</v>
      </c>
    </row>
    <row r="82" spans="1:8" ht="15">
      <c r="A82" s="26"/>
      <c r="B82" s="124" t="s">
        <v>40</v>
      </c>
      <c r="C82" s="92" t="s">
        <v>19</v>
      </c>
      <c r="D82" s="95" t="s">
        <v>16</v>
      </c>
      <c r="E82" s="95" t="s">
        <v>52</v>
      </c>
      <c r="F82" s="95" t="s">
        <v>170</v>
      </c>
      <c r="G82" s="95"/>
      <c r="H82" s="96">
        <f>H83</f>
        <v>50</v>
      </c>
    </row>
    <row r="83" spans="1:8" ht="15">
      <c r="A83" s="26"/>
      <c r="B83" s="124" t="s">
        <v>40</v>
      </c>
      <c r="C83" s="92" t="s">
        <v>19</v>
      </c>
      <c r="D83" s="95" t="s">
        <v>16</v>
      </c>
      <c r="E83" s="95" t="s">
        <v>52</v>
      </c>
      <c r="F83" s="95" t="s">
        <v>170</v>
      </c>
      <c r="G83" s="95"/>
      <c r="H83" s="96">
        <f>H84</f>
        <v>50</v>
      </c>
    </row>
    <row r="84" spans="1:8" ht="45">
      <c r="A84" s="26"/>
      <c r="B84" s="120" t="s">
        <v>53</v>
      </c>
      <c r="C84" s="92" t="s">
        <v>19</v>
      </c>
      <c r="D84" s="95" t="s">
        <v>16</v>
      </c>
      <c r="E84" s="95" t="s">
        <v>52</v>
      </c>
      <c r="F84" s="95" t="s">
        <v>178</v>
      </c>
      <c r="G84" s="95"/>
      <c r="H84" s="96">
        <f>H85</f>
        <v>50</v>
      </c>
    </row>
    <row r="85" spans="1:8" ht="30">
      <c r="A85" s="26"/>
      <c r="B85" s="103" t="s">
        <v>42</v>
      </c>
      <c r="C85" s="92" t="s">
        <v>19</v>
      </c>
      <c r="D85" s="95" t="s">
        <v>16</v>
      </c>
      <c r="E85" s="95" t="s">
        <v>52</v>
      </c>
      <c r="F85" s="95" t="s">
        <v>178</v>
      </c>
      <c r="G85" s="95" t="s">
        <v>26</v>
      </c>
      <c r="H85" s="96">
        <v>50</v>
      </c>
    </row>
    <row r="86" spans="1:8" ht="14.25">
      <c r="A86" s="6">
        <v>4</v>
      </c>
      <c r="B86" s="119" t="s">
        <v>22</v>
      </c>
      <c r="C86" s="91" t="s">
        <v>19</v>
      </c>
      <c r="D86" s="99" t="s">
        <v>23</v>
      </c>
      <c r="E86" s="99" t="s">
        <v>186</v>
      </c>
      <c r="F86" s="99"/>
      <c r="G86" s="99"/>
      <c r="H86" s="93">
        <f>H93+H103+H87</f>
        <v>19131.67696</v>
      </c>
    </row>
    <row r="87" spans="1:8" ht="15">
      <c r="A87" s="6"/>
      <c r="B87" s="120" t="s">
        <v>375</v>
      </c>
      <c r="C87" s="92" t="s">
        <v>19</v>
      </c>
      <c r="D87" s="95" t="s">
        <v>23</v>
      </c>
      <c r="E87" s="95" t="s">
        <v>15</v>
      </c>
      <c r="F87" s="95"/>
      <c r="G87" s="95"/>
      <c r="H87" s="96">
        <f>H88</f>
        <v>16886.34</v>
      </c>
    </row>
    <row r="88" spans="1:8" ht="15">
      <c r="A88" s="6"/>
      <c r="B88" s="124" t="s">
        <v>40</v>
      </c>
      <c r="C88" s="92" t="s">
        <v>19</v>
      </c>
      <c r="D88" s="102" t="s">
        <v>23</v>
      </c>
      <c r="E88" s="102" t="s">
        <v>15</v>
      </c>
      <c r="F88" s="101" t="s">
        <v>170</v>
      </c>
      <c r="G88" s="95"/>
      <c r="H88" s="96">
        <f>H89</f>
        <v>16886.34</v>
      </c>
    </row>
    <row r="89" spans="1:8" ht="15">
      <c r="A89" s="6"/>
      <c r="B89" s="124" t="s">
        <v>40</v>
      </c>
      <c r="C89" s="92" t="s">
        <v>19</v>
      </c>
      <c r="D89" s="102" t="s">
        <v>23</v>
      </c>
      <c r="E89" s="102" t="s">
        <v>15</v>
      </c>
      <c r="F89" s="101" t="s">
        <v>170</v>
      </c>
      <c r="G89" s="95"/>
      <c r="H89" s="96">
        <f>H90</f>
        <v>16886.34</v>
      </c>
    </row>
    <row r="90" spans="1:8" ht="15">
      <c r="A90" s="6"/>
      <c r="B90" s="124" t="s">
        <v>40</v>
      </c>
      <c r="C90" s="92" t="s">
        <v>19</v>
      </c>
      <c r="D90" s="102" t="s">
        <v>23</v>
      </c>
      <c r="E90" s="102" t="s">
        <v>15</v>
      </c>
      <c r="F90" s="101" t="s">
        <v>170</v>
      </c>
      <c r="G90" s="95"/>
      <c r="H90" s="96">
        <f>H91</f>
        <v>16886.34</v>
      </c>
    </row>
    <row r="91" spans="1:8" ht="15">
      <c r="A91" s="6"/>
      <c r="B91" s="124" t="s">
        <v>370</v>
      </c>
      <c r="C91" s="92" t="s">
        <v>19</v>
      </c>
      <c r="D91" s="102" t="s">
        <v>23</v>
      </c>
      <c r="E91" s="102" t="s">
        <v>15</v>
      </c>
      <c r="F91" s="101" t="s">
        <v>371</v>
      </c>
      <c r="G91" s="95"/>
      <c r="H91" s="96">
        <f>H92</f>
        <v>16886.34</v>
      </c>
    </row>
    <row r="92" spans="1:8" ht="30">
      <c r="A92" s="6"/>
      <c r="B92" s="103" t="s">
        <v>42</v>
      </c>
      <c r="C92" s="92"/>
      <c r="D92" s="95" t="s">
        <v>23</v>
      </c>
      <c r="E92" s="95" t="s">
        <v>15</v>
      </c>
      <c r="F92" s="101" t="s">
        <v>371</v>
      </c>
      <c r="G92" s="95" t="s">
        <v>26</v>
      </c>
      <c r="H92" s="96">
        <f>11333.34+5553</f>
        <v>16886.34</v>
      </c>
    </row>
    <row r="93" spans="1:8" ht="15">
      <c r="A93" s="26"/>
      <c r="B93" s="120" t="s">
        <v>54</v>
      </c>
      <c r="C93" s="92" t="s">
        <v>19</v>
      </c>
      <c r="D93" s="95" t="s">
        <v>23</v>
      </c>
      <c r="E93" s="95" t="s">
        <v>52</v>
      </c>
      <c r="F93" s="99"/>
      <c r="G93" s="99"/>
      <c r="H93" s="96">
        <f>H94</f>
        <v>1038.93696</v>
      </c>
    </row>
    <row r="94" spans="1:8" ht="15">
      <c r="A94" s="26"/>
      <c r="B94" s="124" t="s">
        <v>40</v>
      </c>
      <c r="C94" s="92" t="s">
        <v>19</v>
      </c>
      <c r="D94" s="102" t="s">
        <v>23</v>
      </c>
      <c r="E94" s="102" t="s">
        <v>52</v>
      </c>
      <c r="F94" s="101" t="s">
        <v>170</v>
      </c>
      <c r="G94" s="102"/>
      <c r="H94" s="96">
        <f>H97+H99+H101</f>
        <v>1038.93696</v>
      </c>
    </row>
    <row r="95" spans="1:8" ht="15">
      <c r="A95" s="26"/>
      <c r="B95" s="124" t="s">
        <v>40</v>
      </c>
      <c r="C95" s="92" t="s">
        <v>19</v>
      </c>
      <c r="D95" s="102" t="s">
        <v>23</v>
      </c>
      <c r="E95" s="102" t="s">
        <v>52</v>
      </c>
      <c r="F95" s="101" t="s">
        <v>170</v>
      </c>
      <c r="G95" s="102"/>
      <c r="H95" s="96">
        <f>H96</f>
        <v>1038.93696</v>
      </c>
    </row>
    <row r="96" spans="1:8" ht="15">
      <c r="A96" s="26"/>
      <c r="B96" s="124" t="s">
        <v>40</v>
      </c>
      <c r="C96" s="92" t="s">
        <v>19</v>
      </c>
      <c r="D96" s="102" t="s">
        <v>23</v>
      </c>
      <c r="E96" s="102" t="s">
        <v>52</v>
      </c>
      <c r="F96" s="101" t="s">
        <v>170</v>
      </c>
      <c r="G96" s="102"/>
      <c r="H96" s="96">
        <f>H97+H99</f>
        <v>1038.93696</v>
      </c>
    </row>
    <row r="97" spans="1:8" ht="60" customHeight="1">
      <c r="A97" s="26"/>
      <c r="B97" s="120" t="s">
        <v>136</v>
      </c>
      <c r="C97" s="92" t="s">
        <v>19</v>
      </c>
      <c r="D97" s="95" t="s">
        <v>23</v>
      </c>
      <c r="E97" s="95" t="s">
        <v>52</v>
      </c>
      <c r="F97" s="95" t="s">
        <v>179</v>
      </c>
      <c r="G97" s="95"/>
      <c r="H97" s="96">
        <f>H98</f>
        <v>272.11783</v>
      </c>
    </row>
    <row r="98" spans="1:8" ht="30">
      <c r="A98" s="26"/>
      <c r="B98" s="103" t="s">
        <v>42</v>
      </c>
      <c r="C98" s="92" t="s">
        <v>19</v>
      </c>
      <c r="D98" s="95" t="s">
        <v>23</v>
      </c>
      <c r="E98" s="95" t="s">
        <v>52</v>
      </c>
      <c r="F98" s="95" t="s">
        <v>179</v>
      </c>
      <c r="G98" s="95" t="s">
        <v>26</v>
      </c>
      <c r="H98" s="96">
        <v>272.11783</v>
      </c>
    </row>
    <row r="99" spans="1:8" ht="15">
      <c r="A99" s="26"/>
      <c r="B99" s="103" t="s">
        <v>161</v>
      </c>
      <c r="C99" s="92" t="s">
        <v>19</v>
      </c>
      <c r="D99" s="95" t="s">
        <v>23</v>
      </c>
      <c r="E99" s="95" t="s">
        <v>52</v>
      </c>
      <c r="F99" s="95" t="s">
        <v>179</v>
      </c>
      <c r="G99" s="95"/>
      <c r="H99" s="96">
        <f>H100</f>
        <v>766.81913</v>
      </c>
    </row>
    <row r="100" spans="1:8" ht="30">
      <c r="A100" s="26"/>
      <c r="B100" s="103" t="s">
        <v>42</v>
      </c>
      <c r="C100" s="92" t="s">
        <v>19</v>
      </c>
      <c r="D100" s="95" t="s">
        <v>23</v>
      </c>
      <c r="E100" s="95" t="s">
        <v>52</v>
      </c>
      <c r="F100" s="95" t="s">
        <v>179</v>
      </c>
      <c r="G100" s="95" t="s">
        <v>26</v>
      </c>
      <c r="H100" s="96">
        <f>250+516.81913</f>
        <v>766.81913</v>
      </c>
    </row>
    <row r="101" spans="1:8" ht="30" hidden="1">
      <c r="A101" s="26"/>
      <c r="B101" s="120" t="s">
        <v>273</v>
      </c>
      <c r="C101" s="92" t="s">
        <v>19</v>
      </c>
      <c r="D101" s="95" t="s">
        <v>23</v>
      </c>
      <c r="E101" s="95" t="s">
        <v>52</v>
      </c>
      <c r="F101" s="95" t="s">
        <v>274</v>
      </c>
      <c r="G101" s="95"/>
      <c r="H101" s="96">
        <f>H102</f>
        <v>0</v>
      </c>
    </row>
    <row r="102" spans="1:8" ht="30" hidden="1">
      <c r="A102" s="26"/>
      <c r="B102" s="103" t="s">
        <v>42</v>
      </c>
      <c r="C102" s="92" t="s">
        <v>19</v>
      </c>
      <c r="D102" s="95" t="s">
        <v>23</v>
      </c>
      <c r="E102" s="95" t="s">
        <v>52</v>
      </c>
      <c r="F102" s="95" t="s">
        <v>274</v>
      </c>
      <c r="G102" s="95" t="s">
        <v>26</v>
      </c>
      <c r="H102" s="96"/>
    </row>
    <row r="103" spans="1:8" ht="30">
      <c r="A103" s="26"/>
      <c r="B103" s="120" t="s">
        <v>68</v>
      </c>
      <c r="C103" s="92" t="s">
        <v>19</v>
      </c>
      <c r="D103" s="95" t="s">
        <v>23</v>
      </c>
      <c r="E103" s="95" t="s">
        <v>157</v>
      </c>
      <c r="F103" s="95"/>
      <c r="G103" s="95"/>
      <c r="H103" s="96">
        <f>H104+H117</f>
        <v>1206.4</v>
      </c>
    </row>
    <row r="104" spans="1:8" ht="93.75" customHeight="1" hidden="1">
      <c r="A104" s="26"/>
      <c r="B104" s="35"/>
      <c r="C104" s="92"/>
      <c r="D104" s="95"/>
      <c r="E104" s="95"/>
      <c r="F104" s="95"/>
      <c r="G104" s="95"/>
      <c r="H104" s="96"/>
    </row>
    <row r="105" ht="15" hidden="1">
      <c r="A105" s="26"/>
    </row>
    <row r="106" ht="15" hidden="1">
      <c r="A106" s="26"/>
    </row>
    <row r="107" ht="15" hidden="1">
      <c r="A107" s="26"/>
    </row>
    <row r="108" ht="15" hidden="1">
      <c r="A108" s="26"/>
    </row>
    <row r="109" ht="15" hidden="1">
      <c r="A109" s="26"/>
    </row>
    <row r="110" ht="75" customHeight="1" hidden="1">
      <c r="A110" s="28"/>
    </row>
    <row r="111" ht="45" customHeight="1" hidden="1">
      <c r="A111" s="28"/>
    </row>
    <row r="112" spans="1:8" ht="75" hidden="1">
      <c r="A112" s="28"/>
      <c r="B112" s="120" t="s">
        <v>278</v>
      </c>
      <c r="C112" s="92" t="s">
        <v>19</v>
      </c>
      <c r="D112" s="95" t="s">
        <v>23</v>
      </c>
      <c r="E112" s="95" t="s">
        <v>157</v>
      </c>
      <c r="F112" s="95" t="s">
        <v>279</v>
      </c>
      <c r="G112" s="95"/>
      <c r="H112" s="96">
        <f>H113+H115</f>
        <v>0</v>
      </c>
    </row>
    <row r="113" spans="1:8" ht="75" hidden="1">
      <c r="A113" s="28"/>
      <c r="B113" s="120" t="s">
        <v>55</v>
      </c>
      <c r="C113" s="92" t="s">
        <v>19</v>
      </c>
      <c r="D113" s="95" t="s">
        <v>23</v>
      </c>
      <c r="E113" s="95" t="s">
        <v>157</v>
      </c>
      <c r="F113" s="95" t="s">
        <v>280</v>
      </c>
      <c r="G113" s="95"/>
      <c r="H113" s="96">
        <f>H114</f>
        <v>0</v>
      </c>
    </row>
    <row r="114" spans="1:8" ht="30" hidden="1">
      <c r="A114" s="28"/>
      <c r="B114" s="103" t="s">
        <v>42</v>
      </c>
      <c r="C114" s="92" t="s">
        <v>19</v>
      </c>
      <c r="D114" s="95" t="s">
        <v>23</v>
      </c>
      <c r="E114" s="95" t="s">
        <v>157</v>
      </c>
      <c r="F114" s="95" t="s">
        <v>280</v>
      </c>
      <c r="G114" s="95" t="s">
        <v>26</v>
      </c>
      <c r="H114" s="96"/>
    </row>
    <row r="115" spans="1:8" ht="75" hidden="1">
      <c r="A115" s="28"/>
      <c r="B115" s="120" t="s">
        <v>55</v>
      </c>
      <c r="C115" s="92" t="s">
        <v>19</v>
      </c>
      <c r="D115" s="95" t="s">
        <v>23</v>
      </c>
      <c r="E115" s="95" t="s">
        <v>157</v>
      </c>
      <c r="F115" s="95" t="s">
        <v>281</v>
      </c>
      <c r="G115" s="95"/>
      <c r="H115" s="96">
        <f>H116</f>
        <v>0</v>
      </c>
    </row>
    <row r="116" spans="1:8" ht="30" hidden="1">
      <c r="A116" s="28"/>
      <c r="B116" s="103" t="s">
        <v>42</v>
      </c>
      <c r="C116" s="92" t="s">
        <v>19</v>
      </c>
      <c r="D116" s="95" t="s">
        <v>23</v>
      </c>
      <c r="E116" s="95" t="s">
        <v>157</v>
      </c>
      <c r="F116" s="95" t="s">
        <v>281</v>
      </c>
      <c r="G116" s="95" t="s">
        <v>26</v>
      </c>
      <c r="H116" s="96"/>
    </row>
    <row r="117" spans="1:8" ht="60">
      <c r="A117" s="28"/>
      <c r="B117" s="168" t="s">
        <v>319</v>
      </c>
      <c r="C117" s="92" t="s">
        <v>19</v>
      </c>
      <c r="D117" s="95" t="s">
        <v>23</v>
      </c>
      <c r="E117" s="95" t="s">
        <v>157</v>
      </c>
      <c r="F117" s="95" t="s">
        <v>266</v>
      </c>
      <c r="G117" s="95"/>
      <c r="H117" s="96">
        <f>H118</f>
        <v>1206.4</v>
      </c>
    </row>
    <row r="118" spans="1:8" ht="45">
      <c r="A118" s="28"/>
      <c r="B118" s="17" t="s">
        <v>364</v>
      </c>
      <c r="C118" s="92" t="s">
        <v>19</v>
      </c>
      <c r="D118" s="95" t="s">
        <v>23</v>
      </c>
      <c r="E118" s="95" t="s">
        <v>157</v>
      </c>
      <c r="F118" s="95" t="s">
        <v>267</v>
      </c>
      <c r="G118" s="95"/>
      <c r="H118" s="96">
        <f>H120</f>
        <v>1206.4</v>
      </c>
    </row>
    <row r="119" spans="1:8" ht="45">
      <c r="A119" s="28"/>
      <c r="B119" s="17" t="s">
        <v>365</v>
      </c>
      <c r="C119" s="92" t="s">
        <v>19</v>
      </c>
      <c r="D119" s="95" t="s">
        <v>23</v>
      </c>
      <c r="E119" s="95" t="s">
        <v>157</v>
      </c>
      <c r="F119" s="95" t="s">
        <v>267</v>
      </c>
      <c r="G119" s="95"/>
      <c r="H119" s="96">
        <f>H120</f>
        <v>1206.4</v>
      </c>
    </row>
    <row r="120" spans="1:8" ht="75">
      <c r="A120" s="28"/>
      <c r="B120" s="120" t="s">
        <v>55</v>
      </c>
      <c r="C120" s="92" t="s">
        <v>19</v>
      </c>
      <c r="D120" s="95" t="s">
        <v>23</v>
      </c>
      <c r="E120" s="95" t="s">
        <v>157</v>
      </c>
      <c r="F120" s="95" t="s">
        <v>247</v>
      </c>
      <c r="G120" s="95"/>
      <c r="H120" s="96">
        <f>H121</f>
        <v>1206.4</v>
      </c>
    </row>
    <row r="121" spans="1:8" ht="30">
      <c r="A121" s="28"/>
      <c r="B121" s="103" t="s">
        <v>42</v>
      </c>
      <c r="C121" s="92" t="s">
        <v>19</v>
      </c>
      <c r="D121" s="95" t="s">
        <v>23</v>
      </c>
      <c r="E121" s="95" t="s">
        <v>157</v>
      </c>
      <c r="F121" s="95" t="s">
        <v>247</v>
      </c>
      <c r="G121" s="95" t="s">
        <v>26</v>
      </c>
      <c r="H121" s="96">
        <f>200+99.4+450+457</f>
        <v>1206.4</v>
      </c>
    </row>
    <row r="122" spans="1:8" ht="15">
      <c r="A122" s="30">
        <v>5</v>
      </c>
      <c r="B122" s="119" t="s">
        <v>0</v>
      </c>
      <c r="C122" s="92" t="s">
        <v>19</v>
      </c>
      <c r="D122" s="99" t="s">
        <v>9</v>
      </c>
      <c r="E122" s="99" t="s">
        <v>186</v>
      </c>
      <c r="F122" s="99"/>
      <c r="G122" s="99"/>
      <c r="H122" s="93">
        <f>SUM(H123+H131+H146)</f>
        <v>20659.86775</v>
      </c>
    </row>
    <row r="123" spans="1:8" ht="15">
      <c r="A123" s="29"/>
      <c r="B123" s="120" t="s">
        <v>10</v>
      </c>
      <c r="C123" s="92" t="s">
        <v>19</v>
      </c>
      <c r="D123" s="95" t="s">
        <v>9</v>
      </c>
      <c r="E123" s="95" t="s">
        <v>6</v>
      </c>
      <c r="F123" s="95"/>
      <c r="G123" s="95"/>
      <c r="H123" s="96">
        <f>H124</f>
        <v>10979.72803</v>
      </c>
    </row>
    <row r="124" spans="1:8" ht="15">
      <c r="A124" s="30"/>
      <c r="B124" s="124" t="s">
        <v>40</v>
      </c>
      <c r="C124" s="92" t="s">
        <v>19</v>
      </c>
      <c r="D124" s="95" t="s">
        <v>9</v>
      </c>
      <c r="E124" s="95" t="s">
        <v>6</v>
      </c>
      <c r="F124" s="95" t="s">
        <v>170</v>
      </c>
      <c r="G124" s="95"/>
      <c r="H124" s="96">
        <f>H127+H129</f>
        <v>10979.72803</v>
      </c>
    </row>
    <row r="125" spans="1:8" ht="15">
      <c r="A125" s="30"/>
      <c r="B125" s="124" t="s">
        <v>40</v>
      </c>
      <c r="C125" s="92" t="s">
        <v>19</v>
      </c>
      <c r="D125" s="95" t="s">
        <v>9</v>
      </c>
      <c r="E125" s="95" t="s">
        <v>6</v>
      </c>
      <c r="F125" s="95" t="s">
        <v>170</v>
      </c>
      <c r="G125" s="95"/>
      <c r="H125" s="96">
        <f>H126</f>
        <v>10979.72803</v>
      </c>
    </row>
    <row r="126" spans="1:8" ht="15">
      <c r="A126" s="30"/>
      <c r="B126" s="124" t="s">
        <v>40</v>
      </c>
      <c r="C126" s="92" t="s">
        <v>19</v>
      </c>
      <c r="D126" s="95" t="s">
        <v>9</v>
      </c>
      <c r="E126" s="95" t="s">
        <v>6</v>
      </c>
      <c r="F126" s="95" t="s">
        <v>170</v>
      </c>
      <c r="G126" s="95"/>
      <c r="H126" s="96">
        <f>H127+H129</f>
        <v>10979.72803</v>
      </c>
    </row>
    <row r="127" spans="1:8" ht="30">
      <c r="A127" s="29"/>
      <c r="B127" s="120" t="s">
        <v>168</v>
      </c>
      <c r="C127" s="92" t="s">
        <v>19</v>
      </c>
      <c r="D127" s="95" t="s">
        <v>9</v>
      </c>
      <c r="E127" s="95" t="s">
        <v>6</v>
      </c>
      <c r="F127" s="95" t="s">
        <v>180</v>
      </c>
      <c r="G127" s="95" t="s">
        <v>69</v>
      </c>
      <c r="H127" s="96">
        <f>H128</f>
        <v>10979.72803</v>
      </c>
    </row>
    <row r="128" spans="1:8" ht="30">
      <c r="A128" s="29"/>
      <c r="B128" s="103" t="s">
        <v>42</v>
      </c>
      <c r="C128" s="92" t="s">
        <v>19</v>
      </c>
      <c r="D128" s="95" t="s">
        <v>9</v>
      </c>
      <c r="E128" s="95" t="s">
        <v>6</v>
      </c>
      <c r="F128" s="95" t="s">
        <v>180</v>
      </c>
      <c r="G128" s="95" t="s">
        <v>26</v>
      </c>
      <c r="H128" s="96">
        <f>9950+1025.67603-118.062-450+598.295-203+176.819</f>
        <v>10979.72803</v>
      </c>
    </row>
    <row r="129" spans="1:8" ht="15" hidden="1">
      <c r="A129" s="29"/>
      <c r="B129" s="39" t="s">
        <v>370</v>
      </c>
      <c r="C129" s="92" t="s">
        <v>19</v>
      </c>
      <c r="D129" s="95" t="s">
        <v>9</v>
      </c>
      <c r="E129" s="95" t="s">
        <v>6</v>
      </c>
      <c r="F129" s="95" t="s">
        <v>371</v>
      </c>
      <c r="G129" s="95"/>
      <c r="H129" s="96">
        <f>H130</f>
        <v>0</v>
      </c>
    </row>
    <row r="130" spans="1:8" ht="30" hidden="1">
      <c r="A130" s="29"/>
      <c r="B130" s="103" t="s">
        <v>42</v>
      </c>
      <c r="C130" s="92" t="s">
        <v>19</v>
      </c>
      <c r="D130" s="95" t="s">
        <v>9</v>
      </c>
      <c r="E130" s="95" t="s">
        <v>6</v>
      </c>
      <c r="F130" s="95" t="s">
        <v>371</v>
      </c>
      <c r="G130" s="95" t="s">
        <v>26</v>
      </c>
      <c r="H130" s="96">
        <v>0</v>
      </c>
    </row>
    <row r="131" spans="1:8" ht="15">
      <c r="A131" s="29"/>
      <c r="B131" s="120" t="s">
        <v>18</v>
      </c>
      <c r="C131" s="92" t="s">
        <v>19</v>
      </c>
      <c r="D131" s="95" t="s">
        <v>9</v>
      </c>
      <c r="E131" s="95" t="s">
        <v>16</v>
      </c>
      <c r="F131" s="95"/>
      <c r="G131" s="95"/>
      <c r="H131" s="96">
        <f>H132+H139</f>
        <v>6260.139720000001</v>
      </c>
    </row>
    <row r="132" spans="1:8" ht="15">
      <c r="A132" s="31"/>
      <c r="B132" s="124" t="s">
        <v>40</v>
      </c>
      <c r="C132" s="92" t="s">
        <v>19</v>
      </c>
      <c r="D132" s="95" t="s">
        <v>9</v>
      </c>
      <c r="E132" s="95" t="s">
        <v>16</v>
      </c>
      <c r="F132" s="95" t="s">
        <v>170</v>
      </c>
      <c r="G132" s="95"/>
      <c r="H132" s="96">
        <f>H133</f>
        <v>5008.098720000001</v>
      </c>
    </row>
    <row r="133" spans="1:8" ht="15">
      <c r="A133" s="31"/>
      <c r="B133" s="124" t="s">
        <v>40</v>
      </c>
      <c r="C133" s="92" t="s">
        <v>19</v>
      </c>
      <c r="D133" s="95" t="s">
        <v>9</v>
      </c>
      <c r="E133" s="95" t="s">
        <v>16</v>
      </c>
      <c r="F133" s="95" t="s">
        <v>170</v>
      </c>
      <c r="G133" s="95"/>
      <c r="H133" s="96">
        <f>H134</f>
        <v>5008.098720000001</v>
      </c>
    </row>
    <row r="134" spans="1:8" ht="15">
      <c r="A134" s="31"/>
      <c r="B134" s="124" t="s">
        <v>40</v>
      </c>
      <c r="C134" s="92" t="s">
        <v>19</v>
      </c>
      <c r="D134" s="95" t="s">
        <v>9</v>
      </c>
      <c r="E134" s="95" t="s">
        <v>16</v>
      </c>
      <c r="F134" s="95" t="s">
        <v>170</v>
      </c>
      <c r="G134" s="95"/>
      <c r="H134" s="96">
        <f>H135+H137</f>
        <v>5008.098720000001</v>
      </c>
    </row>
    <row r="135" spans="1:8" ht="15">
      <c r="A135" s="31"/>
      <c r="B135" s="124" t="s">
        <v>20</v>
      </c>
      <c r="C135" s="92" t="s">
        <v>19</v>
      </c>
      <c r="D135" s="95" t="s">
        <v>9</v>
      </c>
      <c r="E135" s="95" t="s">
        <v>16</v>
      </c>
      <c r="F135" s="95" t="s">
        <v>181</v>
      </c>
      <c r="G135" s="95"/>
      <c r="H135" s="96">
        <f>H136</f>
        <v>150</v>
      </c>
    </row>
    <row r="136" spans="1:8" ht="30">
      <c r="A136" s="31"/>
      <c r="B136" s="103" t="s">
        <v>42</v>
      </c>
      <c r="C136" s="92" t="s">
        <v>19</v>
      </c>
      <c r="D136" s="95" t="s">
        <v>9</v>
      </c>
      <c r="E136" s="95" t="s">
        <v>16</v>
      </c>
      <c r="F136" s="95" t="s">
        <v>181</v>
      </c>
      <c r="G136" s="95" t="s">
        <v>26</v>
      </c>
      <c r="H136" s="96">
        <v>150</v>
      </c>
    </row>
    <row r="137" spans="1:8" ht="15">
      <c r="A137" s="31"/>
      <c r="B137" s="103" t="s">
        <v>56</v>
      </c>
      <c r="C137" s="92" t="s">
        <v>19</v>
      </c>
      <c r="D137" s="95" t="s">
        <v>9</v>
      </c>
      <c r="E137" s="95" t="s">
        <v>16</v>
      </c>
      <c r="F137" s="95" t="s">
        <v>182</v>
      </c>
      <c r="G137" s="95"/>
      <c r="H137" s="96">
        <f>H138</f>
        <v>4858.098720000001</v>
      </c>
    </row>
    <row r="138" spans="1:8" ht="30">
      <c r="A138" s="31"/>
      <c r="B138" s="103" t="s">
        <v>42</v>
      </c>
      <c r="C138" s="92" t="s">
        <v>19</v>
      </c>
      <c r="D138" s="95" t="s">
        <v>9</v>
      </c>
      <c r="E138" s="95" t="s">
        <v>16</v>
      </c>
      <c r="F138" s="95" t="s">
        <v>182</v>
      </c>
      <c r="G138" s="95" t="s">
        <v>26</v>
      </c>
      <c r="H138" s="96">
        <f>4891.27972-18.681-14.5</f>
        <v>4858.098720000001</v>
      </c>
    </row>
    <row r="139" spans="1:8" ht="30">
      <c r="A139" s="31"/>
      <c r="B139" s="35" t="s">
        <v>358</v>
      </c>
      <c r="C139" s="92" t="s">
        <v>19</v>
      </c>
      <c r="D139" s="95" t="s">
        <v>9</v>
      </c>
      <c r="E139" s="95" t="s">
        <v>16</v>
      </c>
      <c r="F139" s="95" t="s">
        <v>362</v>
      </c>
      <c r="G139" s="95"/>
      <c r="H139" s="96">
        <f>H140</f>
        <v>1252.041</v>
      </c>
    </row>
    <row r="140" spans="1:8" ht="30">
      <c r="A140" s="31"/>
      <c r="B140" s="120" t="s">
        <v>359</v>
      </c>
      <c r="C140" s="92" t="s">
        <v>19</v>
      </c>
      <c r="D140" s="95" t="s">
        <v>9</v>
      </c>
      <c r="E140" s="95" t="s">
        <v>16</v>
      </c>
      <c r="F140" s="95" t="s">
        <v>361</v>
      </c>
      <c r="G140" s="95"/>
      <c r="H140" s="96">
        <f>H141</f>
        <v>1252.041</v>
      </c>
    </row>
    <row r="141" spans="1:8" ht="45">
      <c r="A141" s="31"/>
      <c r="B141" s="120" t="s">
        <v>360</v>
      </c>
      <c r="C141" s="92" t="s">
        <v>19</v>
      </c>
      <c r="D141" s="95" t="s">
        <v>9</v>
      </c>
      <c r="E141" s="95" t="s">
        <v>16</v>
      </c>
      <c r="F141" s="95" t="s">
        <v>361</v>
      </c>
      <c r="G141" s="95"/>
      <c r="H141" s="96">
        <f>H142+H144</f>
        <v>1252.041</v>
      </c>
    </row>
    <row r="142" spans="1:8" ht="75">
      <c r="A142" s="31"/>
      <c r="B142" s="120" t="s">
        <v>55</v>
      </c>
      <c r="C142" s="92" t="s">
        <v>19</v>
      </c>
      <c r="D142" s="95" t="s">
        <v>9</v>
      </c>
      <c r="E142" s="95" t="s">
        <v>16</v>
      </c>
      <c r="F142" s="95" t="s">
        <v>356</v>
      </c>
      <c r="G142" s="95"/>
      <c r="H142" s="96">
        <f>H143</f>
        <v>1200</v>
      </c>
    </row>
    <row r="143" spans="1:8" ht="30">
      <c r="A143" s="31"/>
      <c r="B143" s="103" t="s">
        <v>42</v>
      </c>
      <c r="C143" s="92" t="s">
        <v>19</v>
      </c>
      <c r="D143" s="95" t="s">
        <v>9</v>
      </c>
      <c r="E143" s="95" t="s">
        <v>16</v>
      </c>
      <c r="F143" s="95" t="s">
        <v>356</v>
      </c>
      <c r="G143" s="95" t="s">
        <v>26</v>
      </c>
      <c r="H143" s="96">
        <v>1200</v>
      </c>
    </row>
    <row r="144" spans="1:8" ht="75">
      <c r="A144" s="31"/>
      <c r="B144" s="120" t="s">
        <v>55</v>
      </c>
      <c r="C144" s="92" t="s">
        <v>19</v>
      </c>
      <c r="D144" s="95" t="s">
        <v>9</v>
      </c>
      <c r="E144" s="95" t="s">
        <v>16</v>
      </c>
      <c r="F144" s="95" t="s">
        <v>357</v>
      </c>
      <c r="G144" s="95"/>
      <c r="H144" s="96">
        <f>H145</f>
        <v>52.041</v>
      </c>
    </row>
    <row r="145" spans="1:8" ht="30">
      <c r="A145" s="31"/>
      <c r="B145" s="103" t="s">
        <v>42</v>
      </c>
      <c r="C145" s="92" t="s">
        <v>19</v>
      </c>
      <c r="D145" s="95" t="s">
        <v>9</v>
      </c>
      <c r="E145" s="95" t="s">
        <v>16</v>
      </c>
      <c r="F145" s="95" t="s">
        <v>357</v>
      </c>
      <c r="G145" s="95" t="s">
        <v>26</v>
      </c>
      <c r="H145" s="96">
        <v>52.041</v>
      </c>
    </row>
    <row r="146" spans="1:8" ht="30">
      <c r="A146" s="31"/>
      <c r="B146" s="103" t="s">
        <v>57</v>
      </c>
      <c r="C146" s="92" t="s">
        <v>19</v>
      </c>
      <c r="D146" s="95" t="s">
        <v>9</v>
      </c>
      <c r="E146" s="95" t="s">
        <v>9</v>
      </c>
      <c r="F146" s="95"/>
      <c r="G146" s="95"/>
      <c r="H146" s="96">
        <f>H150+H152</f>
        <v>3420</v>
      </c>
    </row>
    <row r="147" spans="1:8" ht="15" hidden="1">
      <c r="A147" s="31"/>
      <c r="B147" s="124" t="s">
        <v>40</v>
      </c>
      <c r="C147" s="92" t="s">
        <v>19</v>
      </c>
      <c r="D147" s="95" t="s">
        <v>9</v>
      </c>
      <c r="E147" s="95" t="s">
        <v>9</v>
      </c>
      <c r="F147" s="95" t="s">
        <v>170</v>
      </c>
      <c r="G147" s="95"/>
      <c r="H147" s="96">
        <f>H150</f>
        <v>0</v>
      </c>
    </row>
    <row r="148" spans="1:8" ht="15" hidden="1">
      <c r="A148" s="31"/>
      <c r="B148" s="124" t="s">
        <v>40</v>
      </c>
      <c r="C148" s="92" t="s">
        <v>19</v>
      </c>
      <c r="D148" s="95" t="s">
        <v>9</v>
      </c>
      <c r="E148" s="95" t="s">
        <v>9</v>
      </c>
      <c r="F148" s="95" t="s">
        <v>170</v>
      </c>
      <c r="G148" s="95"/>
      <c r="H148" s="96">
        <f>H149</f>
        <v>0</v>
      </c>
    </row>
    <row r="149" spans="1:8" ht="15" hidden="1">
      <c r="A149" s="31"/>
      <c r="B149" s="124" t="s">
        <v>40</v>
      </c>
      <c r="C149" s="92" t="s">
        <v>19</v>
      </c>
      <c r="D149" s="95" t="s">
        <v>9</v>
      </c>
      <c r="E149" s="95" t="s">
        <v>9</v>
      </c>
      <c r="F149" s="95" t="s">
        <v>170</v>
      </c>
      <c r="G149" s="95"/>
      <c r="H149" s="96">
        <f>H150</f>
        <v>0</v>
      </c>
    </row>
    <row r="150" spans="1:8" ht="60" hidden="1">
      <c r="A150" s="31"/>
      <c r="B150" s="121" t="s">
        <v>169</v>
      </c>
      <c r="C150" s="92" t="s">
        <v>19</v>
      </c>
      <c r="D150" s="95" t="s">
        <v>9</v>
      </c>
      <c r="E150" s="95" t="s">
        <v>9</v>
      </c>
      <c r="F150" s="95" t="s">
        <v>282</v>
      </c>
      <c r="G150" s="95"/>
      <c r="H150" s="96">
        <f>H151</f>
        <v>0</v>
      </c>
    </row>
    <row r="151" spans="1:8" ht="30" hidden="1">
      <c r="A151" s="31"/>
      <c r="B151" s="103" t="s">
        <v>42</v>
      </c>
      <c r="C151" s="92" t="s">
        <v>19</v>
      </c>
      <c r="D151" s="95" t="s">
        <v>9</v>
      </c>
      <c r="E151" s="95" t="s">
        <v>9</v>
      </c>
      <c r="F151" s="95" t="s">
        <v>282</v>
      </c>
      <c r="G151" s="95" t="s">
        <v>25</v>
      </c>
      <c r="H151" s="96">
        <f>12.2-12.2</f>
        <v>0</v>
      </c>
    </row>
    <row r="152" spans="1:8" ht="93" customHeight="1">
      <c r="A152" s="31"/>
      <c r="B152" s="35" t="s">
        <v>318</v>
      </c>
      <c r="C152" s="92" t="s">
        <v>19</v>
      </c>
      <c r="D152" s="95" t="s">
        <v>9</v>
      </c>
      <c r="E152" s="95" t="s">
        <v>9</v>
      </c>
      <c r="F152" s="95" t="s">
        <v>258</v>
      </c>
      <c r="G152" s="95"/>
      <c r="H152" s="96">
        <f>H153+H160</f>
        <v>3420</v>
      </c>
    </row>
    <row r="153" spans="1:8" ht="33" customHeight="1">
      <c r="A153" s="31"/>
      <c r="B153" s="120" t="s">
        <v>156</v>
      </c>
      <c r="C153" s="92" t="s">
        <v>19</v>
      </c>
      <c r="D153" s="95" t="s">
        <v>9</v>
      </c>
      <c r="E153" s="95" t="s">
        <v>9</v>
      </c>
      <c r="F153" s="95" t="s">
        <v>259</v>
      </c>
      <c r="G153" s="95"/>
      <c r="H153" s="96">
        <f>H154+H112</f>
        <v>1000</v>
      </c>
    </row>
    <row r="154" spans="1:8" ht="63" customHeight="1">
      <c r="A154" s="31"/>
      <c r="B154" s="120" t="s">
        <v>275</v>
      </c>
      <c r="C154" s="92" t="s">
        <v>19</v>
      </c>
      <c r="D154" s="95" t="s">
        <v>9</v>
      </c>
      <c r="E154" s="95" t="s">
        <v>9</v>
      </c>
      <c r="F154" s="95" t="s">
        <v>259</v>
      </c>
      <c r="G154" s="95"/>
      <c r="H154" s="96">
        <f>H155+H158</f>
        <v>1000</v>
      </c>
    </row>
    <row r="155" spans="1:8" ht="78.75" customHeight="1">
      <c r="A155" s="31"/>
      <c r="B155" s="120" t="s">
        <v>55</v>
      </c>
      <c r="C155" s="92" t="s">
        <v>19</v>
      </c>
      <c r="D155" s="95" t="s">
        <v>9</v>
      </c>
      <c r="E155" s="95" t="s">
        <v>9</v>
      </c>
      <c r="F155" s="95" t="s">
        <v>245</v>
      </c>
      <c r="G155" s="95"/>
      <c r="H155" s="96">
        <f>H156+H157</f>
        <v>51.44</v>
      </c>
    </row>
    <row r="156" spans="1:8" ht="33" customHeight="1" hidden="1">
      <c r="A156" s="31"/>
      <c r="B156" s="103" t="s">
        <v>42</v>
      </c>
      <c r="C156" s="92" t="s">
        <v>19</v>
      </c>
      <c r="D156" s="95" t="s">
        <v>9</v>
      </c>
      <c r="E156" s="95" t="s">
        <v>9</v>
      </c>
      <c r="F156" s="95" t="s">
        <v>276</v>
      </c>
      <c r="G156" s="95" t="s">
        <v>26</v>
      </c>
      <c r="H156" s="96">
        <f>50-50</f>
        <v>0</v>
      </c>
    </row>
    <row r="157" spans="1:8" ht="49.5" customHeight="1">
      <c r="A157" s="31"/>
      <c r="B157" s="103" t="s">
        <v>277</v>
      </c>
      <c r="C157" s="92" t="s">
        <v>19</v>
      </c>
      <c r="D157" s="95" t="s">
        <v>9</v>
      </c>
      <c r="E157" s="95" t="s">
        <v>9</v>
      </c>
      <c r="F157" s="95" t="s">
        <v>245</v>
      </c>
      <c r="G157" s="95" t="s">
        <v>27</v>
      </c>
      <c r="H157" s="96">
        <f>10+41.44</f>
        <v>51.44</v>
      </c>
    </row>
    <row r="158" spans="1:8" ht="78" customHeight="1">
      <c r="A158" s="31"/>
      <c r="B158" s="120" t="s">
        <v>55</v>
      </c>
      <c r="C158" s="92" t="s">
        <v>19</v>
      </c>
      <c r="D158" s="95" t="s">
        <v>9</v>
      </c>
      <c r="E158" s="95" t="s">
        <v>9</v>
      </c>
      <c r="F158" s="95" t="s">
        <v>320</v>
      </c>
      <c r="G158" s="95"/>
      <c r="H158" s="96">
        <f>H159</f>
        <v>948.56</v>
      </c>
    </row>
    <row r="159" spans="1:8" ht="50.25" customHeight="1">
      <c r="A159" s="31"/>
      <c r="B159" s="103" t="s">
        <v>277</v>
      </c>
      <c r="C159" s="92" t="s">
        <v>19</v>
      </c>
      <c r="D159" s="95" t="s">
        <v>9</v>
      </c>
      <c r="E159" s="95" t="s">
        <v>9</v>
      </c>
      <c r="F159" s="95" t="s">
        <v>320</v>
      </c>
      <c r="G159" s="95" t="s">
        <v>27</v>
      </c>
      <c r="H159" s="96">
        <v>948.56</v>
      </c>
    </row>
    <row r="160" spans="1:8" ht="15">
      <c r="A160" s="31"/>
      <c r="B160" s="120" t="s">
        <v>261</v>
      </c>
      <c r="C160" s="92" t="s">
        <v>19</v>
      </c>
      <c r="D160" s="95" t="s">
        <v>9</v>
      </c>
      <c r="E160" s="95" t="s">
        <v>9</v>
      </c>
      <c r="F160" s="95" t="s">
        <v>260</v>
      </c>
      <c r="G160" s="95"/>
      <c r="H160" s="96">
        <f>H161</f>
        <v>2420</v>
      </c>
    </row>
    <row r="161" spans="1:8" ht="45">
      <c r="A161" s="31"/>
      <c r="B161" s="120" t="s">
        <v>283</v>
      </c>
      <c r="C161" s="92" t="s">
        <v>19</v>
      </c>
      <c r="D161" s="95" t="s">
        <v>9</v>
      </c>
      <c r="E161" s="95" t="s">
        <v>9</v>
      </c>
      <c r="F161" s="95" t="s">
        <v>260</v>
      </c>
      <c r="G161" s="95"/>
      <c r="H161" s="96">
        <f>H162+H164</f>
        <v>2420</v>
      </c>
    </row>
    <row r="162" spans="1:8" ht="75">
      <c r="A162" s="31"/>
      <c r="B162" s="120" t="s">
        <v>55</v>
      </c>
      <c r="C162" s="92" t="s">
        <v>19</v>
      </c>
      <c r="D162" s="95" t="s">
        <v>9</v>
      </c>
      <c r="E162" s="95" t="s">
        <v>9</v>
      </c>
      <c r="F162" s="95" t="s">
        <v>246</v>
      </c>
      <c r="G162" s="95"/>
      <c r="H162" s="96">
        <f>H163</f>
        <v>2420</v>
      </c>
    </row>
    <row r="163" spans="1:8" ht="45">
      <c r="A163" s="31"/>
      <c r="B163" s="103" t="s">
        <v>284</v>
      </c>
      <c r="C163" s="92" t="s">
        <v>19</v>
      </c>
      <c r="D163" s="95" t="s">
        <v>9</v>
      </c>
      <c r="E163" s="95" t="s">
        <v>9</v>
      </c>
      <c r="F163" s="95" t="s">
        <v>246</v>
      </c>
      <c r="G163" s="95" t="s">
        <v>27</v>
      </c>
      <c r="H163" s="96">
        <f>20+2400</f>
        <v>2420</v>
      </c>
    </row>
    <row r="164" spans="1:8" ht="75" hidden="1">
      <c r="A164" s="31"/>
      <c r="B164" s="120" t="s">
        <v>55</v>
      </c>
      <c r="C164" s="92" t="s">
        <v>19</v>
      </c>
      <c r="D164" s="95" t="s">
        <v>9</v>
      </c>
      <c r="E164" s="95" t="s">
        <v>9</v>
      </c>
      <c r="F164" s="95" t="s">
        <v>285</v>
      </c>
      <c r="G164" s="95"/>
      <c r="H164" s="96">
        <f>H165</f>
        <v>0</v>
      </c>
    </row>
    <row r="165" spans="1:8" ht="45" hidden="1">
      <c r="A165" s="31"/>
      <c r="B165" s="103" t="s">
        <v>277</v>
      </c>
      <c r="C165" s="92" t="s">
        <v>19</v>
      </c>
      <c r="D165" s="95" t="s">
        <v>9</v>
      </c>
      <c r="E165" s="95" t="s">
        <v>9</v>
      </c>
      <c r="F165" s="95" t="s">
        <v>285</v>
      </c>
      <c r="G165" s="95" t="s">
        <v>27</v>
      </c>
      <c r="H165" s="96"/>
    </row>
    <row r="166" ht="14.25" hidden="1">
      <c r="A166" s="31"/>
    </row>
    <row r="167" ht="14.25" hidden="1">
      <c r="A167" s="31"/>
    </row>
    <row r="168" ht="14.25" hidden="1">
      <c r="A168" s="31"/>
    </row>
    <row r="169" ht="14.25" hidden="1">
      <c r="A169" s="31"/>
    </row>
    <row r="170" ht="14.25" hidden="1">
      <c r="A170" s="31"/>
    </row>
    <row r="171" ht="14.25" hidden="1">
      <c r="A171" s="31"/>
    </row>
    <row r="172" spans="1:8" ht="15">
      <c r="A172" s="31">
        <v>6</v>
      </c>
      <c r="B172" s="125" t="s">
        <v>59</v>
      </c>
      <c r="C172" s="91" t="s">
        <v>19</v>
      </c>
      <c r="D172" s="99" t="s">
        <v>58</v>
      </c>
      <c r="E172" s="99" t="s">
        <v>186</v>
      </c>
      <c r="F172" s="95"/>
      <c r="G172" s="95"/>
      <c r="H172" s="93">
        <f>H173</f>
        <v>229.826</v>
      </c>
    </row>
    <row r="173" spans="1:8" ht="30">
      <c r="A173" s="31"/>
      <c r="B173" s="118" t="s">
        <v>286</v>
      </c>
      <c r="C173" s="92" t="s">
        <v>19</v>
      </c>
      <c r="D173" s="95" t="s">
        <v>58</v>
      </c>
      <c r="E173" s="95" t="s">
        <v>9</v>
      </c>
      <c r="F173" s="95"/>
      <c r="G173" s="95"/>
      <c r="H173" s="96">
        <f>H174</f>
        <v>229.826</v>
      </c>
    </row>
    <row r="174" spans="1:8" ht="45">
      <c r="A174" s="31"/>
      <c r="B174" s="128" t="s">
        <v>287</v>
      </c>
      <c r="C174" s="92" t="s">
        <v>19</v>
      </c>
      <c r="D174" s="95" t="s">
        <v>58</v>
      </c>
      <c r="E174" s="95" t="s">
        <v>9</v>
      </c>
      <c r="F174" s="95" t="s">
        <v>297</v>
      </c>
      <c r="G174" s="95"/>
      <c r="H174" s="96">
        <f>H175</f>
        <v>229.826</v>
      </c>
    </row>
    <row r="175" spans="1:8" ht="45">
      <c r="A175" s="31"/>
      <c r="B175" s="128" t="s">
        <v>288</v>
      </c>
      <c r="C175" s="92" t="s">
        <v>19</v>
      </c>
      <c r="D175" s="95" t="s">
        <v>58</v>
      </c>
      <c r="E175" s="95" t="s">
        <v>9</v>
      </c>
      <c r="F175" s="95" t="s">
        <v>256</v>
      </c>
      <c r="G175" s="95"/>
      <c r="H175" s="96">
        <f>H176</f>
        <v>229.826</v>
      </c>
    </row>
    <row r="176" spans="1:8" ht="60">
      <c r="A176" s="31"/>
      <c r="B176" s="128" t="s">
        <v>289</v>
      </c>
      <c r="C176" s="92" t="s">
        <v>19</v>
      </c>
      <c r="D176" s="95" t="s">
        <v>58</v>
      </c>
      <c r="E176" s="95" t="s">
        <v>9</v>
      </c>
      <c r="F176" s="95" t="s">
        <v>256</v>
      </c>
      <c r="G176" s="95"/>
      <c r="H176" s="96">
        <f>H181+H179</f>
        <v>229.826</v>
      </c>
    </row>
    <row r="177" spans="1:8" ht="75" hidden="1">
      <c r="A177" s="31"/>
      <c r="B177" s="120" t="s">
        <v>55</v>
      </c>
      <c r="C177" s="92" t="s">
        <v>19</v>
      </c>
      <c r="D177" s="95" t="s">
        <v>58</v>
      </c>
      <c r="E177" s="95" t="s">
        <v>9</v>
      </c>
      <c r="F177" s="95" t="s">
        <v>290</v>
      </c>
      <c r="G177" s="95"/>
      <c r="H177" s="96">
        <f>H178</f>
        <v>0</v>
      </c>
    </row>
    <row r="178" spans="1:8" ht="30" hidden="1">
      <c r="A178" s="31"/>
      <c r="B178" s="103" t="s">
        <v>42</v>
      </c>
      <c r="C178" s="92" t="s">
        <v>19</v>
      </c>
      <c r="D178" s="95" t="s">
        <v>58</v>
      </c>
      <c r="E178" s="95" t="s">
        <v>9</v>
      </c>
      <c r="F178" s="95" t="s">
        <v>290</v>
      </c>
      <c r="G178" s="95" t="s">
        <v>26</v>
      </c>
      <c r="H178" s="96"/>
    </row>
    <row r="179" spans="1:8" ht="75">
      <c r="A179" s="31"/>
      <c r="B179" s="120" t="s">
        <v>55</v>
      </c>
      <c r="C179" s="92" t="s">
        <v>19</v>
      </c>
      <c r="D179" s="95" t="s">
        <v>58</v>
      </c>
      <c r="E179" s="95" t="s">
        <v>9</v>
      </c>
      <c r="F179" s="95" t="s">
        <v>249</v>
      </c>
      <c r="G179" s="95"/>
      <c r="H179" s="96">
        <f>H180</f>
        <v>100</v>
      </c>
    </row>
    <row r="180" spans="1:8" ht="30">
      <c r="A180" s="31"/>
      <c r="B180" s="103" t="s">
        <v>42</v>
      </c>
      <c r="C180" s="92" t="s">
        <v>19</v>
      </c>
      <c r="D180" s="95" t="s">
        <v>58</v>
      </c>
      <c r="E180" s="95" t="s">
        <v>9</v>
      </c>
      <c r="F180" s="95" t="s">
        <v>249</v>
      </c>
      <c r="G180" s="95" t="s">
        <v>26</v>
      </c>
      <c r="H180" s="96">
        <v>100</v>
      </c>
    </row>
    <row r="181" spans="1:8" ht="75">
      <c r="A181" s="31"/>
      <c r="B181" s="120" t="s">
        <v>55</v>
      </c>
      <c r="C181" s="92" t="s">
        <v>19</v>
      </c>
      <c r="D181" s="95" t="s">
        <v>58</v>
      </c>
      <c r="E181" s="95" t="s">
        <v>9</v>
      </c>
      <c r="F181" s="95" t="s">
        <v>248</v>
      </c>
      <c r="G181" s="95"/>
      <c r="H181" s="96">
        <f>H182</f>
        <v>129.826</v>
      </c>
    </row>
    <row r="182" spans="1:8" ht="30">
      <c r="A182" s="31"/>
      <c r="B182" s="103" t="s">
        <v>42</v>
      </c>
      <c r="C182" s="92" t="s">
        <v>19</v>
      </c>
      <c r="D182" s="95" t="s">
        <v>58</v>
      </c>
      <c r="E182" s="95" t="s">
        <v>9</v>
      </c>
      <c r="F182" s="95" t="s">
        <v>248</v>
      </c>
      <c r="G182" s="95" t="s">
        <v>26</v>
      </c>
      <c r="H182" s="96">
        <v>129.826</v>
      </c>
    </row>
    <row r="183" spans="1:8" ht="14.25">
      <c r="A183" s="30">
        <v>7</v>
      </c>
      <c r="B183" s="119" t="s">
        <v>60</v>
      </c>
      <c r="C183" s="91" t="s">
        <v>19</v>
      </c>
      <c r="D183" s="99" t="s">
        <v>15</v>
      </c>
      <c r="E183" s="99" t="s">
        <v>186</v>
      </c>
      <c r="F183" s="99"/>
      <c r="G183" s="99"/>
      <c r="H183" s="93">
        <f>H184+H190</f>
        <v>4564.5544899999995</v>
      </c>
    </row>
    <row r="184" spans="1:8" ht="15">
      <c r="A184" s="29"/>
      <c r="B184" s="120" t="s">
        <v>14</v>
      </c>
      <c r="C184" s="92" t="s">
        <v>19</v>
      </c>
      <c r="D184" s="95" t="s">
        <v>15</v>
      </c>
      <c r="E184" s="95" t="s">
        <v>6</v>
      </c>
      <c r="F184" s="95"/>
      <c r="G184" s="95"/>
      <c r="H184" s="96">
        <f>H185</f>
        <v>4507.82349</v>
      </c>
    </row>
    <row r="185" spans="1:8" ht="15">
      <c r="A185" s="29"/>
      <c r="B185" s="128" t="s">
        <v>38</v>
      </c>
      <c r="C185" s="92" t="s">
        <v>19</v>
      </c>
      <c r="D185" s="95" t="s">
        <v>15</v>
      </c>
      <c r="E185" s="95" t="s">
        <v>6</v>
      </c>
      <c r="F185" s="95" t="s">
        <v>170</v>
      </c>
      <c r="G185" s="95"/>
      <c r="H185" s="96">
        <f>H188</f>
        <v>4507.82349</v>
      </c>
    </row>
    <row r="186" spans="1:8" ht="15">
      <c r="A186" s="29"/>
      <c r="B186" s="128" t="s">
        <v>38</v>
      </c>
      <c r="C186" s="92" t="s">
        <v>19</v>
      </c>
      <c r="D186" s="95" t="s">
        <v>15</v>
      </c>
      <c r="E186" s="95" t="s">
        <v>6</v>
      </c>
      <c r="F186" s="95" t="s">
        <v>170</v>
      </c>
      <c r="G186" s="95"/>
      <c r="H186" s="96">
        <f>H188</f>
        <v>4507.82349</v>
      </c>
    </row>
    <row r="187" spans="1:8" ht="15">
      <c r="A187" s="29"/>
      <c r="B187" s="128" t="s">
        <v>38</v>
      </c>
      <c r="C187" s="92" t="s">
        <v>19</v>
      </c>
      <c r="D187" s="95" t="s">
        <v>15</v>
      </c>
      <c r="E187" s="95" t="s">
        <v>6</v>
      </c>
      <c r="F187" s="95" t="s">
        <v>170</v>
      </c>
      <c r="G187" s="95"/>
      <c r="H187" s="96">
        <f>H188</f>
        <v>4507.82349</v>
      </c>
    </row>
    <row r="188" spans="1:8" ht="60">
      <c r="A188" s="29"/>
      <c r="B188" s="128" t="s">
        <v>61</v>
      </c>
      <c r="C188" s="92" t="s">
        <v>19</v>
      </c>
      <c r="D188" s="95" t="s">
        <v>15</v>
      </c>
      <c r="E188" s="95" t="s">
        <v>6</v>
      </c>
      <c r="F188" s="95" t="s">
        <v>183</v>
      </c>
      <c r="G188" s="95"/>
      <c r="H188" s="96">
        <f>H189</f>
        <v>4507.82349</v>
      </c>
    </row>
    <row r="189" spans="1:8" ht="45">
      <c r="A189" s="29"/>
      <c r="B189" s="122" t="s">
        <v>24</v>
      </c>
      <c r="C189" s="92" t="s">
        <v>19</v>
      </c>
      <c r="D189" s="95" t="s">
        <v>15</v>
      </c>
      <c r="E189" s="95" t="s">
        <v>6</v>
      </c>
      <c r="F189" s="95" t="s">
        <v>183</v>
      </c>
      <c r="G189" s="105" t="s">
        <v>76</v>
      </c>
      <c r="H189" s="96">
        <f>4525.32349-30.5+4.5+8.5</f>
        <v>4507.82349</v>
      </c>
    </row>
    <row r="190" spans="1:8" ht="30">
      <c r="A190" s="29"/>
      <c r="B190" s="34" t="s">
        <v>308</v>
      </c>
      <c r="C190" s="92" t="s">
        <v>19</v>
      </c>
      <c r="D190" s="95" t="s">
        <v>15</v>
      </c>
      <c r="E190" s="95" t="s">
        <v>23</v>
      </c>
      <c r="F190" s="95"/>
      <c r="G190" s="105"/>
      <c r="H190" s="96">
        <f>H191</f>
        <v>56.731</v>
      </c>
    </row>
    <row r="191" spans="1:8" ht="60">
      <c r="A191" s="29"/>
      <c r="B191" s="103" t="s">
        <v>312</v>
      </c>
      <c r="C191" s="92" t="s">
        <v>19</v>
      </c>
      <c r="D191" s="95" t="s">
        <v>15</v>
      </c>
      <c r="E191" s="95" t="s">
        <v>23</v>
      </c>
      <c r="F191" s="95" t="s">
        <v>316</v>
      </c>
      <c r="G191" s="105"/>
      <c r="H191" s="96">
        <f>H192</f>
        <v>56.731</v>
      </c>
    </row>
    <row r="192" spans="1:8" ht="60">
      <c r="A192" s="29"/>
      <c r="B192" s="120" t="s">
        <v>138</v>
      </c>
      <c r="C192" s="92" t="s">
        <v>19</v>
      </c>
      <c r="D192" s="95" t="s">
        <v>15</v>
      </c>
      <c r="E192" s="95" t="s">
        <v>23</v>
      </c>
      <c r="F192" s="95" t="s">
        <v>257</v>
      </c>
      <c r="G192" s="95"/>
      <c r="H192" s="96">
        <f>H193</f>
        <v>56.731</v>
      </c>
    </row>
    <row r="193" spans="1:8" ht="75">
      <c r="A193" s="6"/>
      <c r="B193" s="122" t="s">
        <v>305</v>
      </c>
      <c r="C193" s="92" t="s">
        <v>19</v>
      </c>
      <c r="D193" s="95" t="s">
        <v>15</v>
      </c>
      <c r="E193" s="95" t="s">
        <v>23</v>
      </c>
      <c r="F193" s="95" t="s">
        <v>257</v>
      </c>
      <c r="G193" s="92"/>
      <c r="H193" s="96">
        <f>H194</f>
        <v>56.731</v>
      </c>
    </row>
    <row r="194" spans="1:8" ht="75">
      <c r="A194" s="29"/>
      <c r="B194" s="120" t="s">
        <v>55</v>
      </c>
      <c r="C194" s="92" t="s">
        <v>19</v>
      </c>
      <c r="D194" s="95" t="s">
        <v>15</v>
      </c>
      <c r="E194" s="95" t="s">
        <v>23</v>
      </c>
      <c r="F194" s="95" t="s">
        <v>251</v>
      </c>
      <c r="G194" s="95"/>
      <c r="H194" s="96">
        <f>H195</f>
        <v>56.731</v>
      </c>
    </row>
    <row r="195" spans="1:8" ht="30">
      <c r="A195" s="29"/>
      <c r="B195" s="103" t="s">
        <v>42</v>
      </c>
      <c r="C195" s="92" t="s">
        <v>19</v>
      </c>
      <c r="D195" s="95" t="s">
        <v>15</v>
      </c>
      <c r="E195" s="95" t="s">
        <v>23</v>
      </c>
      <c r="F195" s="95" t="s">
        <v>251</v>
      </c>
      <c r="G195" s="95" t="s">
        <v>76</v>
      </c>
      <c r="H195" s="96">
        <f>30.5+6.231+20</f>
        <v>56.731</v>
      </c>
    </row>
    <row r="196" spans="1:8" ht="15">
      <c r="A196" s="29">
        <v>8</v>
      </c>
      <c r="B196" s="125" t="s">
        <v>349</v>
      </c>
      <c r="C196" s="91" t="s">
        <v>19</v>
      </c>
      <c r="D196" s="99" t="s">
        <v>350</v>
      </c>
      <c r="E196" s="99" t="s">
        <v>186</v>
      </c>
      <c r="F196" s="99"/>
      <c r="G196" s="99"/>
      <c r="H196" s="93">
        <f>#N/A</f>
        <v>1155</v>
      </c>
    </row>
    <row r="197" spans="1:8" ht="30">
      <c r="A197" s="29"/>
      <c r="B197" s="103" t="s">
        <v>351</v>
      </c>
      <c r="C197" s="92" t="s">
        <v>19</v>
      </c>
      <c r="D197" s="95" t="s">
        <v>350</v>
      </c>
      <c r="E197" s="95" t="s">
        <v>58</v>
      </c>
      <c r="F197" s="95"/>
      <c r="G197" s="95"/>
      <c r="H197" s="96">
        <f>#N/A</f>
        <v>1155</v>
      </c>
    </row>
    <row r="198" spans="1:8" ht="15">
      <c r="A198" s="29"/>
      <c r="B198" s="128" t="s">
        <v>38</v>
      </c>
      <c r="C198" s="92" t="s">
        <v>19</v>
      </c>
      <c r="D198" s="95" t="s">
        <v>350</v>
      </c>
      <c r="E198" s="95" t="s">
        <v>58</v>
      </c>
      <c r="F198" s="95" t="s">
        <v>170</v>
      </c>
      <c r="G198" s="95"/>
      <c r="H198" s="96">
        <f>#N/A</f>
        <v>1155</v>
      </c>
    </row>
    <row r="199" spans="1:8" ht="15">
      <c r="A199" s="29"/>
      <c r="B199" s="128" t="s">
        <v>38</v>
      </c>
      <c r="C199" s="92" t="s">
        <v>19</v>
      </c>
      <c r="D199" s="95" t="s">
        <v>350</v>
      </c>
      <c r="E199" s="95" t="s">
        <v>58</v>
      </c>
      <c r="F199" s="95" t="s">
        <v>170</v>
      </c>
      <c r="G199" s="95"/>
      <c r="H199" s="96">
        <f>#N/A</f>
        <v>1155</v>
      </c>
    </row>
    <row r="200" spans="1:8" ht="15">
      <c r="A200" s="29"/>
      <c r="B200" s="128" t="s">
        <v>38</v>
      </c>
      <c r="C200" s="92" t="s">
        <v>19</v>
      </c>
      <c r="D200" s="95" t="s">
        <v>350</v>
      </c>
      <c r="E200" s="95" t="s">
        <v>58</v>
      </c>
      <c r="F200" s="95" t="s">
        <v>170</v>
      </c>
      <c r="G200" s="95"/>
      <c r="H200" s="96">
        <f>#N/A</f>
        <v>1155</v>
      </c>
    </row>
    <row r="201" spans="1:8" ht="60">
      <c r="A201" s="29"/>
      <c r="B201" s="39" t="s">
        <v>352</v>
      </c>
      <c r="C201" s="92" t="s">
        <v>19</v>
      </c>
      <c r="D201" s="95" t="s">
        <v>350</v>
      </c>
      <c r="E201" s="95" t="s">
        <v>58</v>
      </c>
      <c r="F201" s="95" t="s">
        <v>174</v>
      </c>
      <c r="G201" s="95"/>
      <c r="H201" s="96">
        <f>#N/A</f>
        <v>1155</v>
      </c>
    </row>
    <row r="202" spans="1:8" ht="30">
      <c r="A202" s="29"/>
      <c r="B202" s="175" t="s">
        <v>353</v>
      </c>
      <c r="C202" s="176">
        <v>931</v>
      </c>
      <c r="D202" s="95" t="s">
        <v>350</v>
      </c>
      <c r="E202" s="95" t="s">
        <v>58</v>
      </c>
      <c r="F202" s="95" t="s">
        <v>174</v>
      </c>
      <c r="G202" s="95" t="s">
        <v>354</v>
      </c>
      <c r="H202" s="96">
        <v>1155</v>
      </c>
    </row>
    <row r="203" spans="1:8" ht="15">
      <c r="A203" s="29"/>
      <c r="B203" s="106" t="s">
        <v>70</v>
      </c>
      <c r="C203" s="31"/>
      <c r="D203" s="95"/>
      <c r="E203" s="95"/>
      <c r="F203" s="95"/>
      <c r="G203" s="31"/>
      <c r="H203" s="93">
        <f>H14+H183+H196</f>
        <v>58708.552350000005</v>
      </c>
    </row>
  </sheetData>
  <sheetProtection/>
  <mergeCells count="14"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  <mergeCell ref="C1:H1"/>
    <mergeCell ref="B2:H2"/>
    <mergeCell ref="B3:H3"/>
    <mergeCell ref="B4:H4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64"/>
  <sheetViews>
    <sheetView tabSelected="1" zoomScale="78" zoomScaleNormal="78" zoomScalePageLayoutView="0" workbookViewId="0" topLeftCell="A48">
      <selection activeCell="I68" sqref="I68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77"/>
      <c r="B1" s="177"/>
      <c r="C1" s="177"/>
      <c r="D1" s="217"/>
      <c r="E1" s="217"/>
      <c r="F1" s="217"/>
      <c r="G1" s="217"/>
      <c r="H1" s="217"/>
    </row>
    <row r="2" spans="1:8" ht="15" hidden="1">
      <c r="A2" s="177"/>
      <c r="B2" s="177"/>
      <c r="C2" s="177"/>
      <c r="D2" s="217"/>
      <c r="E2" s="217"/>
      <c r="F2" s="217"/>
      <c r="G2" s="217"/>
      <c r="H2" s="217"/>
    </row>
    <row r="3" spans="1:8" ht="15" hidden="1">
      <c r="A3" s="177"/>
      <c r="B3" s="177"/>
      <c r="C3" s="177"/>
      <c r="D3" s="217"/>
      <c r="E3" s="217"/>
      <c r="F3" s="217"/>
      <c r="G3" s="217"/>
      <c r="H3" s="217"/>
    </row>
    <row r="4" spans="1:8" ht="15">
      <c r="A4" s="177"/>
      <c r="B4" s="177"/>
      <c r="C4" s="177"/>
      <c r="D4" s="139"/>
      <c r="E4" s="139"/>
      <c r="F4" s="139"/>
      <c r="G4" s="1"/>
      <c r="H4" s="2" t="s">
        <v>28</v>
      </c>
    </row>
    <row r="5" spans="1:8" ht="15">
      <c r="A5" s="177"/>
      <c r="B5" s="177"/>
      <c r="C5" s="177"/>
      <c r="D5" s="210" t="s">
        <v>345</v>
      </c>
      <c r="E5" s="210"/>
      <c r="F5" s="210"/>
      <c r="G5" s="210"/>
      <c r="H5" s="210"/>
    </row>
    <row r="6" spans="1:8" ht="15">
      <c r="A6" s="177"/>
      <c r="B6" s="177"/>
      <c r="C6" s="177"/>
      <c r="D6" s="210" t="s">
        <v>336</v>
      </c>
      <c r="E6" s="210"/>
      <c r="F6" s="210"/>
      <c r="G6" s="210"/>
      <c r="H6" s="210"/>
    </row>
    <row r="7" spans="1:8" ht="15">
      <c r="A7" s="177"/>
      <c r="B7" s="177"/>
      <c r="C7" s="177"/>
      <c r="D7" s="210" t="s">
        <v>380</v>
      </c>
      <c r="E7" s="210"/>
      <c r="F7" s="210"/>
      <c r="G7" s="210"/>
      <c r="H7" s="210"/>
    </row>
    <row r="8" spans="1:8" ht="15" customHeight="1">
      <c r="A8" s="1"/>
      <c r="B8" s="2"/>
      <c r="C8" s="210" t="s">
        <v>381</v>
      </c>
      <c r="D8" s="210"/>
      <c r="E8" s="210"/>
      <c r="F8" s="210"/>
      <c r="G8" s="210"/>
      <c r="H8" s="210"/>
    </row>
    <row r="9" spans="1:8" ht="15">
      <c r="A9" s="210"/>
      <c r="B9" s="210"/>
      <c r="C9" s="210" t="s">
        <v>335</v>
      </c>
      <c r="D9" s="210"/>
      <c r="E9" s="210"/>
      <c r="F9" s="210"/>
      <c r="G9" s="210"/>
      <c r="H9" s="210"/>
    </row>
    <row r="10" spans="1:8" ht="15">
      <c r="A10" s="210"/>
      <c r="B10" s="210"/>
      <c r="C10" s="210" t="s">
        <v>341</v>
      </c>
      <c r="D10" s="210"/>
      <c r="E10" s="210"/>
      <c r="F10" s="210"/>
      <c r="G10" s="210"/>
      <c r="H10" s="210"/>
    </row>
    <row r="11" spans="1:8" ht="15">
      <c r="A11" s="177"/>
      <c r="B11" s="177"/>
      <c r="C11" s="177"/>
      <c r="D11" s="53"/>
      <c r="E11" s="53"/>
      <c r="F11" s="210" t="s">
        <v>382</v>
      </c>
      <c r="G11" s="210"/>
      <c r="H11" s="210"/>
    </row>
    <row r="12" spans="1:8" ht="15">
      <c r="A12" s="177"/>
      <c r="B12" s="177"/>
      <c r="C12" s="177"/>
      <c r="D12" s="53"/>
      <c r="E12" s="53"/>
      <c r="F12" s="2"/>
      <c r="G12" s="2"/>
      <c r="H12" s="2"/>
    </row>
    <row r="13" spans="1:8" ht="14.25" customHeight="1">
      <c r="A13" s="229" t="s">
        <v>383</v>
      </c>
      <c r="B13" s="229"/>
      <c r="C13" s="229"/>
      <c r="D13" s="229"/>
      <c r="E13" s="229"/>
      <c r="F13" s="229"/>
      <c r="G13" s="229"/>
      <c r="H13" s="229"/>
    </row>
    <row r="14" spans="1:8" ht="14.25">
      <c r="A14" s="178"/>
      <c r="B14" s="178"/>
      <c r="C14" s="178"/>
      <c r="D14" s="178"/>
      <c r="E14" s="178"/>
      <c r="F14" s="178"/>
      <c r="G14" s="178"/>
      <c r="H14" s="178"/>
    </row>
    <row r="15" spans="1:8" ht="15">
      <c r="A15" s="179"/>
      <c r="B15" s="178"/>
      <c r="C15" s="178"/>
      <c r="D15" s="178"/>
      <c r="E15" s="178"/>
      <c r="F15" s="178"/>
      <c r="G15" s="178"/>
      <c r="H15" s="180" t="s">
        <v>187</v>
      </c>
    </row>
    <row r="16" spans="1:8" ht="60">
      <c r="A16" s="181" t="s">
        <v>384</v>
      </c>
      <c r="B16" s="181" t="s">
        <v>1</v>
      </c>
      <c r="C16" s="181" t="s">
        <v>385</v>
      </c>
      <c r="D16" s="181" t="s">
        <v>386</v>
      </c>
      <c r="E16" s="181" t="s">
        <v>387</v>
      </c>
      <c r="F16" s="181" t="s">
        <v>1</v>
      </c>
      <c r="G16" s="182" t="s">
        <v>2</v>
      </c>
      <c r="H16" s="182" t="s">
        <v>388</v>
      </c>
    </row>
    <row r="17" spans="1:8" ht="15">
      <c r="A17" s="181">
        <v>1</v>
      </c>
      <c r="B17" s="181">
        <v>2</v>
      </c>
      <c r="C17" s="181">
        <v>2</v>
      </c>
      <c r="D17" s="181">
        <v>4</v>
      </c>
      <c r="E17" s="181">
        <v>5</v>
      </c>
      <c r="F17" s="181">
        <v>6</v>
      </c>
      <c r="G17" s="181" t="s">
        <v>62</v>
      </c>
      <c r="H17" s="181">
        <v>8</v>
      </c>
    </row>
    <row r="18" spans="1:8" ht="106.5" customHeight="1">
      <c r="A18" s="183" t="s">
        <v>389</v>
      </c>
      <c r="B18" s="181"/>
      <c r="C18" s="183" t="s">
        <v>318</v>
      </c>
      <c r="D18" s="181"/>
      <c r="E18" s="182"/>
      <c r="F18" s="181"/>
      <c r="G18" s="182"/>
      <c r="H18" s="184">
        <f>H38+H41+H39</f>
        <v>3420</v>
      </c>
    </row>
    <row r="19" spans="1:8" ht="87.75" customHeight="1" hidden="1">
      <c r="A19" s="183" t="s">
        <v>390</v>
      </c>
      <c r="B19" s="181"/>
      <c r="C19" s="35" t="s">
        <v>391</v>
      </c>
      <c r="D19" s="181"/>
      <c r="E19" s="182"/>
      <c r="F19" s="181"/>
      <c r="G19" s="182"/>
      <c r="H19" s="185">
        <f>SUM(H20:H29)</f>
        <v>0</v>
      </c>
    </row>
    <row r="20" spans="1:8" ht="94.5" customHeight="1" hidden="1">
      <c r="A20" s="183"/>
      <c r="B20" s="181" t="s">
        <v>392</v>
      </c>
      <c r="C20" s="35" t="s">
        <v>391</v>
      </c>
      <c r="D20" s="181">
        <v>931</v>
      </c>
      <c r="E20" s="182" t="s">
        <v>393</v>
      </c>
      <c r="F20" s="181" t="s">
        <v>392</v>
      </c>
      <c r="G20" s="182" t="s">
        <v>26</v>
      </c>
      <c r="H20" s="186"/>
    </row>
    <row r="21" spans="1:8" ht="89.25" customHeight="1" hidden="1">
      <c r="A21" s="183"/>
      <c r="B21" s="181" t="s">
        <v>394</v>
      </c>
      <c r="C21" s="35" t="s">
        <v>391</v>
      </c>
      <c r="D21" s="181">
        <v>931</v>
      </c>
      <c r="E21" s="182" t="s">
        <v>395</v>
      </c>
      <c r="F21" s="181" t="s">
        <v>394</v>
      </c>
      <c r="G21" s="182" t="s">
        <v>26</v>
      </c>
      <c r="H21" s="186"/>
    </row>
    <row r="22" spans="1:8" ht="75" customHeight="1" hidden="1">
      <c r="A22" s="183"/>
      <c r="B22" s="181" t="s">
        <v>396</v>
      </c>
      <c r="C22" s="35" t="s">
        <v>391</v>
      </c>
      <c r="D22" s="181">
        <v>931</v>
      </c>
      <c r="E22" s="182" t="s">
        <v>395</v>
      </c>
      <c r="F22" s="181" t="s">
        <v>396</v>
      </c>
      <c r="G22" s="182" t="s">
        <v>26</v>
      </c>
      <c r="H22" s="186"/>
    </row>
    <row r="23" spans="1:8" ht="93.75" customHeight="1" hidden="1">
      <c r="A23" s="183"/>
      <c r="B23" s="181" t="s">
        <v>397</v>
      </c>
      <c r="C23" s="35" t="s">
        <v>391</v>
      </c>
      <c r="D23" s="181">
        <v>931</v>
      </c>
      <c r="E23" s="182" t="s">
        <v>395</v>
      </c>
      <c r="F23" s="181" t="s">
        <v>397</v>
      </c>
      <c r="G23" s="182" t="s">
        <v>26</v>
      </c>
      <c r="H23" s="186"/>
    </row>
    <row r="24" spans="1:8" ht="103.5" customHeight="1" hidden="1">
      <c r="A24" s="183"/>
      <c r="B24" s="181" t="s">
        <v>398</v>
      </c>
      <c r="C24" s="35" t="s">
        <v>391</v>
      </c>
      <c r="D24" s="181">
        <v>931</v>
      </c>
      <c r="E24" s="182" t="s">
        <v>395</v>
      </c>
      <c r="F24" s="181" t="s">
        <v>398</v>
      </c>
      <c r="G24" s="182" t="s">
        <v>26</v>
      </c>
      <c r="H24" s="186"/>
    </row>
    <row r="25" spans="1:8" ht="144.75" customHeight="1" hidden="1">
      <c r="A25" s="183"/>
      <c r="B25" s="181" t="s">
        <v>399</v>
      </c>
      <c r="C25" s="35" t="s">
        <v>391</v>
      </c>
      <c r="D25" s="181">
        <v>931</v>
      </c>
      <c r="E25" s="182" t="s">
        <v>395</v>
      </c>
      <c r="F25" s="181" t="s">
        <v>399</v>
      </c>
      <c r="G25" s="182" t="s">
        <v>26</v>
      </c>
      <c r="H25" s="186"/>
    </row>
    <row r="26" spans="1:8" ht="101.25" customHeight="1" hidden="1">
      <c r="A26" s="183"/>
      <c r="B26" s="181" t="s">
        <v>400</v>
      </c>
      <c r="C26" s="35" t="s">
        <v>391</v>
      </c>
      <c r="D26" s="181">
        <v>931</v>
      </c>
      <c r="E26" s="182" t="s">
        <v>395</v>
      </c>
      <c r="F26" s="181" t="s">
        <v>400</v>
      </c>
      <c r="G26" s="182" t="s">
        <v>26</v>
      </c>
      <c r="H26" s="186"/>
    </row>
    <row r="27" spans="1:8" ht="97.5" customHeight="1" hidden="1">
      <c r="A27" s="183"/>
      <c r="B27" s="181" t="s">
        <v>401</v>
      </c>
      <c r="C27" s="35" t="s">
        <v>391</v>
      </c>
      <c r="D27" s="181">
        <v>931</v>
      </c>
      <c r="E27" s="182" t="s">
        <v>395</v>
      </c>
      <c r="F27" s="181" t="s">
        <v>401</v>
      </c>
      <c r="G27" s="182" t="s">
        <v>26</v>
      </c>
      <c r="H27" s="186"/>
    </row>
    <row r="28" spans="1:8" ht="87.75" customHeight="1" hidden="1">
      <c r="A28" s="183"/>
      <c r="B28" s="181" t="s">
        <v>392</v>
      </c>
      <c r="C28" s="35" t="s">
        <v>391</v>
      </c>
      <c r="D28" s="181">
        <v>931</v>
      </c>
      <c r="E28" s="182" t="s">
        <v>395</v>
      </c>
      <c r="F28" s="181" t="s">
        <v>392</v>
      </c>
      <c r="G28" s="182" t="s">
        <v>26</v>
      </c>
      <c r="H28" s="186"/>
    </row>
    <row r="29" spans="1:8" ht="90.75" customHeight="1" hidden="1">
      <c r="A29" s="183"/>
      <c r="B29" s="181" t="s">
        <v>402</v>
      </c>
      <c r="C29" s="35" t="s">
        <v>391</v>
      </c>
      <c r="D29" s="181">
        <v>931</v>
      </c>
      <c r="E29" s="182" t="s">
        <v>395</v>
      </c>
      <c r="F29" s="181" t="s">
        <v>402</v>
      </c>
      <c r="G29" s="182" t="s">
        <v>26</v>
      </c>
      <c r="H29" s="186"/>
    </row>
    <row r="30" spans="1:8" ht="102.75" customHeight="1" hidden="1">
      <c r="A30" s="183" t="s">
        <v>403</v>
      </c>
      <c r="B30" s="181"/>
      <c r="C30" s="35" t="s">
        <v>391</v>
      </c>
      <c r="D30" s="181"/>
      <c r="E30" s="182"/>
      <c r="F30" s="181"/>
      <c r="G30" s="182"/>
      <c r="H30" s="185">
        <f>H31</f>
        <v>0</v>
      </c>
    </row>
    <row r="31" spans="1:8" ht="92.25" customHeight="1" hidden="1">
      <c r="A31" s="183"/>
      <c r="B31" s="181" t="s">
        <v>404</v>
      </c>
      <c r="C31" s="35" t="s">
        <v>391</v>
      </c>
      <c r="D31" s="181">
        <v>921</v>
      </c>
      <c r="E31" s="182" t="s">
        <v>405</v>
      </c>
      <c r="F31" s="181" t="s">
        <v>404</v>
      </c>
      <c r="G31" s="182" t="s">
        <v>26</v>
      </c>
      <c r="H31" s="186"/>
    </row>
    <row r="32" spans="1:8" ht="73.5" customHeight="1" hidden="1">
      <c r="A32" s="183" t="s">
        <v>406</v>
      </c>
      <c r="B32" s="181"/>
      <c r="C32" s="35" t="s">
        <v>391</v>
      </c>
      <c r="D32" s="181"/>
      <c r="E32" s="182"/>
      <c r="F32" s="181"/>
      <c r="G32" s="182"/>
      <c r="H32" s="185">
        <f>H33</f>
        <v>0</v>
      </c>
    </row>
    <row r="33" spans="1:8" ht="87" customHeight="1" hidden="1">
      <c r="A33" s="183"/>
      <c r="B33" s="181" t="s">
        <v>407</v>
      </c>
      <c r="C33" s="35" t="s">
        <v>391</v>
      </c>
      <c r="D33" s="181">
        <v>931</v>
      </c>
      <c r="E33" s="182" t="s">
        <v>408</v>
      </c>
      <c r="F33" s="181" t="s">
        <v>407</v>
      </c>
      <c r="G33" s="182" t="s">
        <v>26</v>
      </c>
      <c r="H33" s="186"/>
    </row>
    <row r="34" spans="1:8" ht="45" hidden="1">
      <c r="A34" s="183"/>
      <c r="B34" s="181"/>
      <c r="C34" s="35" t="s">
        <v>391</v>
      </c>
      <c r="D34" s="187"/>
      <c r="E34" s="188"/>
      <c r="F34" s="181"/>
      <c r="G34" s="188"/>
      <c r="H34" s="189"/>
    </row>
    <row r="35" spans="1:8" ht="45" hidden="1">
      <c r="A35" s="183" t="s">
        <v>390</v>
      </c>
      <c r="B35" s="181"/>
      <c r="C35" s="35" t="s">
        <v>391</v>
      </c>
      <c r="D35" s="187"/>
      <c r="E35" s="188"/>
      <c r="F35" s="181"/>
      <c r="G35" s="188"/>
      <c r="H35" s="184">
        <f>H36</f>
        <v>0</v>
      </c>
    </row>
    <row r="36" spans="1:8" ht="72.75" customHeight="1" hidden="1">
      <c r="A36" s="183"/>
      <c r="B36" s="181" t="s">
        <v>392</v>
      </c>
      <c r="C36" s="35" t="s">
        <v>391</v>
      </c>
      <c r="D36" s="181">
        <v>931</v>
      </c>
      <c r="E36" s="182" t="s">
        <v>395</v>
      </c>
      <c r="F36" s="181" t="s">
        <v>392</v>
      </c>
      <c r="G36" s="182" t="s">
        <v>26</v>
      </c>
      <c r="H36" s="190"/>
    </row>
    <row r="37" spans="1:8" ht="72.75" customHeight="1" hidden="1">
      <c r="A37" s="183"/>
      <c r="B37" s="181" t="s">
        <v>409</v>
      </c>
      <c r="C37" s="35" t="str">
        <f>'[4]расх.ведомств.'!B68</f>
        <v>Подпрограмма 1 "Энергосбережение и повышение энергоэффективности в с. Карага"</v>
      </c>
      <c r="D37" s="181">
        <v>931</v>
      </c>
      <c r="E37" s="182" t="s">
        <v>410</v>
      </c>
      <c r="F37" s="181" t="s">
        <v>409</v>
      </c>
      <c r="G37" s="182" t="s">
        <v>26</v>
      </c>
      <c r="H37" s="190">
        <v>2727.37</v>
      </c>
    </row>
    <row r="38" spans="1:8" ht="54.75" customHeight="1">
      <c r="A38" s="183"/>
      <c r="B38" s="191" t="s">
        <v>411</v>
      </c>
      <c r="C38" s="222" t="str">
        <f>C37</f>
        <v>Подпрограмма 1 "Энергосбережение и повышение энергоэффективности в с. Карага"</v>
      </c>
      <c r="D38" s="222">
        <v>931</v>
      </c>
      <c r="E38" s="224" t="s">
        <v>405</v>
      </c>
      <c r="F38" s="192" t="s">
        <v>245</v>
      </c>
      <c r="G38" s="182" t="s">
        <v>27</v>
      </c>
      <c r="H38" s="190">
        <f>10+41.44</f>
        <v>51.44</v>
      </c>
    </row>
    <row r="39" spans="1:8" ht="72.75" customHeight="1">
      <c r="A39" s="183"/>
      <c r="B39" s="181" t="s">
        <v>409</v>
      </c>
      <c r="C39" s="230"/>
      <c r="D39" s="230"/>
      <c r="E39" s="231"/>
      <c r="F39" s="195" t="s">
        <v>320</v>
      </c>
      <c r="G39" s="182" t="s">
        <v>27</v>
      </c>
      <c r="H39" s="190">
        <v>948.56</v>
      </c>
    </row>
    <row r="40" spans="1:8" ht="72.75" customHeight="1" hidden="1">
      <c r="A40" s="183"/>
      <c r="B40" s="181"/>
      <c r="C40" s="196"/>
      <c r="D40" s="196"/>
      <c r="E40" s="197"/>
      <c r="F40" s="198"/>
      <c r="G40" s="182" t="s">
        <v>26</v>
      </c>
      <c r="H40" s="190"/>
    </row>
    <row r="41" spans="1:8" ht="44.25" customHeight="1">
      <c r="A41" s="183"/>
      <c r="B41" s="191" t="s">
        <v>412</v>
      </c>
      <c r="C41" s="222" t="s">
        <v>413</v>
      </c>
      <c r="D41" s="222">
        <v>931</v>
      </c>
      <c r="E41" s="224" t="s">
        <v>405</v>
      </c>
      <c r="F41" s="232" t="s">
        <v>246</v>
      </c>
      <c r="G41" s="182" t="s">
        <v>27</v>
      </c>
      <c r="H41" s="190">
        <f>20+2400</f>
        <v>2420</v>
      </c>
    </row>
    <row r="42" spans="1:8" ht="72.75" customHeight="1" hidden="1">
      <c r="A42" s="183"/>
      <c r="B42" s="191"/>
      <c r="C42" s="223"/>
      <c r="D42" s="223"/>
      <c r="E42" s="225"/>
      <c r="F42" s="233"/>
      <c r="G42" s="182" t="s">
        <v>26</v>
      </c>
      <c r="H42" s="190"/>
    </row>
    <row r="43" spans="1:8" ht="51" customHeight="1" hidden="1">
      <c r="A43" s="183"/>
      <c r="B43" s="181" t="s">
        <v>414</v>
      </c>
      <c r="C43" s="222" t="s">
        <v>415</v>
      </c>
      <c r="D43" s="222">
        <v>931</v>
      </c>
      <c r="E43" s="224" t="s">
        <v>395</v>
      </c>
      <c r="F43" s="181" t="s">
        <v>416</v>
      </c>
      <c r="G43" s="182" t="s">
        <v>26</v>
      </c>
      <c r="H43" s="190"/>
    </row>
    <row r="44" spans="1:8" ht="65.25" customHeight="1" hidden="1">
      <c r="A44" s="183"/>
      <c r="B44" s="181"/>
      <c r="C44" s="223"/>
      <c r="D44" s="223"/>
      <c r="E44" s="225"/>
      <c r="F44" s="181" t="s">
        <v>417</v>
      </c>
      <c r="G44" s="182" t="s">
        <v>26</v>
      </c>
      <c r="H44" s="190"/>
    </row>
    <row r="45" spans="1:8" ht="57.75" customHeight="1">
      <c r="A45" s="183">
        <v>2</v>
      </c>
      <c r="B45" s="181" t="s">
        <v>418</v>
      </c>
      <c r="C45" s="199" t="s">
        <v>419</v>
      </c>
      <c r="D45" s="181"/>
      <c r="E45" s="182"/>
      <c r="F45" s="181"/>
      <c r="G45" s="182"/>
      <c r="H45" s="184">
        <f>H46</f>
        <v>20</v>
      </c>
    </row>
    <row r="46" spans="1:8" ht="65.25" customHeight="1">
      <c r="A46" s="183"/>
      <c r="B46" s="181"/>
      <c r="C46" s="57" t="s">
        <v>420</v>
      </c>
      <c r="D46" s="181">
        <v>931</v>
      </c>
      <c r="E46" s="182" t="s">
        <v>421</v>
      </c>
      <c r="F46" s="181" t="s">
        <v>250</v>
      </c>
      <c r="G46" s="182" t="s">
        <v>26</v>
      </c>
      <c r="H46" s="184">
        <v>20</v>
      </c>
    </row>
    <row r="47" spans="1:8" ht="65.25" customHeight="1">
      <c r="A47" s="183">
        <v>3</v>
      </c>
      <c r="B47" s="181" t="s">
        <v>422</v>
      </c>
      <c r="C47" s="200" t="s">
        <v>319</v>
      </c>
      <c r="D47" s="193"/>
      <c r="E47" s="194"/>
      <c r="F47" s="181"/>
      <c r="G47" s="182"/>
      <c r="H47" s="184">
        <f>H48</f>
        <v>1206.4</v>
      </c>
    </row>
    <row r="48" spans="1:8" ht="48.75" customHeight="1">
      <c r="A48" s="183"/>
      <c r="B48" s="181"/>
      <c r="C48" s="17" t="s">
        <v>364</v>
      </c>
      <c r="D48" s="181">
        <v>931</v>
      </c>
      <c r="E48" s="182" t="s">
        <v>423</v>
      </c>
      <c r="F48" s="181" t="s">
        <v>247</v>
      </c>
      <c r="G48" s="182" t="s">
        <v>26</v>
      </c>
      <c r="H48" s="190">
        <f>200+99.4+450+457</f>
        <v>1206.4</v>
      </c>
    </row>
    <row r="49" spans="1:8" ht="46.5" customHeight="1">
      <c r="A49" s="183">
        <v>4</v>
      </c>
      <c r="B49" s="181"/>
      <c r="C49" s="201" t="s">
        <v>424</v>
      </c>
      <c r="D49" s="57"/>
      <c r="E49" s="202"/>
      <c r="F49" s="181"/>
      <c r="G49" s="182"/>
      <c r="H49" s="184">
        <f>H51+H50</f>
        <v>229.826</v>
      </c>
    </row>
    <row r="50" spans="1:8" ht="26.25" customHeight="1">
      <c r="A50" s="183"/>
      <c r="B50" s="181"/>
      <c r="C50" s="227" t="s">
        <v>425</v>
      </c>
      <c r="D50" s="222">
        <v>931</v>
      </c>
      <c r="E50" s="224" t="s">
        <v>426</v>
      </c>
      <c r="F50" s="181" t="s">
        <v>248</v>
      </c>
      <c r="G50" s="224" t="s">
        <v>26</v>
      </c>
      <c r="H50" s="190">
        <v>129.826</v>
      </c>
    </row>
    <row r="51" spans="1:8" ht="25.5" customHeight="1">
      <c r="A51" s="183"/>
      <c r="B51" s="181"/>
      <c r="C51" s="228"/>
      <c r="D51" s="223"/>
      <c r="E51" s="225"/>
      <c r="F51" s="181" t="s">
        <v>249</v>
      </c>
      <c r="G51" s="225"/>
      <c r="H51" s="190">
        <v>100</v>
      </c>
    </row>
    <row r="52" spans="1:8" ht="72" customHeight="1" hidden="1">
      <c r="A52" s="183">
        <v>5</v>
      </c>
      <c r="B52" s="181"/>
      <c r="C52" s="203" t="s">
        <v>427</v>
      </c>
      <c r="D52" s="181"/>
      <c r="E52" s="182"/>
      <c r="F52" s="181"/>
      <c r="G52" s="182"/>
      <c r="H52" s="184">
        <f>H54</f>
        <v>0</v>
      </c>
    </row>
    <row r="53" spans="1:8" ht="83.25" customHeight="1" hidden="1">
      <c r="A53" s="183"/>
      <c r="B53" s="181" t="s">
        <v>428</v>
      </c>
      <c r="C53" s="222" t="s">
        <v>429</v>
      </c>
      <c r="D53" s="193"/>
      <c r="E53" s="194" t="s">
        <v>430</v>
      </c>
      <c r="F53" s="181" t="s">
        <v>248</v>
      </c>
      <c r="G53" s="182" t="s">
        <v>76</v>
      </c>
      <c r="H53" s="190"/>
    </row>
    <row r="54" spans="1:8" ht="83.25" customHeight="1" hidden="1">
      <c r="A54" s="183"/>
      <c r="B54" s="181" t="s">
        <v>414</v>
      </c>
      <c r="C54" s="226"/>
      <c r="D54" s="193">
        <v>931</v>
      </c>
      <c r="E54" s="194" t="s">
        <v>430</v>
      </c>
      <c r="F54" s="181" t="s">
        <v>251</v>
      </c>
      <c r="G54" s="182" t="s">
        <v>76</v>
      </c>
      <c r="H54" s="190"/>
    </row>
    <row r="55" spans="1:8" ht="57" customHeight="1">
      <c r="A55" s="183">
        <v>5</v>
      </c>
      <c r="B55" s="181"/>
      <c r="C55" s="125" t="s">
        <v>312</v>
      </c>
      <c r="D55" s="181"/>
      <c r="E55" s="182"/>
      <c r="F55" s="181"/>
      <c r="G55" s="182"/>
      <c r="H55" s="184">
        <f>H56</f>
        <v>56.731</v>
      </c>
    </row>
    <row r="56" spans="1:8" ht="69" customHeight="1">
      <c r="A56" s="183"/>
      <c r="B56" s="181"/>
      <c r="C56" s="120" t="s">
        <v>138</v>
      </c>
      <c r="D56" s="181">
        <v>931</v>
      </c>
      <c r="E56" s="182" t="s">
        <v>431</v>
      </c>
      <c r="F56" s="181" t="s">
        <v>251</v>
      </c>
      <c r="G56" s="182" t="s">
        <v>76</v>
      </c>
      <c r="H56" s="190">
        <v>56.731</v>
      </c>
    </row>
    <row r="57" spans="1:8" ht="52.5" customHeight="1">
      <c r="A57" s="183">
        <v>6</v>
      </c>
      <c r="B57" s="181"/>
      <c r="C57" s="199" t="s">
        <v>313</v>
      </c>
      <c r="D57" s="181"/>
      <c r="E57" s="182"/>
      <c r="F57" s="181"/>
      <c r="G57" s="182"/>
      <c r="H57" s="184">
        <f>H58+H59</f>
        <v>1430.25136</v>
      </c>
    </row>
    <row r="58" spans="1:8" ht="39.75" customHeight="1">
      <c r="A58" s="183"/>
      <c r="B58" s="181"/>
      <c r="C58" s="222" t="s">
        <v>432</v>
      </c>
      <c r="D58" s="222">
        <v>931</v>
      </c>
      <c r="E58" s="224" t="s">
        <v>421</v>
      </c>
      <c r="F58" s="222" t="s">
        <v>331</v>
      </c>
      <c r="G58" s="182" t="s">
        <v>26</v>
      </c>
      <c r="H58" s="190">
        <v>1242.17036</v>
      </c>
    </row>
    <row r="59" spans="1:8" ht="39.75" customHeight="1">
      <c r="A59" s="183"/>
      <c r="B59" s="181"/>
      <c r="C59" s="223"/>
      <c r="D59" s="223"/>
      <c r="E59" s="225"/>
      <c r="F59" s="223"/>
      <c r="G59" s="182" t="s">
        <v>27</v>
      </c>
      <c r="H59" s="190">
        <v>188.081</v>
      </c>
    </row>
    <row r="60" spans="1:8" ht="39.75" customHeight="1">
      <c r="A60" s="183">
        <v>7</v>
      </c>
      <c r="B60" s="181"/>
      <c r="C60" s="204" t="s">
        <v>433</v>
      </c>
      <c r="D60" s="183"/>
      <c r="E60" s="205"/>
      <c r="F60" s="183"/>
      <c r="G60" s="205"/>
      <c r="H60" s="184">
        <f>H61+H62</f>
        <v>1252.041</v>
      </c>
    </row>
    <row r="61" spans="1:8" ht="30" customHeight="1">
      <c r="A61" s="183"/>
      <c r="B61" s="181"/>
      <c r="C61" s="222" t="s">
        <v>434</v>
      </c>
      <c r="D61" s="222">
        <v>931</v>
      </c>
      <c r="E61" s="224" t="s">
        <v>395</v>
      </c>
      <c r="F61" s="181" t="s">
        <v>356</v>
      </c>
      <c r="G61" s="224" t="s">
        <v>26</v>
      </c>
      <c r="H61" s="190">
        <v>1200</v>
      </c>
    </row>
    <row r="62" spans="1:8" ht="26.25" customHeight="1">
      <c r="A62" s="183"/>
      <c r="B62" s="181"/>
      <c r="C62" s="223"/>
      <c r="D62" s="223"/>
      <c r="E62" s="225"/>
      <c r="F62" s="181" t="s">
        <v>357</v>
      </c>
      <c r="G62" s="225"/>
      <c r="H62" s="190">
        <v>52.041</v>
      </c>
    </row>
    <row r="63" spans="1:8" ht="15" customHeight="1">
      <c r="A63" s="183"/>
      <c r="B63" s="181"/>
      <c r="C63" s="206"/>
      <c r="D63" s="181"/>
      <c r="E63" s="207"/>
      <c r="F63" s="181"/>
      <c r="G63" s="207"/>
      <c r="H63" s="208">
        <f>H55+H47+H45+H18++H49+H57+H60</f>
        <v>7615.249360000001</v>
      </c>
    </row>
    <row r="64" ht="12.75" customHeight="1">
      <c r="H64" s="209"/>
    </row>
  </sheetData>
  <sheetProtection/>
  <mergeCells count="36">
    <mergeCell ref="D1:H1"/>
    <mergeCell ref="D2:H2"/>
    <mergeCell ref="D3:H3"/>
    <mergeCell ref="D5:H5"/>
    <mergeCell ref="D6:H6"/>
    <mergeCell ref="D7:H7"/>
    <mergeCell ref="C8:H8"/>
    <mergeCell ref="A9:B9"/>
    <mergeCell ref="C9:H9"/>
    <mergeCell ref="A10:B10"/>
    <mergeCell ref="C10:H10"/>
    <mergeCell ref="F11:H11"/>
    <mergeCell ref="A13:H13"/>
    <mergeCell ref="C38:C39"/>
    <mergeCell ref="D38:D39"/>
    <mergeCell ref="E38:E39"/>
    <mergeCell ref="C41:C42"/>
    <mergeCell ref="D41:D42"/>
    <mergeCell ref="E41:E42"/>
    <mergeCell ref="F41:F42"/>
    <mergeCell ref="C43:C44"/>
    <mergeCell ref="D43:D44"/>
    <mergeCell ref="E43:E44"/>
    <mergeCell ref="C50:C51"/>
    <mergeCell ref="D50:D51"/>
    <mergeCell ref="E50:E51"/>
    <mergeCell ref="C61:C62"/>
    <mergeCell ref="D61:D62"/>
    <mergeCell ref="E61:E62"/>
    <mergeCell ref="G61:G62"/>
    <mergeCell ref="G50:G51"/>
    <mergeCell ref="C53:C54"/>
    <mergeCell ref="C58:C59"/>
    <mergeCell ref="D58:D59"/>
    <mergeCell ref="E58:E59"/>
    <mergeCell ref="F58:F59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2019-09-30T22:37:55Z</cp:lastPrinted>
  <dcterms:created xsi:type="dcterms:W3CDTF">2003-10-06T03:10:42Z</dcterms:created>
  <dcterms:modified xsi:type="dcterms:W3CDTF">2019-10-09T21:19:54Z</dcterms:modified>
  <cp:category/>
  <cp:version/>
  <cp:contentType/>
  <cp:contentStatus/>
</cp:coreProperties>
</file>