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375" yWindow="30" windowWidth="11280" windowHeight="6495" tabRatio="858" activeTab="5"/>
  </bookViews>
  <sheets>
    <sheet name="прил.1" sheetId="22" r:id="rId1"/>
    <sheet name="прил.2" sheetId="23" r:id="rId2"/>
    <sheet name="прил.3" sheetId="20" r:id="rId3"/>
    <sheet name="прил 3.1" sheetId="24" r:id="rId4"/>
    <sheet name="прил.4" sheetId="21" r:id="rId5"/>
    <sheet name="прил.5" sheetId="25" r:id="rId6"/>
  </sheets>
  <externalReferences>
    <externalReference r:id="rId7"/>
    <externalReference r:id="rId8"/>
    <externalReference r:id="rId9"/>
  </externalReferences>
  <definedNames>
    <definedName name="QQQ" localSheetId="3" hidden="1">{#N/A,#N/A,FALSE,"Вып.доходы"}</definedName>
    <definedName name="QQQ" localSheetId="0" hidden="1">{#N/A,#N/A,FALSE,"Вып.доходы"}</definedName>
    <definedName name="QQQ" localSheetId="1" hidden="1">{#N/A,#N/A,FALSE,"Вып.доходы"}</definedName>
    <definedName name="QQQ" hidden="1">{#N/A,#N/A,FALSE,"Вып.доходы"}</definedName>
    <definedName name="s" localSheetId="3" hidden="1">{#N/A,#N/A,FALSE,"Вып.доходы"}</definedName>
    <definedName name="s" localSheetId="0" hidden="1">{#N/A,#N/A,FALSE,"Вып.доходы"}</definedName>
    <definedName name="s" localSheetId="1" hidden="1">{#N/A,#N/A,FALSE,"Вып.доходы"}</definedName>
    <definedName name="s" hidden="1">{#N/A,#N/A,FALSE,"Вып.доходы"}</definedName>
    <definedName name="TableHeaderYear1" localSheetId="3">'[1]8 Инвест'!#REF!</definedName>
    <definedName name="TableHeaderYear1" localSheetId="0">'[2]8 Инвест'!#REF!</definedName>
    <definedName name="TableHeaderYear1" localSheetId="1">'[2]8 Инвест'!#REF!</definedName>
    <definedName name="TableHeaderYear1" localSheetId="5">'[3]8 Инвест'!#REF!</definedName>
    <definedName name="TableHeaderYear1">'[3]8 Инвест'!#REF!</definedName>
    <definedName name="TableHeaderYear2" localSheetId="3">'прил 3.1'!#REF!</definedName>
    <definedName name="TableHeaderYear2" localSheetId="0">#REF!</definedName>
    <definedName name="TableHeaderYear2" localSheetId="1">#REF!</definedName>
    <definedName name="TableHeaderYear2" localSheetId="5">#REF!</definedName>
    <definedName name="TableHeaderYear2">#REF!</definedName>
    <definedName name="TableHeaderYear3" localSheetId="3">'[1]8 Инвест'!#REF!</definedName>
    <definedName name="TableHeaderYear3" localSheetId="0">'[2]8 Инвест'!#REF!</definedName>
    <definedName name="TableHeaderYear3" localSheetId="1">'[2]8 Инвест'!#REF!</definedName>
    <definedName name="TableHeaderYear3" localSheetId="5">'[3]8 Инвест'!#REF!</definedName>
    <definedName name="TableHeaderYear3">'[3]8 Инвест'!#REF!</definedName>
    <definedName name="wrn.выпдох." localSheetId="3" hidden="1">{#N/A,#N/A,FALSE,"Вып.доходы"}</definedName>
    <definedName name="wrn.выпдох." localSheetId="0" hidden="1">{#N/A,#N/A,FALSE,"Вып.доходы"}</definedName>
    <definedName name="wrn.выпдох." localSheetId="1" hidden="1">{#N/A,#N/A,FALSE,"Вып.доходы"}</definedName>
    <definedName name="wrn.выпдох." hidden="1">{#N/A,#N/A,FALSE,"Вып.доходы"}</definedName>
    <definedName name="а" localSheetId="3" hidden="1">{#N/A,#N/A,FALSE,"Вып.доходы"}</definedName>
    <definedName name="а" localSheetId="0" hidden="1">{#N/A,#N/A,FALSE,"Вып.доходы"}</definedName>
    <definedName name="а" localSheetId="1" hidden="1">{#N/A,#N/A,FALSE,"Вып.доходы"}</definedName>
    <definedName name="а" hidden="1">{#N/A,#N/A,FALSE,"Вып.доходы"}</definedName>
    <definedName name="ААА" localSheetId="3" hidden="1">{#N/A,#N/A,FALSE,"Вып.доходы"}</definedName>
    <definedName name="ААА" localSheetId="0" hidden="1">{#N/A,#N/A,FALSE,"Вып.доходы"}</definedName>
    <definedName name="ААА" localSheetId="1" hidden="1">{#N/A,#N/A,FALSE,"Вып.доходы"}</definedName>
    <definedName name="ААА" hidden="1">{#N/A,#N/A,FALSE,"Вып.доходы"}</definedName>
    <definedName name="авп" localSheetId="3" hidden="1">{#N/A,#N/A,FALSE,"Вып.доходы"}</definedName>
    <definedName name="авп" localSheetId="0" hidden="1">{#N/A,#N/A,FALSE,"Вып.доходы"}</definedName>
    <definedName name="авп" localSheetId="1" hidden="1">{#N/A,#N/A,FALSE,"Вып.доходы"}</definedName>
    <definedName name="авп" hidden="1">{#N/A,#N/A,FALSE,"Вып.доходы"}</definedName>
    <definedName name="авукн" localSheetId="3" hidden="1">{#N/A,#N/A,FALSE,"Вып.доходы"}</definedName>
    <definedName name="авукн" localSheetId="0" hidden="1">{#N/A,#N/A,FALSE,"Вып.доходы"}</definedName>
    <definedName name="авукн" localSheetId="1" hidden="1">{#N/A,#N/A,FALSE,"Вып.доходы"}</definedName>
    <definedName name="авукн" hidden="1">{#N/A,#N/A,FALSE,"Вып.доходы"}</definedName>
    <definedName name="аеьб" localSheetId="3" hidden="1">{#N/A,#N/A,FALSE,"Вып.доходы"}</definedName>
    <definedName name="аеьб" localSheetId="0" hidden="1">{#N/A,#N/A,FALSE,"Вып.доходы"}</definedName>
    <definedName name="аеьб" localSheetId="1" hidden="1">{#N/A,#N/A,FALSE,"Вып.доходы"}</definedName>
    <definedName name="аеьб" hidden="1">{#N/A,#N/A,FALSE,"Вып.доходы"}</definedName>
    <definedName name="анге" localSheetId="3" hidden="1">{#N/A,#N/A,FALSE,"Вып.доходы"}</definedName>
    <definedName name="анге" localSheetId="0" hidden="1">{#N/A,#N/A,FALSE,"Вып.доходы"}</definedName>
    <definedName name="анге" localSheetId="1" hidden="1">{#N/A,#N/A,FALSE,"Вып.доходы"}</definedName>
    <definedName name="анге" hidden="1">{#N/A,#N/A,FALSE,"Вып.доходы"}</definedName>
    <definedName name="анрог" localSheetId="3" hidden="1">{#N/A,#N/A,FALSE,"Вып.доходы"}</definedName>
    <definedName name="анрог" localSheetId="0" hidden="1">{#N/A,#N/A,FALSE,"Вып.доходы"}</definedName>
    <definedName name="анрог" localSheetId="1" hidden="1">{#N/A,#N/A,FALSE,"Вып.доходы"}</definedName>
    <definedName name="анрог" hidden="1">{#N/A,#N/A,FALSE,"Вып.доходы"}</definedName>
    <definedName name="апне" localSheetId="3" hidden="1">{#N/A,#N/A,FALSE,"Вып.доходы"}</definedName>
    <definedName name="апне" localSheetId="0" hidden="1">{#N/A,#N/A,FALSE,"Вып.доходы"}</definedName>
    <definedName name="апне" localSheetId="1" hidden="1">{#N/A,#N/A,FALSE,"Вып.доходы"}</definedName>
    <definedName name="апне" hidden="1">{#N/A,#N/A,FALSE,"Вып.доходы"}</definedName>
    <definedName name="арнг" localSheetId="3" hidden="1">{#N/A,#N/A,FALSE,"Вып.доходы"}</definedName>
    <definedName name="арнг" localSheetId="0" hidden="1">{#N/A,#N/A,FALSE,"Вып.доходы"}</definedName>
    <definedName name="арнг" localSheetId="1" hidden="1">{#N/A,#N/A,FALSE,"Вып.доходы"}</definedName>
    <definedName name="арнг" hidden="1">{#N/A,#N/A,FALSE,"Вып.доходы"}</definedName>
    <definedName name="б" localSheetId="3" hidden="1">{#N/A,#N/A,FALSE,"Вып.доходы"}</definedName>
    <definedName name="б" localSheetId="0" hidden="1">{#N/A,#N/A,FALSE,"Вып.доходы"}</definedName>
    <definedName name="б" localSheetId="1" hidden="1">{#N/A,#N/A,FALSE,"Вып.доходы"}</definedName>
    <definedName name="б" hidden="1">{#N/A,#N/A,FALSE,"Вып.доходы"}</definedName>
    <definedName name="б8" localSheetId="3" hidden="1">{#N/A,#N/A,FALSE,"Вып.доходы"}</definedName>
    <definedName name="б8" localSheetId="0" hidden="1">{#N/A,#N/A,FALSE,"Вып.доходы"}</definedName>
    <definedName name="б8" localSheetId="1" hidden="1">{#N/A,#N/A,FALSE,"Вып.доходы"}</definedName>
    <definedName name="б8" hidden="1">{#N/A,#N/A,FALSE,"Вып.доходы"}</definedName>
    <definedName name="бг" localSheetId="3" hidden="1">{#N/A,#N/A,FALSE,"Вып.доходы"}</definedName>
    <definedName name="бг" localSheetId="0" hidden="1">{#N/A,#N/A,FALSE,"Вып.доходы"}</definedName>
    <definedName name="бг" localSheetId="1" hidden="1">{#N/A,#N/A,FALSE,"Вып.доходы"}</definedName>
    <definedName name="бг" hidden="1">{#N/A,#N/A,FALSE,"Вып.доходы"}</definedName>
    <definedName name="блу" localSheetId="3" hidden="1">{#N/A,#N/A,FALSE,"Вып.доходы"}</definedName>
    <definedName name="блу" localSheetId="0" hidden="1">{#N/A,#N/A,FALSE,"Вып.доходы"}</definedName>
    <definedName name="блу" localSheetId="1" hidden="1">{#N/A,#N/A,FALSE,"Вып.доходы"}</definedName>
    <definedName name="блу" hidden="1">{#N/A,#N/A,FALSE,"Вып.доходы"}</definedName>
    <definedName name="бчв" localSheetId="3" hidden="1">{#N/A,#N/A,FALSE,"Вып.доходы"}</definedName>
    <definedName name="бчв" localSheetId="0" hidden="1">{#N/A,#N/A,FALSE,"Вып.доходы"}</definedName>
    <definedName name="бчв" localSheetId="1" hidden="1">{#N/A,#N/A,FALSE,"Вып.доходы"}</definedName>
    <definedName name="бчв" hidden="1">{#N/A,#N/A,FALSE,"Вып.доходы"}</definedName>
    <definedName name="в" localSheetId="3" hidden="1">{#N/A,#N/A,FALSE,"Вып.доходы"}</definedName>
    <definedName name="в" localSheetId="0" hidden="1">{#N/A,#N/A,FALSE,"Вып.доходы"}</definedName>
    <definedName name="в" localSheetId="1" hidden="1">{#N/A,#N/A,FALSE,"Вып.доходы"}</definedName>
    <definedName name="в" hidden="1">{#N/A,#N/A,FALSE,"Вып.доходы"}</definedName>
    <definedName name="ва" localSheetId="3" hidden="1">{#N/A,#N/A,FALSE,"Вып.доходы"}</definedName>
    <definedName name="ва" localSheetId="0" hidden="1">{#N/A,#N/A,FALSE,"Вып.доходы"}</definedName>
    <definedName name="ва" localSheetId="1" hidden="1">{#N/A,#N/A,FALSE,"Вып.доходы"}</definedName>
    <definedName name="ва" hidden="1">{#N/A,#N/A,FALSE,"Вып.доходы"}</definedName>
    <definedName name="вапва" localSheetId="3" hidden="1">{#N/A,#N/A,FALSE,"Вып.доходы"}</definedName>
    <definedName name="вапва" localSheetId="0" hidden="1">{#N/A,#N/A,FALSE,"Вып.доходы"}</definedName>
    <definedName name="вапва" localSheetId="1" hidden="1">{#N/A,#N/A,FALSE,"Вып.доходы"}</definedName>
    <definedName name="вапва" hidden="1">{#N/A,#N/A,FALSE,"Вып.доходы"}</definedName>
    <definedName name="вбл" localSheetId="3" hidden="1">{#N/A,#N/A,FALSE,"Вып.доходы"}</definedName>
    <definedName name="вбл" localSheetId="0" hidden="1">{#N/A,#N/A,FALSE,"Вып.доходы"}</definedName>
    <definedName name="вбл" localSheetId="1" hidden="1">{#N/A,#N/A,FALSE,"Вып.доходы"}</definedName>
    <definedName name="вбл" hidden="1">{#N/A,#N/A,FALSE,"Вып.доходы"}</definedName>
    <definedName name="век" localSheetId="3" hidden="1">{#N/A,#N/A,FALSE,"Вып.доходы"}</definedName>
    <definedName name="век" localSheetId="0" hidden="1">{#N/A,#N/A,FALSE,"Вып.доходы"}</definedName>
    <definedName name="век" localSheetId="1" hidden="1">{#N/A,#N/A,FALSE,"Вып.доходы"}</definedName>
    <definedName name="век" hidden="1">{#N/A,#N/A,FALSE,"Вып.доходы"}</definedName>
    <definedName name="вкпеа" localSheetId="3" hidden="1">{#N/A,#N/A,FALSE,"Вып.доходы"}</definedName>
    <definedName name="вкпеа" localSheetId="0" hidden="1">{#N/A,#N/A,FALSE,"Вып.доходы"}</definedName>
    <definedName name="вкпеа" localSheetId="1" hidden="1">{#N/A,#N/A,FALSE,"Вып.доходы"}</definedName>
    <definedName name="вкпеа" hidden="1">{#N/A,#N/A,FALSE,"Вып.доходы"}</definedName>
    <definedName name="вкть" localSheetId="3" hidden="1">{#N/A,#N/A,FALSE,"Вып.доходы"}</definedName>
    <definedName name="вкть" localSheetId="0" hidden="1">{#N/A,#N/A,FALSE,"Вып.доходы"}</definedName>
    <definedName name="вкть" localSheetId="1" hidden="1">{#N/A,#N/A,FALSE,"Вып.доходы"}</definedName>
    <definedName name="вкть" hidden="1">{#N/A,#N/A,FALSE,"Вып.доходы"}</definedName>
    <definedName name="вы" localSheetId="3" hidden="1">{#N/A,#N/A,FALSE,"Вып.доходы"}</definedName>
    <definedName name="вы" localSheetId="0" hidden="1">{#N/A,#N/A,FALSE,"Вып.доходы"}</definedName>
    <definedName name="вы" localSheetId="1" hidden="1">{#N/A,#N/A,FALSE,"Вып.доходы"}</definedName>
    <definedName name="вы" hidden="1">{#N/A,#N/A,FALSE,"Вып.доходы"}</definedName>
    <definedName name="вь5" localSheetId="3" hidden="1">{#N/A,#N/A,FALSE,"Вып.доходы"}</definedName>
    <definedName name="вь5" localSheetId="0" hidden="1">{#N/A,#N/A,FALSE,"Вып.доходы"}</definedName>
    <definedName name="вь5" localSheetId="1" hidden="1">{#N/A,#N/A,FALSE,"Вып.доходы"}</definedName>
    <definedName name="вь5" hidden="1">{#N/A,#N/A,FALSE,"Вып.доходы"}</definedName>
    <definedName name="г" localSheetId="3" hidden="1">{#N/A,#N/A,FALSE,"Вып.доходы"}</definedName>
    <definedName name="г" localSheetId="0" hidden="1">{#N/A,#N/A,FALSE,"Вып.доходы"}</definedName>
    <definedName name="г" localSheetId="1" hidden="1">{#N/A,#N/A,FALSE,"Вып.доходы"}</definedName>
    <definedName name="г" hidden="1">{#N/A,#N/A,FALSE,"Вып.доходы"}</definedName>
    <definedName name="г0" localSheetId="3" hidden="1">{#N/A,#N/A,FALSE,"Вып.доходы"}</definedName>
    <definedName name="г0" localSheetId="0" hidden="1">{#N/A,#N/A,FALSE,"Вып.доходы"}</definedName>
    <definedName name="г0" localSheetId="1" hidden="1">{#N/A,#N/A,FALSE,"Вып.доходы"}</definedName>
    <definedName name="г0" hidden="1">{#N/A,#N/A,FALSE,"Вып.доходы"}</definedName>
    <definedName name="г8" localSheetId="3" hidden="1">{#N/A,#N/A,FALSE,"Вып.доходы"}</definedName>
    <definedName name="г8" localSheetId="0" hidden="1">{#N/A,#N/A,FALSE,"Вып.доходы"}</definedName>
    <definedName name="г8" localSheetId="1" hidden="1">{#N/A,#N/A,FALSE,"Вып.доходы"}</definedName>
    <definedName name="г8" hidden="1">{#N/A,#N/A,FALSE,"Вып.доходы"}</definedName>
    <definedName name="гае8ш6" localSheetId="3" hidden="1">{#N/A,#N/A,FALSE,"Вып.доходы"}</definedName>
    <definedName name="гае8ш6" localSheetId="0" hidden="1">{#N/A,#N/A,FALSE,"Вып.доходы"}</definedName>
    <definedName name="гае8ш6" localSheetId="1" hidden="1">{#N/A,#N/A,FALSE,"Вып.доходы"}</definedName>
    <definedName name="гае8ш6" hidden="1">{#N/A,#N/A,FALSE,"Вып.доходы"}</definedName>
    <definedName name="ГАИ" localSheetId="3" hidden="1">{#N/A,#N/A,FALSE,"Вып.доходы"}</definedName>
    <definedName name="ГАИ" localSheetId="0" hidden="1">{#N/A,#N/A,FALSE,"Вып.доходы"}</definedName>
    <definedName name="ГАИ" localSheetId="1" hidden="1">{#N/A,#N/A,FALSE,"Вып.доходы"}</definedName>
    <definedName name="ГАИ" hidden="1">{#N/A,#N/A,FALSE,"Вып.доходы"}</definedName>
    <definedName name="гг" localSheetId="3" hidden="1">{#N/A,#N/A,FALSE,"Вып.доходы"}</definedName>
    <definedName name="гг" localSheetId="0" hidden="1">{#N/A,#N/A,FALSE,"Вып.доходы"}</definedName>
    <definedName name="гг" localSheetId="1" hidden="1">{#N/A,#N/A,FALSE,"Вып.доходы"}</definedName>
    <definedName name="гг" hidden="1">{#N/A,#N/A,FALSE,"Вып.доходы"}</definedName>
    <definedName name="гиит" localSheetId="3" hidden="1">{#N/A,#N/A,FALSE,"Вып.доходы"}</definedName>
    <definedName name="гиит" localSheetId="0" hidden="1">{#N/A,#N/A,FALSE,"Вып.доходы"}</definedName>
    <definedName name="гиит" localSheetId="1" hidden="1">{#N/A,#N/A,FALSE,"Вып.доходы"}</definedName>
    <definedName name="гиит" hidden="1">{#N/A,#N/A,FALSE,"Вып.доходы"}</definedName>
    <definedName name="глшгл" localSheetId="3" hidden="1">{#N/A,#N/A,FALSE,"Вып.доходы"}</definedName>
    <definedName name="глшгл" localSheetId="0" hidden="1">{#N/A,#N/A,FALSE,"Вып.доходы"}</definedName>
    <definedName name="глшгл" localSheetId="1" hidden="1">{#N/A,#N/A,FALSE,"Вып.доходы"}</definedName>
    <definedName name="глшгл" hidden="1">{#N/A,#N/A,FALSE,"Вып.доходы"}</definedName>
    <definedName name="гнб" localSheetId="3" hidden="1">{#N/A,#N/A,FALSE,"Вып.доходы"}</definedName>
    <definedName name="гнб" localSheetId="0" hidden="1">{#N/A,#N/A,FALSE,"Вып.доходы"}</definedName>
    <definedName name="гнб" localSheetId="1" hidden="1">{#N/A,#N/A,FALSE,"Вып.доходы"}</definedName>
    <definedName name="гнб" hidden="1">{#N/A,#N/A,FALSE,"Вып.доходы"}</definedName>
    <definedName name="гнг" localSheetId="3" hidden="1">{#N/A,#N/A,FALSE,"Вып.доходы"}</definedName>
    <definedName name="гнг" localSheetId="0" hidden="1">{#N/A,#N/A,FALSE,"Вып.доходы"}</definedName>
    <definedName name="гнг" localSheetId="1" hidden="1">{#N/A,#N/A,FALSE,"Вып.доходы"}</definedName>
    <definedName name="гнг" hidden="1">{#N/A,#N/A,FALSE,"Вып.доходы"}</definedName>
    <definedName name="гое8г67" localSheetId="3" hidden="1">{#N/A,#N/A,FALSE,"Вып.доходы"}</definedName>
    <definedName name="гое8г67" localSheetId="0" hidden="1">{#N/A,#N/A,FALSE,"Вып.доходы"}</definedName>
    <definedName name="гое8г67" localSheetId="1" hidden="1">{#N/A,#N/A,FALSE,"Вып.доходы"}</definedName>
    <definedName name="гое8г67" hidden="1">{#N/A,#N/A,FALSE,"Вып.доходы"}</definedName>
    <definedName name="гпш" localSheetId="3" hidden="1">{#N/A,#N/A,FALSE,"Вып.доходы"}</definedName>
    <definedName name="гпш" localSheetId="0" hidden="1">{#N/A,#N/A,FALSE,"Вып.доходы"}</definedName>
    <definedName name="гпш" localSheetId="1" hidden="1">{#N/A,#N/A,FALSE,"Вып.доходы"}</definedName>
    <definedName name="гпш" hidden="1">{#N/A,#N/A,FALSE,"Вып.доходы"}</definedName>
    <definedName name="гш" localSheetId="3" hidden="1">{#N/A,#N/A,FALSE,"Вып.доходы"}</definedName>
    <definedName name="гш" localSheetId="0" hidden="1">{#N/A,#N/A,FALSE,"Вып.доходы"}</definedName>
    <definedName name="гш" localSheetId="1" hidden="1">{#N/A,#N/A,FALSE,"Вып.доходы"}</definedName>
    <definedName name="гш" hidden="1">{#N/A,#N/A,FALSE,"Вып.доходы"}</definedName>
    <definedName name="гшап" localSheetId="3" hidden="1">{#N/A,#N/A,FALSE,"Вып.доходы"}</definedName>
    <definedName name="гшап" localSheetId="0" hidden="1">{#N/A,#N/A,FALSE,"Вып.доходы"}</definedName>
    <definedName name="гшап" localSheetId="1" hidden="1">{#N/A,#N/A,FALSE,"Вып.доходы"}</definedName>
    <definedName name="гшап" hidden="1">{#N/A,#N/A,FALSE,"Вып.доходы"}</definedName>
    <definedName name="гшш" localSheetId="3" hidden="1">{#N/A,#N/A,FALSE,"Вып.доходы"}</definedName>
    <definedName name="гшш" localSheetId="0" hidden="1">{#N/A,#N/A,FALSE,"Вып.доходы"}</definedName>
    <definedName name="гшш" localSheetId="1" hidden="1">{#N/A,#N/A,FALSE,"Вып.доходы"}</definedName>
    <definedName name="гшш" hidden="1">{#N/A,#N/A,FALSE,"Вып.доходы"}</definedName>
    <definedName name="гшщ" localSheetId="3" hidden="1">{#N/A,#N/A,FALSE,"Вып.доходы"}</definedName>
    <definedName name="гшщ" localSheetId="0" hidden="1">{#N/A,#N/A,FALSE,"Вып.доходы"}</definedName>
    <definedName name="гшщ" localSheetId="1" hidden="1">{#N/A,#N/A,FALSE,"Вып.доходы"}</definedName>
    <definedName name="гшщ" hidden="1">{#N/A,#N/A,FALSE,"Вып.доходы"}</definedName>
    <definedName name="гшщнз" localSheetId="3" hidden="1">{#N/A,#N/A,FALSE,"Вып.доходы"}</definedName>
    <definedName name="гшщнз" localSheetId="0" hidden="1">{#N/A,#N/A,FALSE,"Вып.доходы"}</definedName>
    <definedName name="гшщнз" localSheetId="1" hidden="1">{#N/A,#N/A,FALSE,"Вып.доходы"}</definedName>
    <definedName name="гшщнз" hidden="1">{#N/A,#N/A,FALSE,"Вып.доходы"}</definedName>
    <definedName name="гшющ" localSheetId="3" hidden="1">{#N/A,#N/A,FALSE,"Вып.доходы"}</definedName>
    <definedName name="гшющ" localSheetId="0" hidden="1">{#N/A,#N/A,FALSE,"Вып.доходы"}</definedName>
    <definedName name="гшющ" localSheetId="1" hidden="1">{#N/A,#N/A,FALSE,"Вып.доходы"}</definedName>
    <definedName name="гшющ" hidden="1">{#N/A,#N/A,FALSE,"Вып.доходы"}</definedName>
    <definedName name="гю" localSheetId="3" hidden="1">{#N/A,#N/A,FALSE,"Вып.доходы"}</definedName>
    <definedName name="гю" localSheetId="0" hidden="1">{#N/A,#N/A,FALSE,"Вып.доходы"}</definedName>
    <definedName name="гю" localSheetId="1" hidden="1">{#N/A,#N/A,FALSE,"Вып.доходы"}</definedName>
    <definedName name="гю" hidden="1">{#N/A,#N/A,FALSE,"Вып.доходы"}</definedName>
    <definedName name="гюн" localSheetId="3" hidden="1">{#N/A,#N/A,FALSE,"Вып.доходы"}</definedName>
    <definedName name="гюн" localSheetId="0" hidden="1">{#N/A,#N/A,FALSE,"Вып.доходы"}</definedName>
    <definedName name="гюн" localSheetId="1" hidden="1">{#N/A,#N/A,FALSE,"Вып.доходы"}</definedName>
    <definedName name="гюн" hidden="1">{#N/A,#N/A,FALSE,"Вып.доходы"}</definedName>
    <definedName name="д" localSheetId="3" hidden="1">{#N/A,#N/A,FALSE,"Вып.доходы"}</definedName>
    <definedName name="д" localSheetId="0" hidden="1">{#N/A,#N/A,FALSE,"Вып.доходы"}</definedName>
    <definedName name="д" localSheetId="1" hidden="1">{#N/A,#N/A,FALSE,"Вып.доходы"}</definedName>
    <definedName name="д" hidden="1">{#N/A,#N/A,FALSE,"Вып.доходы"}</definedName>
    <definedName name="дж" localSheetId="3" hidden="1">{#N/A,#N/A,FALSE,"Вып.доходы"}</definedName>
    <definedName name="дж" localSheetId="0" hidden="1">{#N/A,#N/A,FALSE,"Вып.доходы"}</definedName>
    <definedName name="дж" localSheetId="1" hidden="1">{#N/A,#N/A,FALSE,"Вып.доходы"}</definedName>
    <definedName name="дж" hidden="1">{#N/A,#N/A,FALSE,"Вып.доходы"}</definedName>
    <definedName name="дло" localSheetId="3" hidden="1">{#N/A,#N/A,FALSE,"Вып.доходы"}</definedName>
    <definedName name="дло" localSheetId="0" hidden="1">{#N/A,#N/A,FALSE,"Вып.доходы"}</definedName>
    <definedName name="дло" localSheetId="1" hidden="1">{#N/A,#N/A,FALSE,"Вып.доходы"}</definedName>
    <definedName name="дло" hidden="1">{#N/A,#N/A,FALSE,"Вып.доходы"}</definedName>
    <definedName name="дю.ж" localSheetId="3" hidden="1">{#N/A,#N/A,FALSE,"Вып.доходы"}</definedName>
    <definedName name="дю.ж" localSheetId="0" hidden="1">{#N/A,#N/A,FALSE,"Вып.доходы"}</definedName>
    <definedName name="дю.ж" localSheetId="1" hidden="1">{#N/A,#N/A,FALSE,"Вып.доходы"}</definedName>
    <definedName name="дю.ж" hidden="1">{#N/A,#N/A,FALSE,"Вып.доходы"}</definedName>
    <definedName name="е" localSheetId="3" hidden="1">{#N/A,#N/A,FALSE,"Вып.доходы"}</definedName>
    <definedName name="е" localSheetId="0" hidden="1">{#N/A,#N/A,FALSE,"Вып.доходы"}</definedName>
    <definedName name="е" localSheetId="1" hidden="1">{#N/A,#N/A,FALSE,"Вып.доходы"}</definedName>
    <definedName name="е" hidden="1">{#N/A,#N/A,FALSE,"Вып.доходы"}</definedName>
    <definedName name="еа7о" localSheetId="3" hidden="1">{#N/A,#N/A,FALSE,"Вып.доходы"}</definedName>
    <definedName name="еа7о" localSheetId="0" hidden="1">{#N/A,#N/A,FALSE,"Вып.доходы"}</definedName>
    <definedName name="еа7о" localSheetId="1" hidden="1">{#N/A,#N/A,FALSE,"Вып.доходы"}</definedName>
    <definedName name="еа7о" hidden="1">{#N/A,#N/A,FALSE,"Вып.доходы"}</definedName>
    <definedName name="егек" localSheetId="3" hidden="1">{#N/A,#N/A,FALSE,"Вып.доходы"}</definedName>
    <definedName name="егек" localSheetId="0" hidden="1">{#N/A,#N/A,FALSE,"Вып.доходы"}</definedName>
    <definedName name="егек" localSheetId="1" hidden="1">{#N/A,#N/A,FALSE,"Вып.доходы"}</definedName>
    <definedName name="егек" hidden="1">{#N/A,#N/A,FALSE,"Вып.доходы"}</definedName>
    <definedName name="ее" localSheetId="3" hidden="1">{#N/A,#N/A,FALSE,"Вып.доходы"}</definedName>
    <definedName name="ее" localSheetId="0" hidden="1">{#N/A,#N/A,FALSE,"Вып.доходы"}</definedName>
    <definedName name="ее" localSheetId="1" hidden="1">{#N/A,#N/A,FALSE,"Вып.доходы"}</definedName>
    <definedName name="ее" hidden="1">{#N/A,#N/A,FALSE,"Вып.доходы"}</definedName>
    <definedName name="еее" localSheetId="3" hidden="1">{#N/A,#N/A,FALSE,"Вып.доходы"}</definedName>
    <definedName name="еее" localSheetId="0" hidden="1">{#N/A,#N/A,FALSE,"Вып.доходы"}</definedName>
    <definedName name="еее" localSheetId="1" hidden="1">{#N/A,#N/A,FALSE,"Вып.доходы"}</definedName>
    <definedName name="еее" hidden="1">{#N/A,#N/A,FALSE,"Вып.доходы"}</definedName>
    <definedName name="ен" localSheetId="3" hidden="1">{#N/A,#N/A,FALSE,"Вып.доходы"}</definedName>
    <definedName name="ен" localSheetId="0" hidden="1">{#N/A,#N/A,FALSE,"Вып.доходы"}</definedName>
    <definedName name="ен" localSheetId="1" hidden="1">{#N/A,#N/A,FALSE,"Вып.доходы"}</definedName>
    <definedName name="ен" hidden="1">{#N/A,#N/A,FALSE,"Вып.доходы"}</definedName>
    <definedName name="енег" localSheetId="3" hidden="1">{#N/A,#N/A,FALSE,"Вып.доходы"}</definedName>
    <definedName name="енег" localSheetId="0" hidden="1">{#N/A,#N/A,FALSE,"Вып.доходы"}</definedName>
    <definedName name="енег" localSheetId="1" hidden="1">{#N/A,#N/A,FALSE,"Вып.доходы"}</definedName>
    <definedName name="енег" hidden="1">{#N/A,#N/A,FALSE,"Вып.доходы"}</definedName>
    <definedName name="ент" localSheetId="3" hidden="1">{#N/A,#N/A,FALSE,"Вып.доходы"}</definedName>
    <definedName name="ент" localSheetId="0" hidden="1">{#N/A,#N/A,FALSE,"Вып.доходы"}</definedName>
    <definedName name="ент" localSheetId="1" hidden="1">{#N/A,#N/A,FALSE,"Вып.доходы"}</definedName>
    <definedName name="ент" hidden="1">{#N/A,#N/A,FALSE,"Вып.доходы"}</definedName>
    <definedName name="епи" localSheetId="3" hidden="1">{#N/A,#N/A,FALSE,"Вып.доходы"}</definedName>
    <definedName name="епи" localSheetId="0" hidden="1">{#N/A,#N/A,FALSE,"Вып.доходы"}</definedName>
    <definedName name="епи" localSheetId="1" hidden="1">{#N/A,#N/A,FALSE,"Вып.доходы"}</definedName>
    <definedName name="епи" hidden="1">{#N/A,#N/A,FALSE,"Вып.доходы"}</definedName>
    <definedName name="Еще" localSheetId="3" hidden="1">{#N/A,#N/A,FALSE,"Вып.доходы"}</definedName>
    <definedName name="Еще" localSheetId="0" hidden="1">{#N/A,#N/A,FALSE,"Вып.доходы"}</definedName>
    <definedName name="Еще" localSheetId="1" hidden="1">{#N/A,#N/A,FALSE,"Вып.доходы"}</definedName>
    <definedName name="Еще" hidden="1">{#N/A,#N/A,FALSE,"Вып.доходы"}</definedName>
    <definedName name="жэ" localSheetId="3" hidden="1">{#N/A,#N/A,FALSE,"Вып.доходы"}</definedName>
    <definedName name="жэ" localSheetId="0" hidden="1">{#N/A,#N/A,FALSE,"Вып.доходы"}</definedName>
    <definedName name="жэ" localSheetId="1" hidden="1">{#N/A,#N/A,FALSE,"Вып.доходы"}</definedName>
    <definedName name="жэ" hidden="1">{#N/A,#N/A,FALSE,"Вып.доходы"}</definedName>
    <definedName name="з" localSheetId="3" hidden="1">{#N/A,#N/A,FALSE,"Вып.доходы"}</definedName>
    <definedName name="з" localSheetId="0" hidden="1">{#N/A,#N/A,FALSE,"Вып.доходы"}</definedName>
    <definedName name="з" localSheetId="1" hidden="1">{#N/A,#N/A,FALSE,"Вып.доходы"}</definedName>
    <definedName name="з" hidden="1">{#N/A,#N/A,FALSE,"Вып.доходы"}</definedName>
    <definedName name="з." localSheetId="3" hidden="1">{#N/A,#N/A,FALSE,"Вып.доходы"}</definedName>
    <definedName name="з." localSheetId="0" hidden="1">{#N/A,#N/A,FALSE,"Вып.доходы"}</definedName>
    <definedName name="з." localSheetId="1" hidden="1">{#N/A,#N/A,FALSE,"Вып.доходы"}</definedName>
    <definedName name="з." hidden="1">{#N/A,#N/A,FALSE,"Вып.доходы"}</definedName>
    <definedName name="зжщ" localSheetId="3" hidden="1">{#N/A,#N/A,FALSE,"Вып.доходы"}</definedName>
    <definedName name="зжщ" localSheetId="0" hidden="1">{#N/A,#N/A,FALSE,"Вып.доходы"}</definedName>
    <definedName name="зжщ" localSheetId="1" hidden="1">{#N/A,#N/A,FALSE,"Вып.доходы"}</definedName>
    <definedName name="зжщ" hidden="1">{#N/A,#N/A,FALSE,"Вып.доходы"}</definedName>
    <definedName name="зи" localSheetId="3" hidden="1">{#N/A,#N/A,FALSE,"Вып.доходы"}</definedName>
    <definedName name="зи" localSheetId="0" hidden="1">{#N/A,#N/A,FALSE,"Вып.доходы"}</definedName>
    <definedName name="зи" localSheetId="1" hidden="1">{#N/A,#N/A,FALSE,"Вып.доходы"}</definedName>
    <definedName name="зи" hidden="1">{#N/A,#N/A,FALSE,"Вып.доходы"}</definedName>
    <definedName name="зх" localSheetId="3" hidden="1">{#N/A,#N/A,FALSE,"Вып.доходы"}</definedName>
    <definedName name="зх" localSheetId="0" hidden="1">{#N/A,#N/A,FALSE,"Вып.доходы"}</definedName>
    <definedName name="зх" localSheetId="1" hidden="1">{#N/A,#N/A,FALSE,"Вып.доходы"}</definedName>
    <definedName name="зх" hidden="1">{#N/A,#N/A,FALSE,"Вып.доходы"}</definedName>
    <definedName name="зш" localSheetId="3" hidden="1">{#N/A,#N/A,FALSE,"Вып.доходы"}</definedName>
    <definedName name="зш" localSheetId="0" hidden="1">{#N/A,#N/A,FALSE,"Вып.доходы"}</definedName>
    <definedName name="зш" localSheetId="1" hidden="1">{#N/A,#N/A,FALSE,"Вып.доходы"}</definedName>
    <definedName name="зш" hidden="1">{#N/A,#N/A,FALSE,"Вып.доходы"}</definedName>
    <definedName name="зщз" localSheetId="3" hidden="1">{#N/A,#N/A,FALSE,"Вып.доходы"}</definedName>
    <definedName name="зщз" localSheetId="0" hidden="1">{#N/A,#N/A,FALSE,"Вып.доходы"}</definedName>
    <definedName name="зщз" localSheetId="1" hidden="1">{#N/A,#N/A,FALSE,"Вып.доходы"}</definedName>
    <definedName name="зщз" hidden="1">{#N/A,#N/A,FALSE,"Вып.доходы"}</definedName>
    <definedName name="зщх" localSheetId="3" hidden="1">{#N/A,#N/A,FALSE,"Вып.доходы"}</definedName>
    <definedName name="зщх" localSheetId="0" hidden="1">{#N/A,#N/A,FALSE,"Вып.доходы"}</definedName>
    <definedName name="зщх" localSheetId="1" hidden="1">{#N/A,#N/A,FALSE,"Вып.доходы"}</definedName>
    <definedName name="зщх" hidden="1">{#N/A,#N/A,FALSE,"Вып.доходы"}</definedName>
    <definedName name="зэхз" localSheetId="3" hidden="1">{#N/A,#N/A,FALSE,"Вып.доходы"}</definedName>
    <definedName name="зэхз" localSheetId="0" hidden="1">{#N/A,#N/A,FALSE,"Вып.доходы"}</definedName>
    <definedName name="зэхз" localSheetId="1" hidden="1">{#N/A,#N/A,FALSE,"Вып.доходы"}</definedName>
    <definedName name="зэхз" hidden="1">{#N/A,#N/A,FALSE,"Вып.доходы"}</definedName>
    <definedName name="и" localSheetId="3" hidden="1">{#N/A,#N/A,FALSE,"Вып.доходы"}</definedName>
    <definedName name="и" localSheetId="0" hidden="1">{#N/A,#N/A,FALSE,"Вып.доходы"}</definedName>
    <definedName name="и" localSheetId="1" hidden="1">{#N/A,#N/A,FALSE,"Вып.доходы"}</definedName>
    <definedName name="и" hidden="1">{#N/A,#N/A,FALSE,"Вып.доходы"}</definedName>
    <definedName name="й" localSheetId="3" hidden="1">{#N/A,#N/A,FALSE,"Вып.доходы"}</definedName>
    <definedName name="й" localSheetId="0" hidden="1">{#N/A,#N/A,FALSE,"Вып.доходы"}</definedName>
    <definedName name="й" localSheetId="1" hidden="1">{#N/A,#N/A,FALSE,"Вып.доходы"}</definedName>
    <definedName name="й" hidden="1">{#N/A,#N/A,FALSE,"Вып.доходы"}</definedName>
    <definedName name="игш" localSheetId="3" hidden="1">{#N/A,#N/A,FALSE,"Вып.доходы"}</definedName>
    <definedName name="игш" localSheetId="0" hidden="1">{#N/A,#N/A,FALSE,"Вып.доходы"}</definedName>
    <definedName name="игш" localSheetId="1" hidden="1">{#N/A,#N/A,FALSE,"Вып.доходы"}</definedName>
    <definedName name="игш" hidden="1">{#N/A,#N/A,FALSE,"Вып.доходы"}</definedName>
    <definedName name="ии" localSheetId="3" hidden="1">{#N/A,#N/A,FALSE,"Вып.доходы"}</definedName>
    <definedName name="ии" localSheetId="0" hidden="1">{#N/A,#N/A,FALSE,"Вып.доходы"}</definedName>
    <definedName name="ии" localSheetId="1" hidden="1">{#N/A,#N/A,FALSE,"Вып.доходы"}</definedName>
    <definedName name="ии" hidden="1">{#N/A,#N/A,FALSE,"Вып.доходы"}</definedName>
    <definedName name="йй" localSheetId="3" hidden="1">{#N/A,#N/A,FALSE,"Вып.доходы"}</definedName>
    <definedName name="йй" localSheetId="0" hidden="1">{#N/A,#N/A,FALSE,"Вып.доходы"}</definedName>
    <definedName name="йй" localSheetId="1" hidden="1">{#N/A,#N/A,FALSE,"Вып.доходы"}</definedName>
    <definedName name="йй" hidden="1">{#N/A,#N/A,FALSE,"Вып.доходы"}</definedName>
    <definedName name="им" localSheetId="3" hidden="1">{#N/A,#N/A,FALSE,"Вып.доходы"}</definedName>
    <definedName name="им" localSheetId="0" hidden="1">{#N/A,#N/A,FALSE,"Вып.доходы"}</definedName>
    <definedName name="им" localSheetId="1" hidden="1">{#N/A,#N/A,FALSE,"Вып.доходы"}</definedName>
    <definedName name="им" hidden="1">{#N/A,#N/A,FALSE,"Вып.доходы"}</definedName>
    <definedName name="ингю" localSheetId="3" hidden="1">{#N/A,#N/A,FALSE,"Вып.доходы"}</definedName>
    <definedName name="ингю" localSheetId="0" hidden="1">{#N/A,#N/A,FALSE,"Вып.доходы"}</definedName>
    <definedName name="ингю" localSheetId="1" hidden="1">{#N/A,#N/A,FALSE,"Вып.доходы"}</definedName>
    <definedName name="ингю" hidden="1">{#N/A,#N/A,FALSE,"Вып.доходы"}</definedName>
    <definedName name="ио" localSheetId="3" hidden="1">{#N/A,#N/A,FALSE,"Вып.доходы"}</definedName>
    <definedName name="ио" localSheetId="0" hidden="1">{#N/A,#N/A,FALSE,"Вып.доходы"}</definedName>
    <definedName name="ио" localSheetId="1" hidden="1">{#N/A,#N/A,FALSE,"Вып.доходы"}</definedName>
    <definedName name="ио" hidden="1">{#N/A,#N/A,FALSE,"Вып.доходы"}</definedName>
    <definedName name="ир" localSheetId="3" hidden="1">{#N/A,#N/A,FALSE,"Вып.доходы"}</definedName>
    <definedName name="ир" localSheetId="0" hidden="1">{#N/A,#N/A,FALSE,"Вып.доходы"}</definedName>
    <definedName name="ир" localSheetId="1" hidden="1">{#N/A,#N/A,FALSE,"Вып.доходы"}</definedName>
    <definedName name="ир" hidden="1">{#N/A,#N/A,FALSE,"Вып.доходы"}</definedName>
    <definedName name="ирп" localSheetId="3" hidden="1">{#N/A,#N/A,FALSE,"Вып.доходы"}</definedName>
    <definedName name="ирп" localSheetId="0" hidden="1">{#N/A,#N/A,FALSE,"Вып.доходы"}</definedName>
    <definedName name="ирп" localSheetId="1" hidden="1">{#N/A,#N/A,FALSE,"Вып.доходы"}</definedName>
    <definedName name="ирп" hidden="1">{#N/A,#N/A,FALSE,"Вып.доходы"}</definedName>
    <definedName name="ирпро" localSheetId="3" hidden="1">{#N/A,#N/A,FALSE,"Вып.доходы"}</definedName>
    <definedName name="ирпро" localSheetId="0" hidden="1">{#N/A,#N/A,FALSE,"Вып.доходы"}</definedName>
    <definedName name="ирпро" localSheetId="1" hidden="1">{#N/A,#N/A,FALSE,"Вып.доходы"}</definedName>
    <definedName name="ирпро" hidden="1">{#N/A,#N/A,FALSE,"Вып.доходы"}</definedName>
    <definedName name="ито" localSheetId="3" hidden="1">{#N/A,#N/A,FALSE,"Вып.доходы"}</definedName>
    <definedName name="ито" localSheetId="0" hidden="1">{#N/A,#N/A,FALSE,"Вып.доходы"}</definedName>
    <definedName name="ито" localSheetId="1" hidden="1">{#N/A,#N/A,FALSE,"Вып.доходы"}</definedName>
    <definedName name="ито" hidden="1">{#N/A,#N/A,FALSE,"Вып.доходы"}</definedName>
    <definedName name="иьб" localSheetId="3" hidden="1">{#N/A,#N/A,FALSE,"Вып.доходы"}</definedName>
    <definedName name="иьб" localSheetId="0" hidden="1">{#N/A,#N/A,FALSE,"Вып.доходы"}</definedName>
    <definedName name="иьб" localSheetId="1" hidden="1">{#N/A,#N/A,FALSE,"Вып.доходы"}</definedName>
    <definedName name="иьб" hidden="1">{#N/A,#N/A,FALSE,"Вып.доходы"}</definedName>
    <definedName name="иьбллл" localSheetId="3" hidden="1">{#N/A,#N/A,FALSE,"Вып.доходы"}</definedName>
    <definedName name="иьбллл" localSheetId="0" hidden="1">{#N/A,#N/A,FALSE,"Вып.доходы"}</definedName>
    <definedName name="иьбллл" localSheetId="1" hidden="1">{#N/A,#N/A,FALSE,"Вып.доходы"}</definedName>
    <definedName name="иьбллл" hidden="1">{#N/A,#N/A,FALSE,"Вып.доходы"}</definedName>
    <definedName name="к" localSheetId="3" hidden="1">{#N/A,#N/A,FALSE,"Вып.доходы"}</definedName>
    <definedName name="к" localSheetId="0" hidden="1">{#N/A,#N/A,FALSE,"Вып.доходы"}</definedName>
    <definedName name="к" localSheetId="1" hidden="1">{#N/A,#N/A,FALSE,"Вып.доходы"}</definedName>
    <definedName name="к" hidden="1">{#N/A,#N/A,FALSE,"Вып.доходы"}</definedName>
    <definedName name="капм" localSheetId="3" hidden="1">{#N/A,#N/A,FALSE,"Вып.доходы"}</definedName>
    <definedName name="капм" localSheetId="0" hidden="1">{#N/A,#N/A,FALSE,"Вып.доходы"}</definedName>
    <definedName name="капм" localSheetId="1" hidden="1">{#N/A,#N/A,FALSE,"Вып.доходы"}</definedName>
    <definedName name="капм" hidden="1">{#N/A,#N/A,FALSE,"Вып.доходы"}</definedName>
    <definedName name="кн" localSheetId="3" hidden="1">{#N/A,#N/A,FALSE,"Вып.доходы"}</definedName>
    <definedName name="кн" localSheetId="0" hidden="1">{#N/A,#N/A,FALSE,"Вып.доходы"}</definedName>
    <definedName name="кн" localSheetId="1" hidden="1">{#N/A,#N/A,FALSE,"Вып.доходы"}</definedName>
    <definedName name="кн" hidden="1">{#N/A,#N/A,FALSE,"Вып.доходы"}</definedName>
    <definedName name="ку" localSheetId="3" hidden="1">{#N/A,#N/A,FALSE,"Вып.доходы"}</definedName>
    <definedName name="ку" localSheetId="0" hidden="1">{#N/A,#N/A,FALSE,"Вып.доходы"}</definedName>
    <definedName name="ку" localSheetId="1" hidden="1">{#N/A,#N/A,FALSE,"Вып.доходы"}</definedName>
    <definedName name="ку" hidden="1">{#N/A,#N/A,FALSE,"Вып.доходы"}</definedName>
    <definedName name="кчбд" localSheetId="3" hidden="1">{#N/A,#N/A,FALSE,"Вып.доходы"}</definedName>
    <definedName name="кчбд" localSheetId="0" hidden="1">{#N/A,#N/A,FALSE,"Вып.доходы"}</definedName>
    <definedName name="кчбд" localSheetId="1" hidden="1">{#N/A,#N/A,FALSE,"Вып.доходы"}</definedName>
    <definedName name="кчбд" hidden="1">{#N/A,#N/A,FALSE,"Вып.доходы"}</definedName>
    <definedName name="л" localSheetId="3" hidden="1">{#N/A,#N/A,FALSE,"Вып.доходы"}</definedName>
    <definedName name="л" localSheetId="0" hidden="1">{#N/A,#N/A,FALSE,"Вып.доходы"}</definedName>
    <definedName name="л" localSheetId="1" hidden="1">{#N/A,#N/A,FALSE,"Вып.доходы"}</definedName>
    <definedName name="л" hidden="1">{#N/A,#N/A,FALSE,"Вып.доходы"}</definedName>
    <definedName name="лбл" localSheetId="3" hidden="1">{#N/A,#N/A,FALSE,"Вып.доходы"}</definedName>
    <definedName name="лбл" localSheetId="0" hidden="1">{#N/A,#N/A,FALSE,"Вып.доходы"}</definedName>
    <definedName name="лбл" localSheetId="1" hidden="1">{#N/A,#N/A,FALSE,"Вып.доходы"}</definedName>
    <definedName name="лбл" hidden="1">{#N/A,#N/A,FALSE,"Вып.доходы"}</definedName>
    <definedName name="лд" localSheetId="3" hidden="1">{#N/A,#N/A,FALSE,"Вып.доходы"}</definedName>
    <definedName name="лд" localSheetId="0" hidden="1">{#N/A,#N/A,FALSE,"Вып.доходы"}</definedName>
    <definedName name="лд" localSheetId="1" hidden="1">{#N/A,#N/A,FALSE,"Вып.доходы"}</definedName>
    <definedName name="лд" hidden="1">{#N/A,#N/A,FALSE,"Вып.доходы"}</definedName>
    <definedName name="лдл" localSheetId="3" hidden="1">{#N/A,#N/A,FALSE,"Вып.доходы"}</definedName>
    <definedName name="лдл" localSheetId="0" hidden="1">{#N/A,#N/A,FALSE,"Вып.доходы"}</definedName>
    <definedName name="лдл" localSheetId="1" hidden="1">{#N/A,#N/A,FALSE,"Вып.доходы"}</definedName>
    <definedName name="лдл" hidden="1">{#N/A,#N/A,FALSE,"Вып.доходы"}</definedName>
    <definedName name="ло" localSheetId="3" hidden="1">{#N/A,#N/A,FALSE,"Вып.доходы"}</definedName>
    <definedName name="ло" localSheetId="0" hidden="1">{#N/A,#N/A,FALSE,"Вып.доходы"}</definedName>
    <definedName name="ло" localSheetId="1" hidden="1">{#N/A,#N/A,FALSE,"Вып.доходы"}</definedName>
    <definedName name="ло" hidden="1">{#N/A,#N/A,FALSE,"Вып.доходы"}</definedName>
    <definedName name="лщ" localSheetId="3" hidden="1">{#N/A,#N/A,FALSE,"Вып.доходы"}</definedName>
    <definedName name="лщ" localSheetId="0" hidden="1">{#N/A,#N/A,FALSE,"Вып.доходы"}</definedName>
    <definedName name="лщ" localSheetId="1" hidden="1">{#N/A,#N/A,FALSE,"Вып.доходы"}</definedName>
    <definedName name="лщ" hidden="1">{#N/A,#N/A,FALSE,"Вып.доходы"}</definedName>
    <definedName name="м" localSheetId="3" hidden="1">{#N/A,#N/A,FALSE,"Вып.доходы"}</definedName>
    <definedName name="м" localSheetId="0" hidden="1">{#N/A,#N/A,FALSE,"Вып.доходы"}</definedName>
    <definedName name="м" localSheetId="1" hidden="1">{#N/A,#N/A,FALSE,"Вып.доходы"}</definedName>
    <definedName name="м" hidden="1">{#N/A,#N/A,FALSE,"Вып.доходы"}</definedName>
    <definedName name="мб" localSheetId="3" hidden="1">{#N/A,#N/A,FALSE,"Вып.доходы"}</definedName>
    <definedName name="мб" localSheetId="0" hidden="1">{#N/A,#N/A,FALSE,"Вып.доходы"}</definedName>
    <definedName name="мб" localSheetId="1" hidden="1">{#N/A,#N/A,FALSE,"Вып.доходы"}</definedName>
    <definedName name="мб" hidden="1">{#N/A,#N/A,FALSE,"Вып.доходы"}</definedName>
    <definedName name="мг" localSheetId="3" hidden="1">{#N/A,#N/A,FALSE,"Вып.доходы"}</definedName>
    <definedName name="мг" localSheetId="0" hidden="1">{#N/A,#N/A,FALSE,"Вып.доходы"}</definedName>
    <definedName name="мг" localSheetId="1" hidden="1">{#N/A,#N/A,FALSE,"Вып.доходы"}</definedName>
    <definedName name="мг" hidden="1">{#N/A,#N/A,FALSE,"Вып.доходы"}</definedName>
    <definedName name="мис" localSheetId="3" hidden="1">{#N/A,#N/A,FALSE,"Вып.доходы"}</definedName>
    <definedName name="мис" localSheetId="0" hidden="1">{#N/A,#N/A,FALSE,"Вып.доходы"}</definedName>
    <definedName name="мис" localSheetId="1" hidden="1">{#N/A,#N/A,FALSE,"Вып.доходы"}</definedName>
    <definedName name="мис" hidden="1">{#N/A,#N/A,FALSE,"Вып.доходы"}</definedName>
    <definedName name="мн" localSheetId="3" hidden="1">{#N/A,#N/A,FALSE,"Вып.доходы"}</definedName>
    <definedName name="мн" localSheetId="0" hidden="1">{#N/A,#N/A,FALSE,"Вып.доходы"}</definedName>
    <definedName name="мн" localSheetId="1" hidden="1">{#N/A,#N/A,FALSE,"Вып.доходы"}</definedName>
    <definedName name="мн" hidden="1">{#N/A,#N/A,FALSE,"Вып.доходы"}</definedName>
    <definedName name="мнг" localSheetId="3" hidden="1">{#N/A,#N/A,FALSE,"Вып.доходы"}</definedName>
    <definedName name="мнг" localSheetId="0" hidden="1">{#N/A,#N/A,FALSE,"Вып.доходы"}</definedName>
    <definedName name="мнг" localSheetId="1" hidden="1">{#N/A,#N/A,FALSE,"Вып.доходы"}</definedName>
    <definedName name="мнг" hidden="1">{#N/A,#N/A,FALSE,"Вып.доходы"}</definedName>
    <definedName name="мпр" localSheetId="3" hidden="1">{#N/A,#N/A,FALSE,"Вып.доходы"}</definedName>
    <definedName name="мпр" localSheetId="0" hidden="1">{#N/A,#N/A,FALSE,"Вып.доходы"}</definedName>
    <definedName name="мпр" localSheetId="1" hidden="1">{#N/A,#N/A,FALSE,"Вып.доходы"}</definedName>
    <definedName name="мпр" hidden="1">{#N/A,#N/A,FALSE,"Вып.доходы"}</definedName>
    <definedName name="мс" localSheetId="3" hidden="1">{#N/A,#N/A,FALSE,"Вып.доходы"}</definedName>
    <definedName name="мс" localSheetId="0" hidden="1">{#N/A,#N/A,FALSE,"Вып.доходы"}</definedName>
    <definedName name="мс" localSheetId="1" hidden="1">{#N/A,#N/A,FALSE,"Вып.доходы"}</definedName>
    <definedName name="мс" hidden="1">{#N/A,#N/A,FALSE,"Вып.доходы"}</definedName>
    <definedName name="н" localSheetId="3" hidden="1">{#N/A,#N/A,FALSE,"Вып.доходы"}</definedName>
    <definedName name="н" localSheetId="0" hidden="1">{#N/A,#N/A,FALSE,"Вып.доходы"}</definedName>
    <definedName name="н" localSheetId="1" hidden="1">{#N/A,#N/A,FALSE,"Вып.доходы"}</definedName>
    <definedName name="н" hidden="1">{#N/A,#N/A,FALSE,"Вып.доходы"}</definedName>
    <definedName name="н6" localSheetId="3" hidden="1">{#N/A,#N/A,FALSE,"Вып.доходы"}</definedName>
    <definedName name="н6" localSheetId="0" hidden="1">{#N/A,#N/A,FALSE,"Вып.доходы"}</definedName>
    <definedName name="н6" localSheetId="1" hidden="1">{#N/A,#N/A,FALSE,"Вып.доходы"}</definedName>
    <definedName name="н6" hidden="1">{#N/A,#N/A,FALSE,"Вып.доходы"}</definedName>
    <definedName name="нг" localSheetId="3" hidden="1">{#N/A,#N/A,FALSE,"Вып.доходы"}</definedName>
    <definedName name="нг" localSheetId="0" hidden="1">{#N/A,#N/A,FALSE,"Вып.доходы"}</definedName>
    <definedName name="нг" localSheetId="1" hidden="1">{#N/A,#N/A,FALSE,"Вып.доходы"}</definedName>
    <definedName name="нг" hidden="1">{#N/A,#N/A,FALSE,"Вып.доходы"}</definedName>
    <definedName name="нгб" localSheetId="3" hidden="1">{#N/A,#N/A,FALSE,"Вып.доходы"}</definedName>
    <definedName name="нгб" localSheetId="0" hidden="1">{#N/A,#N/A,FALSE,"Вып.доходы"}</definedName>
    <definedName name="нгб" localSheetId="1" hidden="1">{#N/A,#N/A,FALSE,"Вып.доходы"}</definedName>
    <definedName name="нгб" hidden="1">{#N/A,#N/A,FALSE,"Вып.доходы"}</definedName>
    <definedName name="нгш" localSheetId="3" hidden="1">{#N/A,#N/A,FALSE,"Вып.доходы"}</definedName>
    <definedName name="нгш" localSheetId="0" hidden="1">{#N/A,#N/A,FALSE,"Вып.доходы"}</definedName>
    <definedName name="нгш" localSheetId="1" hidden="1">{#N/A,#N/A,FALSE,"Вып.доходы"}</definedName>
    <definedName name="нгш" hidden="1">{#N/A,#N/A,FALSE,"Вып.доходы"}</definedName>
    <definedName name="негоеано" localSheetId="3" hidden="1">{#N/A,#N/A,FALSE,"Вып.доходы"}</definedName>
    <definedName name="негоеано" localSheetId="0" hidden="1">{#N/A,#N/A,FALSE,"Вып.доходы"}</definedName>
    <definedName name="негоеано" localSheetId="1" hidden="1">{#N/A,#N/A,FALSE,"Вып.доходы"}</definedName>
    <definedName name="негоеано" hidden="1">{#N/A,#N/A,FALSE,"Вып.доходы"}</definedName>
    <definedName name="нп" localSheetId="3" hidden="1">{#N/A,#N/A,FALSE,"Вып.доходы"}</definedName>
    <definedName name="нп" localSheetId="0" hidden="1">{#N/A,#N/A,FALSE,"Вып.доходы"}</definedName>
    <definedName name="нп" localSheetId="1" hidden="1">{#N/A,#N/A,FALSE,"Вып.доходы"}</definedName>
    <definedName name="нп" hidden="1">{#N/A,#N/A,FALSE,"Вып.доходы"}</definedName>
    <definedName name="нпе" localSheetId="3" hidden="1">{#N/A,#N/A,FALSE,"Вып.доходы"}</definedName>
    <definedName name="нпе" localSheetId="0" hidden="1">{#N/A,#N/A,FALSE,"Вып.доходы"}</definedName>
    <definedName name="нпе" localSheetId="1" hidden="1">{#N/A,#N/A,FALSE,"Вып.доходы"}</definedName>
    <definedName name="нпе" hidden="1">{#N/A,#N/A,FALSE,"Вып.доходы"}</definedName>
    <definedName name="о" localSheetId="3" hidden="1">{#N/A,#N/A,FALSE,"Вып.доходы"}</definedName>
    <definedName name="о" localSheetId="0" hidden="1">{#N/A,#N/A,FALSE,"Вып.доходы"}</definedName>
    <definedName name="о" localSheetId="1" hidden="1">{#N/A,#N/A,FALSE,"Вып.доходы"}</definedName>
    <definedName name="о" hidden="1">{#N/A,#N/A,FALSE,"Вып.доходы"}</definedName>
    <definedName name="_xlnm.Print_Area" localSheetId="3">#REF!</definedName>
    <definedName name="_xlnm.Print_Area" localSheetId="0">#REF!</definedName>
    <definedName name="_xlnm.Print_Area" localSheetId="1">прил.2!$A$1:$C$40</definedName>
    <definedName name="_xlnm.Print_Area" localSheetId="4">прил.4!$A$1:$H$331</definedName>
    <definedName name="_xlnm.Print_Area" localSheetId="5">прил.5!#REF!</definedName>
    <definedName name="_xlnm.Print_Area">#REF!</definedName>
    <definedName name="оггггг" localSheetId="3" hidden="1">{#N/A,#N/A,FALSE,"Вып.доходы"}</definedName>
    <definedName name="оггггг" localSheetId="0" hidden="1">{#N/A,#N/A,FALSE,"Вып.доходы"}</definedName>
    <definedName name="оггггг" localSheetId="1" hidden="1">{#N/A,#N/A,FALSE,"Вып.доходы"}</definedName>
    <definedName name="оггггг" hidden="1">{#N/A,#N/A,FALSE,"Вып.доходы"}</definedName>
    <definedName name="огшг" localSheetId="3" hidden="1">{#N/A,#N/A,FALSE,"Вып.доходы"}</definedName>
    <definedName name="огшг" localSheetId="0" hidden="1">{#N/A,#N/A,FALSE,"Вып.доходы"}</definedName>
    <definedName name="огшг" localSheetId="1" hidden="1">{#N/A,#N/A,FALSE,"Вып.доходы"}</definedName>
    <definedName name="огшг" hidden="1">{#N/A,#N/A,FALSE,"Вып.доходы"}</definedName>
    <definedName name="ол" localSheetId="3" hidden="1">{#N/A,#N/A,FALSE,"Вып.доходы"}</definedName>
    <definedName name="ол" localSheetId="0" hidden="1">{#N/A,#N/A,FALSE,"Вып.доходы"}</definedName>
    <definedName name="ол" localSheetId="1" hidden="1">{#N/A,#N/A,FALSE,"Вып.доходы"}</definedName>
    <definedName name="ол" hidden="1">{#N/A,#N/A,FALSE,"Вып.доходы"}</definedName>
    <definedName name="олир" localSheetId="3" hidden="1">{#N/A,#N/A,FALSE,"Вып.доходы"}</definedName>
    <definedName name="олир" localSheetId="0" hidden="1">{#N/A,#N/A,FALSE,"Вып.доходы"}</definedName>
    <definedName name="олир" localSheetId="1" hidden="1">{#N/A,#N/A,FALSE,"Вып.доходы"}</definedName>
    <definedName name="олир" hidden="1">{#N/A,#N/A,FALSE,"Вып.доходы"}</definedName>
    <definedName name="олш" localSheetId="3" hidden="1">{#N/A,#N/A,FALSE,"Вып.доходы"}</definedName>
    <definedName name="олш" localSheetId="0" hidden="1">{#N/A,#N/A,FALSE,"Вып.доходы"}</definedName>
    <definedName name="олш" localSheetId="1" hidden="1">{#N/A,#N/A,FALSE,"Вып.доходы"}</definedName>
    <definedName name="олш" hidden="1">{#N/A,#N/A,FALSE,"Вып.доходы"}</definedName>
    <definedName name="ор" localSheetId="3" hidden="1">{#N/A,#N/A,FALSE,"Вып.доходы"}</definedName>
    <definedName name="ор" localSheetId="0" hidden="1">{#N/A,#N/A,FALSE,"Вып.доходы"}</definedName>
    <definedName name="ор" localSheetId="1" hidden="1">{#N/A,#N/A,FALSE,"Вып.доходы"}</definedName>
    <definedName name="ор" hidden="1">{#N/A,#N/A,FALSE,"Вып.доходы"}</definedName>
    <definedName name="орв" localSheetId="3" hidden="1">{#N/A,#N/A,FALSE,"Вып.доходы"}</definedName>
    <definedName name="орв" localSheetId="0" hidden="1">{#N/A,#N/A,FALSE,"Вып.доходы"}</definedName>
    <definedName name="орв" localSheetId="1" hidden="1">{#N/A,#N/A,FALSE,"Вып.доходы"}</definedName>
    <definedName name="орв" hidden="1">{#N/A,#N/A,FALSE,"Вып.доходы"}</definedName>
    <definedName name="орм" localSheetId="3" hidden="1">{#N/A,#N/A,FALSE,"Вып.доходы"}</definedName>
    <definedName name="орм" localSheetId="0" hidden="1">{#N/A,#N/A,FALSE,"Вып.доходы"}</definedName>
    <definedName name="орм" localSheetId="1" hidden="1">{#N/A,#N/A,FALSE,"Вып.доходы"}</definedName>
    <definedName name="орм" hidden="1">{#N/A,#N/A,FALSE,"Вып.доходы"}</definedName>
    <definedName name="ощ" localSheetId="3" hidden="1">{#N/A,#N/A,FALSE,"Вып.доходы"}</definedName>
    <definedName name="ощ" localSheetId="0" hidden="1">{#N/A,#N/A,FALSE,"Вып.доходы"}</definedName>
    <definedName name="ощ" localSheetId="1" hidden="1">{#N/A,#N/A,FALSE,"Вып.доходы"}</definedName>
    <definedName name="ощ" hidden="1">{#N/A,#N/A,FALSE,"Вып.доходы"}</definedName>
    <definedName name="п" localSheetId="3" hidden="1">{#N/A,#N/A,FALSE,"Вып.доходы"}</definedName>
    <definedName name="п" localSheetId="0" hidden="1">{#N/A,#N/A,FALSE,"Вып.доходы"}</definedName>
    <definedName name="п" localSheetId="1" hidden="1">{#N/A,#N/A,FALSE,"Вып.доходы"}</definedName>
    <definedName name="п" hidden="1">{#N/A,#N/A,FALSE,"Вып.доходы"}</definedName>
    <definedName name="па" localSheetId="3" hidden="1">{#N/A,#N/A,FALSE,"Вып.доходы"}</definedName>
    <definedName name="па" localSheetId="0" hidden="1">{#N/A,#N/A,FALSE,"Вып.доходы"}</definedName>
    <definedName name="па" localSheetId="1" hidden="1">{#N/A,#N/A,FALSE,"Вып.доходы"}</definedName>
    <definedName name="па" hidden="1">{#N/A,#N/A,FALSE,"Вып.доходы"}</definedName>
    <definedName name="пас" localSheetId="3" hidden="1">{#N/A,#N/A,FALSE,"Вып.доходы"}</definedName>
    <definedName name="пас" localSheetId="0" hidden="1">{#N/A,#N/A,FALSE,"Вып.доходы"}</definedName>
    <definedName name="пас" localSheetId="1" hidden="1">{#N/A,#N/A,FALSE,"Вып.доходы"}</definedName>
    <definedName name="пас" hidden="1">{#N/A,#N/A,FALSE,"Вып.доходы"}</definedName>
    <definedName name="пго" localSheetId="3" hidden="1">{#N/A,#N/A,FALSE,"Вып.доходы"}</definedName>
    <definedName name="пго" localSheetId="0" hidden="1">{#N/A,#N/A,FALSE,"Вып.доходы"}</definedName>
    <definedName name="пго" localSheetId="1" hidden="1">{#N/A,#N/A,FALSE,"Вып.доходы"}</definedName>
    <definedName name="пго" hidden="1">{#N/A,#N/A,FALSE,"Вып.доходы"}</definedName>
    <definedName name="пмн7" localSheetId="3" hidden="1">{#N/A,#N/A,FALSE,"Вып.доходы"}</definedName>
    <definedName name="пмн7" localSheetId="0" hidden="1">{#N/A,#N/A,FALSE,"Вып.доходы"}</definedName>
    <definedName name="пмн7" localSheetId="1" hidden="1">{#N/A,#N/A,FALSE,"Вып.доходы"}</definedName>
    <definedName name="пмн7" hidden="1">{#N/A,#N/A,FALSE,"Вып.доходы"}</definedName>
    <definedName name="пп" localSheetId="3" hidden="1">{#N/A,#N/A,FALSE,"Вып.доходы"}</definedName>
    <definedName name="пп" localSheetId="0" hidden="1">{#N/A,#N/A,FALSE,"Вып.доходы"}</definedName>
    <definedName name="пп" localSheetId="1" hidden="1">{#N/A,#N/A,FALSE,"Вып.доходы"}</definedName>
    <definedName name="пп" hidden="1">{#N/A,#N/A,FALSE,"Вып.доходы"}</definedName>
    <definedName name="пр" localSheetId="3" hidden="1">{#N/A,#N/A,FALSE,"Вып.доходы"}</definedName>
    <definedName name="пр" localSheetId="0" hidden="1">{#N/A,#N/A,FALSE,"Вып.доходы"}</definedName>
    <definedName name="пр" localSheetId="1" hidden="1">{#N/A,#N/A,FALSE,"Вып.доходы"}</definedName>
    <definedName name="пр" hidden="1">{#N/A,#N/A,FALSE,"Вып.доходы"}</definedName>
    <definedName name="прил.2" localSheetId="5">#REF!</definedName>
    <definedName name="прил.2">#REF!</definedName>
    <definedName name="прил.5">#REF!</definedName>
    <definedName name="прм" localSheetId="3" hidden="1">{#N/A,#N/A,FALSE,"Вып.доходы"}</definedName>
    <definedName name="прм" localSheetId="0" hidden="1">{#N/A,#N/A,FALSE,"Вып.доходы"}</definedName>
    <definedName name="прм" localSheetId="1" hidden="1">{#N/A,#N/A,FALSE,"Вып.доходы"}</definedName>
    <definedName name="прм" hidden="1">{#N/A,#N/A,FALSE,"Вып.доходы"}</definedName>
    <definedName name="про" localSheetId="3" hidden="1">{#N/A,#N/A,FALSE,"Вып.доходы"}</definedName>
    <definedName name="про" localSheetId="0" hidden="1">{#N/A,#N/A,FALSE,"Вып.доходы"}</definedName>
    <definedName name="про" localSheetId="1" hidden="1">{#N/A,#N/A,FALSE,"Вып.доходы"}</definedName>
    <definedName name="про" hidden="1">{#N/A,#N/A,FALSE,"Вып.доходы"}</definedName>
    <definedName name="пру" localSheetId="3" hidden="1">{#N/A,#N/A,FALSE,"Вып.доходы"}</definedName>
    <definedName name="пру" localSheetId="0" hidden="1">{#N/A,#N/A,FALSE,"Вып.доходы"}</definedName>
    <definedName name="пру" localSheetId="1" hidden="1">{#N/A,#N/A,FALSE,"Вып.доходы"}</definedName>
    <definedName name="пру" hidden="1">{#N/A,#N/A,FALSE,"Вып.доходы"}</definedName>
    <definedName name="р" localSheetId="3" hidden="1">{#N/A,#N/A,FALSE,"Вып.доходы"}</definedName>
    <definedName name="р" localSheetId="0" hidden="1">{#N/A,#N/A,FALSE,"Вып.доходы"}</definedName>
    <definedName name="р" localSheetId="1" hidden="1">{#N/A,#N/A,FALSE,"Вып.доходы"}</definedName>
    <definedName name="р" hidden="1">{#N/A,#N/A,FALSE,"Вып.доходы"}</definedName>
    <definedName name="рло" localSheetId="3" hidden="1">{#N/A,#N/A,FALSE,"Вып.доходы"}</definedName>
    <definedName name="рло" localSheetId="0" hidden="1">{#N/A,#N/A,FALSE,"Вып.доходы"}</definedName>
    <definedName name="рло" localSheetId="1" hidden="1">{#N/A,#N/A,FALSE,"Вып.доходы"}</definedName>
    <definedName name="рло" hidden="1">{#N/A,#N/A,FALSE,"Вып.доходы"}</definedName>
    <definedName name="ро" localSheetId="3" hidden="1">{#N/A,#N/A,FALSE,"Вып.доходы"}</definedName>
    <definedName name="ро" localSheetId="0" hidden="1">{#N/A,#N/A,FALSE,"Вып.доходы"}</definedName>
    <definedName name="ро" localSheetId="1" hidden="1">{#N/A,#N/A,FALSE,"Вып.доходы"}</definedName>
    <definedName name="ро" hidden="1">{#N/A,#N/A,FALSE,"Вып.доходы"}</definedName>
    <definedName name="рош" localSheetId="3" hidden="1">{#N/A,#N/A,FALSE,"Вып.доходы"}</definedName>
    <definedName name="рош" localSheetId="0" hidden="1">{#N/A,#N/A,FALSE,"Вып.доходы"}</definedName>
    <definedName name="рош" localSheetId="1" hidden="1">{#N/A,#N/A,FALSE,"Вып.доходы"}</definedName>
    <definedName name="рош" hidden="1">{#N/A,#N/A,FALSE,"Вып.доходы"}</definedName>
    <definedName name="рпве" localSheetId="3" hidden="1">{#N/A,#N/A,FALSE,"Вып.доходы"}</definedName>
    <definedName name="рпве" localSheetId="0" hidden="1">{#N/A,#N/A,FALSE,"Вып.доходы"}</definedName>
    <definedName name="рпве" localSheetId="1" hidden="1">{#N/A,#N/A,FALSE,"Вып.доходы"}</definedName>
    <definedName name="рпве" hidden="1">{#N/A,#N/A,FALSE,"Вып.доходы"}</definedName>
    <definedName name="рпм" localSheetId="3" hidden="1">{#N/A,#N/A,FALSE,"Вып.доходы"}</definedName>
    <definedName name="рпм" localSheetId="0" hidden="1">{#N/A,#N/A,FALSE,"Вып.доходы"}</definedName>
    <definedName name="рпм" localSheetId="1" hidden="1">{#N/A,#N/A,FALSE,"Вып.доходы"}</definedName>
    <definedName name="рпм" hidden="1">{#N/A,#N/A,FALSE,"Вып.доходы"}</definedName>
    <definedName name="рр" localSheetId="3" hidden="1">{#N/A,#N/A,FALSE,"Вып.доходы"}</definedName>
    <definedName name="рр" localSheetId="0" hidden="1">{#N/A,#N/A,FALSE,"Вып.доходы"}</definedName>
    <definedName name="рр" localSheetId="1" hidden="1">{#N/A,#N/A,FALSE,"Вып.доходы"}</definedName>
    <definedName name="рр" hidden="1">{#N/A,#N/A,FALSE,"Вып.доходы"}</definedName>
    <definedName name="рш85" localSheetId="3" hidden="1">{#N/A,#N/A,FALSE,"Вып.доходы"}</definedName>
    <definedName name="рш85" localSheetId="0" hidden="1">{#N/A,#N/A,FALSE,"Вып.доходы"}</definedName>
    <definedName name="рш85" localSheetId="1" hidden="1">{#N/A,#N/A,FALSE,"Вып.доходы"}</definedName>
    <definedName name="рш85" hidden="1">{#N/A,#N/A,FALSE,"Вып.доходы"}</definedName>
    <definedName name="с" localSheetId="3" hidden="1">{#N/A,#N/A,FALSE,"Вып.доходы"}</definedName>
    <definedName name="с" localSheetId="0" hidden="1">{#N/A,#N/A,FALSE,"Вып.доходы"}</definedName>
    <definedName name="с" localSheetId="1" hidden="1">{#N/A,#N/A,FALSE,"Вып.доходы"}</definedName>
    <definedName name="с" hidden="1">{#N/A,#N/A,FALSE,"Вып.доходы"}</definedName>
    <definedName name="саен" localSheetId="3" hidden="1">{#N/A,#N/A,FALSE,"Вып.доходы"}</definedName>
    <definedName name="саен" localSheetId="0" hidden="1">{#N/A,#N/A,FALSE,"Вып.доходы"}</definedName>
    <definedName name="саен" localSheetId="1" hidden="1">{#N/A,#N/A,FALSE,"Вып.доходы"}</definedName>
    <definedName name="саен" hidden="1">{#N/A,#N/A,FALSE,"Вып.доходы"}</definedName>
    <definedName name="саи" localSheetId="3" hidden="1">{#N/A,#N/A,FALSE,"Вып.доходы"}</definedName>
    <definedName name="саи" localSheetId="0" hidden="1">{#N/A,#N/A,FALSE,"Вып.доходы"}</definedName>
    <definedName name="саи" localSheetId="1" hidden="1">{#N/A,#N/A,FALSE,"Вып.доходы"}</definedName>
    <definedName name="саи" hidden="1">{#N/A,#N/A,FALSE,"Вып.доходы"}</definedName>
    <definedName name="сбе" localSheetId="3" hidden="1">{#N/A,#N/A,FALSE,"Вып.доходы"}</definedName>
    <definedName name="сбе" localSheetId="0" hidden="1">{#N/A,#N/A,FALSE,"Вып.доходы"}</definedName>
    <definedName name="сбе" localSheetId="1" hidden="1">{#N/A,#N/A,FALSE,"Вып.доходы"}</definedName>
    <definedName name="сбе" hidden="1">{#N/A,#N/A,FALSE,"Вып.доходы"}</definedName>
    <definedName name="се" localSheetId="3" hidden="1">{#N/A,#N/A,FALSE,"Вып.доходы"}</definedName>
    <definedName name="се" localSheetId="0" hidden="1">{#N/A,#N/A,FALSE,"Вып.доходы"}</definedName>
    <definedName name="се" localSheetId="1" hidden="1">{#N/A,#N/A,FALSE,"Вып.доходы"}</definedName>
    <definedName name="се" hidden="1">{#N/A,#N/A,FALSE,"Вып.доходы"}</definedName>
    <definedName name="см" localSheetId="3" hidden="1">{#N/A,#N/A,FALSE,"Вып.доходы"}</definedName>
    <definedName name="см" localSheetId="0" hidden="1">{#N/A,#N/A,FALSE,"Вып.доходы"}</definedName>
    <definedName name="см" localSheetId="1" hidden="1">{#N/A,#N/A,FALSE,"Вып.доходы"}</definedName>
    <definedName name="см" hidden="1">{#N/A,#N/A,FALSE,"Вып.доходы"}</definedName>
    <definedName name="т" localSheetId="3" hidden="1">{#N/A,#N/A,FALSE,"Вып.доходы"}</definedName>
    <definedName name="т" localSheetId="0" hidden="1">{#N/A,#N/A,FALSE,"Вып.доходы"}</definedName>
    <definedName name="т" localSheetId="1" hidden="1">{#N/A,#N/A,FALSE,"Вып.доходы"}</definedName>
    <definedName name="т" hidden="1">{#N/A,#N/A,FALSE,"Вып.доходы"}</definedName>
    <definedName name="т5" localSheetId="3" hidden="1">{#N/A,#N/A,FALSE,"Вып.доходы"}</definedName>
    <definedName name="т5" localSheetId="0" hidden="1">{#N/A,#N/A,FALSE,"Вып.доходы"}</definedName>
    <definedName name="т5" localSheetId="1" hidden="1">{#N/A,#N/A,FALSE,"Вып.доходы"}</definedName>
    <definedName name="т5" hidden="1">{#N/A,#N/A,FALSE,"Вып.доходы"}</definedName>
    <definedName name="тш" localSheetId="3" hidden="1">{#N/A,#N/A,FALSE,"Вып.доходы"}</definedName>
    <definedName name="тш" localSheetId="0" hidden="1">{#N/A,#N/A,FALSE,"Вып.доходы"}</definedName>
    <definedName name="тш" localSheetId="1" hidden="1">{#N/A,#N/A,FALSE,"Вып.доходы"}</definedName>
    <definedName name="тш" hidden="1">{#N/A,#N/A,FALSE,"Вып.доходы"}</definedName>
    <definedName name="ть" localSheetId="3" hidden="1">{#N/A,#N/A,FALSE,"Вып.доходы"}</definedName>
    <definedName name="ть" localSheetId="0" hidden="1">{#N/A,#N/A,FALSE,"Вып.доходы"}</definedName>
    <definedName name="ть" localSheetId="1" hidden="1">{#N/A,#N/A,FALSE,"Вып.доходы"}</definedName>
    <definedName name="ть" hidden="1">{#N/A,#N/A,FALSE,"Вып.доходы"}</definedName>
    <definedName name="у" localSheetId="3" hidden="1">{#N/A,#N/A,FALSE,"Вып.доходы"}</definedName>
    <definedName name="у" localSheetId="0" hidden="1">{#N/A,#N/A,FALSE,"Вып.доходы"}</definedName>
    <definedName name="у" localSheetId="1" hidden="1">{#N/A,#N/A,FALSE,"Вып.доходы"}</definedName>
    <definedName name="у" hidden="1">{#N/A,#N/A,FALSE,"Вып.доходы"}</definedName>
    <definedName name="увыв" localSheetId="3" hidden="1">{#N/A,#N/A,FALSE,"Вып.доходы"}</definedName>
    <definedName name="увыв" localSheetId="0" hidden="1">{#N/A,#N/A,FALSE,"Вып.доходы"}</definedName>
    <definedName name="увыв" localSheetId="1" hidden="1">{#N/A,#N/A,FALSE,"Вып.доходы"}</definedName>
    <definedName name="увыв" hidden="1">{#N/A,#N/A,FALSE,"Вып.доходы"}</definedName>
    <definedName name="укке" localSheetId="3" hidden="1">{#N/A,#N/A,FALSE,"Вып.доходы"}</definedName>
    <definedName name="укке" localSheetId="0" hidden="1">{#N/A,#N/A,FALSE,"Вып.доходы"}</definedName>
    <definedName name="укке" localSheetId="1" hidden="1">{#N/A,#N/A,FALSE,"Вып.доходы"}</definedName>
    <definedName name="укке" hidden="1">{#N/A,#N/A,FALSE,"Вып.доходы"}</definedName>
    <definedName name="укч" localSheetId="3" hidden="1">{#N/A,#N/A,FALSE,"Вып.доходы"}</definedName>
    <definedName name="укч" localSheetId="0" hidden="1">{#N/A,#N/A,FALSE,"Вып.доходы"}</definedName>
    <definedName name="укч" localSheetId="1" hidden="1">{#N/A,#N/A,FALSE,"Вып.доходы"}</definedName>
    <definedName name="укч" hidden="1">{#N/A,#N/A,FALSE,"Вып.доходы"}</definedName>
    <definedName name="уук" localSheetId="3" hidden="1">{#N/A,#N/A,FALSE,"Вып.доходы"}</definedName>
    <definedName name="уук" localSheetId="0" hidden="1">{#N/A,#N/A,FALSE,"Вып.доходы"}</definedName>
    <definedName name="уук" localSheetId="1" hidden="1">{#N/A,#N/A,FALSE,"Вып.доходы"}</definedName>
    <definedName name="уук" hidden="1">{#N/A,#N/A,FALSE,"Вып.доходы"}</definedName>
    <definedName name="уц" localSheetId="3" hidden="1">{#N/A,#N/A,FALSE,"Вып.доходы"}</definedName>
    <definedName name="уц" localSheetId="0" hidden="1">{#N/A,#N/A,FALSE,"Вып.доходы"}</definedName>
    <definedName name="уц" localSheetId="1" hidden="1">{#N/A,#N/A,FALSE,"Вып.доходы"}</definedName>
    <definedName name="уц" hidden="1">{#N/A,#N/A,FALSE,"Вып.доходы"}</definedName>
    <definedName name="уы" localSheetId="3" hidden="1">{#N/A,#N/A,FALSE,"Вып.доходы"}</definedName>
    <definedName name="уы" localSheetId="0" hidden="1">{#N/A,#N/A,FALSE,"Вып.доходы"}</definedName>
    <definedName name="уы" localSheetId="1" hidden="1">{#N/A,#N/A,FALSE,"Вып.доходы"}</definedName>
    <definedName name="уы" hidden="1">{#N/A,#N/A,FALSE,"Вып.доходы"}</definedName>
    <definedName name="функ" localSheetId="3" hidden="1">{#N/A,#N/A,FALSE,"Вып.доходы"}</definedName>
    <definedName name="функ" localSheetId="0" hidden="1">{#N/A,#N/A,FALSE,"Вып.доходы"}</definedName>
    <definedName name="функ" localSheetId="1" hidden="1">{#N/A,#N/A,FALSE,"Вып.доходы"}</definedName>
    <definedName name="функ" hidden="1">{#N/A,#N/A,FALSE,"Вып.доходы"}</definedName>
    <definedName name="фф" localSheetId="3" hidden="1">{#N/A,#N/A,FALSE,"Вып.доходы"}</definedName>
    <definedName name="фф" localSheetId="0" hidden="1">{#N/A,#N/A,FALSE,"Вып.доходы"}</definedName>
    <definedName name="фф" localSheetId="1" hidden="1">{#N/A,#N/A,FALSE,"Вып.доходы"}</definedName>
    <definedName name="фф" hidden="1">{#N/A,#N/A,FALSE,"Вып.доходы"}</definedName>
    <definedName name="х" localSheetId="3" hidden="1">{#N/A,#N/A,FALSE,"Вып.доходы"}</definedName>
    <definedName name="х" localSheetId="0" hidden="1">{#N/A,#N/A,FALSE,"Вып.доходы"}</definedName>
    <definedName name="х" localSheetId="1" hidden="1">{#N/A,#N/A,FALSE,"Вып.доходы"}</definedName>
    <definedName name="х" hidden="1">{#N/A,#N/A,FALSE,"Вып.доходы"}</definedName>
    <definedName name="хг" localSheetId="3" hidden="1">{#N/A,#N/A,FALSE,"Вып.доходы"}</definedName>
    <definedName name="хг" localSheetId="0" hidden="1">{#N/A,#N/A,FALSE,"Вып.доходы"}</definedName>
    <definedName name="хг" localSheetId="1" hidden="1">{#N/A,#N/A,FALSE,"Вып.доходы"}</definedName>
    <definedName name="хг" hidden="1">{#N/A,#N/A,FALSE,"Вып.доходы"}</definedName>
    <definedName name="хз" localSheetId="3" hidden="1">{#N/A,#N/A,FALSE,"Вып.доходы"}</definedName>
    <definedName name="хз" localSheetId="0" hidden="1">{#N/A,#N/A,FALSE,"Вып.доходы"}</definedName>
    <definedName name="хз" localSheetId="1" hidden="1">{#N/A,#N/A,FALSE,"Вып.доходы"}</definedName>
    <definedName name="хз" hidden="1">{#N/A,#N/A,FALSE,"Вып.доходы"}</definedName>
    <definedName name="хъ" localSheetId="3" hidden="1">{#N/A,#N/A,FALSE,"Вып.доходы"}</definedName>
    <definedName name="хъ" localSheetId="0" hidden="1">{#N/A,#N/A,FALSE,"Вып.доходы"}</definedName>
    <definedName name="хъ" localSheetId="1" hidden="1">{#N/A,#N/A,FALSE,"Вып.доходы"}</definedName>
    <definedName name="хъ" hidden="1">{#N/A,#N/A,FALSE,"Вып.доходы"}</definedName>
    <definedName name="ц" localSheetId="3" hidden="1">{#N/A,#N/A,FALSE,"Вып.доходы"}</definedName>
    <definedName name="ц" localSheetId="0" hidden="1">{#N/A,#N/A,FALSE,"Вып.доходы"}</definedName>
    <definedName name="ц" localSheetId="1" hidden="1">{#N/A,#N/A,FALSE,"Вып.доходы"}</definedName>
    <definedName name="ц" hidden="1">{#N/A,#N/A,FALSE,"Вып.доходы"}</definedName>
    <definedName name="цуеи" localSheetId="3" hidden="1">{#N/A,#N/A,FALSE,"Вып.доходы"}</definedName>
    <definedName name="цуеи" localSheetId="0" hidden="1">{#N/A,#N/A,FALSE,"Вып.доходы"}</definedName>
    <definedName name="цуеи" localSheetId="1" hidden="1">{#N/A,#N/A,FALSE,"Вып.доходы"}</definedName>
    <definedName name="цуеи" hidden="1">{#N/A,#N/A,FALSE,"Вып.доходы"}</definedName>
    <definedName name="цука" localSheetId="3" hidden="1">{#N/A,#N/A,FALSE,"Вып.доходы"}</definedName>
    <definedName name="цука" localSheetId="0" hidden="1">{#N/A,#N/A,FALSE,"Вып.доходы"}</definedName>
    <definedName name="цука" localSheetId="1" hidden="1">{#N/A,#N/A,FALSE,"Вып.доходы"}</definedName>
    <definedName name="цука" hidden="1">{#N/A,#N/A,FALSE,"Вып.доходы"}</definedName>
    <definedName name="цукц" localSheetId="3" hidden="1">{#N/A,#N/A,FALSE,"Вып.доходы"}</definedName>
    <definedName name="цукц" localSheetId="0" hidden="1">{#N/A,#N/A,FALSE,"Вып.доходы"}</definedName>
    <definedName name="цукц" localSheetId="1" hidden="1">{#N/A,#N/A,FALSE,"Вып.доходы"}</definedName>
    <definedName name="цукц" hidden="1">{#N/A,#N/A,FALSE,"Вып.доходы"}</definedName>
    <definedName name="ч" localSheetId="3" hidden="1">{#N/A,#N/A,FALSE,"Вып.доходы"}</definedName>
    <definedName name="ч" localSheetId="0" hidden="1">{#N/A,#N/A,FALSE,"Вып.доходы"}</definedName>
    <definedName name="ч" localSheetId="1" hidden="1">{#N/A,#N/A,FALSE,"Вып.доходы"}</definedName>
    <definedName name="ч" hidden="1">{#N/A,#N/A,FALSE,"Вып.доходы"}</definedName>
    <definedName name="чваь" localSheetId="3" hidden="1">{#N/A,#N/A,FALSE,"Вып.доходы"}</definedName>
    <definedName name="чваь" localSheetId="0" hidden="1">{#N/A,#N/A,FALSE,"Вып.доходы"}</definedName>
    <definedName name="чваь" localSheetId="1" hidden="1">{#N/A,#N/A,FALSE,"Вып.доходы"}</definedName>
    <definedName name="чваь" hidden="1">{#N/A,#N/A,FALSE,"Вып.доходы"}</definedName>
    <definedName name="чвб" localSheetId="3" hidden="1">{#N/A,#N/A,FALSE,"Вып.доходы"}</definedName>
    <definedName name="чвб" localSheetId="0" hidden="1">{#N/A,#N/A,FALSE,"Вып.доходы"}</definedName>
    <definedName name="чвб" localSheetId="1" hidden="1">{#N/A,#N/A,FALSE,"Вып.доходы"}</definedName>
    <definedName name="чвб" hidden="1">{#N/A,#N/A,FALSE,"Вып.доходы"}</definedName>
    <definedName name="чкет" localSheetId="3" hidden="1">{#N/A,#N/A,FALSE,"Вып.доходы"}</definedName>
    <definedName name="чкет" localSheetId="0" hidden="1">{#N/A,#N/A,FALSE,"Вып.доходы"}</definedName>
    <definedName name="чкет" localSheetId="1" hidden="1">{#N/A,#N/A,FALSE,"Вып.доходы"}</definedName>
    <definedName name="чкет" hidden="1">{#N/A,#N/A,FALSE,"Вып.доходы"}</definedName>
    <definedName name="чьь" localSheetId="3" hidden="1">{#N/A,#N/A,FALSE,"Вып.доходы"}</definedName>
    <definedName name="чьь" localSheetId="0" hidden="1">{#N/A,#N/A,FALSE,"Вып.доходы"}</definedName>
    <definedName name="чьь" localSheetId="1" hidden="1">{#N/A,#N/A,FALSE,"Вып.доходы"}</definedName>
    <definedName name="чьь" hidden="1">{#N/A,#N/A,FALSE,"Вып.доходы"}</definedName>
    <definedName name="ш" localSheetId="3" hidden="1">{#N/A,#N/A,FALSE,"Вып.доходы"}</definedName>
    <definedName name="ш" localSheetId="0" hidden="1">{#N/A,#N/A,FALSE,"Вып.доходы"}</definedName>
    <definedName name="ш" localSheetId="1" hidden="1">{#N/A,#N/A,FALSE,"Вып.доходы"}</definedName>
    <definedName name="ш" hidden="1">{#N/A,#N/A,FALSE,"Вып.доходы"}</definedName>
    <definedName name="ш.щ" localSheetId="3" hidden="1">{#N/A,#N/A,FALSE,"Вып.доходы"}</definedName>
    <definedName name="ш.щ" localSheetId="0" hidden="1">{#N/A,#N/A,FALSE,"Вып.доходы"}</definedName>
    <definedName name="ш.щ" localSheetId="1" hidden="1">{#N/A,#N/A,FALSE,"Вып.доходы"}</definedName>
    <definedName name="ш.щ" hidden="1">{#N/A,#N/A,FALSE,"Вып.доходы"}</definedName>
    <definedName name="шгш" localSheetId="3" hidden="1">{#N/A,#N/A,FALSE,"Вып.доходы"}</definedName>
    <definedName name="шгш" localSheetId="0" hidden="1">{#N/A,#N/A,FALSE,"Вып.доходы"}</definedName>
    <definedName name="шгш" localSheetId="1" hidden="1">{#N/A,#N/A,FALSE,"Вып.доходы"}</definedName>
    <definedName name="шгш" hidden="1">{#N/A,#N/A,FALSE,"Вып.доходы"}</definedName>
    <definedName name="шдш" localSheetId="3" hidden="1">{#N/A,#N/A,FALSE,"Вып.доходы"}</definedName>
    <definedName name="шдш" localSheetId="0" hidden="1">{#N/A,#N/A,FALSE,"Вып.доходы"}</definedName>
    <definedName name="шдш" localSheetId="1" hidden="1">{#N/A,#N/A,FALSE,"Вып.доходы"}</definedName>
    <definedName name="шдш" hidden="1">{#N/A,#N/A,FALSE,"Вып.доходы"}</definedName>
    <definedName name="шдщ" localSheetId="3" hidden="1">{#N/A,#N/A,FALSE,"Вып.доходы"}</definedName>
    <definedName name="шдщ" localSheetId="0" hidden="1">{#N/A,#N/A,FALSE,"Вып.доходы"}</definedName>
    <definedName name="шдщ" localSheetId="1" hidden="1">{#N/A,#N/A,FALSE,"Вып.доходы"}</definedName>
    <definedName name="шдщ" hidden="1">{#N/A,#N/A,FALSE,"Вып.доходы"}</definedName>
    <definedName name="шз" localSheetId="3" hidden="1">{#N/A,#N/A,FALSE,"Вып.доходы"}</definedName>
    <definedName name="шз" localSheetId="0" hidden="1">{#N/A,#N/A,FALSE,"Вып.доходы"}</definedName>
    <definedName name="шз" localSheetId="1" hidden="1">{#N/A,#N/A,FALSE,"Вып.доходы"}</definedName>
    <definedName name="шз" hidden="1">{#N/A,#N/A,FALSE,"Вып.доходы"}</definedName>
    <definedName name="шп" localSheetId="3" hidden="1">{#N/A,#N/A,FALSE,"Вып.доходы"}</definedName>
    <definedName name="шп" localSheetId="0" hidden="1">{#N/A,#N/A,FALSE,"Вып.доходы"}</definedName>
    <definedName name="шп" localSheetId="1" hidden="1">{#N/A,#N/A,FALSE,"Вып.доходы"}</definedName>
    <definedName name="шп" hidden="1">{#N/A,#N/A,FALSE,"Вып.доходы"}</definedName>
    <definedName name="шш" localSheetId="3" hidden="1">{#N/A,#N/A,FALSE,"Вып.доходы"}</definedName>
    <definedName name="шш" localSheetId="0" hidden="1">{#N/A,#N/A,FALSE,"Вып.доходы"}</definedName>
    <definedName name="шш" localSheetId="1" hidden="1">{#N/A,#N/A,FALSE,"Вып.доходы"}</definedName>
    <definedName name="шш" hidden="1">{#N/A,#N/A,FALSE,"Вып.доходы"}</definedName>
    <definedName name="шшг" localSheetId="3" hidden="1">{#N/A,#N/A,FALSE,"Вып.доходы"}</definedName>
    <definedName name="шшг" localSheetId="0" hidden="1">{#N/A,#N/A,FALSE,"Вып.доходы"}</definedName>
    <definedName name="шшг" localSheetId="1" hidden="1">{#N/A,#N/A,FALSE,"Вып.доходы"}</definedName>
    <definedName name="шшг" hidden="1">{#N/A,#N/A,FALSE,"Вып.доходы"}</definedName>
    <definedName name="шщ" localSheetId="3" hidden="1">{#N/A,#N/A,FALSE,"Вып.доходы"}</definedName>
    <definedName name="шщ" localSheetId="0" hidden="1">{#N/A,#N/A,FALSE,"Вып.доходы"}</definedName>
    <definedName name="шщ" localSheetId="1" hidden="1">{#N/A,#N/A,FALSE,"Вып.доходы"}</definedName>
    <definedName name="шщ" hidden="1">{#N/A,#N/A,FALSE,"Вып.доходы"}</definedName>
    <definedName name="шщдшг" localSheetId="3" hidden="1">{#N/A,#N/A,FALSE,"Вып.доходы"}</definedName>
    <definedName name="шщдшг" localSheetId="0" hidden="1">{#N/A,#N/A,FALSE,"Вып.доходы"}</definedName>
    <definedName name="шщдшг" localSheetId="1" hidden="1">{#N/A,#N/A,FALSE,"Вып.доходы"}</definedName>
    <definedName name="шщдшг" hidden="1">{#N/A,#N/A,FALSE,"Вып.доходы"}</definedName>
    <definedName name="шющ" localSheetId="3" hidden="1">{#N/A,#N/A,FALSE,"Вып.доходы"}</definedName>
    <definedName name="шющ" localSheetId="0" hidden="1">{#N/A,#N/A,FALSE,"Вып.доходы"}</definedName>
    <definedName name="шющ" localSheetId="1" hidden="1">{#N/A,#N/A,FALSE,"Вып.доходы"}</definedName>
    <definedName name="шющ" hidden="1">{#N/A,#N/A,FALSE,"Вып.доходы"}</definedName>
    <definedName name="щ" localSheetId="3" hidden="1">{#N/A,#N/A,FALSE,"Вып.доходы"}</definedName>
    <definedName name="щ" localSheetId="0" hidden="1">{#N/A,#N/A,FALSE,"Вып.доходы"}</definedName>
    <definedName name="щ" localSheetId="1" hidden="1">{#N/A,#N/A,FALSE,"Вып.доходы"}</definedName>
    <definedName name="щ" hidden="1">{#N/A,#N/A,FALSE,"Вып.доходы"}</definedName>
    <definedName name="щгш" localSheetId="3" hidden="1">{#N/A,#N/A,FALSE,"Вып.доходы"}</definedName>
    <definedName name="щгш" localSheetId="0" hidden="1">{#N/A,#N/A,FALSE,"Вып.доходы"}</definedName>
    <definedName name="щгш" localSheetId="1" hidden="1">{#N/A,#N/A,FALSE,"Вып.доходы"}</definedName>
    <definedName name="щгш" hidden="1">{#N/A,#N/A,FALSE,"Вып.доходы"}</definedName>
    <definedName name="щз" localSheetId="3" hidden="1">{#N/A,#N/A,FALSE,"Вып.доходы"}</definedName>
    <definedName name="щз" localSheetId="0" hidden="1">{#N/A,#N/A,FALSE,"Вып.доходы"}</definedName>
    <definedName name="щз" localSheetId="1" hidden="1">{#N/A,#N/A,FALSE,"Вып.доходы"}</definedName>
    <definedName name="щз" hidden="1">{#N/A,#N/A,FALSE,"Вып.доходы"}</definedName>
    <definedName name="щзжщж" localSheetId="3" hidden="1">{#N/A,#N/A,FALSE,"Вып.доходы"}</definedName>
    <definedName name="щзжщж" localSheetId="0" hidden="1">{#N/A,#N/A,FALSE,"Вып.доходы"}</definedName>
    <definedName name="щзжщж" localSheetId="1" hidden="1">{#N/A,#N/A,FALSE,"Вып.доходы"}</definedName>
    <definedName name="щзжщж" hidden="1">{#N/A,#N/A,FALSE,"Вып.доходы"}</definedName>
    <definedName name="щзщ" localSheetId="3" hidden="1">{#N/A,#N/A,FALSE,"Вып.доходы"}</definedName>
    <definedName name="щзщ" localSheetId="0" hidden="1">{#N/A,#N/A,FALSE,"Вып.доходы"}</definedName>
    <definedName name="щзщ" localSheetId="1" hidden="1">{#N/A,#N/A,FALSE,"Вып.доходы"}</definedName>
    <definedName name="щзщ" hidden="1">{#N/A,#N/A,FALSE,"Вып.доходы"}</definedName>
    <definedName name="щню.п" localSheetId="3" hidden="1">{#N/A,#N/A,FALSE,"Вып.доходы"}</definedName>
    <definedName name="щню.п" localSheetId="0" hidden="1">{#N/A,#N/A,FALSE,"Вып.доходы"}</definedName>
    <definedName name="щню.п" localSheetId="1" hidden="1">{#N/A,#N/A,FALSE,"Вып.доходы"}</definedName>
    <definedName name="щню.п" hidden="1">{#N/A,#N/A,FALSE,"Вып.доходы"}</definedName>
    <definedName name="щол" localSheetId="3" hidden="1">{#N/A,#N/A,FALSE,"Вып.доходы"}</definedName>
    <definedName name="щол" localSheetId="0" hidden="1">{#N/A,#N/A,FALSE,"Вып.доходы"}</definedName>
    <definedName name="щол" localSheetId="1" hidden="1">{#N/A,#N/A,FALSE,"Вып.доходы"}</definedName>
    <definedName name="щол" hidden="1">{#N/A,#N/A,FALSE,"Вып.доходы"}</definedName>
    <definedName name="щр" localSheetId="3" hidden="1">{#N/A,#N/A,FALSE,"Вып.доходы"}</definedName>
    <definedName name="щр" localSheetId="0" hidden="1">{#N/A,#N/A,FALSE,"Вып.доходы"}</definedName>
    <definedName name="щр" localSheetId="1" hidden="1">{#N/A,#N/A,FALSE,"Вып.доходы"}</definedName>
    <definedName name="щр" hidden="1">{#N/A,#N/A,FALSE,"Вып.доходы"}</definedName>
    <definedName name="щргш" localSheetId="3" hidden="1">{#N/A,#N/A,FALSE,"Вып.доходы"}</definedName>
    <definedName name="щргш" localSheetId="0" hidden="1">{#N/A,#N/A,FALSE,"Вып.доходы"}</definedName>
    <definedName name="щргш" localSheetId="1" hidden="1">{#N/A,#N/A,FALSE,"Вып.доходы"}</definedName>
    <definedName name="щргш" hidden="1">{#N/A,#N/A,FALSE,"Вып.доходы"}</definedName>
    <definedName name="щш" localSheetId="3" hidden="1">{#N/A,#N/A,FALSE,"Вып.доходы"}</definedName>
    <definedName name="щш" localSheetId="0" hidden="1">{#N/A,#N/A,FALSE,"Вып.доходы"}</definedName>
    <definedName name="щш" localSheetId="1" hidden="1">{#N/A,#N/A,FALSE,"Вып.доходы"}</definedName>
    <definedName name="щш" hidden="1">{#N/A,#N/A,FALSE,"Вып.доходы"}</definedName>
    <definedName name="щшшщ" localSheetId="3" hidden="1">{#N/A,#N/A,FALSE,"Вып.доходы"}</definedName>
    <definedName name="щшшщ" localSheetId="0" hidden="1">{#N/A,#N/A,FALSE,"Вып.доходы"}</definedName>
    <definedName name="щшшщ" localSheetId="1" hidden="1">{#N/A,#N/A,FALSE,"Вып.доходы"}</definedName>
    <definedName name="щшшщ" hidden="1">{#N/A,#N/A,FALSE,"Вып.доходы"}</definedName>
    <definedName name="щшщд" localSheetId="3" hidden="1">{#N/A,#N/A,FALSE,"Вып.доходы"}</definedName>
    <definedName name="щшщд" localSheetId="0" hidden="1">{#N/A,#N/A,FALSE,"Вып.доходы"}</definedName>
    <definedName name="щшщд" localSheetId="1" hidden="1">{#N/A,#N/A,FALSE,"Вып.доходы"}</definedName>
    <definedName name="щшщд" hidden="1">{#N/A,#N/A,FALSE,"Вып.доходы"}</definedName>
    <definedName name="щщ" localSheetId="3" hidden="1">{#N/A,#N/A,FALSE,"Вып.доходы"}</definedName>
    <definedName name="щщ" localSheetId="0" hidden="1">{#N/A,#N/A,FALSE,"Вып.доходы"}</definedName>
    <definedName name="щщ" localSheetId="1" hidden="1">{#N/A,#N/A,FALSE,"Вып.доходы"}</definedName>
    <definedName name="щщ" hidden="1">{#N/A,#N/A,FALSE,"Вып.доходы"}</definedName>
    <definedName name="щю" localSheetId="3" hidden="1">{#N/A,#N/A,FALSE,"Вып.доходы"}</definedName>
    <definedName name="щю" localSheetId="0" hidden="1">{#N/A,#N/A,FALSE,"Вып.доходы"}</definedName>
    <definedName name="щю" localSheetId="1" hidden="1">{#N/A,#N/A,FALSE,"Вып.доходы"}</definedName>
    <definedName name="щю" hidden="1">{#N/A,#N/A,FALSE,"Вып.доходы"}</definedName>
    <definedName name="ы" localSheetId="3" hidden="1">{#N/A,#N/A,FALSE,"Вып.доходы"}</definedName>
    <definedName name="ы" localSheetId="0" hidden="1">{#N/A,#N/A,FALSE,"Вып.доходы"}</definedName>
    <definedName name="ы" localSheetId="1" hidden="1">{#N/A,#N/A,FALSE,"Вып.доходы"}</definedName>
    <definedName name="ы" hidden="1">{#N/A,#N/A,FALSE,"Вып.доходы"}</definedName>
    <definedName name="ывям" localSheetId="3" hidden="1">{#N/A,#N/A,FALSE,"Вып.доходы"}</definedName>
    <definedName name="ывям" localSheetId="0" hidden="1">{#N/A,#N/A,FALSE,"Вып.доходы"}</definedName>
    <definedName name="ывям" localSheetId="1" hidden="1">{#N/A,#N/A,FALSE,"Вып.доходы"}</definedName>
    <definedName name="ывям" hidden="1">{#N/A,#N/A,FALSE,"Вып.доходы"}</definedName>
    <definedName name="ыоть" localSheetId="3" hidden="1">{#N/A,#N/A,FALSE,"Вып.доходы"}</definedName>
    <definedName name="ыоть" localSheetId="0" hidden="1">{#N/A,#N/A,FALSE,"Вып.доходы"}</definedName>
    <definedName name="ыоть" localSheetId="1" hidden="1">{#N/A,#N/A,FALSE,"Вып.доходы"}</definedName>
    <definedName name="ыоть" hidden="1">{#N/A,#N/A,FALSE,"Вып.доходы"}</definedName>
    <definedName name="ыцу" localSheetId="3" hidden="1">{#N/A,#N/A,FALSE,"Вып.доходы"}</definedName>
    <definedName name="ыцу" localSheetId="0" hidden="1">{#N/A,#N/A,FALSE,"Вып.доходы"}</definedName>
    <definedName name="ыцу" localSheetId="1" hidden="1">{#N/A,#N/A,FALSE,"Вып.доходы"}</definedName>
    <definedName name="ыцу" hidden="1">{#N/A,#N/A,FALSE,"Вып.доходы"}</definedName>
    <definedName name="ь" localSheetId="3" hidden="1">{#N/A,#N/A,FALSE,"Вып.доходы"}</definedName>
    <definedName name="ь" localSheetId="0" hidden="1">{#N/A,#N/A,FALSE,"Вып.доходы"}</definedName>
    <definedName name="ь" localSheetId="1" hidden="1">{#N/A,#N/A,FALSE,"Вып.доходы"}</definedName>
    <definedName name="ь" hidden="1">{#N/A,#N/A,FALSE,"Вып.доходы"}</definedName>
    <definedName name="ь6" localSheetId="3" hidden="1">{#N/A,#N/A,FALSE,"Вып.доходы"}</definedName>
    <definedName name="ь6" localSheetId="0" hidden="1">{#N/A,#N/A,FALSE,"Вып.доходы"}</definedName>
    <definedName name="ь6" localSheetId="1" hidden="1">{#N/A,#N/A,FALSE,"Вып.доходы"}</definedName>
    <definedName name="ь6" hidden="1">{#N/A,#N/A,FALSE,"Вып.доходы"}</definedName>
    <definedName name="ь767" localSheetId="3" hidden="1">{#N/A,#N/A,FALSE,"Вып.доходы"}</definedName>
    <definedName name="ь767" localSheetId="0" hidden="1">{#N/A,#N/A,FALSE,"Вып.доходы"}</definedName>
    <definedName name="ь767" localSheetId="1" hidden="1">{#N/A,#N/A,FALSE,"Вып.доходы"}</definedName>
    <definedName name="ь767" hidden="1">{#N/A,#N/A,FALSE,"Вып.доходы"}</definedName>
    <definedName name="ьб6" localSheetId="3" hidden="1">{#N/A,#N/A,FALSE,"Вып.доходы"}</definedName>
    <definedName name="ьб6" localSheetId="0" hidden="1">{#N/A,#N/A,FALSE,"Вып.доходы"}</definedName>
    <definedName name="ьб6" localSheetId="1" hidden="1">{#N/A,#N/A,FALSE,"Вып.доходы"}</definedName>
    <definedName name="ьб6" hidden="1">{#N/A,#N/A,FALSE,"Вып.доходы"}</definedName>
    <definedName name="ьтто" localSheetId="3" hidden="1">{#N/A,#N/A,FALSE,"Вып.доходы"}</definedName>
    <definedName name="ьтто" localSheetId="0" hidden="1">{#N/A,#N/A,FALSE,"Вып.доходы"}</definedName>
    <definedName name="ьтто" localSheetId="1" hidden="1">{#N/A,#N/A,FALSE,"Вып.доходы"}</definedName>
    <definedName name="ьтто" hidden="1">{#N/A,#N/A,FALSE,"Вып.доходы"}</definedName>
    <definedName name="э" localSheetId="3" hidden="1">{#N/A,#N/A,FALSE,"Вып.доходы"}</definedName>
    <definedName name="э" localSheetId="0" hidden="1">{#N/A,#N/A,FALSE,"Вып.доходы"}</definedName>
    <definedName name="э" localSheetId="1" hidden="1">{#N/A,#N/A,FALSE,"Вып.доходы"}</definedName>
    <definedName name="э" hidden="1">{#N/A,#N/A,FALSE,"Вып.доходы"}</definedName>
    <definedName name="ээждь" localSheetId="3" hidden="1">{#N/A,#N/A,FALSE,"Вып.доходы"}</definedName>
    <definedName name="ээждь" localSheetId="0" hidden="1">{#N/A,#N/A,FALSE,"Вып.доходы"}</definedName>
    <definedName name="ээждь" localSheetId="1" hidden="1">{#N/A,#N/A,FALSE,"Вып.доходы"}</definedName>
    <definedName name="ээждь" hidden="1">{#N/A,#N/A,FALSE,"Вып.доходы"}</definedName>
    <definedName name="ю" localSheetId="3" hidden="1">{#N/A,#N/A,FALSE,"Вып.доходы"}</definedName>
    <definedName name="ю" localSheetId="0" hidden="1">{#N/A,#N/A,FALSE,"Вып.доходы"}</definedName>
    <definedName name="ю" localSheetId="1" hidden="1">{#N/A,#N/A,FALSE,"Вып.доходы"}</definedName>
    <definedName name="ю" hidden="1">{#N/A,#N/A,FALSE,"Вып.доходы"}</definedName>
    <definedName name="юдл" localSheetId="3" hidden="1">{#N/A,#N/A,FALSE,"Вып.доходы"}</definedName>
    <definedName name="юдл" localSheetId="0" hidden="1">{#N/A,#N/A,FALSE,"Вып.доходы"}</definedName>
    <definedName name="юдл" localSheetId="1" hidden="1">{#N/A,#N/A,FALSE,"Вып.доходы"}</definedName>
    <definedName name="юдл" hidden="1">{#N/A,#N/A,FALSE,"Вып.доходы"}</definedName>
    <definedName name="юж" localSheetId="3" hidden="1">{#N/A,#N/A,FALSE,"Вып.доходы"}</definedName>
    <definedName name="юж" localSheetId="0" hidden="1">{#N/A,#N/A,FALSE,"Вып.доходы"}</definedName>
    <definedName name="юж" localSheetId="1" hidden="1">{#N/A,#N/A,FALSE,"Вып.доходы"}</definedName>
    <definedName name="юж" hidden="1">{#N/A,#N/A,FALSE,"Вып.доходы"}</definedName>
    <definedName name="юнг" localSheetId="3" hidden="1">{#N/A,#N/A,FALSE,"Вып.доходы"}</definedName>
    <definedName name="юнг" localSheetId="0" hidden="1">{#N/A,#N/A,FALSE,"Вып.доходы"}</definedName>
    <definedName name="юнг" localSheetId="1" hidden="1">{#N/A,#N/A,FALSE,"Вып.доходы"}</definedName>
    <definedName name="юнг" hidden="1">{#N/A,#N/A,FALSE,"Вып.доходы"}</definedName>
    <definedName name="юю" localSheetId="3" hidden="1">{#N/A,#N/A,FALSE,"Вып.доходы"}</definedName>
    <definedName name="юю" localSheetId="0" hidden="1">{#N/A,#N/A,FALSE,"Вып.доходы"}</definedName>
    <definedName name="юю" localSheetId="1" hidden="1">{#N/A,#N/A,FALSE,"Вып.доходы"}</definedName>
    <definedName name="юю" hidden="1">{#N/A,#N/A,FALSE,"Вып.доходы"}</definedName>
    <definedName name="ял" localSheetId="3" hidden="1">{#N/A,#N/A,FALSE,"Вып.доходы"}</definedName>
    <definedName name="ял" localSheetId="0" hidden="1">{#N/A,#N/A,FALSE,"Вып.доходы"}</definedName>
    <definedName name="ял" localSheetId="1" hidden="1">{#N/A,#N/A,FALSE,"Вып.доходы"}</definedName>
    <definedName name="ял" hidden="1">{#N/A,#N/A,FALSE,"Вып.доходы"}</definedName>
    <definedName name="яыт" localSheetId="3" hidden="1">{#N/A,#N/A,FALSE,"Вып.доходы"}</definedName>
    <definedName name="яыт" localSheetId="0" hidden="1">{#N/A,#N/A,FALSE,"Вып.доходы"}</definedName>
    <definedName name="яыт" localSheetId="1" hidden="1">{#N/A,#N/A,FALSE,"Вып.доходы"}</definedName>
    <definedName name="яыт" hidden="1">{#N/A,#N/A,FALSE,"Вып.доходы"}</definedName>
  </definedNames>
  <calcPr calcId="125725"/>
</workbook>
</file>

<file path=xl/calcChain.xml><?xml version="1.0" encoding="utf-8"?>
<calcChain xmlns="http://schemas.openxmlformats.org/spreadsheetml/2006/main">
  <c r="G14" i="20"/>
  <c r="H331" i="21"/>
  <c r="H314"/>
  <c r="H124"/>
  <c r="H143"/>
  <c r="H48" l="1"/>
  <c r="C36" i="23"/>
  <c r="H49" i="21"/>
  <c r="H35"/>
  <c r="H29"/>
  <c r="H100"/>
  <c r="H17" i="25"/>
  <c r="H68" i="21"/>
  <c r="H41"/>
  <c r="H99"/>
  <c r="G102" i="20"/>
  <c r="H279" i="21"/>
  <c r="H91"/>
  <c r="H89"/>
  <c r="G18" i="24"/>
  <c r="G19"/>
  <c r="G20"/>
  <c r="C32" i="23"/>
  <c r="C48" i="22"/>
  <c r="C54"/>
  <c r="H26" i="25"/>
  <c r="H18"/>
  <c r="H16" s="1"/>
  <c r="H15" s="1"/>
  <c r="H33" s="1"/>
  <c r="H31"/>
  <c r="H29" s="1"/>
  <c r="H24"/>
  <c r="H22"/>
  <c r="H21" s="1"/>
  <c r="G17" i="24"/>
  <c r="C38" i="23"/>
  <c r="C37"/>
  <c r="C35"/>
  <c r="C34" s="1"/>
  <c r="C33" s="1"/>
  <c r="C31"/>
  <c r="C30" s="1"/>
  <c r="C29" s="1"/>
  <c r="C26"/>
  <c r="C24"/>
  <c r="C23"/>
  <c r="C21"/>
  <c r="C19"/>
  <c r="C18" s="1"/>
  <c r="C58" i="22"/>
  <c r="C56"/>
  <c r="C55"/>
  <c r="C52" s="1"/>
  <c r="C51"/>
  <c r="C49"/>
  <c r="C46"/>
  <c r="C44"/>
  <c r="C40"/>
  <c r="C38"/>
  <c r="C36"/>
  <c r="C34"/>
  <c r="C32"/>
  <c r="C30"/>
  <c r="C28"/>
  <c r="C25"/>
  <c r="C19"/>
  <c r="C18"/>
  <c r="C17"/>
  <c r="C15"/>
  <c r="C14" s="1"/>
  <c r="H304" i="21"/>
  <c r="H81"/>
  <c r="H123"/>
  <c r="G130" i="20" s="1"/>
  <c r="G129" s="1"/>
  <c r="G94"/>
  <c r="G93" s="1"/>
  <c r="H80" i="21"/>
  <c r="H77" s="1"/>
  <c r="H76" s="1"/>
  <c r="H22"/>
  <c r="H21" s="1"/>
  <c r="H20" s="1"/>
  <c r="H28"/>
  <c r="H25" s="1"/>
  <c r="H24" s="1"/>
  <c r="H34"/>
  <c r="H31" s="1"/>
  <c r="H40"/>
  <c r="H39" s="1"/>
  <c r="H47"/>
  <c r="H46"/>
  <c r="H52"/>
  <c r="H54"/>
  <c r="H56"/>
  <c r="H60"/>
  <c r="H59" s="1"/>
  <c r="G60" i="20" s="1"/>
  <c r="H67" i="21"/>
  <c r="H64" s="1"/>
  <c r="H73"/>
  <c r="H72" s="1"/>
  <c r="G73" i="20" s="1"/>
  <c r="H75" i="21"/>
  <c r="G78" i="20" s="1"/>
  <c r="H88" i="21"/>
  <c r="H87"/>
  <c r="H90"/>
  <c r="H92"/>
  <c r="H98"/>
  <c r="H102"/>
  <c r="H101" s="1"/>
  <c r="H104"/>
  <c r="H106"/>
  <c r="H110"/>
  <c r="H109" s="1"/>
  <c r="H108" s="1"/>
  <c r="G106" i="20" s="1"/>
  <c r="H111" i="21"/>
  <c r="H116"/>
  <c r="H115" s="1"/>
  <c r="G113" i="20" s="1"/>
  <c r="H117" i="21"/>
  <c r="H126"/>
  <c r="H130"/>
  <c r="H129" s="1"/>
  <c r="H134"/>
  <c r="H133" s="1"/>
  <c r="H135"/>
  <c r="H139"/>
  <c r="H138" s="1"/>
  <c r="H137" s="1"/>
  <c r="H142"/>
  <c r="H147"/>
  <c r="H150"/>
  <c r="H153"/>
  <c r="H156"/>
  <c r="H159"/>
  <c r="H162"/>
  <c r="H165"/>
  <c r="H166"/>
  <c r="H171"/>
  <c r="H172"/>
  <c r="H174"/>
  <c r="H175"/>
  <c r="H177"/>
  <c r="H178"/>
  <c r="H180"/>
  <c r="H181"/>
  <c r="H183"/>
  <c r="H184"/>
  <c r="H186"/>
  <c r="H188"/>
  <c r="H189"/>
  <c r="H191"/>
  <c r="H192"/>
  <c r="H194"/>
  <c r="G159" i="20" s="1"/>
  <c r="G158" s="1"/>
  <c r="H195" i="21"/>
  <c r="H197"/>
  <c r="H198"/>
  <c r="H202"/>
  <c r="H201" s="1"/>
  <c r="H205"/>
  <c r="H204" s="1"/>
  <c r="H209"/>
  <c r="H212"/>
  <c r="H215"/>
  <c r="H218"/>
  <c r="H221"/>
  <c r="H225"/>
  <c r="H226"/>
  <c r="H228"/>
  <c r="H230"/>
  <c r="H232"/>
  <c r="H237"/>
  <c r="H236" s="1"/>
  <c r="H241"/>
  <c r="H240" s="1"/>
  <c r="H242"/>
  <c r="H246"/>
  <c r="H245" s="1"/>
  <c r="H247"/>
  <c r="H249"/>
  <c r="H250"/>
  <c r="H251"/>
  <c r="H254"/>
  <c r="H253" s="1"/>
  <c r="H255"/>
  <c r="H256"/>
  <c r="H262"/>
  <c r="H261" s="1"/>
  <c r="H260" s="1"/>
  <c r="H259" s="1"/>
  <c r="G179" i="20" s="1"/>
  <c r="G178" s="1"/>
  <c r="G177" s="1"/>
  <c r="H265" i="21"/>
  <c r="H264" s="1"/>
  <c r="H268"/>
  <c r="H267" s="1"/>
  <c r="H271"/>
  <c r="H270" s="1"/>
  <c r="H272"/>
  <c r="H275"/>
  <c r="H278"/>
  <c r="H277" s="1"/>
  <c r="H281"/>
  <c r="H280" s="1"/>
  <c r="H287"/>
  <c r="H286" s="1"/>
  <c r="H283" s="1"/>
  <c r="G198" i="20" s="1"/>
  <c r="H292" i="21"/>
  <c r="H291" s="1"/>
  <c r="H293"/>
  <c r="H298"/>
  <c r="H297" s="1"/>
  <c r="H306"/>
  <c r="H303" s="1"/>
  <c r="G218" i="20" s="1"/>
  <c r="G217" s="1"/>
  <c r="G216" s="1"/>
  <c r="G215" s="1"/>
  <c r="G214" s="1"/>
  <c r="H313" i="21"/>
  <c r="H310" s="1"/>
  <c r="H309" s="1"/>
  <c r="H317"/>
  <c r="H321"/>
  <c r="H320" s="1"/>
  <c r="H326"/>
  <c r="H325" s="1"/>
  <c r="H330"/>
  <c r="H329" s="1"/>
  <c r="G255" i="20" s="1"/>
  <c r="G23"/>
  <c r="G22" s="1"/>
  <c r="G21" s="1"/>
  <c r="G38"/>
  <c r="G44"/>
  <c r="G43" s="1"/>
  <c r="G40" s="1"/>
  <c r="G39" s="1"/>
  <c r="G50"/>
  <c r="G51"/>
  <c r="G52"/>
  <c r="G53"/>
  <c r="G55"/>
  <c r="G54" s="1"/>
  <c r="G57"/>
  <c r="G56" s="1"/>
  <c r="G61"/>
  <c r="G59" s="1"/>
  <c r="G58" s="1"/>
  <c r="G68"/>
  <c r="G69"/>
  <c r="G70"/>
  <c r="G74"/>
  <c r="G77"/>
  <c r="G84"/>
  <c r="G83" s="1"/>
  <c r="G80" s="1"/>
  <c r="G79" s="1"/>
  <c r="G92"/>
  <c r="G91" s="1"/>
  <c r="G90" s="1"/>
  <c r="G96"/>
  <c r="G95" s="1"/>
  <c r="G104"/>
  <c r="F106"/>
  <c r="G108"/>
  <c r="G107" s="1"/>
  <c r="G110"/>
  <c r="G109" s="1"/>
  <c r="F114"/>
  <c r="G114"/>
  <c r="F115"/>
  <c r="G115"/>
  <c r="G118"/>
  <c r="G119"/>
  <c r="G121"/>
  <c r="G122"/>
  <c r="G131"/>
  <c r="G135"/>
  <c r="G134" s="1"/>
  <c r="G138"/>
  <c r="G137" s="1"/>
  <c r="G141"/>
  <c r="G140" s="1"/>
  <c r="G144"/>
  <c r="G143" s="1"/>
  <c r="G147"/>
  <c r="G146" s="1"/>
  <c r="G150"/>
  <c r="G149" s="1"/>
  <c r="G153"/>
  <c r="G152" s="1"/>
  <c r="F155"/>
  <c r="G161"/>
  <c r="G160" s="1"/>
  <c r="G165"/>
  <c r="G164" s="1"/>
  <c r="G169"/>
  <c r="G168" s="1"/>
  <c r="G167" s="1"/>
  <c r="G174"/>
  <c r="G173" s="1"/>
  <c r="G172" s="1"/>
  <c r="G171" s="1"/>
  <c r="G175"/>
  <c r="G182"/>
  <c r="G180" s="1"/>
  <c r="G185"/>
  <c r="G184" s="1"/>
  <c r="G183" s="1"/>
  <c r="G188"/>
  <c r="G187" s="1"/>
  <c r="G186" s="1"/>
  <c r="G190"/>
  <c r="G194"/>
  <c r="G193" s="1"/>
  <c r="G196"/>
  <c r="G202"/>
  <c r="G208"/>
  <c r="F209"/>
  <c r="G213"/>
  <c r="F216"/>
  <c r="F217"/>
  <c r="F218"/>
  <c r="G220"/>
  <c r="G219" s="1"/>
  <c r="G222"/>
  <c r="G221" s="1"/>
  <c r="G229"/>
  <c r="G225" s="1"/>
  <c r="G234"/>
  <c r="G233" s="1"/>
  <c r="G232" s="1"/>
  <c r="G238"/>
  <c r="G237" s="1"/>
  <c r="G236" s="1"/>
  <c r="G243"/>
  <c r="G242" s="1"/>
  <c r="G241" s="1"/>
  <c r="G240" s="1"/>
  <c r="G245"/>
  <c r="F249"/>
  <c r="G251"/>
  <c r="F254"/>
  <c r="G256"/>
  <c r="H311" i="21" l="1"/>
  <c r="G227" i="20" s="1"/>
  <c r="H144" i="21"/>
  <c r="G157" i="20" s="1"/>
  <c r="C28" i="23"/>
  <c r="C17" s="1"/>
  <c r="C43" i="22"/>
  <c r="C42" s="1"/>
  <c r="G21" i="24"/>
  <c r="C60" i="22"/>
  <c r="G224" i="20"/>
  <c r="G49"/>
  <c r="H296" i="21"/>
  <c r="G211" i="20" s="1"/>
  <c r="G212"/>
  <c r="H276" i="21"/>
  <c r="G191" i="20" s="1"/>
  <c r="G192"/>
  <c r="H38" i="21"/>
  <c r="G41" i="20" s="1"/>
  <c r="G42"/>
  <c r="H244" i="21"/>
  <c r="H224"/>
  <c r="H146"/>
  <c r="H145" s="1"/>
  <c r="H43"/>
  <c r="H37"/>
  <c r="H36" s="1"/>
  <c r="H71"/>
  <c r="H302"/>
  <c r="H301" s="1"/>
  <c r="H300" s="1"/>
  <c r="H299" s="1"/>
  <c r="G231" i="20"/>
  <c r="G117"/>
  <c r="G32"/>
  <c r="G31" s="1"/>
  <c r="G28" s="1"/>
  <c r="G27" s="1"/>
  <c r="G20"/>
  <c r="G19" s="1"/>
  <c r="G16" s="1"/>
  <c r="G15" s="1"/>
  <c r="H312" i="21"/>
  <c r="G228" i="20" s="1"/>
  <c r="H235" i="21"/>
  <c r="H234" s="1"/>
  <c r="H208"/>
  <c r="H170"/>
  <c r="H97"/>
  <c r="H96" s="1"/>
  <c r="G72" i="20"/>
  <c r="H290" i="21"/>
  <c r="G206" i="20"/>
  <c r="H122" i="21"/>
  <c r="G155" i="20"/>
  <c r="G126" s="1"/>
  <c r="G125" s="1"/>
  <c r="H84" i="21"/>
  <c r="H83" s="1"/>
  <c r="H86"/>
  <c r="G37" i="20"/>
  <c r="H30" i="21"/>
  <c r="G33" i="20" s="1"/>
  <c r="G34"/>
  <c r="G18"/>
  <c r="H19" i="21"/>
  <c r="H18" s="1"/>
  <c r="H323"/>
  <c r="H324"/>
  <c r="G254" i="20" s="1"/>
  <c r="G65"/>
  <c r="H63" i="21"/>
  <c r="G163" i="20"/>
  <c r="H200" i="21"/>
  <c r="H120"/>
  <c r="H119" s="1"/>
  <c r="G133" i="20"/>
  <c r="H319" i="21"/>
  <c r="H263"/>
  <c r="H295"/>
  <c r="G210" i="20" s="1"/>
  <c r="H114" i="21"/>
  <c r="H58"/>
  <c r="H57" s="1"/>
  <c r="H45" s="1"/>
  <c r="H32"/>
  <c r="G35" i="20" s="1"/>
  <c r="G181"/>
  <c r="G250"/>
  <c r="G207"/>
  <c r="G201"/>
  <c r="G195"/>
  <c r="G156"/>
  <c r="G103"/>
  <c r="G101" s="1"/>
  <c r="H285" i="21"/>
  <c r="H79"/>
  <c r="H66"/>
  <c r="H33"/>
  <c r="G36" i="20" s="1"/>
  <c r="H27" i="21"/>
  <c r="G100" i="20" l="1"/>
  <c r="G82"/>
  <c r="H78" i="21"/>
  <c r="G81" i="20" s="1"/>
  <c r="H44" i="21"/>
  <c r="G47" i="20" s="1"/>
  <c r="G46" s="1"/>
  <c r="G45" s="1"/>
  <c r="G48"/>
  <c r="H322" i="21"/>
  <c r="G252" i="20" s="1"/>
  <c r="G253"/>
  <c r="G89"/>
  <c r="H85" i="21"/>
  <c r="G88" i="20" s="1"/>
  <c r="G87" s="1"/>
  <c r="G86" s="1"/>
  <c r="H26" i="21"/>
  <c r="G29" i="20" s="1"/>
  <c r="G30"/>
  <c r="G67"/>
  <c r="H65" i="21"/>
  <c r="G66" i="20" s="1"/>
  <c r="H284" i="21"/>
  <c r="G199" i="20" s="1"/>
  <c r="G200"/>
  <c r="H113" i="21"/>
  <c r="G111" i="20" s="1"/>
  <c r="G112"/>
  <c r="H316" i="21"/>
  <c r="G249" i="20"/>
  <c r="H62" i="21"/>
  <c r="H70"/>
  <c r="G71" i="20" s="1"/>
  <c r="G64"/>
  <c r="G63" s="1"/>
  <c r="H17" i="21"/>
  <c r="G17" i="20"/>
  <c r="H95" i="21"/>
  <c r="G99" i="20"/>
  <c r="G98" s="1"/>
  <c r="H121" i="21"/>
  <c r="G127" i="20" s="1"/>
  <c r="G128"/>
  <c r="H289" i="21"/>
  <c r="G205" i="20"/>
  <c r="H42" i="21"/>
  <c r="H315" l="1"/>
  <c r="H308" s="1"/>
  <c r="G248" i="20"/>
  <c r="G247" s="1"/>
  <c r="G223" s="1"/>
  <c r="G189" s="1"/>
  <c r="H288" i="21"/>
  <c r="G204" i="20"/>
  <c r="H94" i="21"/>
  <c r="H16"/>
  <c r="G97" i="20" l="1"/>
  <c r="G85" s="1"/>
  <c r="H82" i="21"/>
  <c r="G203" i="20"/>
  <c r="H282" i="21"/>
  <c r="G197" i="20" l="1"/>
  <c r="G116" s="1"/>
  <c r="G257" s="1"/>
  <c r="H118" i="21"/>
  <c r="H15" s="1"/>
</calcChain>
</file>

<file path=xl/sharedStrings.xml><?xml version="1.0" encoding="utf-8"?>
<sst xmlns="http://schemas.openxmlformats.org/spreadsheetml/2006/main" count="2703" uniqueCount="568">
  <si>
    <t>0103</t>
  </si>
  <si>
    <t>0501</t>
  </si>
  <si>
    <t>Жилищно-коммунальное хозяйство</t>
  </si>
  <si>
    <t>Целевая статья</t>
  </si>
  <si>
    <t>Вид расходов</t>
  </si>
  <si>
    <t>500</t>
  </si>
  <si>
    <t>0503</t>
  </si>
  <si>
    <t>Коды</t>
  </si>
  <si>
    <t>3</t>
  </si>
  <si>
    <t>4</t>
  </si>
  <si>
    <t>5</t>
  </si>
  <si>
    <t>01</t>
  </si>
  <si>
    <t>Глава муниципального образования</t>
  </si>
  <si>
    <t>Выполнение функций органами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</si>
  <si>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</si>
  <si>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Резервные фонды</t>
  </si>
  <si>
    <t>Выполнение функций органами местного самоуправления - всего, в том числе:</t>
  </si>
  <si>
    <t>05</t>
  </si>
  <si>
    <t>Жилищное хозяйство</t>
  </si>
  <si>
    <t>3500200</t>
  </si>
  <si>
    <t>02</t>
  </si>
  <si>
    <t>Другие общегосударственные вопросы</t>
  </si>
  <si>
    <t>Национальная оборона</t>
  </si>
  <si>
    <t>Социальная политика</t>
  </si>
  <si>
    <t>10</t>
  </si>
  <si>
    <t>Культура</t>
  </si>
  <si>
    <t>08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</si>
  <si>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</si>
  <si>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</si>
  <si>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</si>
  <si>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0113</t>
  </si>
  <si>
    <t>931</t>
  </si>
  <si>
    <t>Уличное освещение</t>
  </si>
  <si>
    <t>Национальная безопасность и правоохранительная деятельность</t>
  </si>
  <si>
    <t>Национальная экономика</t>
  </si>
  <si>
    <t>04</t>
  </si>
  <si>
    <t>0412</t>
  </si>
  <si>
    <t>Выполнение функций бюджетными учреждениями по выполнению муниципального задания</t>
  </si>
  <si>
    <t>0304</t>
  </si>
  <si>
    <t>0505</t>
  </si>
  <si>
    <t>5224300</t>
  </si>
  <si>
    <t>100</t>
  </si>
  <si>
    <t>200</t>
  </si>
  <si>
    <t>800</t>
  </si>
  <si>
    <t>Приложение № 5</t>
  </si>
  <si>
    <t>(тыс.руб.)</t>
  </si>
  <si>
    <t xml:space="preserve">№ </t>
  </si>
  <si>
    <t>Раздел</t>
  </si>
  <si>
    <t>Подраздел</t>
  </si>
  <si>
    <t>Наименование показателя</t>
  </si>
  <si>
    <t>Годовой объем ассигнований</t>
  </si>
  <si>
    <t>1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</si>
  <si>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</si>
  <si>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</si>
  <si>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99 0 0000</t>
  </si>
  <si>
    <t>Непрограммные расходы.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</si>
  <si>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</si>
  <si>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Непрограммные расходы</t>
  </si>
  <si>
    <t>99 0 1001</t>
  </si>
  <si>
    <t xml:space="preserve">Обеспечение деятельности органов местного самоуправления, за исключением обособленных расходов, которым присваиваются уникальные коды </t>
  </si>
  <si>
    <t>Закупка товаров, работ и услуг для государственных (муниципальных) нужд</t>
  </si>
  <si>
    <t>Иные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</si>
  <si>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</si>
  <si>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11</t>
  </si>
  <si>
    <t>Резервный фонд местной администрации</t>
  </si>
  <si>
    <t>13</t>
  </si>
  <si>
    <t xml:space="preserve">Непрограммные расходы. </t>
  </si>
  <si>
    <t xml:space="preserve">Учреждения по обеспечению хозяйственного обслуживания. Расходы, за исключением обособленных расходов, которым присваиваются уникальные коды </t>
  </si>
  <si>
    <t>Содержание муниципального имущества</t>
  </si>
  <si>
    <t>Выполнение государственных полномочий Камчатского края по созданию административных комиссий в целях привлечения к административной ответственности, предусмотренной законом Камчатского края</t>
  </si>
  <si>
    <t>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</si>
  <si>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</si>
  <si>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Дорожное хозяйство (дорожные фонды)</t>
  </si>
  <si>
    <t>02 0 0000</t>
  </si>
  <si>
    <t>02 1 0000</t>
  </si>
  <si>
    <t>02 1 0999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</si>
  <si>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t>
  </si>
  <si>
    <t>99 0 1006</t>
  </si>
  <si>
    <t>Текущий ремонт муниципального жилищного фонда</t>
  </si>
  <si>
    <t>01 0 0000</t>
  </si>
  <si>
    <t>Муниципальная программа "Переселение граждан из аварийных жилых домов и не пригодных для проживания жилых помещений в п. Оссора в 2012-2016 годах"</t>
  </si>
  <si>
    <t>01 1 0000</t>
  </si>
  <si>
    <t>Подпрограмма "Обеспечение реализации мероприятий программы"</t>
  </si>
  <si>
    <t>01 1 0999</t>
  </si>
  <si>
    <t>99 0 1007</t>
  </si>
  <si>
    <t>99 0 1008</t>
  </si>
  <si>
    <t>Благоустройство прочее</t>
  </si>
  <si>
    <t>02 2 0000</t>
  </si>
  <si>
    <t>Подпрограмма "Ландшафтная организация  территорий, в том числе  озеленение территории муниципального образования"</t>
  </si>
  <si>
    <t>02 2 0999</t>
  </si>
  <si>
    <t>02 3 0000</t>
  </si>
  <si>
    <t>Подпрограмма "Устройство, пректирование, восстановление детских и других придомовых площадок"</t>
  </si>
  <si>
    <t>02 3 0999</t>
  </si>
  <si>
    <t>02 4 0000</t>
  </si>
  <si>
    <t>Подпрограмма "Ремонт и реконструкция уличных сетей наружного освещения"</t>
  </si>
  <si>
    <t>02 4 0999</t>
  </si>
  <si>
    <t>02 5 0000</t>
  </si>
  <si>
    <t>Подпрограмма "Обустройство мест массового отдыха населения, мест традиционного захоронения  а также ремонт, реконструкция,  устройство ограждений объектов социальной сферы, парков, скверов, мест традиционного захоронения"</t>
  </si>
  <si>
    <t>02 5 0999</t>
  </si>
  <si>
    <t>02 6 0000</t>
  </si>
  <si>
    <t>Подпрограмма "Ремонт и реконструкция элементов  архитектуры ландшафа"</t>
  </si>
  <si>
    <t>02 6 0999</t>
  </si>
  <si>
    <t>02 7 0000</t>
  </si>
  <si>
    <t>Подпрограмма "Устройство площадок под мусорные контейнеры"</t>
  </si>
  <si>
    <t>02 7 0999</t>
  </si>
  <si>
    <t>02 8 0000</t>
  </si>
  <si>
    <t>Подпрограмма "Организация и содержание мест захоронения"</t>
  </si>
  <si>
    <t>02 8 0999</t>
  </si>
  <si>
    <t>02 10 0000</t>
  </si>
  <si>
    <t>Подпрограмма "Санитарная очистка территории поселения"</t>
  </si>
  <si>
    <t>02 10 0999</t>
  </si>
  <si>
    <t>Другие вопросы в области жилищно-коммунального хозяйства</t>
  </si>
  <si>
    <t>99 0 1009</t>
  </si>
  <si>
    <t xml:space="preserve">Возмещение недополученных доходов организации в связи с установлением цен на бытовые услуги, реализуемые населению, в величине, не обеспечивающей возмещение издержек </t>
  </si>
  <si>
    <t>03 0 0000</t>
  </si>
  <si>
    <t>Муниципальная программа "Модернизация жилищно-коммунального комплекса и инженерной инфраструктуры муниципального образования городского поселения "п. Оссора на 2013-2015 годы"</t>
  </si>
  <si>
    <t>03 1 0000</t>
  </si>
  <si>
    <t>03 1 0999</t>
  </si>
  <si>
    <t>06</t>
  </si>
  <si>
    <t>Охрана окружающей среды</t>
  </si>
  <si>
    <t>Охрана объектов растительного и животного мира и среды их обитания</t>
  </si>
  <si>
    <t>04 0 0000</t>
  </si>
  <si>
    <t>Муниципальная программа "Обращение с твердыми бытовыми и промышленными отходами в МО ГП "п. Оссора" на 2013-2015 годы"</t>
  </si>
  <si>
    <t>04 1 0000</t>
  </si>
  <si>
    <t>Подпрограмма "Ликвидация несанкционированных территорий временного размещения ТБО металлолома и мусора на территории МО ГП "п.Оссора""</t>
  </si>
  <si>
    <t>04 1 0999</t>
  </si>
  <si>
    <t>Культура, кинематография</t>
  </si>
  <si>
    <t>99 0 1010</t>
  </si>
  <si>
    <t>Расходы на обеспечение деятельности (оказание услуг) учреждений, в том числе на предоставление муниципальным бюджетным и автономным учреждениям субсидий</t>
  </si>
  <si>
    <t>7</t>
  </si>
  <si>
    <t>Пенсионное обеспечение</t>
  </si>
  <si>
    <t>99 0 1011</t>
  </si>
  <si>
    <t>Доплаты к пенсиям муниципальных служащих</t>
  </si>
  <si>
    <t>300</t>
  </si>
  <si>
    <t>Социальное обеспечение и иные выплаты населению</t>
  </si>
  <si>
    <t>Другие вопросы в области социальной политики</t>
  </si>
  <si>
    <t>99 0 1012</t>
  </si>
  <si>
    <t>Захоронение безродных граждан</t>
  </si>
  <si>
    <t>8</t>
  </si>
  <si>
    <t>Физическая культура и спорт</t>
  </si>
  <si>
    <t>Другие вопросы в области физической культуры и спорта</t>
  </si>
  <si>
    <t>99 0 1013</t>
  </si>
  <si>
    <t>Спортивные мероприятия</t>
  </si>
  <si>
    <t>ИТОГО РАСХОДОВ</t>
  </si>
  <si>
    <t>Приложение № 6</t>
  </si>
  <si>
    <t>№ п/п</t>
  </si>
  <si>
    <t>1.</t>
  </si>
  <si>
    <t>Функционирование высшего должностного лица  субъекта 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</si>
  <si>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</si>
  <si>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за счет средств из краевого  бюджета</t>
  </si>
  <si>
    <t>0409</t>
  </si>
  <si>
    <t>Региональные целевые программы</t>
  </si>
  <si>
    <t>"Капитальный ремонт и ремонт дворовых территорий многоквартирных домов, проездов к дворовым территориям многоквартирных домов"</t>
  </si>
  <si>
    <t>Другие  вопросы в области национальной экономики</t>
  </si>
  <si>
    <t>Энергосбережение и повышение энергетической эффективности на период до 2020 года</t>
  </si>
  <si>
    <t>7953400</t>
  </si>
  <si>
    <t xml:space="preserve"> </t>
  </si>
  <si>
    <t xml:space="preserve">Иные бюджетные ассигнования
</t>
  </si>
  <si>
    <t>Капитальный ремонт в многоквартирных домах</t>
  </si>
  <si>
    <t>5210101</t>
  </si>
  <si>
    <t>"Переселение граждан из аварийных жилых домов и непригодных для проживания жилых помещений в п.Оссора на 2012-2016 годы"</t>
  </si>
  <si>
    <t>Коммунальное хозяйство</t>
  </si>
  <si>
    <t>0502</t>
  </si>
  <si>
    <t>Федеральная целевая программа «Жилище» на 2002 - 2010 годы (второй этап)</t>
  </si>
  <si>
    <t>1040000</t>
  </si>
  <si>
    <t>Проведение капитального и текущего ремонта объектов инженерной инфраструктуры коммунального комплекса</t>
  </si>
  <si>
    <t>5210323</t>
  </si>
  <si>
    <t>5220000</t>
  </si>
  <si>
    <t>"Комплексное благоустройство населенных пунктов Камчатского края на 2012-2016 годы"</t>
  </si>
  <si>
    <t>5221400</t>
  </si>
  <si>
    <t>"Ремонт и реконструкция уличных сетей наружного освещения"</t>
  </si>
  <si>
    <t>5221401</t>
  </si>
  <si>
    <t>"Ландшафтная организация  территорий, в том числе  озеленение"</t>
  </si>
  <si>
    <t>5221402</t>
  </si>
  <si>
    <t>"Обустройство мест массового отдыха населения, мест традиционного захоронения  а также ремонт, реконструкция,  устройство ограждений объектов социальной сферы, парков, скверов, мест традиционного захоронения"</t>
  </si>
  <si>
    <t>5221403</t>
  </si>
  <si>
    <t>"Устройство, проектирование, восстановление детских и других придомовых  площадок"</t>
  </si>
  <si>
    <t>5221404</t>
  </si>
  <si>
    <t>"Ремонт и реконструкция элементов  архитектуры ландшафа"</t>
  </si>
  <si>
    <t>5221405</t>
  </si>
  <si>
    <t>"Приобретение коммунальной техники"</t>
  </si>
  <si>
    <t>5221407</t>
  </si>
  <si>
    <t xml:space="preserve">"Ремонт и реконструкция межквартальных и придомовых территорий" </t>
  </si>
  <si>
    <t>7950006</t>
  </si>
  <si>
    <t>Иные безвозмездные и безвозвратные перечисления</t>
  </si>
  <si>
    <t>Приобретение коммунальной техники</t>
  </si>
  <si>
    <t>"Модернизация жилищно-коммунального комплекса и инженерной инфраструктуры Камчатского края на 2010 - 2013 годы"</t>
  </si>
  <si>
    <t>"Чистая вода в Камчатском крае" Реконструкция канализационных очистных сооружений с увеличением мощности до 800 куб.м./сутки с реконструкцией дворовых канализационных сетей 2 км,  реконструкция канализационного коллектора 2 км. со строительством канализац</t>
  </si>
  <si>
    <t>Модернизация жилищно-коммунального комплекса и инженерной инфраструктуры. Подраздел "Энергосбережение"</t>
  </si>
  <si>
    <t>5222301</t>
  </si>
  <si>
    <t>за счет м/б трансфертов из районного бюджета*</t>
  </si>
  <si>
    <t>Модернизация жилищно-коммунального комплекса и инженерной инфраструктуры. Подраздел "Питьевая вода"</t>
  </si>
  <si>
    <t>5222302</t>
  </si>
  <si>
    <t>Установка коллективных (общедомовых) приборов учета на отпуск коммунальных ресурсов в многоквартирных домах</t>
  </si>
  <si>
    <t>5222700</t>
  </si>
  <si>
    <t>Модернизация жилищно-коммунального комплекса и инженерной инфраструктуры. Подраздел "Питевая вода"</t>
  </si>
  <si>
    <t>7950009</t>
  </si>
  <si>
    <t>Установка коллективных (общедомовых) приборов учета на отпуск коммунальных ресурсов в многоквартирных домах в Камчатском крае на 2010-2012 годы</t>
  </si>
  <si>
    <t>7952500</t>
  </si>
  <si>
    <t>7954300</t>
  </si>
  <si>
    <t>0603</t>
  </si>
  <si>
    <t>"Обращение с твердыми бытовыми и промышленными отходами в Камчатском крае на 2012-2015гг"</t>
  </si>
  <si>
    <t>1001</t>
  </si>
  <si>
    <t>1006</t>
  </si>
  <si>
    <t>1105</t>
  </si>
  <si>
    <t>Культура и киноматография</t>
  </si>
  <si>
    <t>ИТОГО РАСХОДОВ:</t>
  </si>
  <si>
    <t>МКУ Администрация муниципального образования сельского поселения"село Карага"</t>
  </si>
  <si>
    <t>НАЦИОНАЛЬНАЯ ОБОРОНА</t>
  </si>
  <si>
    <t>Мобилизационная и вневойсковая подготовка</t>
  </si>
  <si>
    <t>Межбюджетные трансферты</t>
  </si>
  <si>
    <t>расходы за счет субвенции из краевого бюджета</t>
  </si>
  <si>
    <t>Органы юстиции</t>
  </si>
  <si>
    <t>Непрограммные расходы. Государственная регистрация актов гражданского состояния</t>
  </si>
  <si>
    <t>600</t>
  </si>
  <si>
    <t>2.</t>
  </si>
  <si>
    <t>3.</t>
  </si>
  <si>
    <t>4.</t>
  </si>
  <si>
    <t>5.</t>
  </si>
  <si>
    <t>Муниципальная программа "Переселение граждан из аварийных жилых домов и не пригодных для проживания жилых помещений  в 2012-2016 годах"</t>
  </si>
  <si>
    <t>Муниципальная программа "Благоустройство муниципального образования  "на 2012-2016 годы"</t>
  </si>
  <si>
    <t>Муниципальная программа "Модернизация жилищно-коммунального комплекса и инженерной инфраструктуры муниципального образования  " на 2013-2015 годы"</t>
  </si>
  <si>
    <t>Муниципальная программа " Устойчивое развитие коренных малочисленных народов Севера, Сибири и Дальнего востока, проживающих в Карагинском муниципальном районе, на 2013-2015 года"</t>
  </si>
  <si>
    <t>Программа "Устойчивое развитие коренных малочисленных народов"</t>
  </si>
  <si>
    <t xml:space="preserve"> Муниципальная программа " Энергосбережение и повышение энергитеческой эффективности в Камчатском крае"</t>
  </si>
  <si>
    <t>Программа "Проведение мероприятий по установке коллективных (Общедомовых) приборов учета в многоквартирных домах в камчатском крае, индивидуальных приборов учета для малоимущих граждан, узлов учета тепловой энергии на источниках тепловодоснабжения на отпуск коммунальных ресурсов"</t>
  </si>
  <si>
    <t xml:space="preserve"> Муниципальная программа " Чистая вода в Камчатском крае"</t>
  </si>
  <si>
    <t>Программа " Проведение технических мероприятий, направленных на решение вопросов по улучшению  работы систем водоснабжения и водоотведения"</t>
  </si>
  <si>
    <t>Программа " Энергоэффективность,развитие энергетики и коммунального хозяйства , обеспечение жителей населенных пунктов Камчатского края коммунальными услугами  и услугами по благоустройству территории на 2014-2018 годы"</t>
  </si>
  <si>
    <t>01 1 4006</t>
  </si>
  <si>
    <t>01 1 2000</t>
  </si>
  <si>
    <t>Программа " Энергоэффективность, развитие энергетики и коммунального хозяйства, обеспечение жителей с. Карага коммунальными услугами и услугами и ус лугами по благоустройству территорий на 2015"</t>
  </si>
  <si>
    <t>Подпрограмма "Благоустройство территории "с.Карага"</t>
  </si>
  <si>
    <t>Капитальный ремонт и ремонт автомобильных дорог общего пользования населенных пунктов(в том числе элементов улично-дорожной сети),дворовых территорий многоквартирных домов и проездов к ним</t>
  </si>
  <si>
    <t>Капитальный ремонт и ремонт автомобильных дорог общего пользования населенных пунктов (в том числе элементов улично-дорожной сети), дворовых территорий многоквартирных домов и проездов к ним</t>
  </si>
  <si>
    <t xml:space="preserve">Благоустройство </t>
  </si>
  <si>
    <t xml:space="preserve">08 </t>
  </si>
  <si>
    <t>0804</t>
  </si>
  <si>
    <t>02 1 4006</t>
  </si>
  <si>
    <t>Подпрограмма "Устойчивое развитие коренных малочисленных народов Севера, Сибири и Дальнего Востока, проживающих в сельском поселении "с. Карага"</t>
  </si>
  <si>
    <t>Выполнение функций бюджетными учреждениями по выполнению соответствующей подпрограмме</t>
  </si>
  <si>
    <t>Подпрограмма 1 "Энергосбережение и повышение энергоэффективности в с. Карага"</t>
  </si>
  <si>
    <t>12</t>
  </si>
  <si>
    <t>01 3 0000</t>
  </si>
  <si>
    <t>01 3 2000</t>
  </si>
  <si>
    <t>Содержание автомобильных дорог</t>
  </si>
  <si>
    <t>99 0 4031</t>
  </si>
  <si>
    <t>к решению Совета депутатов СП"село Карага"</t>
  </si>
  <si>
    <t>990 00 00000</t>
  </si>
  <si>
    <t>990 00 10020</t>
  </si>
  <si>
    <t>990 00 10010</t>
  </si>
  <si>
    <t>990 00 51190</t>
  </si>
  <si>
    <t>98 0 1009</t>
  </si>
  <si>
    <t>Капитальный  и текущий ремонт муниципального жилищного фонда</t>
  </si>
  <si>
    <t>Осуществление государственных полномочий Камчатского края по вопросам установления нормативов накопления твердых комунальных отходов в Камчатском крае</t>
  </si>
  <si>
    <t>99 0 00 00000</t>
  </si>
  <si>
    <t>99 0 00 10020</t>
  </si>
  <si>
    <t>99 0 00 10010</t>
  </si>
  <si>
    <t>99 0 00 10030</t>
  </si>
  <si>
    <t>99 0 00 09980</t>
  </si>
  <si>
    <t>99 0 00 10040</t>
  </si>
  <si>
    <t>99 0 00 40080</t>
  </si>
  <si>
    <t>99 0 00 51180</t>
  </si>
  <si>
    <t>99 0 00 10050</t>
  </si>
  <si>
    <t>99 0 00 10090</t>
  </si>
  <si>
    <t>99 0 00 10060</t>
  </si>
  <si>
    <t>99 0 00 10070</t>
  </si>
  <si>
    <t>99 0 00 10080</t>
  </si>
  <si>
    <t>99 0 00 10100</t>
  </si>
  <si>
    <t>подраздел</t>
  </si>
  <si>
    <t xml:space="preserve">Раздел  </t>
  </si>
  <si>
    <t>00</t>
  </si>
  <si>
    <t>Ведомственная структура расходов местного бюджета на 2017 год</t>
  </si>
  <si>
    <t>"О бюджете  СП "село Карага" на 2017г."</t>
  </si>
  <si>
    <t>ГРБС</t>
  </si>
  <si>
    <t>01 2 00 20000</t>
  </si>
  <si>
    <t>01 3 00 20000</t>
  </si>
  <si>
    <t>03 1 00 20000</t>
  </si>
  <si>
    <t>04 1 00 20000</t>
  </si>
  <si>
    <t>02 1 00 20000</t>
  </si>
  <si>
    <t>05 1 00 20000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</si>
  <si>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 на 2017 год</t>
  </si>
  <si>
    <t>07</t>
  </si>
  <si>
    <t xml:space="preserve">Расходы, связанные с подготовкой и проведением выборов </t>
  </si>
  <si>
    <t xml:space="preserve">Обеспечение проведения выборов и референдумов </t>
  </si>
  <si>
    <t>Муниципальная программа "Реализация государственной национальной политики и укрепление гражданского единства в с. Карага на 2017 г"</t>
  </si>
  <si>
    <t>04 1 00 00000</t>
  </si>
  <si>
    <t>Муниципальная программа "Развитие культуры в с. Карага"</t>
  </si>
  <si>
    <t>05 1 00 00000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</si>
  <si>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2016"</t>
  </si>
  <si>
    <t>01 0 00 00000</t>
  </si>
  <si>
    <t>01 1 00 00000</t>
  </si>
  <si>
    <t>01 2 00 00000</t>
  </si>
  <si>
    <t>Подпрограмма 2 "Чистая вода в с. Карага"</t>
  </si>
  <si>
    <t>Подпрограмма 3 "Благоустройство территории в с. Карага"</t>
  </si>
  <si>
    <t>01 3 00 00000</t>
  </si>
  <si>
    <t xml:space="preserve">Муниципальная программа " Профилактика экстремизма и терроризма на территории МО СП "с. Карага" </t>
  </si>
  <si>
    <t>02 0 00 00000</t>
  </si>
  <si>
    <t>Подпрограмма 1 Обеспечение антитеррористической защищенности объектов жизнеобеспечения и социальной значимости</t>
  </si>
  <si>
    <t>02 1 00 00000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</si>
  <si>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2017"</t>
  </si>
  <si>
    <t>Муниципальная программа "Совершенствование системы управления муниципальным имуществом в МО СП "с. Карага на 2017"</t>
  </si>
  <si>
    <t>03 0 00 00000</t>
  </si>
  <si>
    <t>Подпрограмма 1 "Кадастровые работы по объектам муниципального имущества"</t>
  </si>
  <si>
    <t>03 1 00 00000</t>
  </si>
  <si>
    <t>Расходы связанные с проведением выборов</t>
  </si>
  <si>
    <t>Обеспечение проведения выборов и референдумов</t>
  </si>
  <si>
    <t>Муниципальная программа "Профилактика экстремизма и терроризма на территории МО СП с. Карага"</t>
  </si>
  <si>
    <t>Подпрограмма 1 "Обеспечение антитеррористической защищенности объектов жизнеобеспечения и социальной значимости"</t>
  </si>
  <si>
    <t>Муниципальная программа "Совершенствование системы управления муниципальным имуществом в МО СП с. Карага"</t>
  </si>
  <si>
    <t>Осуществление государственных полномочий Камчатского края по вопросам установления нормативов накопления твердых коммунальных отходов в Камчатском крае</t>
  </si>
  <si>
    <t>Подпрограмма 3 "Благоустройство территории с. Карага"</t>
  </si>
  <si>
    <t>Основное мероприятие "Противодействие терроризму и экстремизму и защита жизни граждан, проживающих на территории с. Карага"</t>
  </si>
  <si>
    <t>Основное мероприятие "Проведение мероприятий по энергосбережению и повышению энергетической эффективности в с. Карага"</t>
  </si>
  <si>
    <t>Основное мероприятие. "Изготовление кадастровых паспортов на объекты муниципального имущества"</t>
  </si>
  <si>
    <t>991 00 00000</t>
  </si>
  <si>
    <t>Основное мероприятие "Противодействие терроризму и экстремизму, и защита жизни граждан, проживающих на территории с. Карага"</t>
  </si>
  <si>
    <t xml:space="preserve"> Осуществление первичного воинского учета на территориях, где отсутствуют военные комиссариаты</t>
  </si>
  <si>
    <t>Основное мероприятие "Изготовление кадастровых паспортов на объекты муниципального имущества"</t>
  </si>
  <si>
    <t>Капитальный и текущий ремонт муниципального жилищного фонда</t>
  </si>
  <si>
    <t>Основное мероприятие "Проведение мероприятий на улучшение качества питьевой воды с. Карага"</t>
  </si>
  <si>
    <t>Основное мероприятие " Проведение мероприятий по благоустройству территории с. Карага"</t>
  </si>
  <si>
    <t>к решению Совета депутатов МО СП "с. Карага"</t>
  </si>
  <si>
    <t xml:space="preserve">  от 27.12.2016 г. № 26 </t>
  </si>
  <si>
    <t xml:space="preserve">  от 27.12.2016 г. № 26        </t>
  </si>
  <si>
    <t>Подпрограмма "Укрепление материально-технической базы"</t>
  </si>
  <si>
    <t>Основное мероприятие:"Мероприятия, направленные на укрепление материально-технической базы МБУК "Карагинский СДК"</t>
  </si>
  <si>
    <t>Основное мероприятие: "Проведение мероприятий, направленных на улучшение качества питьевой воды в с. Карага"</t>
  </si>
  <si>
    <t>Основное мероприятие: "Проведение мероприятий по благоустройству территории с. Карага"</t>
  </si>
  <si>
    <t>Основное мероприятие:"Мероприятия,направленные на развитие коренных малочисленных народов Севера, Сибири и Дальнего Востока, проживающих в сельском поселении "с. Карага"</t>
  </si>
  <si>
    <t>01 2 00 40060</t>
  </si>
  <si>
    <t>04 1 00 40060</t>
  </si>
  <si>
    <t>Основное мероприятие "Изготовление технических планов и постановка на кадастровый учет объектов топливно-энергетического и жилищно-комунального комплексов"</t>
  </si>
  <si>
    <t>01 1 01 00000</t>
  </si>
  <si>
    <t>01 1 01 20000</t>
  </si>
  <si>
    <t>01 1 01 40060</t>
  </si>
  <si>
    <t>01 1 02 00000</t>
  </si>
  <si>
    <t>01 1 02 20000</t>
  </si>
  <si>
    <t>01 1 02 40060</t>
  </si>
  <si>
    <t>99 0 00 40300</t>
  </si>
  <si>
    <t>99 0 00 10150</t>
  </si>
  <si>
    <t>990 00 10150</t>
  </si>
  <si>
    <t>ИМБТ на содержание (ремонт) муниципального имущества</t>
  </si>
  <si>
    <t>99 0 00 20050</t>
  </si>
  <si>
    <t>Другие вопросы в области охраны окружающей среды</t>
  </si>
  <si>
    <t>6</t>
  </si>
  <si>
    <t xml:space="preserve">99 0 00 10100 </t>
  </si>
  <si>
    <t>Субсидии юридическим лицам( кроме муниципальных учреждений) и физическим лицам- производителям товаров, работ, услуг</t>
  </si>
  <si>
    <t>Субсидии юридическим лицам(кроме муниципальных учреждений) и физическим лицам- производителям товаров, работ, услуг</t>
  </si>
  <si>
    <t>Муниципальная программа "Охрана окружающей среды в сельском поселении "село Карага""</t>
  </si>
  <si>
    <t>Подпрограмма "Обращение с отходами производства и потребления в сельском поселении "село Карага""</t>
  </si>
  <si>
    <t>Основное мероприятие: "Разработка и реализация мер, направленных на снижение негативного воздействия на окружающую среду"</t>
  </si>
  <si>
    <t>03 1 00 40060</t>
  </si>
  <si>
    <t>Приложение № 1</t>
  </si>
  <si>
    <t>Приложение № 2</t>
  </si>
  <si>
    <t>к решению Совета депутатов СП"с. Карага"</t>
  </si>
  <si>
    <t>"О бюджете  СП "с. Карага" на 2017г."</t>
  </si>
  <si>
    <t>Приложение № 3</t>
  </si>
  <si>
    <t>к решению Совета депутатов сп "село Карага"</t>
  </si>
  <si>
    <t xml:space="preserve"> от 27.12.2016 г. № 26   </t>
  </si>
  <si>
    <t xml:space="preserve">  </t>
  </si>
  <si>
    <t>Прогнозируемые объёмы поступления налоговых и неналоговых доходов общей суммой, 
объемы безвозмездных поступлений по подстатьям 
классификации доходов бюджетов на 2017 год</t>
  </si>
  <si>
    <t>Код бюджетной классификации</t>
  </si>
  <si>
    <t>Годовой объем</t>
  </si>
  <si>
    <t>1 00 00000 00 0000 000</t>
  </si>
  <si>
    <t>НАЛОГОВЫЕ И НЕНАЛОГОВЫЕ ДОХОДЫ</t>
  </si>
  <si>
    <t>1 01 00000 00 0000 000</t>
  </si>
  <si>
    <t>Налоги на прибыль,  доходы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</si>
  <si>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</si>
  <si>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ст.227,228 НК РФ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</si>
  <si>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</si>
  <si>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</si>
  <si>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</si>
  <si>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</si>
  <si>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2 03 02000 01 0000 110</t>
  </si>
  <si>
    <t>Налоги на совокупный доход</t>
  </si>
  <si>
    <t>3 03 02000 01 0000 110</t>
  </si>
  <si>
    <t>Единый сельскохозяйственный налог</t>
  </si>
  <si>
    <t>1 03 02230 01 0000 110</t>
  </si>
  <si>
    <t>Доходы от уплаты акцизов на дизельное топливо,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</si>
  <si>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</si>
  <si>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двигателей,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</si>
  <si>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</si>
  <si>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</si>
  <si>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</si>
  <si>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автомобильный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</si>
  <si>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1 06 00000 00 0000 000</t>
  </si>
  <si>
    <t xml:space="preserve">Налоги на имущество </t>
  </si>
  <si>
    <t>1 06 01000 00 0000 110</t>
  </si>
  <si>
    <t xml:space="preserve">Налог на имущество физических лиц            </t>
  </si>
  <si>
    <t>1 06 06030 00 0000 110</t>
  </si>
  <si>
    <t xml:space="preserve">Земельный налог                              </t>
  </si>
  <si>
    <t>1 08 00000 00 0000 000</t>
  </si>
  <si>
    <t xml:space="preserve">Государственная пошлина 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</si>
  <si>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</si>
  <si>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</si>
  <si>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</si>
  <si>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</si>
  <si>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 xml:space="preserve">1 09 04000 00 0000 110 </t>
  </si>
  <si>
    <t>1 11 00000 00 0000 000</t>
  </si>
  <si>
    <t>Доходы от использования имущества,находящегося в  государственной и муниципальной собственности</t>
  </si>
  <si>
    <t>1 11 05000 00 0000 120</t>
  </si>
  <si>
    <t>Доходы, получаемые в виде арендной  либо иной платы за передачу  в возмездное пользование государственного и муниципального имущества  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</si>
  <si>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</si>
  <si>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</si>
  <si>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</si>
  <si>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>Доходы от оказания платных услуг (работ)</t>
  </si>
  <si>
    <t>1 14 00000 00 0000 000</t>
  </si>
  <si>
    <t>Доходы от продажи материальных и нематериальных активов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</si>
  <si>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</si>
  <si>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</si>
  <si>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1 16 00000 00 0000 000</t>
  </si>
  <si>
    <t xml:space="preserve">Штрафы, санкции, возмещение ущерба           </t>
  </si>
  <si>
    <t>1 16 90000 00 0000 140</t>
  </si>
  <si>
    <t>Прочие поступления от денежных взысканий (штрафов) и иных сумм в возмещение ущерба</t>
  </si>
  <si>
    <t>1 17 00000 00 0000 000</t>
  </si>
  <si>
    <t xml:space="preserve">Прочие неналоговые доходы                    </t>
  </si>
  <si>
    <t>1 17 05000 00 0000 180</t>
  </si>
  <si>
    <t>2 00 00000 00 0000 000</t>
  </si>
  <si>
    <t>БЕЗВОЗМЕЗДНЫЕ ПОСТУПЛЕНИЯ - всего, в том числе:</t>
  </si>
  <si>
    <t>2 02 00000 00 0000 000</t>
  </si>
  <si>
    <t xml:space="preserve">Безвозмездные поступления от других  бюджетов бюджетной системы Российской Федерации       </t>
  </si>
  <si>
    <t>2 02 01000 00 0000 151</t>
  </si>
  <si>
    <t>Дотации - всего, в том числе:</t>
  </si>
  <si>
    <t>2 02 15001 10 0000 151</t>
  </si>
  <si>
    <t>Дотации бюджетам поселений на выравнивание бюджетной  обеспеченности</t>
  </si>
  <si>
    <t>3 02 01001 10 0000 151</t>
  </si>
  <si>
    <t>4 02 01001 10 0000 151</t>
  </si>
  <si>
    <t>2 02 15002 10 0000 151</t>
  </si>
  <si>
    <t>Дотации на поддержку мер по обеспечению сбалансированности бюджетов</t>
  </si>
  <si>
    <t>2 02 02000 00 0000 151</t>
  </si>
  <si>
    <t>Субсидии - всего, в том числе:</t>
  </si>
  <si>
    <t>2 02 02999 10 0000 151</t>
  </si>
  <si>
    <t>Субсидии, за исключением субсидий на софинансирование капитальных вложений в объекты государственной( муниципальной ) собственности</t>
  </si>
  <si>
    <t>2 02 29999 10 0000 151</t>
  </si>
  <si>
    <t>Субсидии местным бюджетам на реализаццию основных мероприятий соответствующей подпрограммы соответствующей программы Камчатского края( за исключением инвестиционных мероприятий и субсидий, которым присвоены отдельные коды)</t>
  </si>
  <si>
    <t>2 02 03000 00 0000 151</t>
  </si>
  <si>
    <t xml:space="preserve">Субвенции - всего, в том числе: </t>
  </si>
  <si>
    <t>2 02 03003 10 0000 151</t>
  </si>
  <si>
    <t>Субвенции бюджетам поселений на государственную регистрацию актов гражданского состояния</t>
  </si>
  <si>
    <t>2 02 35118 10 0000 151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</si>
  <si>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</si>
  <si>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2 02 30024 10 0000 151</t>
  </si>
  <si>
    <t>Субвенции бюджетам сельских поселений на выполнение передаваемых полномочий субъектов Российской Федерации</t>
  </si>
  <si>
    <t>2 02 04000 00 0000 151</t>
  </si>
  <si>
    <t xml:space="preserve">Иные межбюджетные трансферты - всего, в том числе: </t>
  </si>
  <si>
    <t>2 02 04999 10 0000 151</t>
  </si>
  <si>
    <t>Прочие межбюджетные трансферты, передаваемые бюджетам поселений,  на выравнивание обеспеченности муниципальных образований по реализации ими их отдельных расходных обязательств</t>
  </si>
  <si>
    <t>2 02 49999 10 0000 151</t>
  </si>
  <si>
    <t>Прочие межбюджетные трансферты, передаваемые бюджетам поселений,  на содержание (ремонт) имущества, находящегося в муниципальной собственности</t>
  </si>
  <si>
    <t>Прочие межбюджетные трансферты, передаваемые бюджетам поселений,  на поддержку мер по обеспечению сбалансированности бюджетов</t>
  </si>
  <si>
    <t>ИТОГО ДОХОДОВ:</t>
  </si>
  <si>
    <t xml:space="preserve">"О бюджетесп"село Карага" на 2017г." </t>
  </si>
  <si>
    <t>Приложение 4</t>
  </si>
  <si>
    <t>к решению Совета депутатов сп"село Карага"</t>
  </si>
  <si>
    <t xml:space="preserve">от 27.12.2016 г. № 26 </t>
  </si>
  <si>
    <t xml:space="preserve"> Приложение 5</t>
  </si>
  <si>
    <t>к  решению Совета депутатов сп "село Карага"  "О бюджете сп"село Карага" на 2012 год"</t>
  </si>
  <si>
    <t xml:space="preserve">от 15 декабря 2011г №36 </t>
  </si>
  <si>
    <t>Источники финансирования дефицита местного бюджета на 2017 год</t>
  </si>
  <si>
    <t>тыс. рублей</t>
  </si>
  <si>
    <t>Источники финансирования дефицита местного бюджета:</t>
  </si>
  <si>
    <t>по стр.500</t>
  </si>
  <si>
    <t>01 02 00 00 00 0000 000</t>
  </si>
  <si>
    <t>Кредиты кредитных организаций в валюте Российской Федерации</t>
  </si>
  <si>
    <t>01 02 00 00 00 0000 700</t>
  </si>
  <si>
    <t xml:space="preserve"> - 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</si>
  <si>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</si>
  <si>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</si>
  <si>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01 02 00 00 00 0000 800</t>
  </si>
  <si>
    <t xml:space="preserve"> - Погашение кредитов, предоставленных кредитными организациями в валюте Российской Федерации</t>
  </si>
  <si>
    <t>01 02 00 00 10 0000 810</t>
  </si>
  <si>
    <t>Погашение кредитов, полученных от кредитных организаций бюджетами поселений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</si>
  <si>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</si>
  <si>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</si>
  <si>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</si>
  <si>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 xml:space="preserve"> - 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</si>
  <si>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</si>
  <si>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бюджетных кредитов от других бюджетов бюджетной системы Российской Федерации бюджетами поселений в валюте Российской Федерации</t>
  </si>
  <si>
    <t>01 03 00 00 00 0000 800</t>
  </si>
  <si>
    <t xml:space="preserve"> - 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</si>
  <si>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</si>
  <si>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бюджетами поселений бюджетных кредитов, полученных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</si>
  <si>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</si>
  <si>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</si>
  <si>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в 117</t>
  </si>
  <si>
    <t>01 05 00 00 00 0000 500</t>
  </si>
  <si>
    <t xml:space="preserve"> - Увеличение остатков средств бюджетов</t>
  </si>
  <si>
    <t>дох.гр 4</t>
  </si>
  <si>
    <t>01 05 02 00 00 0000 500</t>
  </si>
  <si>
    <t>Увеличение прочих остатков средств бюджетов</t>
  </si>
  <si>
    <t>01 05 02 01 00 0000 510</t>
  </si>
  <si>
    <t xml:space="preserve">Увеличение прочих остатков денежных средств бюджетов </t>
  </si>
  <si>
    <t>01 05 02 01 10 0000 510</t>
  </si>
  <si>
    <t>Увеличение прочих остатков денежных средств бюджетов поселений</t>
  </si>
  <si>
    <t>доходы.(-)</t>
  </si>
  <si>
    <t>01 05 00 00 00 0000 600</t>
  </si>
  <si>
    <t xml:space="preserve"> - Уменьшение остатков средств бюджетов</t>
  </si>
  <si>
    <t>расх.4</t>
  </si>
  <si>
    <t>01 05 02 00 00 0000 600</t>
  </si>
  <si>
    <t>Уменьшение прочих остатков средств бюджетов</t>
  </si>
  <si>
    <t>01 05 02 01 00 0000 610</t>
  </si>
  <si>
    <t xml:space="preserve">Уменьшение прочих остатков денежных средств бюджетов </t>
  </si>
  <si>
    <t>01 05 02 01 10 0000 610</t>
  </si>
  <si>
    <t>Уменьшение прочих остатков денежных средств бюджетов поселений</t>
  </si>
  <si>
    <t>расходы.</t>
  </si>
  <si>
    <t>01 06 00 00 00 0000 000</t>
  </si>
  <si>
    <t>Иные источники внутреннего финансирования дефицитов бюджетов</t>
  </si>
  <si>
    <t>01 06 06 00 00 0000 000</t>
  </si>
  <si>
    <t>Прочие источники внутреннего финансирования дефицитов бюджетов</t>
  </si>
  <si>
    <t>01 06 06 00 10 0000 710</t>
  </si>
  <si>
    <t>Привлечение прочих источников внутреннего финансирования дефицита бюджета поселения</t>
  </si>
  <si>
    <t xml:space="preserve">01 06 06 00 10 0000 810 </t>
  </si>
  <si>
    <t>Погашение обязательств за счет прочих источников внутреннего финансирования дефицита бюджета поселения</t>
  </si>
  <si>
    <t>2014</t>
  </si>
  <si>
    <t>Приложение 3.1</t>
  </si>
  <si>
    <t>"О бюджете  сп "село Карага" на 2017г."</t>
  </si>
  <si>
    <t>Приложение 5.1</t>
  </si>
  <si>
    <t>от 27.12.2016 г. № 26</t>
  </si>
  <si>
    <t xml:space="preserve">Распределение бюджетных ассигнований дорожного фонда  </t>
  </si>
  <si>
    <t xml:space="preserve"> Камчатского края на 2017 год</t>
  </si>
  <si>
    <t>Наименование программ,  мероприятий</t>
  </si>
  <si>
    <t>Коды бюджетной классификации</t>
  </si>
  <si>
    <t>годовой объем ассигнований на 2017 год</t>
  </si>
  <si>
    <t>Раздел, подраздел</t>
  </si>
  <si>
    <t>КЦСР</t>
  </si>
  <si>
    <t>Строительство и содержание автомобильных дорог и инженерной  сооружений на них в границах городских округов и поселений в рамках благоустройства</t>
  </si>
  <si>
    <t>1.1</t>
  </si>
  <si>
    <t>Капитальный ремонт, ремонт, содержание автомобильных дорог общего пользования регионального и межмуниципального значения</t>
  </si>
  <si>
    <t>04 09</t>
  </si>
  <si>
    <t>1.2</t>
  </si>
  <si>
    <t>1.3</t>
  </si>
  <si>
    <t>Уличное освещение дорог</t>
  </si>
  <si>
    <t>05 03</t>
  </si>
  <si>
    <t>Всего</t>
  </si>
  <si>
    <t xml:space="preserve"> Перечень муниципальных программ на 2017 год</t>
  </si>
  <si>
    <t>Код программы</t>
  </si>
  <si>
    <t>Наименование программы, подпрограммы</t>
  </si>
  <si>
    <t>ГРС</t>
  </si>
  <si>
    <t>Годовой объем ассигнований на 2016 год</t>
  </si>
  <si>
    <t>01.</t>
  </si>
  <si>
    <t>000</t>
  </si>
  <si>
    <t>Подпрограмма 2 "Чистая вода в с.Карага"</t>
  </si>
  <si>
    <t>011 00 40060</t>
  </si>
  <si>
    <t>012 00 20000</t>
  </si>
  <si>
    <t>02 1 2000</t>
  </si>
  <si>
    <t>Программа "Профилактика экстремизма и терроризма на территории МО СП с. Карага"</t>
  </si>
  <si>
    <t>Обеспечение антитеррористической защищенности объектов жизнеобеспечения и социальной значимости</t>
  </si>
  <si>
    <t>01 13</t>
  </si>
  <si>
    <t>06 05</t>
  </si>
  <si>
    <t>Муниципальная программа "Реализация государственной национальной политики и укрепление гражданского единства в  с.Карага на 2017 год »</t>
  </si>
  <si>
    <t>012 00 40060</t>
  </si>
  <si>
    <t>Подпрограмма "Устойчивое развитие коренных малочисленных народов Севера, Сибири и Дальнего Востока, проживающих в сельском поселении «с. Карага» "</t>
  </si>
  <si>
    <t>08 04</t>
  </si>
  <si>
    <t>ВСЕГО:</t>
  </si>
  <si>
    <t>27.12.2016 г. № 26</t>
  </si>
  <si>
    <t>Программа " Энергоэффективность, развитие энергетики и коммунального хозяйства, обеспечение жителей с. Карага коммунальными услугами  и услугами по благоустройству территорий на 2017"</t>
  </si>
  <si>
    <t>Подпрограмма 1 " Энергосбережение и повышение  эффективности в с. Карага"</t>
  </si>
  <si>
    <t>Муниципальная программа "Охрана окружающей среды в сельском поселении село Карага"</t>
  </si>
  <si>
    <t>Подпрограмма  " Обращение с отходами производства и потребления в сельском поселении "село Карага"</t>
  </si>
  <si>
    <t xml:space="preserve">  от 10.11.2017 г. №          </t>
  </si>
  <si>
    <t xml:space="preserve">           от 10.11.2017 г. №                       </t>
  </si>
  <si>
    <t xml:space="preserve">           от 10.11.2017 г. №                     </t>
  </si>
  <si>
    <t xml:space="preserve">от 10.11.2017 г. №           </t>
  </si>
  <si>
    <t xml:space="preserve">  от  10.11.2017 г. №         </t>
  </si>
  <si>
    <t xml:space="preserve">           от 10.11.2017 г. №         </t>
  </si>
  <si>
    <t>Приложение № 4</t>
  </si>
  <si>
    <t>Приложение № 7</t>
  </si>
</sst>
</file>

<file path=xl/styles.xml><?xml version="1.0" encoding="utf-8"?>
<styleSheet xmlns="http://schemas.openxmlformats.org/spreadsheetml/2006/main">
  <numFmts count="11">
    <numFmt numFmtId="41" formatCode="_-* #,##0_р_._-;\-* #,##0_р_._-;_-* &quot;-&quot;_р_._-;_-@_-"/>
    <numFmt numFmtId="43" formatCode="_-* #,##0.00_р_._-;\-* #,##0.00_р_._-;_-* &quot;-&quot;??_р_._-;_-@_-"/>
    <numFmt numFmtId="164" formatCode="0.00000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000_р_._-;\-* #,##0.00000_р_._-;_-* &quot;-&quot;?????_р_._-;_-@_-"/>
    <numFmt numFmtId="168" formatCode="#,##0.00000_ ;\-#,##0.00000\ "/>
    <numFmt numFmtId="169" formatCode="#,##0.0"/>
    <numFmt numFmtId="170" formatCode="#,##0.00000"/>
    <numFmt numFmtId="171" formatCode="#,##0.000"/>
    <numFmt numFmtId="172" formatCode="###,###,###,##0.00000"/>
  </numFmts>
  <fonts count="43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name val="Arial Cyr"/>
      <charset val="204"/>
    </font>
    <font>
      <b/>
      <i/>
      <sz val="11"/>
      <name val="Times New Roman"/>
      <family val="1"/>
      <charset val="204"/>
    </font>
    <font>
      <i/>
      <sz val="11"/>
      <color indexed="12"/>
      <name val="Times New Roman"/>
      <family val="1"/>
      <charset val="204"/>
    </font>
    <font>
      <sz val="10"/>
      <name val="Courier New Cyr"/>
      <family val="3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1"/>
      <name val="Calibri"/>
      <family val="2"/>
    </font>
    <font>
      <sz val="10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9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sz val="9"/>
      <color indexed="63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</font>
    <font>
      <sz val="14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1" fillId="0" borderId="0"/>
    <xf numFmtId="0" fontId="21" fillId="0" borderId="0"/>
    <xf numFmtId="0" fontId="28" fillId="0" borderId="0"/>
    <xf numFmtId="0" fontId="28" fillId="0" borderId="0"/>
    <xf numFmtId="0" fontId="21" fillId="0" borderId="0"/>
    <xf numFmtId="0" fontId="28" fillId="5" borderId="0"/>
    <xf numFmtId="0" fontId="28" fillId="0" borderId="0">
      <alignment horizontal="left" wrapText="1"/>
    </xf>
    <xf numFmtId="0" fontId="29" fillId="0" borderId="0">
      <alignment horizontal="center" wrapText="1"/>
    </xf>
    <xf numFmtId="0" fontId="29" fillId="0" borderId="0">
      <alignment horizontal="center"/>
    </xf>
    <xf numFmtId="0" fontId="28" fillId="0" borderId="0">
      <alignment horizontal="right"/>
    </xf>
    <xf numFmtId="0" fontId="28" fillId="5" borderId="9"/>
    <xf numFmtId="0" fontId="28" fillId="0" borderId="10">
      <alignment horizontal="center" vertical="center" wrapText="1"/>
    </xf>
    <xf numFmtId="0" fontId="28" fillId="5" borderId="11"/>
    <xf numFmtId="49" fontId="28" fillId="0" borderId="10">
      <alignment horizontal="center" vertical="top" shrinkToFit="1"/>
    </xf>
    <xf numFmtId="0" fontId="28" fillId="0" borderId="10">
      <alignment horizontal="center" vertical="top" wrapText="1"/>
    </xf>
    <xf numFmtId="4" fontId="28" fillId="0" borderId="10">
      <alignment horizontal="right" vertical="top" shrinkToFit="1"/>
    </xf>
    <xf numFmtId="10" fontId="28" fillId="0" borderId="10">
      <alignment horizontal="center" vertical="top" shrinkToFit="1"/>
    </xf>
    <xf numFmtId="0" fontId="28" fillId="5" borderId="12"/>
    <xf numFmtId="49" fontId="30" fillId="0" borderId="10">
      <alignment horizontal="left" vertical="top" shrinkToFit="1"/>
    </xf>
    <xf numFmtId="4" fontId="30" fillId="6" borderId="10">
      <alignment horizontal="right" vertical="top" shrinkToFit="1"/>
    </xf>
    <xf numFmtId="10" fontId="30" fillId="6" borderId="10">
      <alignment horizontal="center" vertical="top" shrinkToFit="1"/>
    </xf>
    <xf numFmtId="0" fontId="28" fillId="0" borderId="0"/>
    <xf numFmtId="0" fontId="28" fillId="5" borderId="9">
      <alignment horizontal="left"/>
    </xf>
    <xf numFmtId="0" fontId="28" fillId="0" borderId="10">
      <alignment horizontal="left" vertical="top" wrapText="1"/>
    </xf>
    <xf numFmtId="4" fontId="30" fillId="7" borderId="10">
      <alignment horizontal="right" vertical="top" shrinkToFit="1"/>
    </xf>
    <xf numFmtId="10" fontId="30" fillId="7" borderId="10">
      <alignment horizontal="center" vertical="top" shrinkToFit="1"/>
    </xf>
    <xf numFmtId="0" fontId="28" fillId="5" borderId="11">
      <alignment horizontal="left"/>
    </xf>
    <xf numFmtId="0" fontId="28" fillId="5" borderId="12">
      <alignment horizontal="left"/>
    </xf>
    <xf numFmtId="0" fontId="28" fillId="5" borderId="0">
      <alignment horizontal="left"/>
    </xf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18" fillId="0" borderId="0"/>
    <xf numFmtId="0" fontId="19" fillId="0" borderId="0"/>
    <xf numFmtId="9" fontId="8" fillId="0" borderId="0" applyFont="0" applyFill="0" applyBorder="0" applyAlignment="0" applyProtection="0"/>
    <xf numFmtId="0" fontId="2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96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31" applyFont="1"/>
    <xf numFmtId="0" fontId="2" fillId="0" borderId="0" xfId="31" applyFont="1" applyAlignment="1">
      <alignment horizontal="right"/>
    </xf>
    <xf numFmtId="0" fontId="2" fillId="0" borderId="0" xfId="31" applyFont="1" applyAlignment="1">
      <alignment horizontal="center"/>
    </xf>
    <xf numFmtId="0" fontId="3" fillId="0" borderId="1" xfId="31" applyFont="1" applyBorder="1" applyAlignment="1">
      <alignment horizontal="center" vertical="center" wrapText="1"/>
    </xf>
    <xf numFmtId="49" fontId="4" fillId="0" borderId="1" xfId="31" applyNumberFormat="1" applyFont="1" applyBorder="1" applyAlignment="1">
      <alignment horizontal="center" vertical="center"/>
    </xf>
    <xf numFmtId="49" fontId="4" fillId="0" borderId="1" xfId="31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vertical="center" wrapText="1"/>
    </xf>
    <xf numFmtId="0" fontId="4" fillId="0" borderId="1" xfId="31" applyFont="1" applyBorder="1" applyAlignment="1">
      <alignment horizontal="center"/>
    </xf>
    <xf numFmtId="164" fontId="4" fillId="0" borderId="1" xfId="31" applyNumberFormat="1" applyFont="1" applyBorder="1"/>
    <xf numFmtId="49" fontId="2" fillId="0" borderId="1" xfId="31" applyNumberFormat="1" applyFont="1" applyBorder="1" applyAlignment="1">
      <alignment horizontal="center" vertical="center"/>
    </xf>
    <xf numFmtId="0" fontId="2" fillId="0" borderId="1" xfId="31" applyFont="1" applyBorder="1" applyAlignment="1">
      <alignment horizontal="left" vertical="center" wrapText="1"/>
    </xf>
    <xf numFmtId="164" fontId="2" fillId="0" borderId="1" xfId="31" applyNumberFormat="1" applyFont="1" applyBorder="1" applyAlignment="1">
      <alignment vertical="center"/>
    </xf>
    <xf numFmtId="49" fontId="2" fillId="0" borderId="1" xfId="3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164" fontId="2" fillId="0" borderId="1" xfId="31" applyNumberFormat="1" applyFont="1" applyFill="1" applyBorder="1" applyAlignment="1">
      <alignment vertical="center"/>
    </xf>
    <xf numFmtId="49" fontId="2" fillId="2" borderId="1" xfId="31" applyNumberFormat="1" applyFont="1" applyFill="1" applyBorder="1" applyAlignment="1">
      <alignment horizontal="center" vertical="center"/>
    </xf>
    <xf numFmtId="49" fontId="2" fillId="2" borderId="1" xfId="31" applyNumberFormat="1" applyFont="1" applyFill="1" applyBorder="1" applyAlignment="1">
      <alignment horizontal="left" vertical="center" wrapText="1"/>
    </xf>
    <xf numFmtId="49" fontId="2" fillId="2" borderId="3" xfId="31" applyNumberFormat="1" applyFont="1" applyFill="1" applyBorder="1" applyAlignment="1">
      <alignment horizontal="center" vertical="center"/>
    </xf>
    <xf numFmtId="0" fontId="2" fillId="0" borderId="1" xfId="31" applyFont="1" applyBorder="1" applyAlignment="1">
      <alignment horizontal="justify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31" applyFont="1" applyBorder="1" applyAlignment="1">
      <alignment horizontal="center" vertical="center" wrapText="1"/>
    </xf>
    <xf numFmtId="164" fontId="4" fillId="0" borderId="1" xfId="31" applyNumberFormat="1" applyFont="1" applyBorder="1" applyAlignment="1">
      <alignment vertical="center"/>
    </xf>
    <xf numFmtId="0" fontId="4" fillId="0" borderId="1" xfId="31" applyFont="1" applyBorder="1" applyAlignment="1">
      <alignment horizontal="center" vertical="center"/>
    </xf>
    <xf numFmtId="0" fontId="2" fillId="0" borderId="1" xfId="31" applyFont="1" applyBorder="1" applyAlignment="1">
      <alignment horizontal="left" vertical="center"/>
    </xf>
    <xf numFmtId="49" fontId="2" fillId="0" borderId="2" xfId="31" applyNumberFormat="1" applyFont="1" applyBorder="1" applyAlignment="1">
      <alignment horizontal="center" vertical="center"/>
    </xf>
    <xf numFmtId="0" fontId="2" fillId="0" borderId="1" xfId="31" applyFont="1" applyBorder="1" applyAlignment="1">
      <alignment vertical="center" wrapText="1"/>
    </xf>
    <xf numFmtId="0" fontId="2" fillId="0" borderId="0" xfId="31" applyFont="1" applyAlignment="1">
      <alignment vertical="center" wrapText="1"/>
    </xf>
    <xf numFmtId="164" fontId="4" fillId="0" borderId="1" xfId="31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11" fillId="0" borderId="1" xfId="31" applyFont="1" applyFill="1" applyBorder="1" applyAlignment="1">
      <alignment horizontal="center" vertical="center" wrapText="1"/>
    </xf>
    <xf numFmtId="0" fontId="12" fillId="0" borderId="1" xfId="31" applyFont="1" applyFill="1" applyBorder="1" applyAlignment="1">
      <alignment horizontal="left" vertical="center" wrapText="1"/>
    </xf>
    <xf numFmtId="164" fontId="2" fillId="0" borderId="2" xfId="31" applyNumberFormat="1" applyFont="1" applyBorder="1" applyAlignment="1">
      <alignment vertical="center"/>
    </xf>
    <xf numFmtId="0" fontId="3" fillId="0" borderId="0" xfId="0" applyFont="1" applyAlignment="1"/>
    <xf numFmtId="0" fontId="2" fillId="0" borderId="1" xfId="31" applyFont="1" applyBorder="1" applyAlignment="1">
      <alignment horizontal="center"/>
    </xf>
    <xf numFmtId="49" fontId="2" fillId="3" borderId="1" xfId="31" applyNumberFormat="1" applyFont="1" applyFill="1" applyBorder="1" applyAlignment="1">
      <alignment horizontal="left" vertical="center" wrapText="1"/>
    </xf>
    <xf numFmtId="0" fontId="2" fillId="0" borderId="1" xfId="31" applyFont="1" applyFill="1" applyBorder="1" applyAlignment="1">
      <alignment horizontal="center"/>
    </xf>
    <xf numFmtId="0" fontId="2" fillId="0" borderId="1" xfId="31" applyFont="1" applyBorder="1"/>
    <xf numFmtId="0" fontId="4" fillId="0" borderId="1" xfId="31" applyFont="1" applyBorder="1"/>
    <xf numFmtId="0" fontId="2" fillId="0" borderId="1" xfId="31" applyFont="1" applyFill="1" applyBorder="1"/>
    <xf numFmtId="0" fontId="4" fillId="2" borderId="1" xfId="31" applyFont="1" applyFill="1" applyBorder="1" applyAlignment="1">
      <alignment horizontal="center"/>
    </xf>
    <xf numFmtId="49" fontId="5" fillId="0" borderId="1" xfId="31" applyNumberFormat="1" applyFont="1" applyFill="1" applyBorder="1" applyAlignment="1">
      <alignment horizontal="center"/>
    </xf>
    <xf numFmtId="49" fontId="22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right" vertical="center" wrapText="1"/>
    </xf>
    <xf numFmtId="164" fontId="13" fillId="0" borderId="1" xfId="31" applyNumberFormat="1" applyFont="1" applyBorder="1" applyAlignment="1">
      <alignment vertical="center"/>
    </xf>
    <xf numFmtId="164" fontId="0" fillId="0" borderId="0" xfId="0" applyNumberFormat="1"/>
    <xf numFmtId="49" fontId="4" fillId="0" borderId="1" xfId="3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3" fillId="0" borderId="1" xfId="31" applyNumberFormat="1" applyFont="1" applyBorder="1" applyAlignment="1">
      <alignment horizontal="center" vertical="center"/>
    </xf>
    <xf numFmtId="49" fontId="4" fillId="4" borderId="1" xfId="31" applyNumberFormat="1" applyFont="1" applyFill="1" applyBorder="1" applyAlignment="1">
      <alignment horizontal="center" vertical="center"/>
    </xf>
    <xf numFmtId="164" fontId="4" fillId="4" borderId="1" xfId="31" applyNumberFormat="1" applyFont="1" applyFill="1" applyBorder="1" applyAlignment="1">
      <alignment vertical="center"/>
    </xf>
    <xf numFmtId="0" fontId="2" fillId="0" borderId="1" xfId="31" applyFont="1" applyBorder="1" applyAlignment="1">
      <alignment wrapText="1"/>
    </xf>
    <xf numFmtId="0" fontId="6" fillId="0" borderId="0" xfId="31" applyFont="1" applyBorder="1" applyAlignment="1">
      <alignment horizontal="center"/>
    </xf>
    <xf numFmtId="0" fontId="0" fillId="0" borderId="0" xfId="0" applyBorder="1"/>
    <xf numFmtId="49" fontId="2" fillId="2" borderId="1" xfId="31" applyNumberFormat="1" applyFont="1" applyFill="1" applyBorder="1" applyAlignment="1">
      <alignment horizontal="left" vertical="center" wrapText="1"/>
    </xf>
    <xf numFmtId="0" fontId="4" fillId="0" borderId="1" xfId="31" applyFont="1" applyBorder="1" applyAlignment="1">
      <alignment horizontal="left" vertical="center" wrapText="1"/>
    </xf>
    <xf numFmtId="0" fontId="4" fillId="0" borderId="1" xfId="31" applyFont="1" applyBorder="1" applyAlignment="1">
      <alignment horizontal="justify" vertical="center"/>
    </xf>
    <xf numFmtId="49" fontId="4" fillId="2" borderId="2" xfId="31" applyNumberFormat="1" applyFont="1" applyFill="1" applyBorder="1" applyAlignment="1">
      <alignment horizontal="center" vertical="center"/>
    </xf>
    <xf numFmtId="49" fontId="2" fillId="2" borderId="1" xfId="3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64" fontId="2" fillId="2" borderId="1" xfId="31" applyNumberFormat="1" applyFont="1" applyFill="1" applyBorder="1" applyAlignment="1">
      <alignment vertical="center"/>
    </xf>
    <xf numFmtId="0" fontId="0" fillId="2" borderId="0" xfId="0" applyFill="1"/>
    <xf numFmtId="0" fontId="4" fillId="2" borderId="2" xfId="31" applyFont="1" applyFill="1" applyBorder="1" applyAlignment="1">
      <alignment horizontal="center" vertical="center" wrapText="1"/>
    </xf>
    <xf numFmtId="164" fontId="4" fillId="2" borderId="1" xfId="31" applyNumberFormat="1" applyFont="1" applyFill="1" applyBorder="1" applyAlignment="1">
      <alignment vertical="center"/>
    </xf>
    <xf numFmtId="49" fontId="2" fillId="2" borderId="2" xfId="3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31" applyFont="1" applyFill="1" applyBorder="1" applyAlignment="1">
      <alignment horizontal="left" vertical="center" wrapText="1"/>
    </xf>
    <xf numFmtId="49" fontId="4" fillId="2" borderId="1" xfId="31" applyNumberFormat="1" applyFont="1" applyFill="1" applyBorder="1" applyAlignment="1">
      <alignment horizontal="center" vertical="center"/>
    </xf>
    <xf numFmtId="0" fontId="4" fillId="2" borderId="1" xfId="31" applyFont="1" applyFill="1" applyBorder="1" applyAlignment="1">
      <alignment horizontal="center" vertical="center" wrapText="1"/>
    </xf>
    <xf numFmtId="49" fontId="4" fillId="2" borderId="1" xfId="31" applyNumberFormat="1" applyFont="1" applyFill="1" applyBorder="1" applyAlignment="1">
      <alignment horizontal="center" wrapText="1"/>
    </xf>
    <xf numFmtId="49" fontId="2" fillId="2" borderId="1" xfId="31" applyNumberFormat="1" applyFont="1" applyFill="1" applyBorder="1" applyAlignment="1">
      <alignment horizont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164" fontId="2" fillId="2" borderId="1" xfId="31" applyNumberFormat="1" applyFont="1" applyFill="1" applyBorder="1"/>
    <xf numFmtId="0" fontId="2" fillId="2" borderId="1" xfId="31" applyFont="1" applyFill="1" applyBorder="1" applyAlignment="1">
      <alignment horizontal="left" wrapText="1"/>
    </xf>
    <xf numFmtId="164" fontId="13" fillId="2" borderId="1" xfId="31" applyNumberFormat="1" applyFont="1" applyFill="1" applyBorder="1"/>
    <xf numFmtId="0" fontId="2" fillId="2" borderId="1" xfId="31" applyFont="1" applyFill="1" applyBorder="1" applyAlignment="1">
      <alignment wrapText="1"/>
    </xf>
    <xf numFmtId="0" fontId="13" fillId="2" borderId="1" xfId="31" applyFont="1" applyFill="1" applyBorder="1" applyAlignment="1">
      <alignment wrapText="1"/>
    </xf>
    <xf numFmtId="0" fontId="13" fillId="2" borderId="1" xfId="31" applyFont="1" applyFill="1" applyBorder="1" applyAlignment="1">
      <alignment horizontal="left" wrapText="1"/>
    </xf>
    <xf numFmtId="49" fontId="13" fillId="2" borderId="1" xfId="3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31" applyNumberFormat="1" applyFont="1" applyFill="1" applyBorder="1" applyAlignment="1">
      <alignment wrapText="1"/>
    </xf>
    <xf numFmtId="0" fontId="2" fillId="2" borderId="1" xfId="3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31" applyFont="1" applyFill="1" applyBorder="1" applyAlignment="1">
      <alignment horizontal="left" wrapText="1"/>
    </xf>
    <xf numFmtId="49" fontId="3" fillId="2" borderId="0" xfId="31" applyNumberFormat="1" applyFont="1" applyFill="1" applyBorder="1" applyAlignment="1">
      <alignment horizontal="center"/>
    </xf>
    <xf numFmtId="0" fontId="6" fillId="2" borderId="0" xfId="31" applyFont="1" applyFill="1" applyBorder="1" applyAlignment="1">
      <alignment horizontal="center"/>
    </xf>
    <xf numFmtId="49" fontId="2" fillId="2" borderId="1" xfId="31" applyNumberFormat="1" applyFont="1" applyFill="1" applyBorder="1" applyAlignment="1">
      <alignment horizontal="center"/>
    </xf>
    <xf numFmtId="164" fontId="4" fillId="2" borderId="1" xfId="31" applyNumberFormat="1" applyFont="1" applyFill="1" applyBorder="1"/>
    <xf numFmtId="0" fontId="2" fillId="2" borderId="1" xfId="31" applyFont="1" applyFill="1" applyBorder="1" applyAlignment="1">
      <alignment horizontal="justify" wrapText="1"/>
    </xf>
    <xf numFmtId="0" fontId="4" fillId="2" borderId="1" xfId="31" applyFont="1" applyFill="1" applyBorder="1" applyAlignment="1">
      <alignment wrapText="1"/>
    </xf>
    <xf numFmtId="49" fontId="4" fillId="2" borderId="1" xfId="31" applyNumberFormat="1" applyFont="1" applyFill="1" applyBorder="1" applyAlignment="1">
      <alignment horizontal="center"/>
    </xf>
    <xf numFmtId="49" fontId="24" fillId="2" borderId="1" xfId="0" applyNumberFormat="1" applyFont="1" applyFill="1" applyBorder="1" applyAlignment="1">
      <alignment horizontal="center"/>
    </xf>
    <xf numFmtId="49" fontId="24" fillId="2" borderId="1" xfId="0" applyNumberFormat="1" applyFont="1" applyFill="1" applyBorder="1" applyAlignment="1">
      <alignment horizontal="center" vertical="center"/>
    </xf>
    <xf numFmtId="0" fontId="13" fillId="2" borderId="1" xfId="31" applyFont="1" applyFill="1" applyBorder="1" applyAlignment="1">
      <alignment horizontal="right" vertical="center" wrapText="1"/>
    </xf>
    <xf numFmtId="49" fontId="2" fillId="2" borderId="1" xfId="31" applyNumberFormat="1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/>
    </xf>
    <xf numFmtId="49" fontId="4" fillId="2" borderId="1" xfId="31" applyNumberFormat="1" applyFont="1" applyFill="1" applyBorder="1" applyAlignment="1">
      <alignment horizontal="left" vertical="center" wrapText="1"/>
    </xf>
    <xf numFmtId="0" fontId="0" fillId="2" borderId="1" xfId="0" applyFill="1" applyBorder="1"/>
    <xf numFmtId="49" fontId="2" fillId="2" borderId="2" xfId="0" applyNumberFormat="1" applyFont="1" applyFill="1" applyBorder="1" applyAlignment="1">
      <alignment horizontal="center" vertical="center"/>
    </xf>
    <xf numFmtId="0" fontId="2" fillId="0" borderId="1" xfId="3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31" applyFont="1" applyFill="1" applyBorder="1" applyAlignment="1">
      <alignment horizontal="left" wrapText="1"/>
    </xf>
    <xf numFmtId="49" fontId="16" fillId="2" borderId="1" xfId="31" applyNumberFormat="1" applyFont="1" applyFill="1" applyBorder="1" applyAlignment="1">
      <alignment horizontal="center" wrapText="1"/>
    </xf>
    <xf numFmtId="0" fontId="4" fillId="2" borderId="1" xfId="31" applyFont="1" applyFill="1" applyBorder="1"/>
    <xf numFmtId="0" fontId="4" fillId="2" borderId="1" xfId="31" applyFont="1" applyFill="1" applyBorder="1" applyAlignment="1">
      <alignment horizontal="center"/>
    </xf>
    <xf numFmtId="49" fontId="13" fillId="0" borderId="1" xfId="31" applyNumberFormat="1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left" vertical="center" wrapText="1"/>
    </xf>
    <xf numFmtId="0" fontId="24" fillId="0" borderId="5" xfId="0" applyNumberFormat="1" applyFont="1" applyFill="1" applyBorder="1" applyAlignment="1">
      <alignment horizontal="left" vertical="center" wrapText="1"/>
    </xf>
    <xf numFmtId="0" fontId="24" fillId="0" borderId="4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right" vertical="center" wrapText="1"/>
    </xf>
    <xf numFmtId="49" fontId="24" fillId="0" borderId="5" xfId="0" applyNumberFormat="1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left" vertical="center" wrapText="1"/>
    </xf>
    <xf numFmtId="0" fontId="24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31" applyNumberFormat="1" applyFont="1" applyFill="1" applyBorder="1" applyAlignment="1">
      <alignment vertical="top" wrapText="1"/>
    </xf>
    <xf numFmtId="0" fontId="2" fillId="2" borderId="1" xfId="31" applyFont="1" applyFill="1" applyBorder="1" applyAlignment="1">
      <alignment horizontal="center" wrapText="1"/>
    </xf>
    <xf numFmtId="0" fontId="15" fillId="2" borderId="1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0" xfId="31" applyFont="1" applyAlignment="1"/>
    <xf numFmtId="0" fontId="3" fillId="0" borderId="0" xfId="31" applyFont="1" applyAlignment="1">
      <alignment horizontal="right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49" fontId="4" fillId="2" borderId="1" xfId="0" applyNumberFormat="1" applyFont="1" applyFill="1" applyBorder="1" applyAlignment="1">
      <alignment horizontal="center"/>
    </xf>
    <xf numFmtId="0" fontId="26" fillId="0" borderId="6" xfId="0" applyNumberFormat="1" applyFont="1" applyFill="1" applyBorder="1" applyAlignment="1">
      <alignment horizontal="center" vertical="center" wrapText="1"/>
    </xf>
    <xf numFmtId="0" fontId="24" fillId="0" borderId="7" xfId="0" applyNumberFormat="1" applyFont="1" applyFill="1" applyBorder="1" applyAlignment="1">
      <alignment horizontal="justify" vertical="center" wrapText="1"/>
    </xf>
    <xf numFmtId="0" fontId="2" fillId="2" borderId="8" xfId="31" applyFont="1" applyFill="1" applyBorder="1" applyAlignment="1">
      <alignment horizontal="left" wrapText="1"/>
    </xf>
    <xf numFmtId="0" fontId="3" fillId="0" borderId="0" xfId="31" applyFont="1"/>
    <xf numFmtId="0" fontId="0" fillId="0" borderId="0" xfId="0" applyFont="1" applyAlignment="1"/>
    <xf numFmtId="0" fontId="4" fillId="2" borderId="1" xfId="0" applyFont="1" applyFill="1" applyBorder="1" applyAlignment="1">
      <alignment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31" applyFont="1" applyAlignment="1">
      <alignment horizontal="right"/>
    </xf>
    <xf numFmtId="0" fontId="3" fillId="0" borderId="0" xfId="31" applyFont="1" applyAlignment="1">
      <alignment horizontal="right"/>
    </xf>
    <xf numFmtId="0" fontId="3" fillId="0" borderId="1" xfId="31" applyFont="1" applyBorder="1" applyAlignment="1">
      <alignment horizontal="center" vertical="center"/>
    </xf>
    <xf numFmtId="0" fontId="3" fillId="0" borderId="1" xfId="31" applyFont="1" applyBorder="1" applyAlignment="1">
      <alignment horizontal="center"/>
    </xf>
    <xf numFmtId="0" fontId="4" fillId="0" borderId="1" xfId="31" applyFont="1" applyBorder="1" applyAlignment="1">
      <alignment horizontal="left" wrapText="1"/>
    </xf>
    <xf numFmtId="167" fontId="4" fillId="0" borderId="1" xfId="31" applyNumberFormat="1" applyFont="1" applyBorder="1" applyAlignment="1">
      <alignment horizontal="right" wrapText="1"/>
    </xf>
    <xf numFmtId="0" fontId="31" fillId="0" borderId="1" xfId="31" applyFont="1" applyBorder="1" applyAlignment="1">
      <alignment horizontal="center"/>
    </xf>
    <xf numFmtId="0" fontId="2" fillId="0" borderId="1" xfId="31" applyFont="1" applyBorder="1" applyAlignment="1">
      <alignment horizontal="left" wrapText="1"/>
    </xf>
    <xf numFmtId="167" fontId="2" fillId="0" borderId="1" xfId="31" applyNumberFormat="1" applyFont="1" applyBorder="1" applyAlignment="1">
      <alignment horizontal="right" wrapText="1"/>
    </xf>
    <xf numFmtId="168" fontId="2" fillId="0" borderId="1" xfId="31" applyNumberFormat="1" applyFont="1" applyBorder="1" applyAlignment="1">
      <alignment horizontal="right" wrapText="1"/>
    </xf>
    <xf numFmtId="0" fontId="6" fillId="0" borderId="1" xfId="0" applyFont="1" applyFill="1" applyBorder="1" applyAlignment="1">
      <alignment vertical="center" wrapText="1"/>
    </xf>
    <xf numFmtId="49" fontId="31" fillId="0" borderId="1" xfId="0" applyNumberFormat="1" applyFont="1" applyFill="1" applyBorder="1" applyAlignment="1">
      <alignment horizontal="center" vertical="center"/>
    </xf>
    <xf numFmtId="0" fontId="4" fillId="0" borderId="1" xfId="31" applyFont="1" applyBorder="1" applyAlignment="1">
      <alignment wrapText="1"/>
    </xf>
    <xf numFmtId="0" fontId="32" fillId="0" borderId="1" xfId="31" applyFont="1" applyBorder="1" applyAlignment="1">
      <alignment horizontal="center"/>
    </xf>
    <xf numFmtId="0" fontId="4" fillId="0" borderId="1" xfId="31" applyFont="1" applyFill="1" applyBorder="1" applyAlignment="1">
      <alignment wrapText="1"/>
    </xf>
    <xf numFmtId="0" fontId="2" fillId="0" borderId="1" xfId="31" applyFont="1" applyFill="1" applyBorder="1" applyAlignment="1">
      <alignment wrapText="1"/>
    </xf>
    <xf numFmtId="0" fontId="8" fillId="0" borderId="1" xfId="31" applyFont="1" applyFill="1" applyBorder="1" applyAlignment="1">
      <alignment horizontal="center"/>
    </xf>
    <xf numFmtId="0" fontId="33" fillId="0" borderId="1" xfId="31" applyFont="1" applyBorder="1" applyAlignment="1">
      <alignment horizontal="center"/>
    </xf>
    <xf numFmtId="0" fontId="2" fillId="0" borderId="1" xfId="31" applyFont="1" applyBorder="1" applyAlignment="1">
      <alignment horizontal="justify" wrapText="1"/>
    </xf>
    <xf numFmtId="167" fontId="2" fillId="0" borderId="1" xfId="31" applyNumberFormat="1" applyFont="1" applyFill="1" applyBorder="1" applyAlignment="1">
      <alignment horizontal="right" wrapText="1"/>
    </xf>
    <xf numFmtId="167" fontId="4" fillId="0" borderId="1" xfId="31" applyNumberFormat="1" applyFont="1" applyFill="1" applyBorder="1" applyAlignment="1">
      <alignment horizontal="right" wrapText="1"/>
    </xf>
    <xf numFmtId="0" fontId="3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8" borderId="8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0" borderId="1" xfId="31" applyFont="1" applyFill="1" applyBorder="1" applyAlignment="1">
      <alignment horizontal="left" wrapText="1"/>
    </xf>
    <xf numFmtId="0" fontId="4" fillId="0" borderId="1" xfId="31" applyFont="1" applyFill="1" applyBorder="1" applyAlignment="1">
      <alignment horizontal="left" wrapText="1"/>
    </xf>
    <xf numFmtId="167" fontId="0" fillId="0" borderId="0" xfId="0" applyNumberFormat="1"/>
    <xf numFmtId="0" fontId="3" fillId="0" borderId="0" xfId="0" applyFont="1" applyAlignment="1">
      <alignment vertical="center"/>
    </xf>
    <xf numFmtId="0" fontId="9" fillId="0" borderId="0" xfId="0" applyFont="1" applyAlignment="1"/>
    <xf numFmtId="0" fontId="3" fillId="0" borderId="0" xfId="0" applyFont="1" applyAlignment="1">
      <alignment horizontal="right" wrapText="1"/>
    </xf>
    <xf numFmtId="0" fontId="34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4" fillId="0" borderId="0" xfId="0" applyFont="1" applyAlignment="1">
      <alignment horizontal="right"/>
    </xf>
    <xf numFmtId="0" fontId="35" fillId="0" borderId="0" xfId="0" applyFont="1" applyAlignment="1">
      <alignment horizontal="centerContinuous" vertical="center"/>
    </xf>
    <xf numFmtId="0" fontId="3" fillId="0" borderId="0" xfId="0" applyFont="1" applyAlignment="1">
      <alignment vertical="center" wrapText="1"/>
    </xf>
    <xf numFmtId="0" fontId="36" fillId="0" borderId="0" xfId="41" applyFont="1" applyAlignment="1">
      <alignment horizontal="right"/>
    </xf>
    <xf numFmtId="0" fontId="34" fillId="0" borderId="1" xfId="0" applyFont="1" applyFill="1" applyBorder="1" applyAlignment="1">
      <alignment horizontal="center" vertical="center" wrapText="1"/>
    </xf>
    <xf numFmtId="169" fontId="3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" fontId="34" fillId="0" borderId="1" xfId="0" applyNumberFormat="1" applyFont="1" applyFill="1" applyBorder="1" applyAlignment="1">
      <alignment horizontal="center" vertical="center"/>
    </xf>
    <xf numFmtId="1" fontId="34" fillId="0" borderId="1" xfId="0" applyNumberFormat="1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 wrapText="1"/>
    </xf>
    <xf numFmtId="170" fontId="35" fillId="0" borderId="14" xfId="0" applyNumberFormat="1" applyFont="1" applyFill="1" applyBorder="1" applyAlignment="1">
      <alignment vertical="center"/>
    </xf>
    <xf numFmtId="49" fontId="37" fillId="0" borderId="7" xfId="0" applyNumberFormat="1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left" vertical="center" wrapText="1"/>
    </xf>
    <xf numFmtId="170" fontId="37" fillId="0" borderId="7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7" fillId="0" borderId="7" xfId="0" applyFont="1" applyFill="1" applyBorder="1" applyAlignment="1">
      <alignment horizontal="left" vertical="center" wrapText="1" indent="1"/>
    </xf>
    <xf numFmtId="0" fontId="38" fillId="0" borderId="0" xfId="0" applyFont="1" applyFill="1" applyAlignment="1">
      <alignment vertical="center"/>
    </xf>
    <xf numFmtId="0" fontId="37" fillId="0" borderId="7" xfId="0" applyFont="1" applyFill="1" applyBorder="1" applyAlignment="1">
      <alignment horizontal="left" vertical="center" wrapText="1" indent="2"/>
    </xf>
    <xf numFmtId="170" fontId="37" fillId="0" borderId="15" xfId="0" applyNumberFormat="1" applyFont="1" applyFill="1" applyBorder="1" applyAlignment="1">
      <alignment vertical="center"/>
    </xf>
    <xf numFmtId="49" fontId="37" fillId="0" borderId="15" xfId="0" applyNumberFormat="1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left" vertical="center" wrapText="1" indent="2"/>
    </xf>
    <xf numFmtId="170" fontId="37" fillId="0" borderId="13" xfId="0" applyNumberFormat="1" applyFont="1" applyFill="1" applyBorder="1" applyAlignment="1">
      <alignment vertical="center"/>
    </xf>
    <xf numFmtId="170" fontId="2" fillId="0" borderId="0" xfId="0" applyNumberFormat="1" applyFont="1" applyFill="1" applyAlignment="1">
      <alignment vertical="center"/>
    </xf>
    <xf numFmtId="169" fontId="39" fillId="0" borderId="7" xfId="0" applyNumberFormat="1" applyFont="1" applyFill="1" applyBorder="1" applyAlignment="1">
      <alignment vertical="center"/>
    </xf>
    <xf numFmtId="169" fontId="39" fillId="0" borderId="15" xfId="0" applyNumberFormat="1" applyFont="1" applyFill="1" applyBorder="1" applyAlignment="1">
      <alignment vertical="center"/>
    </xf>
    <xf numFmtId="49" fontId="37" fillId="0" borderId="16" xfId="0" applyNumberFormat="1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horizontal="left" vertical="center" wrapText="1" indent="2"/>
    </xf>
    <xf numFmtId="169" fontId="39" fillId="0" borderId="16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70" fontId="2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70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170" fontId="3" fillId="0" borderId="0" xfId="0" applyNumberFormat="1" applyFont="1" applyAlignment="1">
      <alignment vertical="center"/>
    </xf>
    <xf numFmtId="0" fontId="3" fillId="0" borderId="0" xfId="31" applyFont="1" applyAlignment="1">
      <alignment horizontal="right"/>
    </xf>
    <xf numFmtId="0" fontId="2" fillId="0" borderId="0" xfId="31" applyFont="1" applyAlignment="1">
      <alignment horizontal="right"/>
    </xf>
    <xf numFmtId="49" fontId="40" fillId="8" borderId="0" xfId="31" applyNumberFormat="1" applyFont="1" applyFill="1" applyBorder="1" applyAlignment="1">
      <alignment horizontal="center" vertical="center"/>
    </xf>
    <xf numFmtId="49" fontId="3" fillId="8" borderId="0" xfId="31" applyNumberFormat="1" applyFont="1" applyFill="1" applyBorder="1"/>
    <xf numFmtId="49" fontId="34" fillId="8" borderId="0" xfId="31" applyNumberFormat="1" applyFont="1" applyFill="1" applyBorder="1" applyAlignment="1">
      <alignment horizontal="center" vertical="center"/>
    </xf>
    <xf numFmtId="49" fontId="34" fillId="8" borderId="0" xfId="31" applyNumberFormat="1" applyFont="1" applyFill="1" applyBorder="1"/>
    <xf numFmtId="49" fontId="34" fillId="8" borderId="0" xfId="31" applyNumberFormat="1" applyFont="1" applyFill="1" applyBorder="1" applyAlignment="1">
      <alignment horizontal="center"/>
    </xf>
    <xf numFmtId="49" fontId="34" fillId="8" borderId="0" xfId="31" applyNumberFormat="1" applyFont="1" applyFill="1" applyBorder="1" applyAlignment="1">
      <alignment horizontal="right"/>
    </xf>
    <xf numFmtId="49" fontId="34" fillId="8" borderId="0" xfId="31" applyNumberFormat="1" applyFont="1" applyFill="1" applyBorder="1" applyAlignment="1">
      <alignment horizontal="center" vertical="center" wrapText="1"/>
    </xf>
    <xf numFmtId="49" fontId="34" fillId="8" borderId="0" xfId="31" applyNumberFormat="1" applyFont="1" applyFill="1" applyBorder="1" applyAlignment="1">
      <alignment wrapText="1"/>
    </xf>
    <xf numFmtId="49" fontId="2" fillId="8" borderId="1" xfId="31" applyNumberFormat="1" applyFont="1" applyFill="1" applyBorder="1" applyAlignment="1">
      <alignment horizontal="center" vertical="center" wrapText="1"/>
    </xf>
    <xf numFmtId="49" fontId="41" fillId="0" borderId="7" xfId="0" applyNumberFormat="1" applyFont="1" applyBorder="1" applyAlignment="1">
      <alignment horizontal="center" vertical="center" wrapText="1"/>
    </xf>
    <xf numFmtId="49" fontId="41" fillId="0" borderId="7" xfId="0" applyNumberFormat="1" applyFont="1" applyBorder="1" applyAlignment="1">
      <alignment horizontal="left" vertical="center" wrapText="1"/>
    </xf>
    <xf numFmtId="172" fontId="41" fillId="0" borderId="7" xfId="0" applyNumberFormat="1" applyFont="1" applyBorder="1" applyAlignment="1">
      <alignment wrapText="1"/>
    </xf>
    <xf numFmtId="49" fontId="42" fillId="0" borderId="7" xfId="0" applyNumberFormat="1" applyFont="1" applyBorder="1" applyAlignment="1">
      <alignment horizontal="center" vertical="center" wrapText="1"/>
    </xf>
    <xf numFmtId="49" fontId="42" fillId="8" borderId="7" xfId="0" applyNumberFormat="1" applyFont="1" applyFill="1" applyBorder="1" applyAlignment="1">
      <alignment horizontal="left" vertical="center" wrapText="1"/>
    </xf>
    <xf numFmtId="172" fontId="42" fillId="0" borderId="7" xfId="0" applyNumberFormat="1" applyFont="1" applyBorder="1" applyAlignment="1">
      <alignment wrapText="1"/>
    </xf>
    <xf numFmtId="49" fontId="42" fillId="0" borderId="8" xfId="0" applyNumberFormat="1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left" vertical="center" wrapText="1"/>
    </xf>
    <xf numFmtId="172" fontId="41" fillId="0" borderId="1" xfId="0" applyNumberFormat="1" applyFont="1" applyBorder="1" applyAlignment="1">
      <alignment wrapText="1"/>
    </xf>
    <xf numFmtId="0" fontId="35" fillId="0" borderId="0" xfId="43" applyFont="1" applyFill="1" applyAlignment="1">
      <alignment horizontal="center" vertical="center" wrapText="1"/>
    </xf>
    <xf numFmtId="0" fontId="37" fillId="0" borderId="0" xfId="43" applyFont="1" applyFill="1" applyAlignment="1">
      <alignment horizontal="center" vertical="center"/>
    </xf>
    <xf numFmtId="0" fontId="34" fillId="0" borderId="0" xfId="43" applyFont="1" applyFill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0" fontId="4" fillId="2" borderId="1" xfId="0" applyNumberFormat="1" applyFont="1" applyFill="1" applyBorder="1" applyAlignment="1">
      <alignment horizontal="center" vertical="center" wrapText="1"/>
    </xf>
    <xf numFmtId="170" fontId="2" fillId="2" borderId="1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3" fontId="2" fillId="2" borderId="1" xfId="42" applyFont="1" applyFill="1" applyBorder="1" applyAlignment="1">
      <alignment horizontal="center" vertical="center" wrapText="1"/>
    </xf>
    <xf numFmtId="43" fontId="2" fillId="2" borderId="14" xfId="42" applyFont="1" applyFill="1" applyBorder="1" applyAlignment="1">
      <alignment horizontal="center" vertical="center" wrapText="1"/>
    </xf>
    <xf numFmtId="43" fontId="4" fillId="2" borderId="14" xfId="42" applyFont="1" applyFill="1" applyBorder="1" applyAlignment="1">
      <alignment horizontal="center" vertical="center" wrapText="1"/>
    </xf>
    <xf numFmtId="43" fontId="2" fillId="2" borderId="14" xfId="42" applyFont="1" applyFill="1" applyBorder="1" applyAlignment="1">
      <alignment vertical="center" wrapText="1"/>
    </xf>
    <xf numFmtId="43" fontId="2" fillId="2" borderId="1" xfId="42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49" fontId="41" fillId="0" borderId="8" xfId="0" applyNumberFormat="1" applyFont="1" applyBorder="1" applyAlignment="1">
      <alignment horizontal="justify" vertical="top" wrapText="1"/>
    </xf>
    <xf numFmtId="0" fontId="2" fillId="2" borderId="8" xfId="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170" fontId="4" fillId="2" borderId="1" xfId="0" applyNumberFormat="1" applyFont="1" applyFill="1" applyBorder="1" applyAlignment="1">
      <alignment horizontal="center" wrapText="1"/>
    </xf>
    <xf numFmtId="0" fontId="1" fillId="0" borderId="0" xfId="0" applyFont="1"/>
    <xf numFmtId="0" fontId="3" fillId="0" borderId="0" xfId="31" applyFont="1" applyAlignment="1">
      <alignment horizontal="right"/>
    </xf>
    <xf numFmtId="0" fontId="4" fillId="0" borderId="0" xfId="31" applyFont="1" applyAlignment="1">
      <alignment horizontal="center" wrapText="1"/>
    </xf>
    <xf numFmtId="0" fontId="3" fillId="0" borderId="0" xfId="0" applyFont="1" applyAlignment="1">
      <alignment horizontal="right"/>
    </xf>
    <xf numFmtId="0" fontId="2" fillId="0" borderId="0" xfId="31" applyFont="1" applyAlignment="1">
      <alignment horizontal="right"/>
    </xf>
    <xf numFmtId="0" fontId="9" fillId="0" borderId="0" xfId="0" applyFont="1" applyAlignment="1">
      <alignment horizontal="right"/>
    </xf>
    <xf numFmtId="0" fontId="34" fillId="0" borderId="0" xfId="0" applyFont="1" applyAlignment="1">
      <alignment horizontal="right" wrapText="1"/>
    </xf>
    <xf numFmtId="0" fontId="34" fillId="0" borderId="13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171" fontId="2" fillId="0" borderId="13" xfId="0" applyNumberFormat="1" applyFont="1" applyFill="1" applyBorder="1" applyAlignment="1">
      <alignment horizontal="center" vertical="center"/>
    </xf>
    <xf numFmtId="171" fontId="2" fillId="0" borderId="0" xfId="0" applyNumberFormat="1" applyFont="1" applyFill="1" applyAlignment="1">
      <alignment horizontal="center" vertical="center"/>
    </xf>
    <xf numFmtId="49" fontId="3" fillId="8" borderId="0" xfId="31" applyNumberFormat="1" applyFont="1" applyFill="1" applyBorder="1" applyAlignment="1">
      <alignment horizontal="right" vertical="center"/>
    </xf>
    <xf numFmtId="0" fontId="3" fillId="8" borderId="0" xfId="31" applyNumberFormat="1" applyFont="1" applyFill="1" applyBorder="1" applyAlignment="1">
      <alignment horizontal="right"/>
    </xf>
    <xf numFmtId="0" fontId="6" fillId="8" borderId="0" xfId="31" applyNumberFormat="1" applyFont="1" applyFill="1" applyBorder="1" applyAlignment="1">
      <alignment horizontal="center"/>
    </xf>
    <xf numFmtId="49" fontId="6" fillId="8" borderId="0" xfId="31" applyNumberFormat="1" applyFont="1" applyFill="1" applyBorder="1" applyAlignment="1">
      <alignment horizontal="center"/>
    </xf>
    <xf numFmtId="49" fontId="2" fillId="8" borderId="1" xfId="31" applyNumberFormat="1" applyFont="1" applyFill="1" applyBorder="1" applyAlignment="1">
      <alignment horizontal="center" vertical="center" wrapText="1"/>
    </xf>
    <xf numFmtId="49" fontId="2" fillId="8" borderId="14" xfId="31" applyNumberFormat="1" applyFont="1" applyFill="1" applyBorder="1" applyAlignment="1">
      <alignment horizontal="center" vertical="center" wrapText="1"/>
    </xf>
    <xf numFmtId="49" fontId="2" fillId="8" borderId="2" xfId="31" applyNumberFormat="1" applyFont="1" applyFill="1" applyBorder="1" applyAlignment="1">
      <alignment horizontal="center" vertical="center" wrapText="1"/>
    </xf>
    <xf numFmtId="0" fontId="2" fillId="8" borderId="14" xfId="31" applyNumberFormat="1" applyFont="1" applyFill="1" applyBorder="1" applyAlignment="1">
      <alignment horizontal="center" vertical="center" wrapText="1"/>
    </xf>
    <xf numFmtId="0" fontId="2" fillId="8" borderId="2" xfId="31" applyNumberFormat="1" applyFont="1" applyFill="1" applyBorder="1" applyAlignment="1">
      <alignment horizontal="center" vertical="center" wrapText="1"/>
    </xf>
    <xf numFmtId="49" fontId="3" fillId="8" borderId="0" xfId="31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2" fillId="0" borderId="1" xfId="31" applyFont="1" applyBorder="1" applyAlignment="1">
      <alignment horizontal="center" vertical="center" wrapText="1"/>
    </xf>
    <xf numFmtId="0" fontId="2" fillId="0" borderId="1" xfId="3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2" xfId="0" applyBorder="1"/>
    <xf numFmtId="0" fontId="4" fillId="0" borderId="0" xfId="43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42" fillId="0" borderId="14" xfId="0" applyNumberFormat="1" applyFont="1" applyBorder="1" applyAlignment="1">
      <alignment horizontal="center" vertical="top" wrapText="1"/>
    </xf>
    <xf numFmtId="49" fontId="42" fillId="0" borderId="2" xfId="0" applyNumberFormat="1" applyFont="1" applyBorder="1" applyAlignment="1">
      <alignment horizontal="center" vertical="top" wrapText="1"/>
    </xf>
  </cellXfs>
  <cellStyles count="44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Денежный 2" xfId="30"/>
    <cellStyle name="Обычный" xfId="0" builtinId="0"/>
    <cellStyle name="Обычный 2" xfId="31"/>
    <cellStyle name="Обычный 2 2" xfId="32"/>
    <cellStyle name="Обычный 3" xfId="33"/>
    <cellStyle name="Обычный 4" xfId="34"/>
    <cellStyle name="Обычный_0-2009 прил 16 программы" xfId="43"/>
    <cellStyle name="Обычный_Прил. к Закону с поправками" xfId="41"/>
    <cellStyle name="Процентный 2" xfId="35"/>
    <cellStyle name="Стиль 1" xfId="36"/>
    <cellStyle name="Тысячи [0]_перечис.11" xfId="37"/>
    <cellStyle name="Тысячи_перечис.11" xfId="38"/>
    <cellStyle name="Финансовый" xfId="42" builtinId="3"/>
    <cellStyle name="Финансовый 2" xfId="39"/>
    <cellStyle name="Финансовый 3" xfId="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2017/&#1080;&#1079;&#1084;.&#1072;&#1087;&#1088;&#1077;&#1083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2017/&#1080;&#1079;&#1084;.&#1080;&#1102;&#1083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/AppData/Local/Temp/Rar$DI15.6951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C64"/>
  <sheetViews>
    <sheetView zoomScaleNormal="100" workbookViewId="0">
      <selection activeCell="G14" sqref="G14"/>
    </sheetView>
  </sheetViews>
  <sheetFormatPr defaultRowHeight="12.75"/>
  <cols>
    <col min="1" max="1" width="27.140625" customWidth="1"/>
    <col min="2" max="2" width="58.140625" customWidth="1"/>
    <col min="3" max="3" width="18.140625" customWidth="1"/>
    <col min="257" max="257" width="27.140625" customWidth="1"/>
    <col min="258" max="258" width="58.140625" customWidth="1"/>
    <col min="259" max="259" width="18.140625" customWidth="1"/>
    <col min="513" max="513" width="27.140625" customWidth="1"/>
    <col min="514" max="514" width="58.140625" customWidth="1"/>
    <col min="515" max="515" width="18.140625" customWidth="1"/>
    <col min="769" max="769" width="27.140625" customWidth="1"/>
    <col min="770" max="770" width="58.140625" customWidth="1"/>
    <col min="771" max="771" width="18.140625" customWidth="1"/>
    <col min="1025" max="1025" width="27.140625" customWidth="1"/>
    <col min="1026" max="1026" width="58.140625" customWidth="1"/>
    <col min="1027" max="1027" width="18.140625" customWidth="1"/>
    <col min="1281" max="1281" width="27.140625" customWidth="1"/>
    <col min="1282" max="1282" width="58.140625" customWidth="1"/>
    <col min="1283" max="1283" width="18.140625" customWidth="1"/>
    <col min="1537" max="1537" width="27.140625" customWidth="1"/>
    <col min="1538" max="1538" width="58.140625" customWidth="1"/>
    <col min="1539" max="1539" width="18.140625" customWidth="1"/>
    <col min="1793" max="1793" width="27.140625" customWidth="1"/>
    <col min="1794" max="1794" width="58.140625" customWidth="1"/>
    <col min="1795" max="1795" width="18.140625" customWidth="1"/>
    <col min="2049" max="2049" width="27.140625" customWidth="1"/>
    <col min="2050" max="2050" width="58.140625" customWidth="1"/>
    <col min="2051" max="2051" width="18.140625" customWidth="1"/>
    <col min="2305" max="2305" width="27.140625" customWidth="1"/>
    <col min="2306" max="2306" width="58.140625" customWidth="1"/>
    <col min="2307" max="2307" width="18.140625" customWidth="1"/>
    <col min="2561" max="2561" width="27.140625" customWidth="1"/>
    <col min="2562" max="2562" width="58.140625" customWidth="1"/>
    <col min="2563" max="2563" width="18.140625" customWidth="1"/>
    <col min="2817" max="2817" width="27.140625" customWidth="1"/>
    <col min="2818" max="2818" width="58.140625" customWidth="1"/>
    <col min="2819" max="2819" width="18.140625" customWidth="1"/>
    <col min="3073" max="3073" width="27.140625" customWidth="1"/>
    <col min="3074" max="3074" width="58.140625" customWidth="1"/>
    <col min="3075" max="3075" width="18.140625" customWidth="1"/>
    <col min="3329" max="3329" width="27.140625" customWidth="1"/>
    <col min="3330" max="3330" width="58.140625" customWidth="1"/>
    <col min="3331" max="3331" width="18.140625" customWidth="1"/>
    <col min="3585" max="3585" width="27.140625" customWidth="1"/>
    <col min="3586" max="3586" width="58.140625" customWidth="1"/>
    <col min="3587" max="3587" width="18.140625" customWidth="1"/>
    <col min="3841" max="3841" width="27.140625" customWidth="1"/>
    <col min="3842" max="3842" width="58.140625" customWidth="1"/>
    <col min="3843" max="3843" width="18.140625" customWidth="1"/>
    <col min="4097" max="4097" width="27.140625" customWidth="1"/>
    <col min="4098" max="4098" width="58.140625" customWidth="1"/>
    <col min="4099" max="4099" width="18.140625" customWidth="1"/>
    <col min="4353" max="4353" width="27.140625" customWidth="1"/>
    <col min="4354" max="4354" width="58.140625" customWidth="1"/>
    <col min="4355" max="4355" width="18.140625" customWidth="1"/>
    <col min="4609" max="4609" width="27.140625" customWidth="1"/>
    <col min="4610" max="4610" width="58.140625" customWidth="1"/>
    <col min="4611" max="4611" width="18.140625" customWidth="1"/>
    <col min="4865" max="4865" width="27.140625" customWidth="1"/>
    <col min="4866" max="4866" width="58.140625" customWidth="1"/>
    <col min="4867" max="4867" width="18.140625" customWidth="1"/>
    <col min="5121" max="5121" width="27.140625" customWidth="1"/>
    <col min="5122" max="5122" width="58.140625" customWidth="1"/>
    <col min="5123" max="5123" width="18.140625" customWidth="1"/>
    <col min="5377" max="5377" width="27.140625" customWidth="1"/>
    <col min="5378" max="5378" width="58.140625" customWidth="1"/>
    <col min="5379" max="5379" width="18.140625" customWidth="1"/>
    <col min="5633" max="5633" width="27.140625" customWidth="1"/>
    <col min="5634" max="5634" width="58.140625" customWidth="1"/>
    <col min="5635" max="5635" width="18.140625" customWidth="1"/>
    <col min="5889" max="5889" width="27.140625" customWidth="1"/>
    <col min="5890" max="5890" width="58.140625" customWidth="1"/>
    <col min="5891" max="5891" width="18.140625" customWidth="1"/>
    <col min="6145" max="6145" width="27.140625" customWidth="1"/>
    <col min="6146" max="6146" width="58.140625" customWidth="1"/>
    <col min="6147" max="6147" width="18.140625" customWidth="1"/>
    <col min="6401" max="6401" width="27.140625" customWidth="1"/>
    <col min="6402" max="6402" width="58.140625" customWidth="1"/>
    <col min="6403" max="6403" width="18.140625" customWidth="1"/>
    <col min="6657" max="6657" width="27.140625" customWidth="1"/>
    <col min="6658" max="6658" width="58.140625" customWidth="1"/>
    <col min="6659" max="6659" width="18.140625" customWidth="1"/>
    <col min="6913" max="6913" width="27.140625" customWidth="1"/>
    <col min="6914" max="6914" width="58.140625" customWidth="1"/>
    <col min="6915" max="6915" width="18.140625" customWidth="1"/>
    <col min="7169" max="7169" width="27.140625" customWidth="1"/>
    <col min="7170" max="7170" width="58.140625" customWidth="1"/>
    <col min="7171" max="7171" width="18.140625" customWidth="1"/>
    <col min="7425" max="7425" width="27.140625" customWidth="1"/>
    <col min="7426" max="7426" width="58.140625" customWidth="1"/>
    <col min="7427" max="7427" width="18.140625" customWidth="1"/>
    <col min="7681" max="7681" width="27.140625" customWidth="1"/>
    <col min="7682" max="7682" width="58.140625" customWidth="1"/>
    <col min="7683" max="7683" width="18.140625" customWidth="1"/>
    <col min="7937" max="7937" width="27.140625" customWidth="1"/>
    <col min="7938" max="7938" width="58.140625" customWidth="1"/>
    <col min="7939" max="7939" width="18.140625" customWidth="1"/>
    <col min="8193" max="8193" width="27.140625" customWidth="1"/>
    <col min="8194" max="8194" width="58.140625" customWidth="1"/>
    <col min="8195" max="8195" width="18.140625" customWidth="1"/>
    <col min="8449" max="8449" width="27.140625" customWidth="1"/>
    <col min="8450" max="8450" width="58.140625" customWidth="1"/>
    <col min="8451" max="8451" width="18.140625" customWidth="1"/>
    <col min="8705" max="8705" width="27.140625" customWidth="1"/>
    <col min="8706" max="8706" width="58.140625" customWidth="1"/>
    <col min="8707" max="8707" width="18.140625" customWidth="1"/>
    <col min="8961" max="8961" width="27.140625" customWidth="1"/>
    <col min="8962" max="8962" width="58.140625" customWidth="1"/>
    <col min="8963" max="8963" width="18.140625" customWidth="1"/>
    <col min="9217" max="9217" width="27.140625" customWidth="1"/>
    <col min="9218" max="9218" width="58.140625" customWidth="1"/>
    <col min="9219" max="9219" width="18.140625" customWidth="1"/>
    <col min="9473" max="9473" width="27.140625" customWidth="1"/>
    <col min="9474" max="9474" width="58.140625" customWidth="1"/>
    <col min="9475" max="9475" width="18.140625" customWidth="1"/>
    <col min="9729" max="9729" width="27.140625" customWidth="1"/>
    <col min="9730" max="9730" width="58.140625" customWidth="1"/>
    <col min="9731" max="9731" width="18.140625" customWidth="1"/>
    <col min="9985" max="9985" width="27.140625" customWidth="1"/>
    <col min="9986" max="9986" width="58.140625" customWidth="1"/>
    <col min="9987" max="9987" width="18.140625" customWidth="1"/>
    <col min="10241" max="10241" width="27.140625" customWidth="1"/>
    <col min="10242" max="10242" width="58.140625" customWidth="1"/>
    <col min="10243" max="10243" width="18.140625" customWidth="1"/>
    <col min="10497" max="10497" width="27.140625" customWidth="1"/>
    <col min="10498" max="10498" width="58.140625" customWidth="1"/>
    <col min="10499" max="10499" width="18.140625" customWidth="1"/>
    <col min="10753" max="10753" width="27.140625" customWidth="1"/>
    <col min="10754" max="10754" width="58.140625" customWidth="1"/>
    <col min="10755" max="10755" width="18.140625" customWidth="1"/>
    <col min="11009" max="11009" width="27.140625" customWidth="1"/>
    <col min="11010" max="11010" width="58.140625" customWidth="1"/>
    <col min="11011" max="11011" width="18.140625" customWidth="1"/>
    <col min="11265" max="11265" width="27.140625" customWidth="1"/>
    <col min="11266" max="11266" width="58.140625" customWidth="1"/>
    <col min="11267" max="11267" width="18.140625" customWidth="1"/>
    <col min="11521" max="11521" width="27.140625" customWidth="1"/>
    <col min="11522" max="11522" width="58.140625" customWidth="1"/>
    <col min="11523" max="11523" width="18.140625" customWidth="1"/>
    <col min="11777" max="11777" width="27.140625" customWidth="1"/>
    <col min="11778" max="11778" width="58.140625" customWidth="1"/>
    <col min="11779" max="11779" width="18.140625" customWidth="1"/>
    <col min="12033" max="12033" width="27.140625" customWidth="1"/>
    <col min="12034" max="12034" width="58.140625" customWidth="1"/>
    <col min="12035" max="12035" width="18.140625" customWidth="1"/>
    <col min="12289" max="12289" width="27.140625" customWidth="1"/>
    <col min="12290" max="12290" width="58.140625" customWidth="1"/>
    <col min="12291" max="12291" width="18.140625" customWidth="1"/>
    <col min="12545" max="12545" width="27.140625" customWidth="1"/>
    <col min="12546" max="12546" width="58.140625" customWidth="1"/>
    <col min="12547" max="12547" width="18.140625" customWidth="1"/>
    <col min="12801" max="12801" width="27.140625" customWidth="1"/>
    <col min="12802" max="12802" width="58.140625" customWidth="1"/>
    <col min="12803" max="12803" width="18.140625" customWidth="1"/>
    <col min="13057" max="13057" width="27.140625" customWidth="1"/>
    <col min="13058" max="13058" width="58.140625" customWidth="1"/>
    <col min="13059" max="13059" width="18.140625" customWidth="1"/>
    <col min="13313" max="13313" width="27.140625" customWidth="1"/>
    <col min="13314" max="13314" width="58.140625" customWidth="1"/>
    <col min="13315" max="13315" width="18.140625" customWidth="1"/>
    <col min="13569" max="13569" width="27.140625" customWidth="1"/>
    <col min="13570" max="13570" width="58.140625" customWidth="1"/>
    <col min="13571" max="13571" width="18.140625" customWidth="1"/>
    <col min="13825" max="13825" width="27.140625" customWidth="1"/>
    <col min="13826" max="13826" width="58.140625" customWidth="1"/>
    <col min="13827" max="13827" width="18.140625" customWidth="1"/>
    <col min="14081" max="14081" width="27.140625" customWidth="1"/>
    <col min="14082" max="14082" width="58.140625" customWidth="1"/>
    <col min="14083" max="14083" width="18.140625" customWidth="1"/>
    <col min="14337" max="14337" width="27.140625" customWidth="1"/>
    <col min="14338" max="14338" width="58.140625" customWidth="1"/>
    <col min="14339" max="14339" width="18.140625" customWidth="1"/>
    <col min="14593" max="14593" width="27.140625" customWidth="1"/>
    <col min="14594" max="14594" width="58.140625" customWidth="1"/>
    <col min="14595" max="14595" width="18.140625" customWidth="1"/>
    <col min="14849" max="14849" width="27.140625" customWidth="1"/>
    <col min="14850" max="14850" width="58.140625" customWidth="1"/>
    <col min="14851" max="14851" width="18.140625" customWidth="1"/>
    <col min="15105" max="15105" width="27.140625" customWidth="1"/>
    <col min="15106" max="15106" width="58.140625" customWidth="1"/>
    <col min="15107" max="15107" width="18.140625" customWidth="1"/>
    <col min="15361" max="15361" width="27.140625" customWidth="1"/>
    <col min="15362" max="15362" width="58.140625" customWidth="1"/>
    <col min="15363" max="15363" width="18.140625" customWidth="1"/>
    <col min="15617" max="15617" width="27.140625" customWidth="1"/>
    <col min="15618" max="15618" width="58.140625" customWidth="1"/>
    <col min="15619" max="15619" width="18.140625" customWidth="1"/>
    <col min="15873" max="15873" width="27.140625" customWidth="1"/>
    <col min="15874" max="15874" width="58.140625" customWidth="1"/>
    <col min="15875" max="15875" width="18.140625" customWidth="1"/>
    <col min="16129" max="16129" width="27.140625" customWidth="1"/>
    <col min="16130" max="16130" width="58.140625" customWidth="1"/>
    <col min="16131" max="16131" width="18.140625" customWidth="1"/>
  </cols>
  <sheetData>
    <row r="1" spans="1:3">
      <c r="A1" s="261" t="s">
        <v>353</v>
      </c>
      <c r="B1" s="261"/>
      <c r="C1" s="261"/>
    </row>
    <row r="2" spans="1:3">
      <c r="A2" s="261" t="s">
        <v>322</v>
      </c>
      <c r="B2" s="261"/>
      <c r="C2" s="261"/>
    </row>
    <row r="3" spans="1:3" ht="15">
      <c r="A3" s="138"/>
      <c r="B3" s="262" t="s">
        <v>273</v>
      </c>
      <c r="C3" s="262"/>
    </row>
    <row r="4" spans="1:3">
      <c r="A4" s="261" t="s">
        <v>561</v>
      </c>
      <c r="B4" s="261"/>
      <c r="C4" s="261"/>
    </row>
    <row r="5" spans="1:3" ht="15">
      <c r="A5" s="2"/>
      <c r="B5" s="134"/>
      <c r="C5" s="140" t="s">
        <v>357</v>
      </c>
    </row>
    <row r="6" spans="1:3" ht="15">
      <c r="A6" s="2"/>
      <c r="B6" s="259" t="s">
        <v>358</v>
      </c>
      <c r="C6" s="259"/>
    </row>
    <row r="7" spans="1:3" ht="15">
      <c r="A7" s="2"/>
      <c r="B7" s="259" t="s">
        <v>273</v>
      </c>
      <c r="C7" s="259"/>
    </row>
    <row r="8" spans="1:3" ht="15">
      <c r="A8" s="2"/>
      <c r="B8" s="259" t="s">
        <v>359</v>
      </c>
      <c r="C8" s="259"/>
    </row>
    <row r="9" spans="1:3" ht="15">
      <c r="A9" s="2"/>
      <c r="B9" s="139"/>
      <c r="C9" s="139" t="s">
        <v>360</v>
      </c>
    </row>
    <row r="10" spans="1:3" ht="42" customHeight="1">
      <c r="A10" s="260" t="s">
        <v>361</v>
      </c>
      <c r="B10" s="260"/>
      <c r="C10" s="260"/>
    </row>
    <row r="11" spans="1:3" ht="15">
      <c r="A11" s="2"/>
      <c r="B11" s="2"/>
      <c r="C11" s="4" t="s">
        <v>45</v>
      </c>
    </row>
    <row r="12" spans="1:3">
      <c r="A12" s="5" t="s">
        <v>362</v>
      </c>
      <c r="B12" s="141" t="s">
        <v>49</v>
      </c>
      <c r="C12" s="141" t="s">
        <v>363</v>
      </c>
    </row>
    <row r="13" spans="1:3">
      <c r="A13" s="142">
        <v>1</v>
      </c>
      <c r="B13" s="142">
        <v>2</v>
      </c>
      <c r="C13" s="142">
        <v>3</v>
      </c>
    </row>
    <row r="14" spans="1:3" ht="38.25" customHeight="1">
      <c r="A14" s="9" t="s">
        <v>364</v>
      </c>
      <c r="B14" s="143" t="s">
        <v>365</v>
      </c>
      <c r="C14" s="144">
        <f>SUM(C15+C17+C19+C25+C30+C32+C34+C36+C38+C40+C28)</f>
        <v>1157.5519999999999</v>
      </c>
    </row>
    <row r="15" spans="1:3" ht="22.5" customHeight="1">
      <c r="A15" s="9" t="s">
        <v>366</v>
      </c>
      <c r="B15" s="143" t="s">
        <v>367</v>
      </c>
      <c r="C15" s="144">
        <f>SUM(C16)</f>
        <v>87</v>
      </c>
    </row>
    <row r="16" spans="1:3" ht="59.25" customHeight="1">
      <c r="A16" s="145" t="s">
        <v>368</v>
      </c>
      <c r="B16" s="146" t="s">
        <v>369</v>
      </c>
      <c r="C16" s="147">
        <v>87</v>
      </c>
    </row>
    <row r="17" spans="1:3" ht="49.5" customHeight="1">
      <c r="A17" s="9" t="s">
        <v>370</v>
      </c>
      <c r="B17" s="143" t="s">
        <v>371</v>
      </c>
      <c r="C17" s="144">
        <f>C18</f>
        <v>557.55199999999991</v>
      </c>
    </row>
    <row r="18" spans="1:3" ht="38.25" customHeight="1">
      <c r="A18" s="145" t="s">
        <v>372</v>
      </c>
      <c r="B18" s="146" t="s">
        <v>373</v>
      </c>
      <c r="C18" s="148">
        <f>C21+C22+C23+C24</f>
        <v>557.55199999999991</v>
      </c>
    </row>
    <row r="19" spans="1:3" ht="33" hidden="1" customHeight="1">
      <c r="A19" s="145" t="s">
        <v>374</v>
      </c>
      <c r="B19" s="143" t="s">
        <v>375</v>
      </c>
      <c r="C19" s="144">
        <f>SUM(C20)</f>
        <v>0</v>
      </c>
    </row>
    <row r="20" spans="1:3" ht="26.25" hidden="1" customHeight="1">
      <c r="A20" s="145" t="s">
        <v>376</v>
      </c>
      <c r="B20" s="146" t="s">
        <v>377</v>
      </c>
      <c r="C20" s="147"/>
    </row>
    <row r="21" spans="1:3" ht="57" customHeight="1">
      <c r="A21" s="145" t="s">
        <v>378</v>
      </c>
      <c r="B21" s="146" t="s">
        <v>379</v>
      </c>
      <c r="C21" s="147">
        <v>190.39934</v>
      </c>
    </row>
    <row r="22" spans="1:3" ht="72" customHeight="1">
      <c r="A22" s="145" t="s">
        <v>380</v>
      </c>
      <c r="B22" s="146" t="s">
        <v>381</v>
      </c>
      <c r="C22" s="147">
        <v>1.89653</v>
      </c>
    </row>
    <row r="23" spans="1:3" ht="74.25" customHeight="1">
      <c r="A23" s="145" t="s">
        <v>382</v>
      </c>
      <c r="B23" s="146" t="s">
        <v>383</v>
      </c>
      <c r="C23" s="147">
        <v>403.33864999999997</v>
      </c>
    </row>
    <row r="24" spans="1:3" ht="72" customHeight="1">
      <c r="A24" s="145" t="s">
        <v>384</v>
      </c>
      <c r="B24" s="146" t="s">
        <v>385</v>
      </c>
      <c r="C24" s="147">
        <v>-38.082520000000002</v>
      </c>
    </row>
    <row r="25" spans="1:3" ht="18.75" customHeight="1">
      <c r="A25" s="9" t="s">
        <v>386</v>
      </c>
      <c r="B25" s="143" t="s">
        <v>387</v>
      </c>
      <c r="C25" s="144">
        <f>SUM(C26:C27)</f>
        <v>39</v>
      </c>
    </row>
    <row r="26" spans="1:3" ht="21" customHeight="1">
      <c r="A26" s="145" t="s">
        <v>388</v>
      </c>
      <c r="B26" s="55" t="s">
        <v>389</v>
      </c>
      <c r="C26" s="147">
        <v>20</v>
      </c>
    </row>
    <row r="27" spans="1:3" ht="20.25" customHeight="1">
      <c r="A27" s="145" t="s">
        <v>390</v>
      </c>
      <c r="B27" s="55" t="s">
        <v>391</v>
      </c>
      <c r="C27" s="147">
        <v>19</v>
      </c>
    </row>
    <row r="28" spans="1:3" ht="20.25" customHeight="1">
      <c r="A28" s="9" t="s">
        <v>392</v>
      </c>
      <c r="B28" s="149" t="s">
        <v>393</v>
      </c>
      <c r="C28" s="144">
        <f>C29</f>
        <v>50</v>
      </c>
    </row>
    <row r="29" spans="1:3" ht="84.75" customHeight="1">
      <c r="A29" s="150" t="s">
        <v>394</v>
      </c>
      <c r="B29" s="50" t="s">
        <v>395</v>
      </c>
      <c r="C29" s="147">
        <v>50</v>
      </c>
    </row>
    <row r="30" spans="1:3" ht="31.5" hidden="1" customHeight="1">
      <c r="A30" s="9" t="s">
        <v>396</v>
      </c>
      <c r="B30" s="151" t="s">
        <v>397</v>
      </c>
      <c r="C30" s="144">
        <f>C31</f>
        <v>0</v>
      </c>
    </row>
    <row r="31" spans="1:3" ht="22.5" hidden="1" customHeight="1">
      <c r="A31" s="37" t="s">
        <v>398</v>
      </c>
      <c r="B31" s="55" t="s">
        <v>387</v>
      </c>
      <c r="C31" s="147">
        <v>0</v>
      </c>
    </row>
    <row r="32" spans="1:3" ht="33.75" customHeight="1">
      <c r="A32" s="152" t="s">
        <v>399</v>
      </c>
      <c r="B32" s="151" t="s">
        <v>400</v>
      </c>
      <c r="C32" s="144">
        <f>SUM(C33)</f>
        <v>22</v>
      </c>
    </row>
    <row r="33" spans="1:3" ht="92.25" customHeight="1">
      <c r="A33" s="145" t="s">
        <v>401</v>
      </c>
      <c r="B33" s="55" t="s">
        <v>402</v>
      </c>
      <c r="C33" s="147">
        <v>22</v>
      </c>
    </row>
    <row r="34" spans="1:3" ht="47.25" hidden="1" customHeight="1">
      <c r="A34" s="9" t="s">
        <v>403</v>
      </c>
      <c r="B34" s="153" t="s">
        <v>404</v>
      </c>
      <c r="C34" s="144">
        <f>C35</f>
        <v>0</v>
      </c>
    </row>
    <row r="35" spans="1:3" ht="28.5" hidden="1" customHeight="1">
      <c r="A35" s="37" t="s">
        <v>405</v>
      </c>
      <c r="B35" s="154" t="s">
        <v>406</v>
      </c>
      <c r="C35" s="147"/>
    </row>
    <row r="36" spans="1:3" ht="33" hidden="1" customHeight="1">
      <c r="A36" s="9" t="s">
        <v>407</v>
      </c>
      <c r="B36" s="153" t="s">
        <v>408</v>
      </c>
      <c r="C36" s="144">
        <f>SUM(C37)</f>
        <v>0</v>
      </c>
    </row>
    <row r="37" spans="1:3" ht="47.25" hidden="1" customHeight="1">
      <c r="A37" s="155" t="s">
        <v>409</v>
      </c>
      <c r="B37" s="154" t="s">
        <v>410</v>
      </c>
      <c r="C37" s="147">
        <v>0</v>
      </c>
    </row>
    <row r="38" spans="1:3" ht="30" customHeight="1">
      <c r="A38" s="152" t="s">
        <v>411</v>
      </c>
      <c r="B38" s="151" t="s">
        <v>412</v>
      </c>
      <c r="C38" s="144">
        <f>SUM(C39)</f>
        <v>2</v>
      </c>
    </row>
    <row r="39" spans="1:3" ht="40.5" customHeight="1">
      <c r="A39" s="156" t="s">
        <v>413</v>
      </c>
      <c r="B39" s="146" t="s">
        <v>414</v>
      </c>
      <c r="C39" s="147">
        <v>2</v>
      </c>
    </row>
    <row r="40" spans="1:3" ht="24" customHeight="1">
      <c r="A40" s="9" t="s">
        <v>415</v>
      </c>
      <c r="B40" s="151" t="s">
        <v>416</v>
      </c>
      <c r="C40" s="144">
        <f>SUM(C41)</f>
        <v>400</v>
      </c>
    </row>
    <row r="41" spans="1:3" ht="25.5" customHeight="1">
      <c r="A41" s="145" t="s">
        <v>417</v>
      </c>
      <c r="B41" s="157" t="s">
        <v>416</v>
      </c>
      <c r="C41" s="147">
        <v>400</v>
      </c>
    </row>
    <row r="42" spans="1:3" ht="30" customHeight="1">
      <c r="A42" s="9" t="s">
        <v>418</v>
      </c>
      <c r="B42" s="151" t="s">
        <v>419</v>
      </c>
      <c r="C42" s="144">
        <f>SUM(C43)</f>
        <v>29173.327000000001</v>
      </c>
    </row>
    <row r="43" spans="1:3" ht="33.75" customHeight="1">
      <c r="A43" s="9" t="s">
        <v>420</v>
      </c>
      <c r="B43" s="151" t="s">
        <v>421</v>
      </c>
      <c r="C43" s="144">
        <f>SUM(C44+C46+C52+C56+C49)</f>
        <v>29173.327000000001</v>
      </c>
    </row>
    <row r="44" spans="1:3" ht="23.25" customHeight="1">
      <c r="A44" s="9" t="s">
        <v>422</v>
      </c>
      <c r="B44" s="153" t="s">
        <v>423</v>
      </c>
      <c r="C44" s="144">
        <f>C48+C45</f>
        <v>16822.016</v>
      </c>
    </row>
    <row r="45" spans="1:3" ht="30" customHeight="1">
      <c r="A45" s="145" t="s">
        <v>424</v>
      </c>
      <c r="B45" s="154" t="s">
        <v>425</v>
      </c>
      <c r="C45" s="147">
        <v>15564</v>
      </c>
    </row>
    <row r="46" spans="1:3" ht="30" hidden="1" customHeight="1">
      <c r="A46" s="145" t="s">
        <v>426</v>
      </c>
      <c r="B46" s="154" t="s">
        <v>425</v>
      </c>
      <c r="C46" s="144">
        <f>SUM(C47:C47)</f>
        <v>0</v>
      </c>
    </row>
    <row r="47" spans="1:3" ht="48.75" hidden="1" customHeight="1">
      <c r="A47" s="145" t="s">
        <v>427</v>
      </c>
      <c r="B47" s="154" t="s">
        <v>425</v>
      </c>
      <c r="C47" s="158">
        <v>0</v>
      </c>
    </row>
    <row r="48" spans="1:3" ht="32.25" customHeight="1">
      <c r="A48" s="145" t="s">
        <v>428</v>
      </c>
      <c r="B48" s="154" t="s">
        <v>429</v>
      </c>
      <c r="C48" s="158">
        <f>913.562+201.454+143</f>
        <v>1258.0160000000001</v>
      </c>
    </row>
    <row r="49" spans="1:3" ht="32.25" customHeight="1">
      <c r="A49" s="9" t="s">
        <v>430</v>
      </c>
      <c r="B49" s="153" t="s">
        <v>431</v>
      </c>
      <c r="C49" s="159">
        <f>C50+C51</f>
        <v>6712.1860000000006</v>
      </c>
    </row>
    <row r="50" spans="1:3" ht="47.25" hidden="1" customHeight="1">
      <c r="A50" s="145" t="s">
        <v>432</v>
      </c>
      <c r="B50" s="154" t="s">
        <v>433</v>
      </c>
      <c r="C50" s="158"/>
    </row>
    <row r="51" spans="1:3" ht="73.5" customHeight="1">
      <c r="A51" s="145" t="s">
        <v>434</v>
      </c>
      <c r="B51" s="154" t="s">
        <v>435</v>
      </c>
      <c r="C51" s="158">
        <f>5613.14+470+27.014+15.532+586.5</f>
        <v>6712.1860000000006</v>
      </c>
    </row>
    <row r="52" spans="1:3" ht="24" customHeight="1">
      <c r="A52" s="9" t="s">
        <v>436</v>
      </c>
      <c r="B52" s="153" t="s">
        <v>437</v>
      </c>
      <c r="C52" s="144">
        <f>SUM(C53:C55)</f>
        <v>154.78</v>
      </c>
    </row>
    <row r="53" spans="1:3" ht="31.5" hidden="1" customHeight="1">
      <c r="A53" s="160" t="s">
        <v>438</v>
      </c>
      <c r="B53" s="161" t="s">
        <v>439</v>
      </c>
      <c r="C53" s="147"/>
    </row>
    <row r="54" spans="1:3" ht="46.5" customHeight="1">
      <c r="A54" s="160" t="s">
        <v>440</v>
      </c>
      <c r="B54" s="162" t="s">
        <v>441</v>
      </c>
      <c r="C54" s="147">
        <f>158.6-24.32</f>
        <v>134.28</v>
      </c>
    </row>
    <row r="55" spans="1:3" ht="36.75" customHeight="1">
      <c r="A55" s="160" t="s">
        <v>442</v>
      </c>
      <c r="B55" s="163" t="s">
        <v>443</v>
      </c>
      <c r="C55" s="147">
        <f>20.5+12.2-12.2</f>
        <v>20.500000000000004</v>
      </c>
    </row>
    <row r="56" spans="1:3" ht="22.5" customHeight="1">
      <c r="A56" s="9" t="s">
        <v>444</v>
      </c>
      <c r="B56" s="151" t="s">
        <v>445</v>
      </c>
      <c r="C56" s="144">
        <f>SUM(C57:C59)</f>
        <v>5484.3450000000003</v>
      </c>
    </row>
    <row r="57" spans="1:3" ht="61.5" hidden="1" customHeight="1">
      <c r="A57" s="145" t="s">
        <v>446</v>
      </c>
      <c r="B57" s="164" t="s">
        <v>447</v>
      </c>
      <c r="C57" s="147"/>
    </row>
    <row r="58" spans="1:3" ht="46.5" customHeight="1">
      <c r="A58" s="145" t="s">
        <v>448</v>
      </c>
      <c r="B58" s="164" t="s">
        <v>449</v>
      </c>
      <c r="C58" s="147">
        <f>3847.384+746.961+890</f>
        <v>5484.3450000000003</v>
      </c>
    </row>
    <row r="59" spans="1:3" ht="45" hidden="1" customHeight="1">
      <c r="A59" s="145" t="s">
        <v>446</v>
      </c>
      <c r="B59" s="164" t="s">
        <v>450</v>
      </c>
      <c r="C59" s="147"/>
    </row>
    <row r="60" spans="1:3" ht="19.5" customHeight="1">
      <c r="A60" s="9"/>
      <c r="B60" s="165" t="s">
        <v>451</v>
      </c>
      <c r="C60" s="144">
        <f>SUM(C14+C42)</f>
        <v>30330.879000000001</v>
      </c>
    </row>
    <row r="64" spans="1:3">
      <c r="C64" s="166"/>
    </row>
  </sheetData>
  <mergeCells count="8">
    <mergeCell ref="B8:C8"/>
    <mergeCell ref="A10:C10"/>
    <mergeCell ref="A1:C1"/>
    <mergeCell ref="A2:C2"/>
    <mergeCell ref="B3:C3"/>
    <mergeCell ref="A4:C4"/>
    <mergeCell ref="B6:C6"/>
    <mergeCell ref="B7:C7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445"/>
  <sheetViews>
    <sheetView view="pageBreakPreview" zoomScale="82" zoomScaleNormal="100" zoomScaleSheetLayoutView="82" workbookViewId="0">
      <selection activeCell="C40" sqref="C40"/>
    </sheetView>
  </sheetViews>
  <sheetFormatPr defaultRowHeight="12.75"/>
  <cols>
    <col min="1" max="1" width="28.85546875" style="167" customWidth="1"/>
    <col min="2" max="2" width="92.42578125" style="174" customWidth="1"/>
    <col min="3" max="3" width="19.140625" style="167" customWidth="1"/>
    <col min="4" max="4" width="15.28515625" style="167" customWidth="1"/>
    <col min="5" max="5" width="16.85546875" style="167" bestFit="1" customWidth="1"/>
    <col min="6" max="256" width="9.140625" style="167"/>
    <col min="257" max="257" width="28.85546875" style="167" customWidth="1"/>
    <col min="258" max="258" width="92.42578125" style="167" customWidth="1"/>
    <col min="259" max="259" width="19.140625" style="167" customWidth="1"/>
    <col min="260" max="260" width="15.28515625" style="167" customWidth="1"/>
    <col min="261" max="261" width="16.85546875" style="167" bestFit="1" customWidth="1"/>
    <col min="262" max="512" width="9.140625" style="167"/>
    <col min="513" max="513" width="28.85546875" style="167" customWidth="1"/>
    <col min="514" max="514" width="92.42578125" style="167" customWidth="1"/>
    <col min="515" max="515" width="19.140625" style="167" customWidth="1"/>
    <col min="516" max="516" width="15.28515625" style="167" customWidth="1"/>
    <col min="517" max="517" width="16.85546875" style="167" bestFit="1" customWidth="1"/>
    <col min="518" max="768" width="9.140625" style="167"/>
    <col min="769" max="769" width="28.85546875" style="167" customWidth="1"/>
    <col min="770" max="770" width="92.42578125" style="167" customWidth="1"/>
    <col min="771" max="771" width="19.140625" style="167" customWidth="1"/>
    <col min="772" max="772" width="15.28515625" style="167" customWidth="1"/>
    <col min="773" max="773" width="16.85546875" style="167" bestFit="1" customWidth="1"/>
    <col min="774" max="1024" width="9.140625" style="167"/>
    <col min="1025" max="1025" width="28.85546875" style="167" customWidth="1"/>
    <col min="1026" max="1026" width="92.42578125" style="167" customWidth="1"/>
    <col min="1027" max="1027" width="19.140625" style="167" customWidth="1"/>
    <col min="1028" max="1028" width="15.28515625" style="167" customWidth="1"/>
    <col min="1029" max="1029" width="16.85546875" style="167" bestFit="1" customWidth="1"/>
    <col min="1030" max="1280" width="9.140625" style="167"/>
    <col min="1281" max="1281" width="28.85546875" style="167" customWidth="1"/>
    <col min="1282" max="1282" width="92.42578125" style="167" customWidth="1"/>
    <col min="1283" max="1283" width="19.140625" style="167" customWidth="1"/>
    <col min="1284" max="1284" width="15.28515625" style="167" customWidth="1"/>
    <col min="1285" max="1285" width="16.85546875" style="167" bestFit="1" customWidth="1"/>
    <col min="1286" max="1536" width="9.140625" style="167"/>
    <col min="1537" max="1537" width="28.85546875" style="167" customWidth="1"/>
    <col min="1538" max="1538" width="92.42578125" style="167" customWidth="1"/>
    <col min="1539" max="1539" width="19.140625" style="167" customWidth="1"/>
    <col min="1540" max="1540" width="15.28515625" style="167" customWidth="1"/>
    <col min="1541" max="1541" width="16.85546875" style="167" bestFit="1" customWidth="1"/>
    <col min="1542" max="1792" width="9.140625" style="167"/>
    <col min="1793" max="1793" width="28.85546875" style="167" customWidth="1"/>
    <col min="1794" max="1794" width="92.42578125" style="167" customWidth="1"/>
    <col min="1795" max="1795" width="19.140625" style="167" customWidth="1"/>
    <col min="1796" max="1796" width="15.28515625" style="167" customWidth="1"/>
    <col min="1797" max="1797" width="16.85546875" style="167" bestFit="1" customWidth="1"/>
    <col min="1798" max="2048" width="9.140625" style="167"/>
    <col min="2049" max="2049" width="28.85546875" style="167" customWidth="1"/>
    <col min="2050" max="2050" width="92.42578125" style="167" customWidth="1"/>
    <col min="2051" max="2051" width="19.140625" style="167" customWidth="1"/>
    <col min="2052" max="2052" width="15.28515625" style="167" customWidth="1"/>
    <col min="2053" max="2053" width="16.85546875" style="167" bestFit="1" customWidth="1"/>
    <col min="2054" max="2304" width="9.140625" style="167"/>
    <col min="2305" max="2305" width="28.85546875" style="167" customWidth="1"/>
    <col min="2306" max="2306" width="92.42578125" style="167" customWidth="1"/>
    <col min="2307" max="2307" width="19.140625" style="167" customWidth="1"/>
    <col min="2308" max="2308" width="15.28515625" style="167" customWidth="1"/>
    <col min="2309" max="2309" width="16.85546875" style="167" bestFit="1" customWidth="1"/>
    <col min="2310" max="2560" width="9.140625" style="167"/>
    <col min="2561" max="2561" width="28.85546875" style="167" customWidth="1"/>
    <col min="2562" max="2562" width="92.42578125" style="167" customWidth="1"/>
    <col min="2563" max="2563" width="19.140625" style="167" customWidth="1"/>
    <col min="2564" max="2564" width="15.28515625" style="167" customWidth="1"/>
    <col min="2565" max="2565" width="16.85546875" style="167" bestFit="1" customWidth="1"/>
    <col min="2566" max="2816" width="9.140625" style="167"/>
    <col min="2817" max="2817" width="28.85546875" style="167" customWidth="1"/>
    <col min="2818" max="2818" width="92.42578125" style="167" customWidth="1"/>
    <col min="2819" max="2819" width="19.140625" style="167" customWidth="1"/>
    <col min="2820" max="2820" width="15.28515625" style="167" customWidth="1"/>
    <col min="2821" max="2821" width="16.85546875" style="167" bestFit="1" customWidth="1"/>
    <col min="2822" max="3072" width="9.140625" style="167"/>
    <col min="3073" max="3073" width="28.85546875" style="167" customWidth="1"/>
    <col min="3074" max="3074" width="92.42578125" style="167" customWidth="1"/>
    <col min="3075" max="3075" width="19.140625" style="167" customWidth="1"/>
    <col min="3076" max="3076" width="15.28515625" style="167" customWidth="1"/>
    <col min="3077" max="3077" width="16.85546875" style="167" bestFit="1" customWidth="1"/>
    <col min="3078" max="3328" width="9.140625" style="167"/>
    <col min="3329" max="3329" width="28.85546875" style="167" customWidth="1"/>
    <col min="3330" max="3330" width="92.42578125" style="167" customWidth="1"/>
    <col min="3331" max="3331" width="19.140625" style="167" customWidth="1"/>
    <col min="3332" max="3332" width="15.28515625" style="167" customWidth="1"/>
    <col min="3333" max="3333" width="16.85546875" style="167" bestFit="1" customWidth="1"/>
    <col min="3334" max="3584" width="9.140625" style="167"/>
    <col min="3585" max="3585" width="28.85546875" style="167" customWidth="1"/>
    <col min="3586" max="3586" width="92.42578125" style="167" customWidth="1"/>
    <col min="3587" max="3587" width="19.140625" style="167" customWidth="1"/>
    <col min="3588" max="3588" width="15.28515625" style="167" customWidth="1"/>
    <col min="3589" max="3589" width="16.85546875" style="167" bestFit="1" customWidth="1"/>
    <col min="3590" max="3840" width="9.140625" style="167"/>
    <col min="3841" max="3841" width="28.85546875" style="167" customWidth="1"/>
    <col min="3842" max="3842" width="92.42578125" style="167" customWidth="1"/>
    <col min="3843" max="3843" width="19.140625" style="167" customWidth="1"/>
    <col min="3844" max="3844" width="15.28515625" style="167" customWidth="1"/>
    <col min="3845" max="3845" width="16.85546875" style="167" bestFit="1" customWidth="1"/>
    <col min="3846" max="4096" width="9.140625" style="167"/>
    <col min="4097" max="4097" width="28.85546875" style="167" customWidth="1"/>
    <col min="4098" max="4098" width="92.42578125" style="167" customWidth="1"/>
    <col min="4099" max="4099" width="19.140625" style="167" customWidth="1"/>
    <col min="4100" max="4100" width="15.28515625" style="167" customWidth="1"/>
    <col min="4101" max="4101" width="16.85546875" style="167" bestFit="1" customWidth="1"/>
    <col min="4102" max="4352" width="9.140625" style="167"/>
    <col min="4353" max="4353" width="28.85546875" style="167" customWidth="1"/>
    <col min="4354" max="4354" width="92.42578125" style="167" customWidth="1"/>
    <col min="4355" max="4355" width="19.140625" style="167" customWidth="1"/>
    <col min="4356" max="4356" width="15.28515625" style="167" customWidth="1"/>
    <col min="4357" max="4357" width="16.85546875" style="167" bestFit="1" customWidth="1"/>
    <col min="4358" max="4608" width="9.140625" style="167"/>
    <col min="4609" max="4609" width="28.85546875" style="167" customWidth="1"/>
    <col min="4610" max="4610" width="92.42578125" style="167" customWidth="1"/>
    <col min="4611" max="4611" width="19.140625" style="167" customWidth="1"/>
    <col min="4612" max="4612" width="15.28515625" style="167" customWidth="1"/>
    <col min="4613" max="4613" width="16.85546875" style="167" bestFit="1" customWidth="1"/>
    <col min="4614" max="4864" width="9.140625" style="167"/>
    <col min="4865" max="4865" width="28.85546875" style="167" customWidth="1"/>
    <col min="4866" max="4866" width="92.42578125" style="167" customWidth="1"/>
    <col min="4867" max="4867" width="19.140625" style="167" customWidth="1"/>
    <col min="4868" max="4868" width="15.28515625" style="167" customWidth="1"/>
    <col min="4869" max="4869" width="16.85546875" style="167" bestFit="1" customWidth="1"/>
    <col min="4870" max="5120" width="9.140625" style="167"/>
    <col min="5121" max="5121" width="28.85546875" style="167" customWidth="1"/>
    <col min="5122" max="5122" width="92.42578125" style="167" customWidth="1"/>
    <col min="5123" max="5123" width="19.140625" style="167" customWidth="1"/>
    <col min="5124" max="5124" width="15.28515625" style="167" customWidth="1"/>
    <col min="5125" max="5125" width="16.85546875" style="167" bestFit="1" customWidth="1"/>
    <col min="5126" max="5376" width="9.140625" style="167"/>
    <col min="5377" max="5377" width="28.85546875" style="167" customWidth="1"/>
    <col min="5378" max="5378" width="92.42578125" style="167" customWidth="1"/>
    <col min="5379" max="5379" width="19.140625" style="167" customWidth="1"/>
    <col min="5380" max="5380" width="15.28515625" style="167" customWidth="1"/>
    <col min="5381" max="5381" width="16.85546875" style="167" bestFit="1" customWidth="1"/>
    <col min="5382" max="5632" width="9.140625" style="167"/>
    <col min="5633" max="5633" width="28.85546875" style="167" customWidth="1"/>
    <col min="5634" max="5634" width="92.42578125" style="167" customWidth="1"/>
    <col min="5635" max="5635" width="19.140625" style="167" customWidth="1"/>
    <col min="5636" max="5636" width="15.28515625" style="167" customWidth="1"/>
    <col min="5637" max="5637" width="16.85546875" style="167" bestFit="1" customWidth="1"/>
    <col min="5638" max="5888" width="9.140625" style="167"/>
    <col min="5889" max="5889" width="28.85546875" style="167" customWidth="1"/>
    <col min="5890" max="5890" width="92.42578125" style="167" customWidth="1"/>
    <col min="5891" max="5891" width="19.140625" style="167" customWidth="1"/>
    <col min="5892" max="5892" width="15.28515625" style="167" customWidth="1"/>
    <col min="5893" max="5893" width="16.85546875" style="167" bestFit="1" customWidth="1"/>
    <col min="5894" max="6144" width="9.140625" style="167"/>
    <col min="6145" max="6145" width="28.85546875" style="167" customWidth="1"/>
    <col min="6146" max="6146" width="92.42578125" style="167" customWidth="1"/>
    <col min="6147" max="6147" width="19.140625" style="167" customWidth="1"/>
    <col min="6148" max="6148" width="15.28515625" style="167" customWidth="1"/>
    <col min="6149" max="6149" width="16.85546875" style="167" bestFit="1" customWidth="1"/>
    <col min="6150" max="6400" width="9.140625" style="167"/>
    <col min="6401" max="6401" width="28.85546875" style="167" customWidth="1"/>
    <col min="6402" max="6402" width="92.42578125" style="167" customWidth="1"/>
    <col min="6403" max="6403" width="19.140625" style="167" customWidth="1"/>
    <col min="6404" max="6404" width="15.28515625" style="167" customWidth="1"/>
    <col min="6405" max="6405" width="16.85546875" style="167" bestFit="1" customWidth="1"/>
    <col min="6406" max="6656" width="9.140625" style="167"/>
    <col min="6657" max="6657" width="28.85546875" style="167" customWidth="1"/>
    <col min="6658" max="6658" width="92.42578125" style="167" customWidth="1"/>
    <col min="6659" max="6659" width="19.140625" style="167" customWidth="1"/>
    <col min="6660" max="6660" width="15.28515625" style="167" customWidth="1"/>
    <col min="6661" max="6661" width="16.85546875" style="167" bestFit="1" customWidth="1"/>
    <col min="6662" max="6912" width="9.140625" style="167"/>
    <col min="6913" max="6913" width="28.85546875" style="167" customWidth="1"/>
    <col min="6914" max="6914" width="92.42578125" style="167" customWidth="1"/>
    <col min="6915" max="6915" width="19.140625" style="167" customWidth="1"/>
    <col min="6916" max="6916" width="15.28515625" style="167" customWidth="1"/>
    <col min="6917" max="6917" width="16.85546875" style="167" bestFit="1" customWidth="1"/>
    <col min="6918" max="7168" width="9.140625" style="167"/>
    <col min="7169" max="7169" width="28.85546875" style="167" customWidth="1"/>
    <col min="7170" max="7170" width="92.42578125" style="167" customWidth="1"/>
    <col min="7171" max="7171" width="19.140625" style="167" customWidth="1"/>
    <col min="7172" max="7172" width="15.28515625" style="167" customWidth="1"/>
    <col min="7173" max="7173" width="16.85546875" style="167" bestFit="1" customWidth="1"/>
    <col min="7174" max="7424" width="9.140625" style="167"/>
    <col min="7425" max="7425" width="28.85546875" style="167" customWidth="1"/>
    <col min="7426" max="7426" width="92.42578125" style="167" customWidth="1"/>
    <col min="7427" max="7427" width="19.140625" style="167" customWidth="1"/>
    <col min="7428" max="7428" width="15.28515625" style="167" customWidth="1"/>
    <col min="7429" max="7429" width="16.85546875" style="167" bestFit="1" customWidth="1"/>
    <col min="7430" max="7680" width="9.140625" style="167"/>
    <col min="7681" max="7681" width="28.85546875" style="167" customWidth="1"/>
    <col min="7682" max="7682" width="92.42578125" style="167" customWidth="1"/>
    <col min="7683" max="7683" width="19.140625" style="167" customWidth="1"/>
    <col min="7684" max="7684" width="15.28515625" style="167" customWidth="1"/>
    <col min="7685" max="7685" width="16.85546875" style="167" bestFit="1" customWidth="1"/>
    <col min="7686" max="7936" width="9.140625" style="167"/>
    <col min="7937" max="7937" width="28.85546875" style="167" customWidth="1"/>
    <col min="7938" max="7938" width="92.42578125" style="167" customWidth="1"/>
    <col min="7939" max="7939" width="19.140625" style="167" customWidth="1"/>
    <col min="7940" max="7940" width="15.28515625" style="167" customWidth="1"/>
    <col min="7941" max="7941" width="16.85546875" style="167" bestFit="1" customWidth="1"/>
    <col min="7942" max="8192" width="9.140625" style="167"/>
    <col min="8193" max="8193" width="28.85546875" style="167" customWidth="1"/>
    <col min="8194" max="8194" width="92.42578125" style="167" customWidth="1"/>
    <col min="8195" max="8195" width="19.140625" style="167" customWidth="1"/>
    <col min="8196" max="8196" width="15.28515625" style="167" customWidth="1"/>
    <col min="8197" max="8197" width="16.85546875" style="167" bestFit="1" customWidth="1"/>
    <col min="8198" max="8448" width="9.140625" style="167"/>
    <col min="8449" max="8449" width="28.85546875" style="167" customWidth="1"/>
    <col min="8450" max="8450" width="92.42578125" style="167" customWidth="1"/>
    <col min="8451" max="8451" width="19.140625" style="167" customWidth="1"/>
    <col min="8452" max="8452" width="15.28515625" style="167" customWidth="1"/>
    <col min="8453" max="8453" width="16.85546875" style="167" bestFit="1" customWidth="1"/>
    <col min="8454" max="8704" width="9.140625" style="167"/>
    <col min="8705" max="8705" width="28.85546875" style="167" customWidth="1"/>
    <col min="8706" max="8706" width="92.42578125" style="167" customWidth="1"/>
    <col min="8707" max="8707" width="19.140625" style="167" customWidth="1"/>
    <col min="8708" max="8708" width="15.28515625" style="167" customWidth="1"/>
    <col min="8709" max="8709" width="16.85546875" style="167" bestFit="1" customWidth="1"/>
    <col min="8710" max="8960" width="9.140625" style="167"/>
    <col min="8961" max="8961" width="28.85546875" style="167" customWidth="1"/>
    <col min="8962" max="8962" width="92.42578125" style="167" customWidth="1"/>
    <col min="8963" max="8963" width="19.140625" style="167" customWidth="1"/>
    <col min="8964" max="8964" width="15.28515625" style="167" customWidth="1"/>
    <col min="8965" max="8965" width="16.85546875" style="167" bestFit="1" customWidth="1"/>
    <col min="8966" max="9216" width="9.140625" style="167"/>
    <col min="9217" max="9217" width="28.85546875" style="167" customWidth="1"/>
    <col min="9218" max="9218" width="92.42578125" style="167" customWidth="1"/>
    <col min="9219" max="9219" width="19.140625" style="167" customWidth="1"/>
    <col min="9220" max="9220" width="15.28515625" style="167" customWidth="1"/>
    <col min="9221" max="9221" width="16.85546875" style="167" bestFit="1" customWidth="1"/>
    <col min="9222" max="9472" width="9.140625" style="167"/>
    <col min="9473" max="9473" width="28.85546875" style="167" customWidth="1"/>
    <col min="9474" max="9474" width="92.42578125" style="167" customWidth="1"/>
    <col min="9475" max="9475" width="19.140625" style="167" customWidth="1"/>
    <col min="9476" max="9476" width="15.28515625" style="167" customWidth="1"/>
    <col min="9477" max="9477" width="16.85546875" style="167" bestFit="1" customWidth="1"/>
    <col min="9478" max="9728" width="9.140625" style="167"/>
    <col min="9729" max="9729" width="28.85546875" style="167" customWidth="1"/>
    <col min="9730" max="9730" width="92.42578125" style="167" customWidth="1"/>
    <col min="9731" max="9731" width="19.140625" style="167" customWidth="1"/>
    <col min="9732" max="9732" width="15.28515625" style="167" customWidth="1"/>
    <col min="9733" max="9733" width="16.85546875" style="167" bestFit="1" customWidth="1"/>
    <col min="9734" max="9984" width="9.140625" style="167"/>
    <col min="9985" max="9985" width="28.85546875" style="167" customWidth="1"/>
    <col min="9986" max="9986" width="92.42578125" style="167" customWidth="1"/>
    <col min="9987" max="9987" width="19.140625" style="167" customWidth="1"/>
    <col min="9988" max="9988" width="15.28515625" style="167" customWidth="1"/>
    <col min="9989" max="9989" width="16.85546875" style="167" bestFit="1" customWidth="1"/>
    <col min="9990" max="10240" width="9.140625" style="167"/>
    <col min="10241" max="10241" width="28.85546875" style="167" customWidth="1"/>
    <col min="10242" max="10242" width="92.42578125" style="167" customWidth="1"/>
    <col min="10243" max="10243" width="19.140625" style="167" customWidth="1"/>
    <col min="10244" max="10244" width="15.28515625" style="167" customWidth="1"/>
    <col min="10245" max="10245" width="16.85546875" style="167" bestFit="1" customWidth="1"/>
    <col min="10246" max="10496" width="9.140625" style="167"/>
    <col min="10497" max="10497" width="28.85546875" style="167" customWidth="1"/>
    <col min="10498" max="10498" width="92.42578125" style="167" customWidth="1"/>
    <col min="10499" max="10499" width="19.140625" style="167" customWidth="1"/>
    <col min="10500" max="10500" width="15.28515625" style="167" customWidth="1"/>
    <col min="10501" max="10501" width="16.85546875" style="167" bestFit="1" customWidth="1"/>
    <col min="10502" max="10752" width="9.140625" style="167"/>
    <col min="10753" max="10753" width="28.85546875" style="167" customWidth="1"/>
    <col min="10754" max="10754" width="92.42578125" style="167" customWidth="1"/>
    <col min="10755" max="10755" width="19.140625" style="167" customWidth="1"/>
    <col min="10756" max="10756" width="15.28515625" style="167" customWidth="1"/>
    <col min="10757" max="10757" width="16.85546875" style="167" bestFit="1" customWidth="1"/>
    <col min="10758" max="11008" width="9.140625" style="167"/>
    <col min="11009" max="11009" width="28.85546875" style="167" customWidth="1"/>
    <col min="11010" max="11010" width="92.42578125" style="167" customWidth="1"/>
    <col min="11011" max="11011" width="19.140625" style="167" customWidth="1"/>
    <col min="11012" max="11012" width="15.28515625" style="167" customWidth="1"/>
    <col min="11013" max="11013" width="16.85546875" style="167" bestFit="1" customWidth="1"/>
    <col min="11014" max="11264" width="9.140625" style="167"/>
    <col min="11265" max="11265" width="28.85546875" style="167" customWidth="1"/>
    <col min="11266" max="11266" width="92.42578125" style="167" customWidth="1"/>
    <col min="11267" max="11267" width="19.140625" style="167" customWidth="1"/>
    <col min="11268" max="11268" width="15.28515625" style="167" customWidth="1"/>
    <col min="11269" max="11269" width="16.85546875" style="167" bestFit="1" customWidth="1"/>
    <col min="11270" max="11520" width="9.140625" style="167"/>
    <col min="11521" max="11521" width="28.85546875" style="167" customWidth="1"/>
    <col min="11522" max="11522" width="92.42578125" style="167" customWidth="1"/>
    <col min="11523" max="11523" width="19.140625" style="167" customWidth="1"/>
    <col min="11524" max="11524" width="15.28515625" style="167" customWidth="1"/>
    <col min="11525" max="11525" width="16.85546875" style="167" bestFit="1" customWidth="1"/>
    <col min="11526" max="11776" width="9.140625" style="167"/>
    <col min="11777" max="11777" width="28.85546875" style="167" customWidth="1"/>
    <col min="11778" max="11778" width="92.42578125" style="167" customWidth="1"/>
    <col min="11779" max="11779" width="19.140625" style="167" customWidth="1"/>
    <col min="11780" max="11780" width="15.28515625" style="167" customWidth="1"/>
    <col min="11781" max="11781" width="16.85546875" style="167" bestFit="1" customWidth="1"/>
    <col min="11782" max="12032" width="9.140625" style="167"/>
    <col min="12033" max="12033" width="28.85546875" style="167" customWidth="1"/>
    <col min="12034" max="12034" width="92.42578125" style="167" customWidth="1"/>
    <col min="12035" max="12035" width="19.140625" style="167" customWidth="1"/>
    <col min="12036" max="12036" width="15.28515625" style="167" customWidth="1"/>
    <col min="12037" max="12037" width="16.85546875" style="167" bestFit="1" customWidth="1"/>
    <col min="12038" max="12288" width="9.140625" style="167"/>
    <col min="12289" max="12289" width="28.85546875" style="167" customWidth="1"/>
    <col min="12290" max="12290" width="92.42578125" style="167" customWidth="1"/>
    <col min="12291" max="12291" width="19.140625" style="167" customWidth="1"/>
    <col min="12292" max="12292" width="15.28515625" style="167" customWidth="1"/>
    <col min="12293" max="12293" width="16.85546875" style="167" bestFit="1" customWidth="1"/>
    <col min="12294" max="12544" width="9.140625" style="167"/>
    <col min="12545" max="12545" width="28.85546875" style="167" customWidth="1"/>
    <col min="12546" max="12546" width="92.42578125" style="167" customWidth="1"/>
    <col min="12547" max="12547" width="19.140625" style="167" customWidth="1"/>
    <col min="12548" max="12548" width="15.28515625" style="167" customWidth="1"/>
    <col min="12549" max="12549" width="16.85546875" style="167" bestFit="1" customWidth="1"/>
    <col min="12550" max="12800" width="9.140625" style="167"/>
    <col min="12801" max="12801" width="28.85546875" style="167" customWidth="1"/>
    <col min="12802" max="12802" width="92.42578125" style="167" customWidth="1"/>
    <col min="12803" max="12803" width="19.140625" style="167" customWidth="1"/>
    <col min="12804" max="12804" width="15.28515625" style="167" customWidth="1"/>
    <col min="12805" max="12805" width="16.85546875" style="167" bestFit="1" customWidth="1"/>
    <col min="12806" max="13056" width="9.140625" style="167"/>
    <col min="13057" max="13057" width="28.85546875" style="167" customWidth="1"/>
    <col min="13058" max="13058" width="92.42578125" style="167" customWidth="1"/>
    <col min="13059" max="13059" width="19.140625" style="167" customWidth="1"/>
    <col min="13060" max="13060" width="15.28515625" style="167" customWidth="1"/>
    <col min="13061" max="13061" width="16.85546875" style="167" bestFit="1" customWidth="1"/>
    <col min="13062" max="13312" width="9.140625" style="167"/>
    <col min="13313" max="13313" width="28.85546875" style="167" customWidth="1"/>
    <col min="13314" max="13314" width="92.42578125" style="167" customWidth="1"/>
    <col min="13315" max="13315" width="19.140625" style="167" customWidth="1"/>
    <col min="13316" max="13316" width="15.28515625" style="167" customWidth="1"/>
    <col min="13317" max="13317" width="16.85546875" style="167" bestFit="1" customWidth="1"/>
    <col min="13318" max="13568" width="9.140625" style="167"/>
    <col min="13569" max="13569" width="28.85546875" style="167" customWidth="1"/>
    <col min="13570" max="13570" width="92.42578125" style="167" customWidth="1"/>
    <col min="13571" max="13571" width="19.140625" style="167" customWidth="1"/>
    <col min="13572" max="13572" width="15.28515625" style="167" customWidth="1"/>
    <col min="13573" max="13573" width="16.85546875" style="167" bestFit="1" customWidth="1"/>
    <col min="13574" max="13824" width="9.140625" style="167"/>
    <col min="13825" max="13825" width="28.85546875" style="167" customWidth="1"/>
    <col min="13826" max="13826" width="92.42578125" style="167" customWidth="1"/>
    <col min="13827" max="13827" width="19.140625" style="167" customWidth="1"/>
    <col min="13828" max="13828" width="15.28515625" style="167" customWidth="1"/>
    <col min="13829" max="13829" width="16.85546875" style="167" bestFit="1" customWidth="1"/>
    <col min="13830" max="14080" width="9.140625" style="167"/>
    <col min="14081" max="14081" width="28.85546875" style="167" customWidth="1"/>
    <col min="14082" max="14082" width="92.42578125" style="167" customWidth="1"/>
    <col min="14083" max="14083" width="19.140625" style="167" customWidth="1"/>
    <col min="14084" max="14084" width="15.28515625" style="167" customWidth="1"/>
    <col min="14085" max="14085" width="16.85546875" style="167" bestFit="1" customWidth="1"/>
    <col min="14086" max="14336" width="9.140625" style="167"/>
    <col min="14337" max="14337" width="28.85546875" style="167" customWidth="1"/>
    <col min="14338" max="14338" width="92.42578125" style="167" customWidth="1"/>
    <col min="14339" max="14339" width="19.140625" style="167" customWidth="1"/>
    <col min="14340" max="14340" width="15.28515625" style="167" customWidth="1"/>
    <col min="14341" max="14341" width="16.85546875" style="167" bestFit="1" customWidth="1"/>
    <col min="14342" max="14592" width="9.140625" style="167"/>
    <col min="14593" max="14593" width="28.85546875" style="167" customWidth="1"/>
    <col min="14594" max="14594" width="92.42578125" style="167" customWidth="1"/>
    <col min="14595" max="14595" width="19.140625" style="167" customWidth="1"/>
    <col min="14596" max="14596" width="15.28515625" style="167" customWidth="1"/>
    <col min="14597" max="14597" width="16.85546875" style="167" bestFit="1" customWidth="1"/>
    <col min="14598" max="14848" width="9.140625" style="167"/>
    <col min="14849" max="14849" width="28.85546875" style="167" customWidth="1"/>
    <col min="14850" max="14850" width="92.42578125" style="167" customWidth="1"/>
    <col min="14851" max="14851" width="19.140625" style="167" customWidth="1"/>
    <col min="14852" max="14852" width="15.28515625" style="167" customWidth="1"/>
    <col min="14853" max="14853" width="16.85546875" style="167" bestFit="1" customWidth="1"/>
    <col min="14854" max="15104" width="9.140625" style="167"/>
    <col min="15105" max="15105" width="28.85546875" style="167" customWidth="1"/>
    <col min="15106" max="15106" width="92.42578125" style="167" customWidth="1"/>
    <col min="15107" max="15107" width="19.140625" style="167" customWidth="1"/>
    <col min="15108" max="15108" width="15.28515625" style="167" customWidth="1"/>
    <col min="15109" max="15109" width="16.85546875" style="167" bestFit="1" customWidth="1"/>
    <col min="15110" max="15360" width="9.140625" style="167"/>
    <col min="15361" max="15361" width="28.85546875" style="167" customWidth="1"/>
    <col min="15362" max="15362" width="92.42578125" style="167" customWidth="1"/>
    <col min="15363" max="15363" width="19.140625" style="167" customWidth="1"/>
    <col min="15364" max="15364" width="15.28515625" style="167" customWidth="1"/>
    <col min="15365" max="15365" width="16.85546875" style="167" bestFit="1" customWidth="1"/>
    <col min="15366" max="15616" width="9.140625" style="167"/>
    <col min="15617" max="15617" width="28.85546875" style="167" customWidth="1"/>
    <col min="15618" max="15618" width="92.42578125" style="167" customWidth="1"/>
    <col min="15619" max="15619" width="19.140625" style="167" customWidth="1"/>
    <col min="15620" max="15620" width="15.28515625" style="167" customWidth="1"/>
    <col min="15621" max="15621" width="16.85546875" style="167" bestFit="1" customWidth="1"/>
    <col min="15622" max="15872" width="9.140625" style="167"/>
    <col min="15873" max="15873" width="28.85546875" style="167" customWidth="1"/>
    <col min="15874" max="15874" width="92.42578125" style="167" customWidth="1"/>
    <col min="15875" max="15875" width="19.140625" style="167" customWidth="1"/>
    <col min="15876" max="15876" width="15.28515625" style="167" customWidth="1"/>
    <col min="15877" max="15877" width="16.85546875" style="167" bestFit="1" customWidth="1"/>
    <col min="15878" max="16128" width="9.140625" style="167"/>
    <col min="16129" max="16129" width="28.85546875" style="167" customWidth="1"/>
    <col min="16130" max="16130" width="92.42578125" style="167" customWidth="1"/>
    <col min="16131" max="16131" width="19.140625" style="167" customWidth="1"/>
    <col min="16132" max="16132" width="15.28515625" style="167" customWidth="1"/>
    <col min="16133" max="16133" width="16.85546875" style="167" bestFit="1" customWidth="1"/>
    <col min="16134" max="16384" width="9.140625" style="167"/>
  </cols>
  <sheetData>
    <row r="1" spans="1:8">
      <c r="A1" s="261" t="s">
        <v>354</v>
      </c>
      <c r="B1" s="261"/>
      <c r="C1" s="261"/>
    </row>
    <row r="2" spans="1:8">
      <c r="A2" s="261" t="s">
        <v>322</v>
      </c>
      <c r="B2" s="261"/>
      <c r="C2" s="261"/>
    </row>
    <row r="3" spans="1:8">
      <c r="A3" s="138"/>
      <c r="B3" s="263" t="s">
        <v>452</v>
      </c>
      <c r="C3" s="263"/>
    </row>
    <row r="4" spans="1:8">
      <c r="A4" s="261" t="s">
        <v>562</v>
      </c>
      <c r="B4" s="261"/>
      <c r="C4" s="261"/>
    </row>
    <row r="5" spans="1:8">
      <c r="B5" s="263" t="s">
        <v>453</v>
      </c>
      <c r="C5" s="263"/>
    </row>
    <row r="6" spans="1:8">
      <c r="B6" s="263" t="s">
        <v>454</v>
      </c>
      <c r="C6" s="263"/>
      <c r="D6" s="168"/>
    </row>
    <row r="7" spans="1:8">
      <c r="B7" s="263" t="s">
        <v>452</v>
      </c>
      <c r="C7" s="263"/>
      <c r="D7" s="168"/>
    </row>
    <row r="8" spans="1:8">
      <c r="B8" s="263" t="s">
        <v>455</v>
      </c>
      <c r="C8" s="263"/>
      <c r="D8" s="168"/>
    </row>
    <row r="9" spans="1:8" ht="15.75" hidden="1">
      <c r="B9" s="169"/>
      <c r="C9" s="170" t="s">
        <v>456</v>
      </c>
    </row>
    <row r="10" spans="1:8" ht="18.75" hidden="1" customHeight="1">
      <c r="A10" s="171"/>
      <c r="B10" s="264" t="s">
        <v>457</v>
      </c>
      <c r="C10" s="264"/>
    </row>
    <row r="11" spans="1:8" ht="15.75" hidden="1">
      <c r="B11" s="169"/>
      <c r="C11" s="172" t="s">
        <v>458</v>
      </c>
    </row>
    <row r="12" spans="1:8" ht="15.75">
      <c r="B12" s="169"/>
      <c r="C12" s="172"/>
    </row>
    <row r="13" spans="1:8" ht="18.75">
      <c r="A13" s="173" t="s">
        <v>459</v>
      </c>
      <c r="B13" s="173"/>
      <c r="C13" s="173"/>
    </row>
    <row r="14" spans="1:8" ht="15.75">
      <c r="C14" s="175" t="s">
        <v>460</v>
      </c>
    </row>
    <row r="15" spans="1:8" s="178" customFormat="1" ht="31.5">
      <c r="A15" s="176" t="s">
        <v>362</v>
      </c>
      <c r="B15" s="176" t="s">
        <v>49</v>
      </c>
      <c r="C15" s="177" t="s">
        <v>363</v>
      </c>
      <c r="D15" s="265">
        <v>757.10208999999998</v>
      </c>
      <c r="E15" s="266"/>
      <c r="F15" s="266"/>
      <c r="G15" s="266"/>
      <c r="H15" s="266"/>
    </row>
    <row r="16" spans="1:8" s="178" customFormat="1" ht="15.75">
      <c r="A16" s="179">
        <v>1</v>
      </c>
      <c r="B16" s="180">
        <v>2</v>
      </c>
      <c r="C16" s="179">
        <v>3</v>
      </c>
      <c r="D16" s="181"/>
      <c r="E16" s="182"/>
      <c r="F16" s="182"/>
      <c r="G16" s="182"/>
      <c r="H16" s="182"/>
    </row>
    <row r="17" spans="1:8" s="178" customFormat="1" ht="24" customHeight="1">
      <c r="A17" s="183"/>
      <c r="B17" s="184" t="s">
        <v>461</v>
      </c>
      <c r="C17" s="185">
        <f>C18+C23+C28+C37</f>
        <v>204.09314000000086</v>
      </c>
      <c r="D17" s="181"/>
      <c r="E17" s="182"/>
      <c r="F17" s="182" t="s">
        <v>462</v>
      </c>
      <c r="G17" s="182"/>
      <c r="H17" s="182"/>
    </row>
    <row r="18" spans="1:8" s="189" customFormat="1" ht="18.75" hidden="1">
      <c r="A18" s="186" t="s">
        <v>463</v>
      </c>
      <c r="B18" s="187" t="s">
        <v>464</v>
      </c>
      <c r="C18" s="188">
        <f>C19-C21</f>
        <v>0</v>
      </c>
      <c r="D18" s="267" t="s">
        <v>156</v>
      </c>
      <c r="E18" s="268"/>
    </row>
    <row r="19" spans="1:8" s="189" customFormat="1" ht="37.5" hidden="1">
      <c r="A19" s="186" t="s">
        <v>465</v>
      </c>
      <c r="B19" s="190" t="s">
        <v>466</v>
      </c>
      <c r="C19" s="188">
        <f>C20</f>
        <v>0</v>
      </c>
      <c r="E19" s="191"/>
    </row>
    <row r="20" spans="1:8" s="189" customFormat="1" ht="37.5" hidden="1">
      <c r="A20" s="186" t="s">
        <v>467</v>
      </c>
      <c r="B20" s="192" t="s">
        <v>468</v>
      </c>
      <c r="C20" s="193"/>
      <c r="E20" s="191"/>
    </row>
    <row r="21" spans="1:8" s="189" customFormat="1" ht="37.5" hidden="1">
      <c r="A21" s="186" t="s">
        <v>469</v>
      </c>
      <c r="B21" s="190" t="s">
        <v>470</v>
      </c>
      <c r="C21" s="188">
        <f>C22</f>
        <v>0</v>
      </c>
      <c r="D21" s="189" t="s">
        <v>156</v>
      </c>
    </row>
    <row r="22" spans="1:8" s="189" customFormat="1" ht="37.5" hidden="1">
      <c r="A22" s="194" t="s">
        <v>471</v>
      </c>
      <c r="B22" s="195" t="s">
        <v>472</v>
      </c>
      <c r="C22" s="193"/>
    </row>
    <row r="23" spans="1:8" s="189" customFormat="1" ht="37.5" hidden="1">
      <c r="A23" s="186" t="s">
        <v>473</v>
      </c>
      <c r="B23" s="187" t="s">
        <v>474</v>
      </c>
      <c r="C23" s="188">
        <f>C24-C26</f>
        <v>0</v>
      </c>
      <c r="D23" s="196"/>
      <c r="F23" s="197"/>
    </row>
    <row r="24" spans="1:8" s="189" customFormat="1" ht="37.5" hidden="1">
      <c r="A24" s="186" t="s">
        <v>475</v>
      </c>
      <c r="B24" s="190" t="s">
        <v>476</v>
      </c>
      <c r="C24" s="193">
        <f>C25</f>
        <v>0</v>
      </c>
    </row>
    <row r="25" spans="1:8" s="189" customFormat="1" ht="56.25" hidden="1">
      <c r="A25" s="186" t="s">
        <v>477</v>
      </c>
      <c r="B25" s="192" t="s">
        <v>478</v>
      </c>
      <c r="C25" s="188">
        <v>0</v>
      </c>
    </row>
    <row r="26" spans="1:8" s="189" customFormat="1" ht="56.25" hidden="1">
      <c r="A26" s="186" t="s">
        <v>479</v>
      </c>
      <c r="B26" s="190" t="s">
        <v>480</v>
      </c>
      <c r="C26" s="193">
        <f>C27</f>
        <v>0</v>
      </c>
    </row>
    <row r="27" spans="1:8" s="189" customFormat="1" ht="56.25" hidden="1">
      <c r="A27" s="186" t="s">
        <v>481</v>
      </c>
      <c r="B27" s="192" t="s">
        <v>482</v>
      </c>
      <c r="C27" s="188">
        <v>0</v>
      </c>
    </row>
    <row r="28" spans="1:8" s="189" customFormat="1" ht="18.75">
      <c r="A28" s="186" t="s">
        <v>483</v>
      </c>
      <c r="B28" s="187" t="s">
        <v>484</v>
      </c>
      <c r="C28" s="193">
        <f>C33+C29</f>
        <v>204.09314000000086</v>
      </c>
      <c r="D28" s="189">
        <v>757102.09</v>
      </c>
      <c r="F28" s="189" t="s">
        <v>485</v>
      </c>
    </row>
    <row r="29" spans="1:8" s="189" customFormat="1" ht="18.75">
      <c r="A29" s="186" t="s">
        <v>486</v>
      </c>
      <c r="B29" s="190" t="s">
        <v>487</v>
      </c>
      <c r="C29" s="188">
        <f>C30</f>
        <v>-30330.878999999997</v>
      </c>
      <c r="F29" s="189" t="s">
        <v>488</v>
      </c>
    </row>
    <row r="30" spans="1:8" s="189" customFormat="1" ht="18.75">
      <c r="A30" s="186" t="s">
        <v>489</v>
      </c>
      <c r="B30" s="192" t="s">
        <v>490</v>
      </c>
      <c r="C30" s="193">
        <f>C31</f>
        <v>-30330.878999999997</v>
      </c>
    </row>
    <row r="31" spans="1:8" s="189" customFormat="1" ht="18.75">
      <c r="A31" s="186" t="s">
        <v>491</v>
      </c>
      <c r="B31" s="192" t="s">
        <v>492</v>
      </c>
      <c r="C31" s="188">
        <f>C32</f>
        <v>-30330.878999999997</v>
      </c>
    </row>
    <row r="32" spans="1:8" s="189" customFormat="1" ht="18.75">
      <c r="A32" s="186" t="s">
        <v>493</v>
      </c>
      <c r="B32" s="192" t="s">
        <v>494</v>
      </c>
      <c r="C32" s="193">
        <f>-16912.852-5613.14-470-27.014-15.532-4760.946-586.5+12.2-1838.415-143+24.32</f>
        <v>-30330.878999999997</v>
      </c>
      <c r="D32" s="189" t="s">
        <v>495</v>
      </c>
    </row>
    <row r="33" spans="1:6" s="189" customFormat="1" ht="18.75">
      <c r="A33" s="186" t="s">
        <v>496</v>
      </c>
      <c r="B33" s="190" t="s">
        <v>497</v>
      </c>
      <c r="C33" s="188">
        <f>C34</f>
        <v>30534.972139999998</v>
      </c>
      <c r="F33" s="189" t="s">
        <v>498</v>
      </c>
    </row>
    <row r="34" spans="1:6" s="189" customFormat="1" ht="18.75">
      <c r="A34" s="186" t="s">
        <v>499</v>
      </c>
      <c r="B34" s="192" t="s">
        <v>500</v>
      </c>
      <c r="C34" s="193">
        <f>C35</f>
        <v>30534.972139999998</v>
      </c>
    </row>
    <row r="35" spans="1:6" s="189" customFormat="1" ht="18.75">
      <c r="A35" s="186" t="s">
        <v>501</v>
      </c>
      <c r="B35" s="192" t="s">
        <v>502</v>
      </c>
      <c r="C35" s="188">
        <f>C36</f>
        <v>30534.972139999998</v>
      </c>
    </row>
    <row r="36" spans="1:6" s="189" customFormat="1" ht="21.75" customHeight="1">
      <c r="A36" s="186" t="s">
        <v>503</v>
      </c>
      <c r="B36" s="192" t="s">
        <v>504</v>
      </c>
      <c r="C36" s="193">
        <f>204.09314+16912.852+5613.14+470+27.014+15.532+4760.946+586.5-12.2+1838.415+143-24.32</f>
        <v>30534.972139999998</v>
      </c>
      <c r="D36" s="189" t="s">
        <v>505</v>
      </c>
    </row>
    <row r="37" spans="1:6" s="189" customFormat="1" ht="18.75" hidden="1">
      <c r="A37" s="186" t="s">
        <v>506</v>
      </c>
      <c r="B37" s="187" t="s">
        <v>507</v>
      </c>
      <c r="C37" s="198">
        <f>C38</f>
        <v>0</v>
      </c>
      <c r="D37" s="196"/>
    </row>
    <row r="38" spans="1:6" s="189" customFormat="1" ht="18.75" hidden="1">
      <c r="A38" s="186" t="s">
        <v>508</v>
      </c>
      <c r="B38" s="187" t="s">
        <v>509</v>
      </c>
      <c r="C38" s="199">
        <f>C39-C40</f>
        <v>0</v>
      </c>
    </row>
    <row r="39" spans="1:6" s="189" customFormat="1" ht="37.5" hidden="1">
      <c r="A39" s="186" t="s">
        <v>510</v>
      </c>
      <c r="B39" s="192" t="s">
        <v>511</v>
      </c>
      <c r="C39" s="198"/>
    </row>
    <row r="40" spans="1:6" s="189" customFormat="1" ht="0.75" customHeight="1">
      <c r="A40" s="200" t="s">
        <v>512</v>
      </c>
      <c r="B40" s="201" t="s">
        <v>513</v>
      </c>
      <c r="C40" s="202">
        <v>0</v>
      </c>
    </row>
    <row r="41" spans="1:6" s="189" customFormat="1" ht="15">
      <c r="B41" s="203"/>
      <c r="C41" s="204"/>
    </row>
    <row r="42" spans="1:6" s="189" customFormat="1" ht="15">
      <c r="B42" s="203"/>
      <c r="C42" s="197"/>
    </row>
    <row r="43" spans="1:6" s="189" customFormat="1" ht="15">
      <c r="B43" s="203"/>
      <c r="C43" s="197"/>
    </row>
    <row r="44" spans="1:6" s="189" customFormat="1" ht="15">
      <c r="B44" s="203"/>
      <c r="C44" s="197"/>
    </row>
    <row r="45" spans="1:6" s="189" customFormat="1" ht="15">
      <c r="A45" s="205"/>
      <c r="B45" s="203"/>
      <c r="C45" s="197"/>
    </row>
    <row r="46" spans="1:6" s="189" customFormat="1" ht="15">
      <c r="A46" s="205"/>
      <c r="B46" s="203"/>
      <c r="C46" s="197"/>
    </row>
    <row r="47" spans="1:6" s="189" customFormat="1" ht="15">
      <c r="B47" s="203"/>
      <c r="C47" s="197"/>
    </row>
    <row r="48" spans="1:6" s="189" customFormat="1" ht="15">
      <c r="B48" s="203"/>
      <c r="C48" s="197"/>
    </row>
    <row r="49" spans="2:3" s="189" customFormat="1" ht="15">
      <c r="B49" s="203"/>
      <c r="C49" s="197"/>
    </row>
    <row r="50" spans="2:3" s="189" customFormat="1" ht="15">
      <c r="B50" s="203"/>
      <c r="C50" s="197"/>
    </row>
    <row r="51" spans="2:3" s="189" customFormat="1" ht="15">
      <c r="B51" s="203"/>
      <c r="C51" s="197"/>
    </row>
    <row r="52" spans="2:3" s="189" customFormat="1" ht="15">
      <c r="B52" s="203"/>
      <c r="C52" s="197"/>
    </row>
    <row r="53" spans="2:3" s="189" customFormat="1" ht="15">
      <c r="B53" s="203"/>
      <c r="C53" s="197"/>
    </row>
    <row r="54" spans="2:3" s="189" customFormat="1" ht="15">
      <c r="B54" s="203"/>
      <c r="C54" s="197"/>
    </row>
    <row r="55" spans="2:3" s="189" customFormat="1" ht="15">
      <c r="B55" s="203"/>
      <c r="C55" s="197"/>
    </row>
    <row r="56" spans="2:3" s="189" customFormat="1" ht="15">
      <c r="B56" s="203"/>
      <c r="C56" s="197"/>
    </row>
    <row r="57" spans="2:3" s="189" customFormat="1" ht="15">
      <c r="B57" s="203"/>
      <c r="C57" s="197"/>
    </row>
    <row r="58" spans="2:3" s="189" customFormat="1" ht="15">
      <c r="B58" s="203"/>
      <c r="C58" s="197"/>
    </row>
    <row r="59" spans="2:3" s="189" customFormat="1" ht="15">
      <c r="B59" s="203"/>
      <c r="C59" s="197"/>
    </row>
    <row r="60" spans="2:3" s="189" customFormat="1" ht="15">
      <c r="B60" s="203"/>
      <c r="C60" s="197"/>
    </row>
    <row r="61" spans="2:3" s="189" customFormat="1" ht="15">
      <c r="B61" s="203"/>
      <c r="C61" s="197"/>
    </row>
    <row r="62" spans="2:3" s="189" customFormat="1" ht="15">
      <c r="B62" s="203"/>
      <c r="C62" s="197"/>
    </row>
    <row r="63" spans="2:3" s="189" customFormat="1" ht="15">
      <c r="B63" s="203"/>
      <c r="C63" s="197"/>
    </row>
    <row r="64" spans="2:3" s="189" customFormat="1" ht="15">
      <c r="B64" s="203"/>
      <c r="C64" s="197"/>
    </row>
    <row r="65" spans="2:3" s="189" customFormat="1" ht="15">
      <c r="B65" s="203"/>
      <c r="C65" s="197"/>
    </row>
    <row r="66" spans="2:3" s="189" customFormat="1" ht="15">
      <c r="B66" s="203"/>
      <c r="C66" s="197"/>
    </row>
    <row r="67" spans="2:3" s="189" customFormat="1" ht="15">
      <c r="B67" s="203"/>
      <c r="C67" s="197"/>
    </row>
    <row r="68" spans="2:3" s="189" customFormat="1" ht="15">
      <c r="B68" s="203"/>
      <c r="C68" s="197"/>
    </row>
    <row r="69" spans="2:3" s="189" customFormat="1" ht="15">
      <c r="B69" s="203"/>
      <c r="C69" s="197"/>
    </row>
    <row r="70" spans="2:3" s="189" customFormat="1" ht="15">
      <c r="B70" s="203"/>
      <c r="C70" s="197"/>
    </row>
    <row r="71" spans="2:3" s="189" customFormat="1" ht="15">
      <c r="B71" s="203"/>
      <c r="C71" s="197"/>
    </row>
    <row r="72" spans="2:3" s="189" customFormat="1" ht="15">
      <c r="B72" s="203"/>
      <c r="C72" s="197"/>
    </row>
    <row r="73" spans="2:3" s="189" customFormat="1" ht="15">
      <c r="B73" s="203"/>
      <c r="C73" s="197"/>
    </row>
    <row r="74" spans="2:3" s="189" customFormat="1" ht="15">
      <c r="B74" s="203"/>
      <c r="C74" s="197"/>
    </row>
    <row r="75" spans="2:3" s="189" customFormat="1" ht="15">
      <c r="B75" s="203"/>
      <c r="C75" s="197"/>
    </row>
    <row r="76" spans="2:3" s="189" customFormat="1" ht="15">
      <c r="B76" s="203"/>
      <c r="C76" s="197"/>
    </row>
    <row r="77" spans="2:3" s="189" customFormat="1" ht="15">
      <c r="B77" s="203"/>
      <c r="C77" s="197"/>
    </row>
    <row r="78" spans="2:3" s="189" customFormat="1" ht="15">
      <c r="B78" s="203"/>
      <c r="C78" s="197"/>
    </row>
    <row r="79" spans="2:3" s="189" customFormat="1" ht="15">
      <c r="B79" s="203"/>
      <c r="C79" s="197"/>
    </row>
    <row r="80" spans="2:3" s="189" customFormat="1" ht="15">
      <c r="B80" s="203"/>
      <c r="C80" s="197"/>
    </row>
    <row r="81" spans="2:3" s="189" customFormat="1" ht="15">
      <c r="B81" s="203"/>
      <c r="C81" s="197"/>
    </row>
    <row r="82" spans="2:3" s="189" customFormat="1" ht="15">
      <c r="B82" s="203"/>
      <c r="C82" s="197"/>
    </row>
    <row r="83" spans="2:3" s="189" customFormat="1" ht="15">
      <c r="B83" s="203"/>
      <c r="C83" s="197"/>
    </row>
    <row r="84" spans="2:3" s="189" customFormat="1" ht="15">
      <c r="B84" s="203"/>
      <c r="C84" s="197"/>
    </row>
    <row r="85" spans="2:3" s="189" customFormat="1" ht="15">
      <c r="B85" s="203"/>
      <c r="C85" s="197"/>
    </row>
    <row r="86" spans="2:3" s="189" customFormat="1" ht="15">
      <c r="B86" s="203"/>
      <c r="C86" s="197"/>
    </row>
    <row r="87" spans="2:3" s="189" customFormat="1" ht="15">
      <c r="B87" s="203"/>
      <c r="C87" s="197"/>
    </row>
    <row r="88" spans="2:3" s="189" customFormat="1" ht="15">
      <c r="B88" s="203"/>
      <c r="C88" s="197"/>
    </row>
    <row r="89" spans="2:3" s="189" customFormat="1" ht="15">
      <c r="B89" s="203"/>
      <c r="C89" s="197"/>
    </row>
    <row r="90" spans="2:3" s="189" customFormat="1" ht="15">
      <c r="B90" s="203"/>
      <c r="C90" s="197"/>
    </row>
    <row r="91" spans="2:3" s="189" customFormat="1" ht="15">
      <c r="B91" s="203"/>
      <c r="C91" s="197"/>
    </row>
    <row r="92" spans="2:3" s="189" customFormat="1" ht="15">
      <c r="B92" s="203"/>
      <c r="C92" s="197"/>
    </row>
    <row r="93" spans="2:3" s="189" customFormat="1" ht="15">
      <c r="B93" s="203"/>
      <c r="C93" s="197"/>
    </row>
    <row r="94" spans="2:3" s="189" customFormat="1" ht="15">
      <c r="B94" s="203"/>
      <c r="C94" s="197"/>
    </row>
    <row r="95" spans="2:3" s="189" customFormat="1" ht="15">
      <c r="B95" s="203"/>
      <c r="C95" s="197"/>
    </row>
    <row r="96" spans="2:3" s="208" customFormat="1">
      <c r="B96" s="206"/>
      <c r="C96" s="207"/>
    </row>
    <row r="97" spans="2:3" s="208" customFormat="1">
      <c r="B97" s="206"/>
      <c r="C97" s="207"/>
    </row>
    <row r="98" spans="2:3" s="208" customFormat="1">
      <c r="B98" s="206"/>
      <c r="C98" s="207"/>
    </row>
    <row r="99" spans="2:3" s="208" customFormat="1">
      <c r="B99" s="206"/>
      <c r="C99" s="207"/>
    </row>
    <row r="100" spans="2:3" s="208" customFormat="1">
      <c r="B100" s="206"/>
      <c r="C100" s="207"/>
    </row>
    <row r="101" spans="2:3" s="208" customFormat="1">
      <c r="B101" s="206"/>
      <c r="C101" s="207"/>
    </row>
    <row r="102" spans="2:3" s="208" customFormat="1">
      <c r="B102" s="206"/>
      <c r="C102" s="207"/>
    </row>
    <row r="103" spans="2:3" s="208" customFormat="1">
      <c r="B103" s="206"/>
      <c r="C103" s="207"/>
    </row>
    <row r="104" spans="2:3" s="208" customFormat="1">
      <c r="B104" s="206"/>
      <c r="C104" s="207"/>
    </row>
    <row r="105" spans="2:3" s="208" customFormat="1">
      <c r="B105" s="206"/>
      <c r="C105" s="207"/>
    </row>
    <row r="106" spans="2:3" s="208" customFormat="1">
      <c r="B106" s="206"/>
      <c r="C106" s="207"/>
    </row>
    <row r="107" spans="2:3" s="208" customFormat="1">
      <c r="B107" s="206"/>
      <c r="C107" s="207"/>
    </row>
    <row r="108" spans="2:3" s="208" customFormat="1">
      <c r="B108" s="206"/>
      <c r="C108" s="207"/>
    </row>
    <row r="109" spans="2:3" s="208" customFormat="1">
      <c r="B109" s="206"/>
      <c r="C109" s="207"/>
    </row>
    <row r="110" spans="2:3" s="208" customFormat="1">
      <c r="B110" s="206"/>
      <c r="C110" s="207"/>
    </row>
    <row r="111" spans="2:3" s="208" customFormat="1">
      <c r="B111" s="206"/>
      <c r="C111" s="207"/>
    </row>
    <row r="112" spans="2:3" s="208" customFormat="1">
      <c r="B112" s="206"/>
      <c r="C112" s="207"/>
    </row>
    <row r="113" spans="2:3" s="208" customFormat="1">
      <c r="B113" s="206"/>
      <c r="C113" s="207"/>
    </row>
    <row r="114" spans="2:3" s="208" customFormat="1">
      <c r="B114" s="206"/>
      <c r="C114" s="207"/>
    </row>
    <row r="115" spans="2:3" s="208" customFormat="1">
      <c r="B115" s="206"/>
      <c r="C115" s="207"/>
    </row>
    <row r="116" spans="2:3" s="208" customFormat="1">
      <c r="B116" s="206"/>
      <c r="C116" s="207"/>
    </row>
    <row r="117" spans="2:3">
      <c r="C117" s="209"/>
    </row>
    <row r="118" spans="2:3">
      <c r="C118" s="209"/>
    </row>
    <row r="119" spans="2:3">
      <c r="C119" s="209"/>
    </row>
    <row r="120" spans="2:3">
      <c r="C120" s="209"/>
    </row>
    <row r="121" spans="2:3">
      <c r="C121" s="209"/>
    </row>
    <row r="122" spans="2:3">
      <c r="C122" s="209"/>
    </row>
    <row r="123" spans="2:3">
      <c r="C123" s="209"/>
    </row>
    <row r="124" spans="2:3">
      <c r="C124" s="209"/>
    </row>
    <row r="125" spans="2:3">
      <c r="C125" s="209"/>
    </row>
    <row r="126" spans="2:3">
      <c r="C126" s="209"/>
    </row>
    <row r="127" spans="2:3">
      <c r="C127" s="209"/>
    </row>
    <row r="128" spans="2:3">
      <c r="C128" s="209"/>
    </row>
    <row r="129" spans="3:3">
      <c r="C129" s="209"/>
    </row>
    <row r="130" spans="3:3">
      <c r="C130" s="209"/>
    </row>
    <row r="131" spans="3:3">
      <c r="C131" s="209"/>
    </row>
    <row r="132" spans="3:3">
      <c r="C132" s="209"/>
    </row>
    <row r="133" spans="3:3">
      <c r="C133" s="209"/>
    </row>
    <row r="134" spans="3:3">
      <c r="C134" s="209"/>
    </row>
    <row r="135" spans="3:3">
      <c r="C135" s="209"/>
    </row>
    <row r="136" spans="3:3">
      <c r="C136" s="209"/>
    </row>
    <row r="137" spans="3:3">
      <c r="C137" s="209"/>
    </row>
    <row r="138" spans="3:3">
      <c r="C138" s="209"/>
    </row>
    <row r="139" spans="3:3">
      <c r="C139" s="209"/>
    </row>
    <row r="140" spans="3:3">
      <c r="C140" s="209"/>
    </row>
    <row r="141" spans="3:3">
      <c r="C141" s="209"/>
    </row>
    <row r="142" spans="3:3">
      <c r="C142" s="209"/>
    </row>
    <row r="143" spans="3:3">
      <c r="C143" s="209"/>
    </row>
    <row r="144" spans="3:3">
      <c r="C144" s="209"/>
    </row>
    <row r="145" spans="3:3">
      <c r="C145" s="209"/>
    </row>
    <row r="146" spans="3:3">
      <c r="C146" s="209"/>
    </row>
    <row r="147" spans="3:3">
      <c r="C147" s="209"/>
    </row>
    <row r="148" spans="3:3">
      <c r="C148" s="209"/>
    </row>
    <row r="149" spans="3:3">
      <c r="C149" s="209"/>
    </row>
    <row r="150" spans="3:3">
      <c r="C150" s="209"/>
    </row>
    <row r="151" spans="3:3">
      <c r="C151" s="209"/>
    </row>
    <row r="152" spans="3:3">
      <c r="C152" s="209"/>
    </row>
    <row r="153" spans="3:3">
      <c r="C153" s="209"/>
    </row>
    <row r="154" spans="3:3">
      <c r="C154" s="209"/>
    </row>
    <row r="155" spans="3:3">
      <c r="C155" s="209"/>
    </row>
    <row r="156" spans="3:3">
      <c r="C156" s="209"/>
    </row>
    <row r="157" spans="3:3">
      <c r="C157" s="209"/>
    </row>
    <row r="158" spans="3:3">
      <c r="C158" s="209"/>
    </row>
    <row r="159" spans="3:3">
      <c r="C159" s="209"/>
    </row>
    <row r="160" spans="3:3">
      <c r="C160" s="209"/>
    </row>
    <row r="161" spans="3:3">
      <c r="C161" s="209"/>
    </row>
    <row r="162" spans="3:3">
      <c r="C162" s="209"/>
    </row>
    <row r="163" spans="3:3">
      <c r="C163" s="209"/>
    </row>
    <row r="164" spans="3:3">
      <c r="C164" s="209"/>
    </row>
    <row r="165" spans="3:3">
      <c r="C165" s="209"/>
    </row>
    <row r="166" spans="3:3">
      <c r="C166" s="209"/>
    </row>
    <row r="167" spans="3:3">
      <c r="C167" s="209"/>
    </row>
    <row r="168" spans="3:3">
      <c r="C168" s="209"/>
    </row>
    <row r="169" spans="3:3">
      <c r="C169" s="209"/>
    </row>
    <row r="170" spans="3:3">
      <c r="C170" s="209"/>
    </row>
    <row r="171" spans="3:3">
      <c r="C171" s="209"/>
    </row>
    <row r="172" spans="3:3">
      <c r="C172" s="209"/>
    </row>
    <row r="173" spans="3:3">
      <c r="C173" s="209"/>
    </row>
    <row r="174" spans="3:3">
      <c r="C174" s="209"/>
    </row>
    <row r="175" spans="3:3">
      <c r="C175" s="209"/>
    </row>
    <row r="176" spans="3:3">
      <c r="C176" s="209"/>
    </row>
    <row r="177" spans="3:3">
      <c r="C177" s="209"/>
    </row>
    <row r="178" spans="3:3">
      <c r="C178" s="209"/>
    </row>
    <row r="179" spans="3:3">
      <c r="C179" s="209"/>
    </row>
    <row r="180" spans="3:3">
      <c r="C180" s="209"/>
    </row>
    <row r="181" spans="3:3">
      <c r="C181" s="209"/>
    </row>
    <row r="182" spans="3:3">
      <c r="C182" s="209"/>
    </row>
    <row r="183" spans="3:3">
      <c r="C183" s="209"/>
    </row>
    <row r="184" spans="3:3">
      <c r="C184" s="209"/>
    </row>
    <row r="185" spans="3:3">
      <c r="C185" s="209"/>
    </row>
    <row r="186" spans="3:3">
      <c r="C186" s="209"/>
    </row>
    <row r="187" spans="3:3">
      <c r="C187" s="209"/>
    </row>
    <row r="188" spans="3:3">
      <c r="C188" s="209"/>
    </row>
    <row r="189" spans="3:3">
      <c r="C189" s="209"/>
    </row>
    <row r="190" spans="3:3">
      <c r="C190" s="209"/>
    </row>
    <row r="191" spans="3:3">
      <c r="C191" s="209"/>
    </row>
    <row r="192" spans="3:3">
      <c r="C192" s="209"/>
    </row>
    <row r="193" spans="3:3">
      <c r="C193" s="209"/>
    </row>
    <row r="194" spans="3:3">
      <c r="C194" s="209"/>
    </row>
    <row r="195" spans="3:3">
      <c r="C195" s="209"/>
    </row>
    <row r="196" spans="3:3">
      <c r="C196" s="209"/>
    </row>
    <row r="197" spans="3:3">
      <c r="C197" s="209"/>
    </row>
    <row r="198" spans="3:3">
      <c r="C198" s="209"/>
    </row>
    <row r="199" spans="3:3">
      <c r="C199" s="209"/>
    </row>
    <row r="200" spans="3:3">
      <c r="C200" s="209"/>
    </row>
    <row r="201" spans="3:3">
      <c r="C201" s="209"/>
    </row>
    <row r="202" spans="3:3">
      <c r="C202" s="209"/>
    </row>
    <row r="203" spans="3:3">
      <c r="C203" s="209"/>
    </row>
    <row r="204" spans="3:3">
      <c r="C204" s="209"/>
    </row>
    <row r="205" spans="3:3">
      <c r="C205" s="209"/>
    </row>
    <row r="206" spans="3:3">
      <c r="C206" s="209"/>
    </row>
    <row r="207" spans="3:3">
      <c r="C207" s="209"/>
    </row>
    <row r="208" spans="3:3">
      <c r="C208" s="209"/>
    </row>
    <row r="209" spans="3:3">
      <c r="C209" s="209"/>
    </row>
    <row r="210" spans="3:3">
      <c r="C210" s="209"/>
    </row>
    <row r="211" spans="3:3">
      <c r="C211" s="209"/>
    </row>
    <row r="212" spans="3:3">
      <c r="C212" s="209"/>
    </row>
    <row r="213" spans="3:3">
      <c r="C213" s="209"/>
    </row>
    <row r="214" spans="3:3">
      <c r="C214" s="209"/>
    </row>
    <row r="215" spans="3:3">
      <c r="C215" s="209"/>
    </row>
    <row r="216" spans="3:3">
      <c r="C216" s="209"/>
    </row>
    <row r="217" spans="3:3">
      <c r="C217" s="209"/>
    </row>
    <row r="218" spans="3:3">
      <c r="C218" s="209"/>
    </row>
    <row r="219" spans="3:3">
      <c r="C219" s="209"/>
    </row>
    <row r="220" spans="3:3">
      <c r="C220" s="209"/>
    </row>
    <row r="221" spans="3:3">
      <c r="C221" s="209"/>
    </row>
    <row r="222" spans="3:3">
      <c r="C222" s="209"/>
    </row>
    <row r="223" spans="3:3">
      <c r="C223" s="209"/>
    </row>
    <row r="224" spans="3:3">
      <c r="C224" s="209"/>
    </row>
    <row r="225" spans="3:3">
      <c r="C225" s="209"/>
    </row>
    <row r="226" spans="3:3">
      <c r="C226" s="209"/>
    </row>
    <row r="227" spans="3:3">
      <c r="C227" s="209"/>
    </row>
    <row r="228" spans="3:3">
      <c r="C228" s="209"/>
    </row>
    <row r="229" spans="3:3">
      <c r="C229" s="209"/>
    </row>
    <row r="230" spans="3:3">
      <c r="C230" s="209"/>
    </row>
    <row r="231" spans="3:3">
      <c r="C231" s="209"/>
    </row>
    <row r="232" spans="3:3">
      <c r="C232" s="209"/>
    </row>
    <row r="233" spans="3:3">
      <c r="C233" s="209"/>
    </row>
    <row r="234" spans="3:3">
      <c r="C234" s="209"/>
    </row>
    <row r="235" spans="3:3">
      <c r="C235" s="209"/>
    </row>
    <row r="236" spans="3:3">
      <c r="C236" s="209"/>
    </row>
    <row r="237" spans="3:3">
      <c r="C237" s="209"/>
    </row>
    <row r="238" spans="3:3">
      <c r="C238" s="209"/>
    </row>
    <row r="239" spans="3:3">
      <c r="C239" s="209"/>
    </row>
    <row r="240" spans="3:3">
      <c r="C240" s="209"/>
    </row>
    <row r="241" spans="3:3">
      <c r="C241" s="209"/>
    </row>
    <row r="242" spans="3:3">
      <c r="C242" s="209"/>
    </row>
    <row r="243" spans="3:3">
      <c r="C243" s="209"/>
    </row>
    <row r="244" spans="3:3">
      <c r="C244" s="209"/>
    </row>
    <row r="245" spans="3:3">
      <c r="C245" s="209"/>
    </row>
    <row r="246" spans="3:3">
      <c r="C246" s="209"/>
    </row>
    <row r="247" spans="3:3">
      <c r="C247" s="209"/>
    </row>
    <row r="248" spans="3:3">
      <c r="C248" s="209"/>
    </row>
    <row r="249" spans="3:3">
      <c r="C249" s="209"/>
    </row>
    <row r="250" spans="3:3">
      <c r="C250" s="209"/>
    </row>
    <row r="251" spans="3:3">
      <c r="C251" s="209"/>
    </row>
    <row r="252" spans="3:3">
      <c r="C252" s="209"/>
    </row>
    <row r="253" spans="3:3">
      <c r="C253" s="209"/>
    </row>
    <row r="254" spans="3:3">
      <c r="C254" s="209"/>
    </row>
    <row r="255" spans="3:3">
      <c r="C255" s="209"/>
    </row>
    <row r="256" spans="3:3">
      <c r="C256" s="209"/>
    </row>
    <row r="257" spans="3:3">
      <c r="C257" s="209"/>
    </row>
    <row r="258" spans="3:3">
      <c r="C258" s="209"/>
    </row>
    <row r="259" spans="3:3">
      <c r="C259" s="209"/>
    </row>
    <row r="260" spans="3:3">
      <c r="C260" s="209"/>
    </row>
    <row r="261" spans="3:3">
      <c r="C261" s="209"/>
    </row>
    <row r="262" spans="3:3">
      <c r="C262" s="209"/>
    </row>
    <row r="263" spans="3:3">
      <c r="C263" s="209"/>
    </row>
    <row r="264" spans="3:3">
      <c r="C264" s="209"/>
    </row>
    <row r="265" spans="3:3">
      <c r="C265" s="209"/>
    </row>
    <row r="266" spans="3:3">
      <c r="C266" s="209"/>
    </row>
    <row r="267" spans="3:3">
      <c r="C267" s="209"/>
    </row>
    <row r="268" spans="3:3">
      <c r="C268" s="209"/>
    </row>
    <row r="269" spans="3:3">
      <c r="C269" s="209"/>
    </row>
    <row r="270" spans="3:3">
      <c r="C270" s="209"/>
    </row>
    <row r="271" spans="3:3">
      <c r="C271" s="209"/>
    </row>
    <row r="272" spans="3:3">
      <c r="C272" s="209"/>
    </row>
    <row r="273" spans="3:3">
      <c r="C273" s="209"/>
    </row>
    <row r="274" spans="3:3">
      <c r="C274" s="209"/>
    </row>
    <row r="275" spans="3:3">
      <c r="C275" s="209"/>
    </row>
    <row r="276" spans="3:3">
      <c r="C276" s="209"/>
    </row>
    <row r="277" spans="3:3">
      <c r="C277" s="209"/>
    </row>
    <row r="278" spans="3:3">
      <c r="C278" s="209"/>
    </row>
    <row r="279" spans="3:3">
      <c r="C279" s="209"/>
    </row>
    <row r="280" spans="3:3">
      <c r="C280" s="209"/>
    </row>
    <row r="281" spans="3:3">
      <c r="C281" s="209"/>
    </row>
    <row r="282" spans="3:3">
      <c r="C282" s="209"/>
    </row>
    <row r="283" spans="3:3">
      <c r="C283" s="209"/>
    </row>
    <row r="284" spans="3:3">
      <c r="C284" s="209"/>
    </row>
    <row r="285" spans="3:3">
      <c r="C285" s="209"/>
    </row>
    <row r="286" spans="3:3">
      <c r="C286" s="209"/>
    </row>
    <row r="287" spans="3:3">
      <c r="C287" s="209"/>
    </row>
    <row r="288" spans="3:3">
      <c r="C288" s="209"/>
    </row>
    <row r="289" spans="3:3">
      <c r="C289" s="209"/>
    </row>
    <row r="290" spans="3:3">
      <c r="C290" s="209"/>
    </row>
    <row r="291" spans="3:3">
      <c r="C291" s="209"/>
    </row>
    <row r="292" spans="3:3">
      <c r="C292" s="209"/>
    </row>
    <row r="293" spans="3:3">
      <c r="C293" s="209"/>
    </row>
    <row r="294" spans="3:3">
      <c r="C294" s="209"/>
    </row>
    <row r="295" spans="3:3">
      <c r="C295" s="209"/>
    </row>
    <row r="296" spans="3:3">
      <c r="C296" s="209"/>
    </row>
    <row r="297" spans="3:3">
      <c r="C297" s="209"/>
    </row>
    <row r="298" spans="3:3">
      <c r="C298" s="209"/>
    </row>
    <row r="299" spans="3:3">
      <c r="C299" s="209"/>
    </row>
    <row r="300" spans="3:3">
      <c r="C300" s="209"/>
    </row>
    <row r="301" spans="3:3">
      <c r="C301" s="209"/>
    </row>
    <row r="302" spans="3:3">
      <c r="C302" s="209"/>
    </row>
    <row r="303" spans="3:3">
      <c r="C303" s="209"/>
    </row>
    <row r="304" spans="3:3">
      <c r="C304" s="209"/>
    </row>
    <row r="305" spans="3:3">
      <c r="C305" s="209"/>
    </row>
    <row r="306" spans="3:3">
      <c r="C306" s="209"/>
    </row>
    <row r="307" spans="3:3">
      <c r="C307" s="209"/>
    </row>
    <row r="308" spans="3:3">
      <c r="C308" s="209"/>
    </row>
    <row r="309" spans="3:3">
      <c r="C309" s="209"/>
    </row>
    <row r="310" spans="3:3">
      <c r="C310" s="209"/>
    </row>
    <row r="311" spans="3:3">
      <c r="C311" s="209"/>
    </row>
    <row r="312" spans="3:3">
      <c r="C312" s="209"/>
    </row>
    <row r="313" spans="3:3">
      <c r="C313" s="209"/>
    </row>
    <row r="314" spans="3:3">
      <c r="C314" s="209"/>
    </row>
    <row r="315" spans="3:3">
      <c r="C315" s="209"/>
    </row>
    <row r="316" spans="3:3">
      <c r="C316" s="209"/>
    </row>
    <row r="317" spans="3:3">
      <c r="C317" s="209"/>
    </row>
    <row r="318" spans="3:3">
      <c r="C318" s="209"/>
    </row>
    <row r="319" spans="3:3">
      <c r="C319" s="209"/>
    </row>
    <row r="320" spans="3:3">
      <c r="C320" s="209"/>
    </row>
    <row r="321" spans="3:3">
      <c r="C321" s="209"/>
    </row>
    <row r="322" spans="3:3">
      <c r="C322" s="209"/>
    </row>
    <row r="323" spans="3:3">
      <c r="C323" s="209"/>
    </row>
    <row r="324" spans="3:3">
      <c r="C324" s="209"/>
    </row>
    <row r="325" spans="3:3">
      <c r="C325" s="209"/>
    </row>
    <row r="326" spans="3:3">
      <c r="C326" s="209"/>
    </row>
    <row r="327" spans="3:3">
      <c r="C327" s="209"/>
    </row>
    <row r="328" spans="3:3">
      <c r="C328" s="209"/>
    </row>
    <row r="329" spans="3:3">
      <c r="C329" s="209"/>
    </row>
    <row r="330" spans="3:3">
      <c r="C330" s="209"/>
    </row>
    <row r="331" spans="3:3">
      <c r="C331" s="209"/>
    </row>
    <row r="332" spans="3:3">
      <c r="C332" s="209"/>
    </row>
    <row r="333" spans="3:3">
      <c r="C333" s="209"/>
    </row>
    <row r="334" spans="3:3">
      <c r="C334" s="209"/>
    </row>
    <row r="335" spans="3:3">
      <c r="C335" s="209"/>
    </row>
    <row r="336" spans="3:3">
      <c r="C336" s="209"/>
    </row>
    <row r="337" spans="3:3">
      <c r="C337" s="209"/>
    </row>
    <row r="338" spans="3:3">
      <c r="C338" s="209"/>
    </row>
    <row r="339" spans="3:3">
      <c r="C339" s="209"/>
    </row>
    <row r="340" spans="3:3">
      <c r="C340" s="209"/>
    </row>
    <row r="341" spans="3:3">
      <c r="C341" s="209"/>
    </row>
    <row r="342" spans="3:3">
      <c r="C342" s="209"/>
    </row>
    <row r="343" spans="3:3">
      <c r="C343" s="209"/>
    </row>
    <row r="344" spans="3:3">
      <c r="C344" s="209"/>
    </row>
    <row r="345" spans="3:3">
      <c r="C345" s="209"/>
    </row>
    <row r="346" spans="3:3">
      <c r="C346" s="209"/>
    </row>
    <row r="347" spans="3:3">
      <c r="C347" s="209"/>
    </row>
    <row r="348" spans="3:3">
      <c r="C348" s="209"/>
    </row>
    <row r="349" spans="3:3">
      <c r="C349" s="209"/>
    </row>
    <row r="350" spans="3:3">
      <c r="C350" s="209"/>
    </row>
    <row r="351" spans="3:3">
      <c r="C351" s="209"/>
    </row>
    <row r="352" spans="3:3">
      <c r="C352" s="209"/>
    </row>
    <row r="353" spans="3:3">
      <c r="C353" s="209"/>
    </row>
    <row r="354" spans="3:3">
      <c r="C354" s="209"/>
    </row>
    <row r="355" spans="3:3">
      <c r="C355" s="209"/>
    </row>
    <row r="356" spans="3:3">
      <c r="C356" s="209"/>
    </row>
    <row r="357" spans="3:3">
      <c r="C357" s="209"/>
    </row>
    <row r="358" spans="3:3">
      <c r="C358" s="209"/>
    </row>
    <row r="359" spans="3:3">
      <c r="C359" s="209"/>
    </row>
    <row r="360" spans="3:3">
      <c r="C360" s="209"/>
    </row>
    <row r="361" spans="3:3">
      <c r="C361" s="209"/>
    </row>
    <row r="362" spans="3:3">
      <c r="C362" s="209"/>
    </row>
    <row r="363" spans="3:3">
      <c r="C363" s="209"/>
    </row>
    <row r="364" spans="3:3">
      <c r="C364" s="209"/>
    </row>
    <row r="365" spans="3:3">
      <c r="C365" s="209"/>
    </row>
    <row r="366" spans="3:3">
      <c r="C366" s="209"/>
    </row>
    <row r="367" spans="3:3">
      <c r="C367" s="209"/>
    </row>
    <row r="368" spans="3:3">
      <c r="C368" s="209"/>
    </row>
    <row r="369" spans="3:3">
      <c r="C369" s="209"/>
    </row>
    <row r="370" spans="3:3">
      <c r="C370" s="209"/>
    </row>
    <row r="371" spans="3:3">
      <c r="C371" s="209"/>
    </row>
    <row r="372" spans="3:3">
      <c r="C372" s="209"/>
    </row>
    <row r="373" spans="3:3">
      <c r="C373" s="209"/>
    </row>
    <row r="374" spans="3:3">
      <c r="C374" s="209"/>
    </row>
    <row r="375" spans="3:3">
      <c r="C375" s="209"/>
    </row>
    <row r="376" spans="3:3">
      <c r="C376" s="209"/>
    </row>
    <row r="377" spans="3:3">
      <c r="C377" s="209"/>
    </row>
    <row r="378" spans="3:3">
      <c r="C378" s="209"/>
    </row>
    <row r="379" spans="3:3">
      <c r="C379" s="209"/>
    </row>
    <row r="380" spans="3:3">
      <c r="C380" s="209"/>
    </row>
    <row r="381" spans="3:3">
      <c r="C381" s="209"/>
    </row>
    <row r="382" spans="3:3">
      <c r="C382" s="209"/>
    </row>
    <row r="383" spans="3:3">
      <c r="C383" s="209"/>
    </row>
    <row r="384" spans="3:3">
      <c r="C384" s="209"/>
    </row>
    <row r="385" spans="3:3">
      <c r="C385" s="209"/>
    </row>
    <row r="386" spans="3:3">
      <c r="C386" s="209"/>
    </row>
    <row r="387" spans="3:3">
      <c r="C387" s="209"/>
    </row>
    <row r="388" spans="3:3">
      <c r="C388" s="209"/>
    </row>
    <row r="389" spans="3:3">
      <c r="C389" s="209"/>
    </row>
    <row r="390" spans="3:3">
      <c r="C390" s="209"/>
    </row>
    <row r="391" spans="3:3">
      <c r="C391" s="209"/>
    </row>
    <row r="392" spans="3:3">
      <c r="C392" s="209"/>
    </row>
    <row r="393" spans="3:3">
      <c r="C393" s="209"/>
    </row>
    <row r="394" spans="3:3">
      <c r="C394" s="209"/>
    </row>
    <row r="395" spans="3:3">
      <c r="C395" s="209"/>
    </row>
    <row r="396" spans="3:3">
      <c r="C396" s="209"/>
    </row>
    <row r="397" spans="3:3">
      <c r="C397" s="209"/>
    </row>
    <row r="398" spans="3:3">
      <c r="C398" s="209"/>
    </row>
    <row r="399" spans="3:3">
      <c r="C399" s="209"/>
    </row>
    <row r="400" spans="3:3">
      <c r="C400" s="209"/>
    </row>
    <row r="401" spans="3:3">
      <c r="C401" s="209"/>
    </row>
    <row r="402" spans="3:3">
      <c r="C402" s="209"/>
    </row>
    <row r="403" spans="3:3">
      <c r="C403" s="209"/>
    </row>
    <row r="404" spans="3:3">
      <c r="C404" s="209"/>
    </row>
    <row r="405" spans="3:3">
      <c r="C405" s="209"/>
    </row>
    <row r="406" spans="3:3">
      <c r="C406" s="209"/>
    </row>
    <row r="407" spans="3:3">
      <c r="C407" s="209"/>
    </row>
    <row r="408" spans="3:3">
      <c r="C408" s="209"/>
    </row>
    <row r="409" spans="3:3">
      <c r="C409" s="209"/>
    </row>
    <row r="410" spans="3:3">
      <c r="C410" s="209"/>
    </row>
    <row r="411" spans="3:3">
      <c r="C411" s="209"/>
    </row>
    <row r="412" spans="3:3">
      <c r="C412" s="209"/>
    </row>
    <row r="413" spans="3:3">
      <c r="C413" s="209"/>
    </row>
    <row r="414" spans="3:3">
      <c r="C414" s="209"/>
    </row>
    <row r="415" spans="3:3">
      <c r="C415" s="209"/>
    </row>
    <row r="416" spans="3:3">
      <c r="C416" s="209"/>
    </row>
    <row r="417" spans="3:3">
      <c r="C417" s="209"/>
    </row>
    <row r="418" spans="3:3">
      <c r="C418" s="209"/>
    </row>
    <row r="419" spans="3:3">
      <c r="C419" s="209"/>
    </row>
    <row r="420" spans="3:3">
      <c r="C420" s="209"/>
    </row>
    <row r="421" spans="3:3">
      <c r="C421" s="209"/>
    </row>
    <row r="422" spans="3:3">
      <c r="C422" s="209"/>
    </row>
    <row r="423" spans="3:3">
      <c r="C423" s="209"/>
    </row>
    <row r="424" spans="3:3">
      <c r="C424" s="209"/>
    </row>
    <row r="425" spans="3:3">
      <c r="C425" s="209"/>
    </row>
    <row r="426" spans="3:3">
      <c r="C426" s="209"/>
    </row>
    <row r="427" spans="3:3">
      <c r="C427" s="209"/>
    </row>
    <row r="428" spans="3:3">
      <c r="C428" s="209"/>
    </row>
    <row r="429" spans="3:3">
      <c r="C429" s="209"/>
    </row>
    <row r="430" spans="3:3">
      <c r="C430" s="209"/>
    </row>
    <row r="431" spans="3:3">
      <c r="C431" s="209"/>
    </row>
    <row r="432" spans="3:3">
      <c r="C432" s="209"/>
    </row>
    <row r="433" spans="3:3">
      <c r="C433" s="209"/>
    </row>
    <row r="434" spans="3:3">
      <c r="C434" s="209"/>
    </row>
    <row r="435" spans="3:3">
      <c r="C435" s="209"/>
    </row>
    <row r="436" spans="3:3">
      <c r="C436" s="209"/>
    </row>
    <row r="437" spans="3:3">
      <c r="C437" s="209"/>
    </row>
    <row r="438" spans="3:3">
      <c r="C438" s="209"/>
    </row>
    <row r="439" spans="3:3">
      <c r="C439" s="209"/>
    </row>
    <row r="440" spans="3:3">
      <c r="C440" s="209"/>
    </row>
    <row r="441" spans="3:3">
      <c r="C441" s="209"/>
    </row>
    <row r="442" spans="3:3">
      <c r="C442" s="209"/>
    </row>
    <row r="443" spans="3:3">
      <c r="C443" s="209"/>
    </row>
    <row r="444" spans="3:3">
      <c r="C444" s="209"/>
    </row>
    <row r="445" spans="3:3">
      <c r="C445" s="209"/>
    </row>
  </sheetData>
  <mergeCells count="11">
    <mergeCell ref="B7:C7"/>
    <mergeCell ref="B8:C8"/>
    <mergeCell ref="B10:C10"/>
    <mergeCell ref="D15:H15"/>
    <mergeCell ref="D18:E18"/>
    <mergeCell ref="B6:C6"/>
    <mergeCell ref="A1:C1"/>
    <mergeCell ref="A2:C2"/>
    <mergeCell ref="B3:C3"/>
    <mergeCell ref="A4:C4"/>
    <mergeCell ref="B5:C5"/>
  </mergeCells>
  <pageMargins left="0.63" right="0.48" top="0.72" bottom="0.39" header="0.23622047244094491" footer="0.2"/>
  <pageSetup paperSize="9" scale="66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M257"/>
  <sheetViews>
    <sheetView view="pageBreakPreview" zoomScaleSheetLayoutView="100" workbookViewId="0">
      <selection sqref="A1:G1"/>
    </sheetView>
  </sheetViews>
  <sheetFormatPr defaultRowHeight="12.75"/>
  <cols>
    <col min="1" max="1" width="4.7109375" customWidth="1"/>
    <col min="2" max="2" width="5.7109375" customWidth="1"/>
    <col min="3" max="3" width="5.140625" customWidth="1"/>
    <col min="4" max="4" width="12.7109375" customWidth="1"/>
    <col min="5" max="5" width="5.140625" customWidth="1"/>
    <col min="6" max="6" width="74.140625" customWidth="1"/>
    <col min="7" max="7" width="15.85546875" customWidth="1"/>
    <col min="11" max="11" width="10.5703125" bestFit="1" customWidth="1"/>
  </cols>
  <sheetData>
    <row r="1" spans="1:13">
      <c r="A1" s="261" t="s">
        <v>357</v>
      </c>
      <c r="B1" s="261"/>
      <c r="C1" s="261"/>
      <c r="D1" s="261"/>
      <c r="E1" s="261"/>
      <c r="F1" s="261"/>
      <c r="G1" s="261"/>
    </row>
    <row r="2" spans="1:13">
      <c r="A2" s="261" t="s">
        <v>322</v>
      </c>
      <c r="B2" s="261"/>
      <c r="C2" s="261"/>
      <c r="D2" s="261"/>
      <c r="E2" s="261"/>
      <c r="F2" s="261"/>
      <c r="G2" s="261"/>
    </row>
    <row r="3" spans="1:13">
      <c r="A3" s="125"/>
      <c r="B3" s="125"/>
      <c r="C3" s="125"/>
      <c r="D3" s="125"/>
      <c r="E3" s="125"/>
      <c r="F3" s="259" t="s">
        <v>356</v>
      </c>
      <c r="G3" s="259"/>
    </row>
    <row r="4" spans="1:13">
      <c r="A4" s="261" t="s">
        <v>565</v>
      </c>
      <c r="B4" s="261"/>
      <c r="C4" s="261"/>
      <c r="D4" s="261"/>
      <c r="E4" s="261"/>
      <c r="F4" s="261"/>
      <c r="G4" s="261"/>
    </row>
    <row r="5" spans="1:13" ht="15">
      <c r="A5" s="2"/>
      <c r="B5" s="2"/>
      <c r="C5" s="2"/>
      <c r="D5" s="2"/>
      <c r="E5" s="2"/>
      <c r="F5" s="134"/>
      <c r="G5" s="127" t="s">
        <v>44</v>
      </c>
    </row>
    <row r="6" spans="1:13" ht="15">
      <c r="A6" s="2"/>
      <c r="B6" s="2"/>
      <c r="C6" s="2"/>
      <c r="D6" s="2"/>
      <c r="E6" s="2"/>
      <c r="F6" s="259" t="s">
        <v>247</v>
      </c>
      <c r="G6" s="259"/>
      <c r="H6" s="36"/>
      <c r="I6" s="36"/>
      <c r="J6" s="36"/>
      <c r="K6" s="36"/>
      <c r="L6" s="36"/>
      <c r="M6" s="36"/>
    </row>
    <row r="7" spans="1:13" ht="15">
      <c r="A7" s="2"/>
      <c r="B7" s="2"/>
      <c r="C7" s="2"/>
      <c r="D7" s="2"/>
      <c r="E7" s="2"/>
      <c r="F7" s="259" t="s">
        <v>273</v>
      </c>
      <c r="G7" s="259"/>
    </row>
    <row r="8" spans="1:13" ht="15">
      <c r="A8" s="2"/>
      <c r="B8" s="2"/>
      <c r="C8" s="2"/>
      <c r="D8" s="2"/>
      <c r="E8" s="2"/>
      <c r="F8" s="259" t="s">
        <v>323</v>
      </c>
      <c r="G8" s="259"/>
    </row>
    <row r="9" spans="1:13" ht="15">
      <c r="A9" s="2"/>
      <c r="B9" s="2"/>
      <c r="C9" s="2"/>
      <c r="D9" s="2"/>
      <c r="E9" s="2"/>
      <c r="F9" s="3"/>
      <c r="G9" s="3"/>
    </row>
    <row r="10" spans="1:13" ht="27" customHeight="1">
      <c r="A10" s="260" t="s">
        <v>281</v>
      </c>
      <c r="B10" s="260"/>
      <c r="C10" s="260"/>
      <c r="D10" s="260"/>
      <c r="E10" s="260"/>
      <c r="F10" s="260"/>
      <c r="G10" s="260"/>
    </row>
    <row r="11" spans="1:13" ht="15">
      <c r="A11" s="2"/>
      <c r="B11" s="2"/>
      <c r="C11" s="2"/>
      <c r="D11" s="2"/>
      <c r="E11" s="2"/>
      <c r="F11" s="3"/>
      <c r="G11" s="4" t="s">
        <v>45</v>
      </c>
    </row>
    <row r="12" spans="1:13" ht="38.25">
      <c r="A12" s="5" t="s">
        <v>46</v>
      </c>
      <c r="B12" s="5" t="s">
        <v>47</v>
      </c>
      <c r="C12" s="5" t="s">
        <v>48</v>
      </c>
      <c r="D12" s="1" t="s">
        <v>3</v>
      </c>
      <c r="E12" s="1" t="s">
        <v>4</v>
      </c>
      <c r="F12" s="5" t="s">
        <v>49</v>
      </c>
      <c r="G12" s="5" t="s">
        <v>50</v>
      </c>
    </row>
    <row r="13" spans="1:13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</row>
    <row r="14" spans="1:13" ht="14.25">
      <c r="A14" s="6" t="s">
        <v>51</v>
      </c>
      <c r="B14" s="7" t="s">
        <v>11</v>
      </c>
      <c r="C14" s="7"/>
      <c r="D14" s="8"/>
      <c r="E14" s="8"/>
      <c r="F14" s="9" t="s">
        <v>52</v>
      </c>
      <c r="G14" s="10">
        <f>G15+G27+G33+G45</f>
        <v>10877.580560000002</v>
      </c>
    </row>
    <row r="15" spans="1:13" ht="35.25" customHeight="1">
      <c r="A15" s="11"/>
      <c r="B15" s="6" t="s">
        <v>11</v>
      </c>
      <c r="C15" s="6" t="s">
        <v>20</v>
      </c>
      <c r="D15" s="6"/>
      <c r="E15" s="6"/>
      <c r="F15" s="59" t="s">
        <v>53</v>
      </c>
      <c r="G15" s="24">
        <f>G16</f>
        <v>2077.77711</v>
      </c>
    </row>
    <row r="16" spans="1:13" ht="15" customHeight="1">
      <c r="A16" s="49"/>
      <c r="B16" s="15" t="s">
        <v>11</v>
      </c>
      <c r="C16" s="15" t="s">
        <v>20</v>
      </c>
      <c r="D16" s="15" t="s">
        <v>255</v>
      </c>
      <c r="E16" s="15"/>
      <c r="F16" s="16" t="s">
        <v>55</v>
      </c>
      <c r="G16" s="17">
        <f>G19</f>
        <v>2077.77711</v>
      </c>
    </row>
    <row r="17" spans="1:11" ht="13.5" customHeight="1">
      <c r="A17" s="49"/>
      <c r="B17" s="15" t="s">
        <v>11</v>
      </c>
      <c r="C17" s="15" t="s">
        <v>20</v>
      </c>
      <c r="D17" s="15" t="s">
        <v>255</v>
      </c>
      <c r="E17" s="15"/>
      <c r="F17" s="16" t="s">
        <v>55</v>
      </c>
      <c r="G17" s="17">
        <f>прил.4!H18</f>
        <v>2077.77711</v>
      </c>
    </row>
    <row r="18" spans="1:11" ht="14.25" customHeight="1">
      <c r="A18" s="49"/>
      <c r="B18" s="15" t="s">
        <v>11</v>
      </c>
      <c r="C18" s="15" t="s">
        <v>20</v>
      </c>
      <c r="D18" s="15" t="s">
        <v>255</v>
      </c>
      <c r="E18" s="15"/>
      <c r="F18" s="16" t="s">
        <v>55</v>
      </c>
      <c r="G18" s="17">
        <f>прил.4!H20</f>
        <v>2077.77711</v>
      </c>
    </row>
    <row r="19" spans="1:11" ht="18.75" customHeight="1">
      <c r="A19" s="14"/>
      <c r="B19" s="15" t="s">
        <v>11</v>
      </c>
      <c r="C19" s="15" t="s">
        <v>20</v>
      </c>
      <c r="D19" s="15" t="s">
        <v>249</v>
      </c>
      <c r="E19" s="15"/>
      <c r="F19" s="16" t="s">
        <v>12</v>
      </c>
      <c r="G19" s="17">
        <f>G20</f>
        <v>2077.77711</v>
      </c>
    </row>
    <row r="20" spans="1:11" ht="45" customHeight="1">
      <c r="A20" s="14"/>
      <c r="B20" s="15" t="s">
        <v>11</v>
      </c>
      <c r="C20" s="15" t="s">
        <v>20</v>
      </c>
      <c r="D20" s="15" t="s">
        <v>249</v>
      </c>
      <c r="E20" s="15" t="s">
        <v>41</v>
      </c>
      <c r="F20" s="16" t="s">
        <v>56</v>
      </c>
      <c r="G20" s="17">
        <f>прил.4!H22</f>
        <v>2077.77711</v>
      </c>
      <c r="K20" s="48"/>
    </row>
    <row r="21" spans="1:11" ht="48" hidden="1" customHeight="1">
      <c r="A21" s="11"/>
      <c r="B21" s="11" t="s">
        <v>11</v>
      </c>
      <c r="C21" s="11" t="s">
        <v>27</v>
      </c>
      <c r="D21" s="11"/>
      <c r="E21" s="11"/>
      <c r="F21" s="12" t="s">
        <v>14</v>
      </c>
      <c r="G21" s="13">
        <f>G22</f>
        <v>0</v>
      </c>
    </row>
    <row r="22" spans="1:11" ht="16.5" hidden="1" customHeight="1">
      <c r="A22" s="11"/>
      <c r="B22" s="18" t="s">
        <v>11</v>
      </c>
      <c r="C22" s="18" t="s">
        <v>27</v>
      </c>
      <c r="D22" s="18" t="s">
        <v>54</v>
      </c>
      <c r="E22" s="18"/>
      <c r="F22" s="19" t="s">
        <v>57</v>
      </c>
      <c r="G22" s="13">
        <f>G23</f>
        <v>0</v>
      </c>
    </row>
    <row r="23" spans="1:11" ht="45" hidden="1" customHeight="1">
      <c r="A23" s="11"/>
      <c r="B23" s="18" t="s">
        <v>11</v>
      </c>
      <c r="C23" s="18" t="s">
        <v>27</v>
      </c>
      <c r="D23" s="18" t="s">
        <v>58</v>
      </c>
      <c r="E23" s="18"/>
      <c r="F23" s="19" t="s">
        <v>59</v>
      </c>
      <c r="G23" s="13">
        <f>G24+G25+G26</f>
        <v>0</v>
      </c>
    </row>
    <row r="24" spans="1:11" ht="60.75" hidden="1" customHeight="1">
      <c r="A24" s="11"/>
      <c r="B24" s="18" t="s">
        <v>11</v>
      </c>
      <c r="C24" s="18" t="s">
        <v>27</v>
      </c>
      <c r="D24" s="18" t="s">
        <v>58</v>
      </c>
      <c r="E24" s="18" t="s">
        <v>41</v>
      </c>
      <c r="F24" s="19" t="s">
        <v>56</v>
      </c>
      <c r="G24" s="13"/>
    </row>
    <row r="25" spans="1:11" ht="29.25" hidden="1" customHeight="1">
      <c r="A25" s="11"/>
      <c r="B25" s="18" t="s">
        <v>11</v>
      </c>
      <c r="C25" s="18" t="s">
        <v>27</v>
      </c>
      <c r="D25" s="18" t="s">
        <v>58</v>
      </c>
      <c r="E25" s="18" t="s">
        <v>42</v>
      </c>
      <c r="F25" s="19" t="s">
        <v>60</v>
      </c>
      <c r="G25" s="13"/>
    </row>
    <row r="26" spans="1:11" ht="17.25" hidden="1" customHeight="1">
      <c r="A26" s="11"/>
      <c r="B26" s="20" t="s">
        <v>11</v>
      </c>
      <c r="C26" s="20" t="s">
        <v>27</v>
      </c>
      <c r="D26" s="20" t="s">
        <v>58</v>
      </c>
      <c r="E26" s="20" t="s">
        <v>43</v>
      </c>
      <c r="F26" s="19" t="s">
        <v>61</v>
      </c>
      <c r="G26" s="13"/>
    </row>
    <row r="27" spans="1:11" ht="52.5" customHeight="1">
      <c r="A27" s="11"/>
      <c r="B27" s="6" t="s">
        <v>11</v>
      </c>
      <c r="C27" s="6" t="s">
        <v>35</v>
      </c>
      <c r="D27" s="6"/>
      <c r="E27" s="6"/>
      <c r="F27" s="60" t="s">
        <v>62</v>
      </c>
      <c r="G27" s="24">
        <f>G28</f>
        <v>3357.73468</v>
      </c>
    </row>
    <row r="28" spans="1:11" ht="15">
      <c r="A28" s="6"/>
      <c r="B28" s="18" t="s">
        <v>11</v>
      </c>
      <c r="C28" s="18" t="s">
        <v>35</v>
      </c>
      <c r="D28" s="18" t="s">
        <v>255</v>
      </c>
      <c r="E28" s="18"/>
      <c r="F28" s="19" t="s">
        <v>57</v>
      </c>
      <c r="G28" s="13">
        <f>G31</f>
        <v>3357.73468</v>
      </c>
    </row>
    <row r="29" spans="1:11" ht="15">
      <c r="A29" s="6"/>
      <c r="B29" s="18" t="s">
        <v>11</v>
      </c>
      <c r="C29" s="18" t="s">
        <v>35</v>
      </c>
      <c r="D29" s="18" t="s">
        <v>255</v>
      </c>
      <c r="E29" s="18"/>
      <c r="F29" s="19" t="s">
        <v>57</v>
      </c>
      <c r="G29" s="13">
        <f>прил.4!H26</f>
        <v>3357.73468</v>
      </c>
    </row>
    <row r="30" spans="1:11" ht="15">
      <c r="A30" s="6"/>
      <c r="B30" s="18" t="s">
        <v>11</v>
      </c>
      <c r="C30" s="18" t="s">
        <v>35</v>
      </c>
      <c r="D30" s="18" t="s">
        <v>255</v>
      </c>
      <c r="E30" s="18"/>
      <c r="F30" s="19" t="s">
        <v>57</v>
      </c>
      <c r="G30" s="13">
        <f>прил.4!H27</f>
        <v>3357.73468</v>
      </c>
    </row>
    <row r="31" spans="1:11" ht="29.25" customHeight="1">
      <c r="A31" s="11"/>
      <c r="B31" s="18" t="s">
        <v>11</v>
      </c>
      <c r="C31" s="18" t="s">
        <v>35</v>
      </c>
      <c r="D31" s="18" t="s">
        <v>250</v>
      </c>
      <c r="E31" s="18"/>
      <c r="F31" s="19" t="s">
        <v>59</v>
      </c>
      <c r="G31" s="13">
        <f>G32</f>
        <v>3357.73468</v>
      </c>
    </row>
    <row r="32" spans="1:11" ht="45.75" customHeight="1">
      <c r="A32" s="11"/>
      <c r="B32" s="18" t="s">
        <v>11</v>
      </c>
      <c r="C32" s="18" t="s">
        <v>35</v>
      </c>
      <c r="D32" s="18" t="s">
        <v>250</v>
      </c>
      <c r="E32" s="18" t="s">
        <v>41</v>
      </c>
      <c r="F32" s="19" t="s">
        <v>56</v>
      </c>
      <c r="G32" s="13">
        <f>прил.4!H29</f>
        <v>3357.73468</v>
      </c>
    </row>
    <row r="33" spans="1:7" ht="23.25" customHeight="1">
      <c r="A33" s="11"/>
      <c r="B33" s="71" t="s">
        <v>11</v>
      </c>
      <c r="C33" s="71" t="s">
        <v>282</v>
      </c>
      <c r="D33" s="71"/>
      <c r="E33" s="71"/>
      <c r="F33" s="103" t="s">
        <v>306</v>
      </c>
      <c r="G33" s="24">
        <f>прил.4!H30</f>
        <v>71.254560000000012</v>
      </c>
    </row>
    <row r="34" spans="1:7" ht="15" customHeight="1">
      <c r="A34" s="11"/>
      <c r="B34" s="18" t="s">
        <v>11</v>
      </c>
      <c r="C34" s="18" t="s">
        <v>282</v>
      </c>
      <c r="D34" s="18" t="s">
        <v>255</v>
      </c>
      <c r="E34" s="18"/>
      <c r="F34" s="19" t="s">
        <v>57</v>
      </c>
      <c r="G34" s="13">
        <f>прил.4!H31</f>
        <v>71.254560000000012</v>
      </c>
    </row>
    <row r="35" spans="1:7" ht="15.75" customHeight="1">
      <c r="A35" s="11"/>
      <c r="B35" s="18" t="s">
        <v>11</v>
      </c>
      <c r="C35" s="18" t="s">
        <v>282</v>
      </c>
      <c r="D35" s="18" t="s">
        <v>255</v>
      </c>
      <c r="E35" s="18"/>
      <c r="F35" s="19" t="s">
        <v>57</v>
      </c>
      <c r="G35" s="13">
        <f>прил.4!H32</f>
        <v>71.254560000000012</v>
      </c>
    </row>
    <row r="36" spans="1:7" ht="17.25" customHeight="1">
      <c r="A36" s="11"/>
      <c r="B36" s="18" t="s">
        <v>11</v>
      </c>
      <c r="C36" s="18" t="s">
        <v>282</v>
      </c>
      <c r="D36" s="18" t="s">
        <v>255</v>
      </c>
      <c r="E36" s="18"/>
      <c r="F36" s="19" t="s">
        <v>57</v>
      </c>
      <c r="G36" s="13">
        <f>прил.4!H33</f>
        <v>71.254560000000012</v>
      </c>
    </row>
    <row r="37" spans="1:7" ht="16.5" customHeight="1">
      <c r="A37" s="11"/>
      <c r="B37" s="18" t="s">
        <v>11</v>
      </c>
      <c r="C37" s="18" t="s">
        <v>282</v>
      </c>
      <c r="D37" s="20" t="s">
        <v>258</v>
      </c>
      <c r="E37" s="18"/>
      <c r="F37" s="19" t="s">
        <v>305</v>
      </c>
      <c r="G37" s="13">
        <f>прил.4!H31</f>
        <v>71.254560000000012</v>
      </c>
    </row>
    <row r="38" spans="1:7" ht="20.25" customHeight="1">
      <c r="A38" s="11"/>
      <c r="B38" s="20" t="s">
        <v>11</v>
      </c>
      <c r="C38" s="20" t="s">
        <v>282</v>
      </c>
      <c r="D38" s="20" t="s">
        <v>258</v>
      </c>
      <c r="E38" s="20" t="s">
        <v>43</v>
      </c>
      <c r="F38" s="19" t="s">
        <v>60</v>
      </c>
      <c r="G38" s="13">
        <f>прил.4!H35</f>
        <v>71.254560000000012</v>
      </c>
    </row>
    <row r="39" spans="1:7" ht="15" hidden="1">
      <c r="A39" s="11"/>
      <c r="B39" s="6" t="s">
        <v>11</v>
      </c>
      <c r="C39" s="6" t="s">
        <v>63</v>
      </c>
      <c r="D39" s="6"/>
      <c r="E39" s="6"/>
      <c r="F39" s="25" t="s">
        <v>15</v>
      </c>
      <c r="G39" s="24">
        <f>G40</f>
        <v>0</v>
      </c>
    </row>
    <row r="40" spans="1:7" ht="16.5" hidden="1" customHeight="1">
      <c r="A40" s="22"/>
      <c r="B40" s="15" t="s">
        <v>11</v>
      </c>
      <c r="C40" s="15" t="s">
        <v>63</v>
      </c>
      <c r="D40" s="15" t="s">
        <v>255</v>
      </c>
      <c r="E40" s="15"/>
      <c r="F40" s="16" t="s">
        <v>55</v>
      </c>
      <c r="G40" s="13">
        <f>G43</f>
        <v>0</v>
      </c>
    </row>
    <row r="41" spans="1:7" ht="15" hidden="1" customHeight="1">
      <c r="A41" s="22"/>
      <c r="B41" s="15" t="s">
        <v>11</v>
      </c>
      <c r="C41" s="15" t="s">
        <v>63</v>
      </c>
      <c r="D41" s="15" t="s">
        <v>255</v>
      </c>
      <c r="E41" s="15"/>
      <c r="F41" s="16" t="s">
        <v>55</v>
      </c>
      <c r="G41" s="13">
        <f>прил.4!H38</f>
        <v>0</v>
      </c>
    </row>
    <row r="42" spans="1:7" ht="16.5" hidden="1" customHeight="1">
      <c r="A42" s="22"/>
      <c r="B42" s="15" t="s">
        <v>11</v>
      </c>
      <c r="C42" s="15" t="s">
        <v>63</v>
      </c>
      <c r="D42" s="15" t="s">
        <v>255</v>
      </c>
      <c r="E42" s="15"/>
      <c r="F42" s="16" t="s">
        <v>55</v>
      </c>
      <c r="G42" s="13">
        <f>прил.4!H39</f>
        <v>0</v>
      </c>
    </row>
    <row r="43" spans="1:7" ht="19.5" hidden="1" customHeight="1">
      <c r="A43" s="22"/>
      <c r="B43" s="15" t="s">
        <v>11</v>
      </c>
      <c r="C43" s="15" t="s">
        <v>63</v>
      </c>
      <c r="D43" s="15" t="s">
        <v>341</v>
      </c>
      <c r="E43" s="15"/>
      <c r="F43" s="16" t="s">
        <v>64</v>
      </c>
      <c r="G43" s="13">
        <f>G44</f>
        <v>0</v>
      </c>
    </row>
    <row r="44" spans="1:7" ht="16.5" hidden="1" customHeight="1">
      <c r="A44" s="22"/>
      <c r="B44" s="15" t="s">
        <v>11</v>
      </c>
      <c r="C44" s="15" t="s">
        <v>63</v>
      </c>
      <c r="D44" s="15" t="s">
        <v>341</v>
      </c>
      <c r="E44" s="15" t="s">
        <v>43</v>
      </c>
      <c r="F44" s="16" t="s">
        <v>61</v>
      </c>
      <c r="G44" s="13">
        <f>прил.4!H41</f>
        <v>0</v>
      </c>
    </row>
    <row r="45" spans="1:7" ht="17.25" customHeight="1">
      <c r="A45" s="11"/>
      <c r="B45" s="6" t="s">
        <v>11</v>
      </c>
      <c r="C45" s="6" t="s">
        <v>65</v>
      </c>
      <c r="D45" s="6"/>
      <c r="E45" s="6"/>
      <c r="F45" s="25" t="s">
        <v>21</v>
      </c>
      <c r="G45" s="24">
        <f>G46</f>
        <v>5370.8142100000005</v>
      </c>
    </row>
    <row r="46" spans="1:7" ht="16.5" customHeight="1">
      <c r="A46" s="11"/>
      <c r="B46" s="15" t="s">
        <v>11</v>
      </c>
      <c r="C46" s="15" t="s">
        <v>65</v>
      </c>
      <c r="D46" s="15" t="s">
        <v>255</v>
      </c>
      <c r="E46" s="15"/>
      <c r="F46" s="16" t="s">
        <v>66</v>
      </c>
      <c r="G46" s="13">
        <f>G47</f>
        <v>5370.8142100000005</v>
      </c>
    </row>
    <row r="47" spans="1:7" ht="15.75" customHeight="1">
      <c r="A47" s="11"/>
      <c r="B47" s="15" t="s">
        <v>11</v>
      </c>
      <c r="C47" s="15" t="s">
        <v>65</v>
      </c>
      <c r="D47" s="15" t="s">
        <v>255</v>
      </c>
      <c r="E47" s="15"/>
      <c r="F47" s="16" t="s">
        <v>66</v>
      </c>
      <c r="G47" s="13">
        <f>прил.4!H44</f>
        <v>5370.8142100000005</v>
      </c>
    </row>
    <row r="48" spans="1:7" ht="15.75" customHeight="1">
      <c r="A48" s="11"/>
      <c r="B48" s="15" t="s">
        <v>11</v>
      </c>
      <c r="C48" s="15" t="s">
        <v>65</v>
      </c>
      <c r="D48" s="15" t="s">
        <v>255</v>
      </c>
      <c r="E48" s="15"/>
      <c r="F48" s="16" t="s">
        <v>66</v>
      </c>
      <c r="G48" s="13">
        <f>прил.4!H45</f>
        <v>5370.8142100000005</v>
      </c>
    </row>
    <row r="49" spans="1:7" ht="36" customHeight="1">
      <c r="A49" s="11"/>
      <c r="B49" s="15" t="s">
        <v>11</v>
      </c>
      <c r="C49" s="15" t="s">
        <v>65</v>
      </c>
      <c r="D49" s="15" t="s">
        <v>259</v>
      </c>
      <c r="E49" s="15"/>
      <c r="F49" s="16" t="s">
        <v>67</v>
      </c>
      <c r="G49" s="13">
        <f>G50+G51+G52</f>
        <v>3621.7340800000002</v>
      </c>
    </row>
    <row r="50" spans="1:7" ht="52.5" customHeight="1">
      <c r="A50" s="11"/>
      <c r="B50" s="15" t="s">
        <v>11</v>
      </c>
      <c r="C50" s="15" t="s">
        <v>65</v>
      </c>
      <c r="D50" s="15" t="s">
        <v>259</v>
      </c>
      <c r="E50" s="15" t="s">
        <v>41</v>
      </c>
      <c r="F50" s="16" t="s">
        <v>56</v>
      </c>
      <c r="G50" s="13">
        <f>прил.4!H47</f>
        <v>2901.83214</v>
      </c>
    </row>
    <row r="51" spans="1:7" ht="18" customHeight="1">
      <c r="A51" s="11"/>
      <c r="B51" s="15" t="s">
        <v>11</v>
      </c>
      <c r="C51" s="15" t="s">
        <v>65</v>
      </c>
      <c r="D51" s="15" t="s">
        <v>259</v>
      </c>
      <c r="E51" s="15" t="s">
        <v>42</v>
      </c>
      <c r="F51" s="16" t="s">
        <v>60</v>
      </c>
      <c r="G51" s="13">
        <f>прил.4!H48</f>
        <v>553.26994000000002</v>
      </c>
    </row>
    <row r="52" spans="1:7" ht="18" customHeight="1">
      <c r="A52" s="11"/>
      <c r="B52" s="15" t="s">
        <v>11</v>
      </c>
      <c r="C52" s="15" t="s">
        <v>65</v>
      </c>
      <c r="D52" s="15" t="s">
        <v>259</v>
      </c>
      <c r="E52" s="15" t="s">
        <v>43</v>
      </c>
      <c r="F52" s="16" t="s">
        <v>60</v>
      </c>
      <c r="G52" s="13">
        <f>прил.4!H49</f>
        <v>166.63200000000001</v>
      </c>
    </row>
    <row r="53" spans="1:7" ht="18" hidden="1" customHeight="1">
      <c r="A53" s="11"/>
      <c r="B53" s="15" t="s">
        <v>11</v>
      </c>
      <c r="C53" s="15" t="s">
        <v>65</v>
      </c>
      <c r="D53" s="15" t="s">
        <v>246</v>
      </c>
      <c r="E53" s="15" t="s">
        <v>43</v>
      </c>
      <c r="F53" s="16" t="s">
        <v>61</v>
      </c>
      <c r="G53" s="13">
        <f>прил.4!H50</f>
        <v>0</v>
      </c>
    </row>
    <row r="54" spans="1:7" ht="19.5" customHeight="1">
      <c r="A54" s="11"/>
      <c r="B54" s="15" t="s">
        <v>11</v>
      </c>
      <c r="C54" s="15" t="s">
        <v>65</v>
      </c>
      <c r="D54" s="15" t="s">
        <v>260</v>
      </c>
      <c r="E54" s="15"/>
      <c r="F54" s="16" t="s">
        <v>68</v>
      </c>
      <c r="G54" s="13">
        <f>G55</f>
        <v>1708.5801300000001</v>
      </c>
    </row>
    <row r="55" spans="1:7" ht="18.75" customHeight="1">
      <c r="A55" s="11"/>
      <c r="B55" s="15" t="s">
        <v>11</v>
      </c>
      <c r="C55" s="15" t="s">
        <v>65</v>
      </c>
      <c r="D55" s="15" t="s">
        <v>260</v>
      </c>
      <c r="E55" s="15" t="s">
        <v>42</v>
      </c>
      <c r="F55" s="16" t="s">
        <v>60</v>
      </c>
      <c r="G55" s="13">
        <f>прил.4!H53</f>
        <v>1708.5801300000001</v>
      </c>
    </row>
    <row r="56" spans="1:7" ht="44.25" customHeight="1">
      <c r="A56" s="11"/>
      <c r="B56" s="15" t="s">
        <v>11</v>
      </c>
      <c r="C56" s="15" t="s">
        <v>65</v>
      </c>
      <c r="D56" s="11" t="s">
        <v>261</v>
      </c>
      <c r="E56" s="11"/>
      <c r="F56" s="21" t="s">
        <v>69</v>
      </c>
      <c r="G56" s="13">
        <f>G57</f>
        <v>20.5</v>
      </c>
    </row>
    <row r="57" spans="1:7" ht="22.5" customHeight="1">
      <c r="A57" s="11"/>
      <c r="B57" s="15" t="s">
        <v>11</v>
      </c>
      <c r="C57" s="15" t="s">
        <v>65</v>
      </c>
      <c r="D57" s="11" t="s">
        <v>261</v>
      </c>
      <c r="E57" s="11" t="s">
        <v>42</v>
      </c>
      <c r="F57" s="21" t="s">
        <v>60</v>
      </c>
      <c r="G57" s="13">
        <f>прил.4!H55</f>
        <v>20.5</v>
      </c>
    </row>
    <row r="58" spans="1:7" ht="30.75" customHeight="1">
      <c r="A58" s="11"/>
      <c r="B58" s="15" t="s">
        <v>11</v>
      </c>
      <c r="C58" s="15" t="s">
        <v>65</v>
      </c>
      <c r="D58" s="11" t="s">
        <v>297</v>
      </c>
      <c r="E58" s="11"/>
      <c r="F58" s="21" t="s">
        <v>307</v>
      </c>
      <c r="G58" s="13">
        <f>G59</f>
        <v>20</v>
      </c>
    </row>
    <row r="59" spans="1:7" ht="33" customHeight="1">
      <c r="A59" s="11"/>
      <c r="B59" s="15" t="s">
        <v>11</v>
      </c>
      <c r="C59" s="15" t="s">
        <v>65</v>
      </c>
      <c r="D59" s="11" t="s">
        <v>299</v>
      </c>
      <c r="E59" s="11"/>
      <c r="F59" s="21" t="s">
        <v>308</v>
      </c>
      <c r="G59" s="13">
        <f>G61</f>
        <v>20</v>
      </c>
    </row>
    <row r="60" spans="1:7" ht="33" customHeight="1">
      <c r="A60" s="11"/>
      <c r="B60" s="15" t="s">
        <v>11</v>
      </c>
      <c r="C60" s="15" t="s">
        <v>65</v>
      </c>
      <c r="D60" s="11" t="s">
        <v>299</v>
      </c>
      <c r="E60" s="11"/>
      <c r="F60" s="21" t="s">
        <v>316</v>
      </c>
      <c r="G60" s="13">
        <f>прил.4!H59</f>
        <v>20</v>
      </c>
    </row>
    <row r="61" spans="1:7" ht="45" customHeight="1">
      <c r="A61" s="11"/>
      <c r="B61" s="15" t="s">
        <v>11</v>
      </c>
      <c r="C61" s="15" t="s">
        <v>65</v>
      </c>
      <c r="D61" s="11" t="s">
        <v>279</v>
      </c>
      <c r="E61" s="11"/>
      <c r="F61" s="21" t="s">
        <v>76</v>
      </c>
      <c r="G61" s="13">
        <f>G62</f>
        <v>20</v>
      </c>
    </row>
    <row r="62" spans="1:7" ht="19.5" customHeight="1">
      <c r="A62" s="11"/>
      <c r="B62" s="15" t="s">
        <v>11</v>
      </c>
      <c r="C62" s="15" t="s">
        <v>65</v>
      </c>
      <c r="D62" s="11" t="s">
        <v>279</v>
      </c>
      <c r="E62" s="11" t="s">
        <v>42</v>
      </c>
      <c r="F62" s="21" t="s">
        <v>60</v>
      </c>
      <c r="G62" s="13">
        <v>20</v>
      </c>
    </row>
    <row r="63" spans="1:7" ht="19.5" customHeight="1">
      <c r="A63" s="6" t="s">
        <v>215</v>
      </c>
      <c r="B63" s="44" t="s">
        <v>20</v>
      </c>
      <c r="C63" s="15"/>
      <c r="D63" s="11"/>
      <c r="E63" s="11"/>
      <c r="F63" s="131" t="s">
        <v>208</v>
      </c>
      <c r="G63" s="24">
        <f>G64</f>
        <v>134.28</v>
      </c>
    </row>
    <row r="64" spans="1:7" ht="18.75" customHeight="1">
      <c r="A64" s="11"/>
      <c r="B64" s="15" t="s">
        <v>20</v>
      </c>
      <c r="C64" s="15" t="s">
        <v>27</v>
      </c>
      <c r="D64" s="11"/>
      <c r="E64" s="11"/>
      <c r="F64" s="113" t="s">
        <v>209</v>
      </c>
      <c r="G64" s="13">
        <f>прил.4!H63</f>
        <v>134.28</v>
      </c>
    </row>
    <row r="65" spans="1:7" ht="18.75" customHeight="1">
      <c r="A65" s="11"/>
      <c r="B65" s="15" t="s">
        <v>20</v>
      </c>
      <c r="C65" s="15" t="s">
        <v>27</v>
      </c>
      <c r="D65" s="137" t="s">
        <v>255</v>
      </c>
      <c r="E65" s="11"/>
      <c r="F65" s="113" t="s">
        <v>55</v>
      </c>
      <c r="G65" s="13">
        <f>прил.4!H64</f>
        <v>134.28</v>
      </c>
    </row>
    <row r="66" spans="1:7" ht="18.75" customHeight="1">
      <c r="A66" s="11"/>
      <c r="B66" s="15" t="s">
        <v>20</v>
      </c>
      <c r="C66" s="15" t="s">
        <v>27</v>
      </c>
      <c r="D66" s="137" t="s">
        <v>255</v>
      </c>
      <c r="E66" s="11"/>
      <c r="F66" s="113" t="s">
        <v>55</v>
      </c>
      <c r="G66" s="13">
        <f>прил.4!H65</f>
        <v>134.28</v>
      </c>
    </row>
    <row r="67" spans="1:7" ht="18.75" customHeight="1">
      <c r="A67" s="11"/>
      <c r="B67" s="15" t="s">
        <v>20</v>
      </c>
      <c r="C67" s="15" t="s">
        <v>27</v>
      </c>
      <c r="D67" s="137" t="s">
        <v>255</v>
      </c>
      <c r="E67" s="11"/>
      <c r="F67" s="113" t="s">
        <v>55</v>
      </c>
      <c r="G67" s="13">
        <f>прил.4!H66</f>
        <v>134.28</v>
      </c>
    </row>
    <row r="68" spans="1:7" ht="30.75" customHeight="1">
      <c r="A68" s="11"/>
      <c r="B68" s="15" t="s">
        <v>20</v>
      </c>
      <c r="C68" s="15" t="s">
        <v>27</v>
      </c>
      <c r="D68" s="137" t="s">
        <v>262</v>
      </c>
      <c r="E68" s="11"/>
      <c r="F68" s="113" t="s">
        <v>317</v>
      </c>
      <c r="G68" s="13">
        <f>прил.4!H67</f>
        <v>134.28</v>
      </c>
    </row>
    <row r="69" spans="1:7" ht="18" customHeight="1">
      <c r="A69" s="11"/>
      <c r="B69" s="15" t="s">
        <v>20</v>
      </c>
      <c r="C69" s="15" t="s">
        <v>27</v>
      </c>
      <c r="D69" s="137" t="s">
        <v>262</v>
      </c>
      <c r="E69" s="11" t="s">
        <v>41</v>
      </c>
      <c r="F69" s="50" t="s">
        <v>16</v>
      </c>
      <c r="G69" s="13">
        <f>прил.4!H68</f>
        <v>121.58000000000001</v>
      </c>
    </row>
    <row r="70" spans="1:7" ht="19.5" customHeight="1">
      <c r="A70" s="11"/>
      <c r="B70" s="15" t="s">
        <v>20</v>
      </c>
      <c r="C70" s="15" t="s">
        <v>27</v>
      </c>
      <c r="D70" s="118" t="s">
        <v>262</v>
      </c>
      <c r="E70" s="11" t="s">
        <v>42</v>
      </c>
      <c r="F70" s="50" t="s">
        <v>16</v>
      </c>
      <c r="G70" s="13">
        <f>прил.4!H69</f>
        <v>12.7</v>
      </c>
    </row>
    <row r="71" spans="1:7" ht="18.75" hidden="1" customHeight="1">
      <c r="A71" s="11"/>
      <c r="B71" s="15"/>
      <c r="C71" s="15"/>
      <c r="D71" s="11"/>
      <c r="E71" s="11"/>
      <c r="F71" s="46" t="s">
        <v>211</v>
      </c>
      <c r="G71" s="13">
        <f>прил.4!H70</f>
        <v>134.28</v>
      </c>
    </row>
    <row r="72" spans="1:7" ht="24.75" customHeight="1">
      <c r="A72" s="6" t="s">
        <v>216</v>
      </c>
      <c r="B72" s="6" t="s">
        <v>27</v>
      </c>
      <c r="C72" s="6"/>
      <c r="D72" s="6"/>
      <c r="E72" s="6"/>
      <c r="F72" s="23" t="s">
        <v>33</v>
      </c>
      <c r="G72" s="24">
        <f>G79+G73</f>
        <v>407.48331999999999</v>
      </c>
    </row>
    <row r="73" spans="1:7" ht="18.75" hidden="1" customHeight="1">
      <c r="A73" s="6"/>
      <c r="B73" s="11" t="s">
        <v>27</v>
      </c>
      <c r="C73" s="11" t="s">
        <v>35</v>
      </c>
      <c r="D73" s="6"/>
      <c r="E73" s="6"/>
      <c r="F73" s="114" t="s">
        <v>212</v>
      </c>
      <c r="G73" s="13">
        <f>прил.4!H72</f>
        <v>0</v>
      </c>
    </row>
    <row r="74" spans="1:7" ht="18.75" hidden="1" customHeight="1">
      <c r="A74" s="6"/>
      <c r="B74" s="11" t="s">
        <v>27</v>
      </c>
      <c r="C74" s="11" t="s">
        <v>35</v>
      </c>
      <c r="D74" s="117" t="s">
        <v>255</v>
      </c>
      <c r="E74" s="6"/>
      <c r="F74" s="115" t="s">
        <v>55</v>
      </c>
      <c r="G74" s="13">
        <f>прил.4!H73</f>
        <v>0</v>
      </c>
    </row>
    <row r="75" spans="1:7" ht="18.75" hidden="1" customHeight="1">
      <c r="A75" s="6"/>
      <c r="B75" s="11" t="s">
        <v>27</v>
      </c>
      <c r="C75" s="11" t="s">
        <v>35</v>
      </c>
      <c r="D75" s="117" t="s">
        <v>255</v>
      </c>
      <c r="E75" s="6"/>
      <c r="F75" s="115" t="s">
        <v>55</v>
      </c>
      <c r="G75" s="13"/>
    </row>
    <row r="76" spans="1:7" ht="18.75" hidden="1" customHeight="1">
      <c r="A76" s="6"/>
      <c r="B76" s="11" t="s">
        <v>27</v>
      </c>
      <c r="C76" s="11" t="s">
        <v>35</v>
      </c>
      <c r="D76" s="117" t="s">
        <v>255</v>
      </c>
      <c r="E76" s="6"/>
      <c r="F76" s="115" t="s">
        <v>55</v>
      </c>
      <c r="G76" s="13"/>
    </row>
    <row r="77" spans="1:7" ht="29.25" hidden="1" customHeight="1">
      <c r="A77" s="6"/>
      <c r="B77" s="11" t="s">
        <v>27</v>
      </c>
      <c r="C77" s="11" t="s">
        <v>35</v>
      </c>
      <c r="D77" s="118" t="s">
        <v>251</v>
      </c>
      <c r="E77" s="6"/>
      <c r="F77" s="115" t="s">
        <v>213</v>
      </c>
      <c r="G77" s="13">
        <f>прил.4!H74</f>
        <v>0</v>
      </c>
    </row>
    <row r="78" spans="1:7" ht="20.25" hidden="1" customHeight="1">
      <c r="A78" s="6"/>
      <c r="B78" s="11"/>
      <c r="C78" s="11"/>
      <c r="D78" s="45"/>
      <c r="E78" s="6"/>
      <c r="F78" s="116" t="s">
        <v>211</v>
      </c>
      <c r="G78" s="47">
        <f>прил.4!H75</f>
        <v>0</v>
      </c>
    </row>
    <row r="79" spans="1:7" ht="30" customHeight="1">
      <c r="A79" s="6"/>
      <c r="B79" s="11" t="s">
        <v>27</v>
      </c>
      <c r="C79" s="11" t="s">
        <v>70</v>
      </c>
      <c r="D79" s="11"/>
      <c r="E79" s="11"/>
      <c r="F79" s="12" t="s">
        <v>28</v>
      </c>
      <c r="G79" s="13">
        <f>G80</f>
        <v>407.48331999999999</v>
      </c>
    </row>
    <row r="80" spans="1:7" ht="18.75" customHeight="1">
      <c r="A80" s="6"/>
      <c r="B80" s="11" t="s">
        <v>27</v>
      </c>
      <c r="C80" s="11" t="s">
        <v>70</v>
      </c>
      <c r="D80" s="15" t="s">
        <v>255</v>
      </c>
      <c r="E80" s="15"/>
      <c r="F80" s="16" t="s">
        <v>57</v>
      </c>
      <c r="G80" s="13">
        <f>G83</f>
        <v>407.48331999999999</v>
      </c>
    </row>
    <row r="81" spans="1:7" ht="16.5" customHeight="1">
      <c r="A81" s="6"/>
      <c r="B81" s="11" t="s">
        <v>27</v>
      </c>
      <c r="C81" s="11" t="s">
        <v>70</v>
      </c>
      <c r="D81" s="15" t="s">
        <v>255</v>
      </c>
      <c r="E81" s="15"/>
      <c r="F81" s="16" t="s">
        <v>57</v>
      </c>
      <c r="G81" s="13">
        <f>прил.4!H78</f>
        <v>407.48331999999999</v>
      </c>
    </row>
    <row r="82" spans="1:7" ht="15.75" customHeight="1">
      <c r="A82" s="6"/>
      <c r="B82" s="11" t="s">
        <v>27</v>
      </c>
      <c r="C82" s="11" t="s">
        <v>70</v>
      </c>
      <c r="D82" s="15" t="s">
        <v>255</v>
      </c>
      <c r="E82" s="15"/>
      <c r="F82" s="16" t="s">
        <v>57</v>
      </c>
      <c r="G82" s="13">
        <f>прил.4!H79</f>
        <v>407.48331999999999</v>
      </c>
    </row>
    <row r="83" spans="1:7" ht="30" customHeight="1">
      <c r="A83" s="6"/>
      <c r="B83" s="11" t="s">
        <v>27</v>
      </c>
      <c r="C83" s="11" t="s">
        <v>70</v>
      </c>
      <c r="D83" s="15" t="s">
        <v>263</v>
      </c>
      <c r="E83" s="11"/>
      <c r="F83" s="12" t="s">
        <v>71</v>
      </c>
      <c r="G83" s="13">
        <f>G84</f>
        <v>407.48331999999999</v>
      </c>
    </row>
    <row r="84" spans="1:7" ht="19.5" customHeight="1">
      <c r="A84" s="6"/>
      <c r="B84" s="11" t="s">
        <v>27</v>
      </c>
      <c r="C84" s="11" t="s">
        <v>70</v>
      </c>
      <c r="D84" s="15" t="s">
        <v>263</v>
      </c>
      <c r="E84" s="11" t="s">
        <v>42</v>
      </c>
      <c r="F84" s="21" t="s">
        <v>60</v>
      </c>
      <c r="G84" s="13">
        <f>прил.4!H81</f>
        <v>407.48331999999999</v>
      </c>
    </row>
    <row r="85" spans="1:7" ht="24" customHeight="1">
      <c r="A85" s="6" t="s">
        <v>8</v>
      </c>
      <c r="B85" s="6" t="s">
        <v>35</v>
      </c>
      <c r="C85" s="6"/>
      <c r="D85" s="6"/>
      <c r="E85" s="6"/>
      <c r="F85" s="23" t="s">
        <v>34</v>
      </c>
      <c r="G85" s="24">
        <f>G86+G97</f>
        <v>6871.7583800000002</v>
      </c>
    </row>
    <row r="86" spans="1:7" ht="17.25" customHeight="1">
      <c r="A86" s="6"/>
      <c r="B86" s="11" t="s">
        <v>35</v>
      </c>
      <c r="C86" s="11" t="s">
        <v>70</v>
      </c>
      <c r="D86" s="11"/>
      <c r="E86" s="11"/>
      <c r="F86" s="12" t="s">
        <v>72</v>
      </c>
      <c r="G86" s="13">
        <f>G87</f>
        <v>1304.24038</v>
      </c>
    </row>
    <row r="87" spans="1:7" ht="18.75" customHeight="1">
      <c r="A87" s="6"/>
      <c r="B87" s="11" t="s">
        <v>35</v>
      </c>
      <c r="C87" s="11" t="s">
        <v>70</v>
      </c>
      <c r="D87" s="11" t="s">
        <v>255</v>
      </c>
      <c r="E87" s="11"/>
      <c r="F87" s="16" t="s">
        <v>57</v>
      </c>
      <c r="G87" s="13">
        <f>G88</f>
        <v>1304.24038</v>
      </c>
    </row>
    <row r="88" spans="1:7" ht="17.25" customHeight="1">
      <c r="A88" s="6"/>
      <c r="B88" s="11" t="s">
        <v>35</v>
      </c>
      <c r="C88" s="11" t="s">
        <v>70</v>
      </c>
      <c r="D88" s="11" t="s">
        <v>255</v>
      </c>
      <c r="E88" s="11"/>
      <c r="F88" s="16" t="s">
        <v>57</v>
      </c>
      <c r="G88" s="13">
        <f>прил.4!H85</f>
        <v>1304.24038</v>
      </c>
    </row>
    <row r="89" spans="1:7" ht="18" customHeight="1">
      <c r="A89" s="6"/>
      <c r="B89" s="11" t="s">
        <v>35</v>
      </c>
      <c r="C89" s="11" t="s">
        <v>70</v>
      </c>
      <c r="D89" s="11" t="s">
        <v>255</v>
      </c>
      <c r="E89" s="11"/>
      <c r="F89" s="16" t="s">
        <v>57</v>
      </c>
      <c r="G89" s="13">
        <f>прил.4!H86</f>
        <v>1304.24038</v>
      </c>
    </row>
    <row r="90" spans="1:7" ht="47.25" customHeight="1">
      <c r="A90" s="6"/>
      <c r="B90" s="11" t="s">
        <v>35</v>
      </c>
      <c r="C90" s="11" t="s">
        <v>70</v>
      </c>
      <c r="D90" s="11" t="s">
        <v>264</v>
      </c>
      <c r="E90" s="11"/>
      <c r="F90" s="12" t="s">
        <v>234</v>
      </c>
      <c r="G90" s="13">
        <f>G91</f>
        <v>182.12905999999998</v>
      </c>
    </row>
    <row r="91" spans="1:7" ht="69.75" hidden="1" customHeight="1">
      <c r="A91" s="6"/>
      <c r="B91" s="11" t="s">
        <v>35</v>
      </c>
      <c r="C91" s="11" t="s">
        <v>70</v>
      </c>
      <c r="D91" s="11" t="s">
        <v>75</v>
      </c>
      <c r="E91" s="11"/>
      <c r="F91" s="12" t="s">
        <v>76</v>
      </c>
      <c r="G91" s="13">
        <f>G92</f>
        <v>182.12905999999998</v>
      </c>
    </row>
    <row r="92" spans="1:7" ht="20.25" customHeight="1">
      <c r="A92" s="6"/>
      <c r="B92" s="11" t="s">
        <v>35</v>
      </c>
      <c r="C92" s="11" t="s">
        <v>70</v>
      </c>
      <c r="D92" s="11" t="s">
        <v>264</v>
      </c>
      <c r="E92" s="11" t="s">
        <v>42</v>
      </c>
      <c r="F92" s="21" t="s">
        <v>60</v>
      </c>
      <c r="G92" s="13">
        <f>прил.4!H89</f>
        <v>182.12905999999998</v>
      </c>
    </row>
    <row r="93" spans="1:7" ht="20.25" customHeight="1">
      <c r="A93" s="6"/>
      <c r="B93" s="11" t="s">
        <v>35</v>
      </c>
      <c r="C93" s="11" t="s">
        <v>70</v>
      </c>
      <c r="D93" s="11" t="s">
        <v>343</v>
      </c>
      <c r="E93" s="11"/>
      <c r="F93" s="70" t="s">
        <v>342</v>
      </c>
      <c r="G93" s="13">
        <f>G94</f>
        <v>746.96100000000001</v>
      </c>
    </row>
    <row r="94" spans="1:7" ht="20.25" customHeight="1">
      <c r="A94" s="6"/>
      <c r="B94" s="11" t="s">
        <v>35</v>
      </c>
      <c r="C94" s="11" t="s">
        <v>70</v>
      </c>
      <c r="D94" s="11" t="s">
        <v>343</v>
      </c>
      <c r="E94" s="11" t="s">
        <v>42</v>
      </c>
      <c r="F94" s="21" t="s">
        <v>60</v>
      </c>
      <c r="G94" s="13">
        <f>прил.4!H93</f>
        <v>746.96100000000001</v>
      </c>
    </row>
    <row r="95" spans="1:7" ht="19.5" customHeight="1">
      <c r="A95" s="6"/>
      <c r="B95" s="11" t="s">
        <v>35</v>
      </c>
      <c r="C95" s="11" t="s">
        <v>70</v>
      </c>
      <c r="D95" s="11" t="s">
        <v>264</v>
      </c>
      <c r="E95" s="11"/>
      <c r="F95" s="21" t="s">
        <v>245</v>
      </c>
      <c r="G95" s="13">
        <f>G96</f>
        <v>375.15031999999997</v>
      </c>
    </row>
    <row r="96" spans="1:7" ht="20.25" customHeight="1">
      <c r="A96" s="6"/>
      <c r="B96" s="11" t="s">
        <v>35</v>
      </c>
      <c r="C96" s="11" t="s">
        <v>70</v>
      </c>
      <c r="D96" s="11" t="s">
        <v>264</v>
      </c>
      <c r="E96" s="11" t="s">
        <v>42</v>
      </c>
      <c r="F96" s="21" t="s">
        <v>60</v>
      </c>
      <c r="G96" s="13">
        <f>прил.4!H91</f>
        <v>375.15031999999997</v>
      </c>
    </row>
    <row r="97" spans="1:7" ht="18.75" customHeight="1">
      <c r="A97" s="6"/>
      <c r="B97" s="112" t="s">
        <v>35</v>
      </c>
      <c r="C97" s="112" t="s">
        <v>242</v>
      </c>
      <c r="D97" s="112"/>
      <c r="E97" s="112"/>
      <c r="F97" s="80" t="s">
        <v>153</v>
      </c>
      <c r="G97" s="47">
        <f>прил.4!H94</f>
        <v>5567.518</v>
      </c>
    </row>
    <row r="98" spans="1:7" ht="48" customHeight="1">
      <c r="A98" s="6"/>
      <c r="B98" s="11" t="s">
        <v>35</v>
      </c>
      <c r="C98" s="11" t="s">
        <v>242</v>
      </c>
      <c r="D98" s="11" t="s">
        <v>290</v>
      </c>
      <c r="E98" s="11"/>
      <c r="F98" s="51" t="s">
        <v>300</v>
      </c>
      <c r="G98" s="13">
        <f>G99</f>
        <v>5567.518</v>
      </c>
    </row>
    <row r="99" spans="1:7" ht="33" customHeight="1">
      <c r="A99" s="6"/>
      <c r="B99" s="11" t="s">
        <v>35</v>
      </c>
      <c r="C99" s="11" t="s">
        <v>242</v>
      </c>
      <c r="D99" s="11" t="s">
        <v>291</v>
      </c>
      <c r="E99" s="11"/>
      <c r="F99" s="70" t="s">
        <v>241</v>
      </c>
      <c r="G99" s="13">
        <f>прил.4!H96</f>
        <v>5567.518</v>
      </c>
    </row>
    <row r="100" spans="1:7" ht="33" customHeight="1">
      <c r="A100" s="6"/>
      <c r="B100" s="11" t="s">
        <v>35</v>
      </c>
      <c r="C100" s="11" t="s">
        <v>242</v>
      </c>
      <c r="D100" s="11" t="s">
        <v>333</v>
      </c>
      <c r="E100" s="11"/>
      <c r="F100" s="70" t="s">
        <v>313</v>
      </c>
      <c r="G100" s="13">
        <f>прил.4!H97</f>
        <v>4818.1180000000004</v>
      </c>
    </row>
    <row r="101" spans="1:7" ht="44.25" customHeight="1">
      <c r="A101" s="6"/>
      <c r="B101" s="11" t="s">
        <v>35</v>
      </c>
      <c r="C101" s="11" t="s">
        <v>242</v>
      </c>
      <c r="D101" s="11" t="s">
        <v>334</v>
      </c>
      <c r="E101" s="11"/>
      <c r="F101" s="70" t="s">
        <v>76</v>
      </c>
      <c r="G101" s="13">
        <f>G102+G103</f>
        <v>116.97800000000001</v>
      </c>
    </row>
    <row r="102" spans="1:7" ht="29.25" hidden="1" customHeight="1">
      <c r="A102" s="6"/>
      <c r="B102" s="11" t="s">
        <v>35</v>
      </c>
      <c r="C102" s="11" t="s">
        <v>242</v>
      </c>
      <c r="D102" s="11" t="s">
        <v>334</v>
      </c>
      <c r="E102" s="11" t="s">
        <v>42</v>
      </c>
      <c r="F102" s="21" t="s">
        <v>60</v>
      </c>
      <c r="G102" s="13">
        <f>50-50</f>
        <v>0</v>
      </c>
    </row>
    <row r="103" spans="1:7" ht="32.25" customHeight="1">
      <c r="A103" s="6"/>
      <c r="B103" s="11" t="s">
        <v>35</v>
      </c>
      <c r="C103" s="11" t="s">
        <v>242</v>
      </c>
      <c r="D103" s="11" t="s">
        <v>334</v>
      </c>
      <c r="E103" s="11" t="s">
        <v>43</v>
      </c>
      <c r="F103" s="58" t="s">
        <v>347</v>
      </c>
      <c r="G103" s="13">
        <f>прил.4!H100</f>
        <v>116.97800000000001</v>
      </c>
    </row>
    <row r="104" spans="1:7" ht="47.25" customHeight="1">
      <c r="A104" s="6"/>
      <c r="B104" s="11" t="s">
        <v>35</v>
      </c>
      <c r="C104" s="11" t="s">
        <v>242</v>
      </c>
      <c r="D104" s="11" t="s">
        <v>335</v>
      </c>
      <c r="E104" s="11"/>
      <c r="F104" s="70" t="s">
        <v>76</v>
      </c>
      <c r="G104" s="13">
        <f>G105</f>
        <v>4701.1400000000003</v>
      </c>
    </row>
    <row r="105" spans="1:7" ht="32.25" customHeight="1">
      <c r="A105" s="6"/>
      <c r="B105" s="11" t="s">
        <v>35</v>
      </c>
      <c r="C105" s="11" t="s">
        <v>242</v>
      </c>
      <c r="D105" s="11" t="s">
        <v>335</v>
      </c>
      <c r="E105" s="11" t="s">
        <v>43</v>
      </c>
      <c r="F105" s="58" t="s">
        <v>347</v>
      </c>
      <c r="G105" s="13">
        <v>4701.1400000000003</v>
      </c>
    </row>
    <row r="106" spans="1:7" ht="45.75" customHeight="1">
      <c r="A106" s="6"/>
      <c r="B106" s="11" t="s">
        <v>35</v>
      </c>
      <c r="C106" s="11" t="s">
        <v>242</v>
      </c>
      <c r="D106" s="11" t="s">
        <v>336</v>
      </c>
      <c r="E106" s="11"/>
      <c r="F106" s="70" t="str">
        <f>прил.4!B108</f>
        <v>Основное мероприятие "Изготовление технических планов и постановка на кадастровый учет объектов топливно-энергетического и жилищно-комунального комплексов"</v>
      </c>
      <c r="G106" s="13">
        <f>прил.4!H108</f>
        <v>749.4</v>
      </c>
    </row>
    <row r="107" spans="1:7" ht="45.75" customHeight="1">
      <c r="A107" s="6"/>
      <c r="B107" s="11" t="s">
        <v>35</v>
      </c>
      <c r="C107" s="11" t="s">
        <v>242</v>
      </c>
      <c r="D107" s="11" t="s">
        <v>337</v>
      </c>
      <c r="E107" s="11"/>
      <c r="F107" s="70" t="s">
        <v>76</v>
      </c>
      <c r="G107" s="13">
        <f>G108</f>
        <v>279.39999999999998</v>
      </c>
    </row>
    <row r="108" spans="1:7" ht="20.25" customHeight="1">
      <c r="A108" s="6"/>
      <c r="B108" s="11" t="s">
        <v>35</v>
      </c>
      <c r="C108" s="11" t="s">
        <v>242</v>
      </c>
      <c r="D108" s="11" t="s">
        <v>337</v>
      </c>
      <c r="E108" s="11" t="s">
        <v>42</v>
      </c>
      <c r="F108" s="21" t="s">
        <v>60</v>
      </c>
      <c r="G108" s="13">
        <f>прил.4!H110</f>
        <v>279.39999999999998</v>
      </c>
    </row>
    <row r="109" spans="1:7" ht="45" customHeight="1">
      <c r="A109" s="6"/>
      <c r="B109" s="11" t="s">
        <v>35</v>
      </c>
      <c r="C109" s="11" t="s">
        <v>242</v>
      </c>
      <c r="D109" s="11" t="s">
        <v>338</v>
      </c>
      <c r="E109" s="11"/>
      <c r="F109" s="70" t="s">
        <v>76</v>
      </c>
      <c r="G109" s="13">
        <f>G110</f>
        <v>470</v>
      </c>
    </row>
    <row r="110" spans="1:7" ht="20.25" customHeight="1">
      <c r="A110" s="6"/>
      <c r="B110" s="11" t="s">
        <v>35</v>
      </c>
      <c r="C110" s="11" t="s">
        <v>242</v>
      </c>
      <c r="D110" s="11" t="s">
        <v>338</v>
      </c>
      <c r="E110" s="11" t="s">
        <v>42</v>
      </c>
      <c r="F110" s="21" t="s">
        <v>60</v>
      </c>
      <c r="G110" s="13">
        <f>прил.4!H112</f>
        <v>470</v>
      </c>
    </row>
    <row r="111" spans="1:7" ht="31.5" hidden="1" customHeight="1">
      <c r="A111" s="6"/>
      <c r="B111" s="11" t="s">
        <v>35</v>
      </c>
      <c r="C111" s="11" t="s">
        <v>242</v>
      </c>
      <c r="D111" s="11" t="s">
        <v>302</v>
      </c>
      <c r="E111" s="11"/>
      <c r="F111" s="21" t="s">
        <v>309</v>
      </c>
      <c r="G111" s="13">
        <f>прил.4!H113</f>
        <v>0</v>
      </c>
    </row>
    <row r="112" spans="1:7" ht="20.25" hidden="1" customHeight="1">
      <c r="A112" s="6"/>
      <c r="B112" s="11" t="s">
        <v>35</v>
      </c>
      <c r="C112" s="11" t="s">
        <v>242</v>
      </c>
      <c r="D112" s="11" t="s">
        <v>304</v>
      </c>
      <c r="E112" s="11"/>
      <c r="F112" s="21" t="s">
        <v>303</v>
      </c>
      <c r="G112" s="13">
        <f>прил.4!H114</f>
        <v>0</v>
      </c>
    </row>
    <row r="113" spans="1:7" ht="31.5" hidden="1" customHeight="1">
      <c r="A113" s="6"/>
      <c r="B113" s="11" t="s">
        <v>35</v>
      </c>
      <c r="C113" s="11" t="s">
        <v>242</v>
      </c>
      <c r="D113" s="11" t="s">
        <v>304</v>
      </c>
      <c r="E113" s="11"/>
      <c r="F113" s="21" t="s">
        <v>318</v>
      </c>
      <c r="G113" s="13">
        <f>прил.4!H115</f>
        <v>0</v>
      </c>
    </row>
    <row r="114" spans="1:7" ht="45.75" hidden="1" customHeight="1">
      <c r="A114" s="6"/>
      <c r="B114" s="11" t="s">
        <v>35</v>
      </c>
      <c r="C114" s="11" t="s">
        <v>242</v>
      </c>
      <c r="D114" s="11" t="s">
        <v>277</v>
      </c>
      <c r="E114" s="11"/>
      <c r="F114" s="21" t="str">
        <f>F101</f>
        <v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v>
      </c>
      <c r="G114" s="13">
        <f>прил.4!H116</f>
        <v>0</v>
      </c>
    </row>
    <row r="115" spans="1:7" ht="21" hidden="1" customHeight="1">
      <c r="A115" s="6"/>
      <c r="B115" s="11" t="s">
        <v>35</v>
      </c>
      <c r="C115" s="11" t="s">
        <v>242</v>
      </c>
      <c r="D115" s="11" t="s">
        <v>277</v>
      </c>
      <c r="E115" s="11" t="s">
        <v>42</v>
      </c>
      <c r="F115" s="21" t="str">
        <f>F103</f>
        <v>Субсидии юридическим лицам( кроме муниципальных учреждений) и физическим лицам- производителям товаров, работ, услуг</v>
      </c>
      <c r="G115" s="13">
        <f>прил.4!H117</f>
        <v>0</v>
      </c>
    </row>
    <row r="116" spans="1:7" ht="14.25">
      <c r="A116" s="6" t="s">
        <v>9</v>
      </c>
      <c r="B116" s="6" t="s">
        <v>17</v>
      </c>
      <c r="C116" s="6" t="s">
        <v>271</v>
      </c>
      <c r="D116" s="6"/>
      <c r="E116" s="6"/>
      <c r="F116" s="25" t="s">
        <v>2</v>
      </c>
      <c r="G116" s="24">
        <f>G125+G157+G197</f>
        <v>7610.5035800000005</v>
      </c>
    </row>
    <row r="117" spans="1:7" ht="15" hidden="1">
      <c r="A117" s="6"/>
      <c r="B117" s="11" t="s">
        <v>17</v>
      </c>
      <c r="C117" s="11" t="s">
        <v>11</v>
      </c>
      <c r="D117" s="11"/>
      <c r="E117" s="11"/>
      <c r="F117" s="26" t="s">
        <v>18</v>
      </c>
      <c r="G117" s="17">
        <f>G118+G121</f>
        <v>0</v>
      </c>
    </row>
    <row r="118" spans="1:7" ht="28.5" hidden="1" customHeight="1">
      <c r="A118" s="6"/>
      <c r="B118" s="11" t="s">
        <v>17</v>
      </c>
      <c r="C118" s="11" t="s">
        <v>11</v>
      </c>
      <c r="D118" s="15" t="s">
        <v>54</v>
      </c>
      <c r="E118" s="15"/>
      <c r="F118" s="16" t="s">
        <v>57</v>
      </c>
      <c r="G118" s="17">
        <f>G119</f>
        <v>0</v>
      </c>
    </row>
    <row r="119" spans="1:7" ht="39" hidden="1" customHeight="1">
      <c r="A119" s="6"/>
      <c r="B119" s="11" t="s">
        <v>17</v>
      </c>
      <c r="C119" s="11" t="s">
        <v>11</v>
      </c>
      <c r="D119" s="15" t="s">
        <v>77</v>
      </c>
      <c r="E119" s="11"/>
      <c r="F119" s="12" t="s">
        <v>78</v>
      </c>
      <c r="G119" s="17">
        <f>G120</f>
        <v>0</v>
      </c>
    </row>
    <row r="120" spans="1:7" ht="48" hidden="1" customHeight="1">
      <c r="A120" s="6"/>
      <c r="B120" s="11" t="s">
        <v>17</v>
      </c>
      <c r="C120" s="11" t="s">
        <v>11</v>
      </c>
      <c r="D120" s="15" t="s">
        <v>77</v>
      </c>
      <c r="E120" s="11" t="s">
        <v>42</v>
      </c>
      <c r="F120" s="21" t="s">
        <v>60</v>
      </c>
      <c r="G120" s="17"/>
    </row>
    <row r="121" spans="1:7" ht="57.75" hidden="1" customHeight="1">
      <c r="A121" s="6"/>
      <c r="B121" s="11" t="s">
        <v>17</v>
      </c>
      <c r="C121" s="11" t="s">
        <v>11</v>
      </c>
      <c r="D121" s="11" t="s">
        <v>79</v>
      </c>
      <c r="E121" s="11"/>
      <c r="F121" s="12" t="s">
        <v>219</v>
      </c>
      <c r="G121" s="17">
        <f>G122</f>
        <v>0</v>
      </c>
    </row>
    <row r="122" spans="1:7" ht="52.5" hidden="1" customHeight="1">
      <c r="A122" s="6"/>
      <c r="B122" s="11" t="s">
        <v>17</v>
      </c>
      <c r="C122" s="11" t="s">
        <v>11</v>
      </c>
      <c r="D122" s="11" t="s">
        <v>81</v>
      </c>
      <c r="E122" s="11"/>
      <c r="F122" s="12" t="s">
        <v>82</v>
      </c>
      <c r="G122" s="17">
        <f>G123</f>
        <v>0</v>
      </c>
    </row>
    <row r="123" spans="1:7" ht="87" hidden="1" customHeight="1">
      <c r="A123" s="6"/>
      <c r="B123" s="11" t="s">
        <v>17</v>
      </c>
      <c r="C123" s="11" t="s">
        <v>11</v>
      </c>
      <c r="D123" s="11" t="s">
        <v>83</v>
      </c>
      <c r="E123" s="11"/>
      <c r="F123" s="12" t="s">
        <v>76</v>
      </c>
      <c r="G123" s="17"/>
    </row>
    <row r="124" spans="1:7" ht="39.75" hidden="1" customHeight="1">
      <c r="A124" s="6"/>
      <c r="B124" s="11" t="s">
        <v>17</v>
      </c>
      <c r="C124" s="11" t="s">
        <v>11</v>
      </c>
      <c r="D124" s="11" t="s">
        <v>83</v>
      </c>
      <c r="E124" s="11" t="s">
        <v>42</v>
      </c>
      <c r="F124" s="21" t="s">
        <v>60</v>
      </c>
      <c r="G124" s="17"/>
    </row>
    <row r="125" spans="1:7" ht="21.75" customHeight="1">
      <c r="A125" s="6"/>
      <c r="B125" s="27" t="s">
        <v>17</v>
      </c>
      <c r="C125" s="27" t="s">
        <v>11</v>
      </c>
      <c r="D125" s="27"/>
      <c r="E125" s="27"/>
      <c r="F125" s="28" t="s">
        <v>18</v>
      </c>
      <c r="G125" s="13">
        <f>G126</f>
        <v>6038.9626800000005</v>
      </c>
    </row>
    <row r="126" spans="1:7" ht="17.25" customHeight="1">
      <c r="A126" s="6"/>
      <c r="B126" s="11" t="s">
        <v>17</v>
      </c>
      <c r="C126" s="27" t="s">
        <v>11</v>
      </c>
      <c r="D126" s="15" t="s">
        <v>255</v>
      </c>
      <c r="E126" s="15"/>
      <c r="F126" s="16" t="s">
        <v>57</v>
      </c>
      <c r="G126" s="13">
        <f>G129+G155</f>
        <v>6038.9626800000005</v>
      </c>
    </row>
    <row r="127" spans="1:7" ht="15" customHeight="1">
      <c r="A127" s="6"/>
      <c r="B127" s="11" t="s">
        <v>17</v>
      </c>
      <c r="C127" s="27" t="s">
        <v>11</v>
      </c>
      <c r="D127" s="15" t="s">
        <v>255</v>
      </c>
      <c r="E127" s="15"/>
      <c r="F127" s="16" t="s">
        <v>57</v>
      </c>
      <c r="G127" s="13">
        <f>прил.4!H121</f>
        <v>6038.9626800000005</v>
      </c>
    </row>
    <row r="128" spans="1:7" ht="16.5" customHeight="1">
      <c r="A128" s="6"/>
      <c r="B128" s="11" t="s">
        <v>17</v>
      </c>
      <c r="C128" s="27" t="s">
        <v>11</v>
      </c>
      <c r="D128" s="15" t="s">
        <v>255</v>
      </c>
      <c r="E128" s="15"/>
      <c r="F128" s="16" t="s">
        <v>57</v>
      </c>
      <c r="G128" s="13">
        <f>прил.4!H122</f>
        <v>6038.9626800000005</v>
      </c>
    </row>
    <row r="129" spans="1:7" ht="21.75" customHeight="1">
      <c r="A129" s="6"/>
      <c r="B129" s="11" t="s">
        <v>17</v>
      </c>
      <c r="C129" s="27" t="s">
        <v>11</v>
      </c>
      <c r="D129" s="15" t="s">
        <v>265</v>
      </c>
      <c r="E129" s="11"/>
      <c r="F129" s="12" t="s">
        <v>319</v>
      </c>
      <c r="G129" s="13">
        <f>G130</f>
        <v>1301.5786800000001</v>
      </c>
    </row>
    <row r="130" spans="1:7" ht="21" customHeight="1">
      <c r="A130" s="6"/>
      <c r="B130" s="11" t="s">
        <v>17</v>
      </c>
      <c r="C130" s="27" t="s">
        <v>11</v>
      </c>
      <c r="D130" s="15" t="s">
        <v>265</v>
      </c>
      <c r="E130" s="11" t="s">
        <v>42</v>
      </c>
      <c r="F130" s="21" t="s">
        <v>60</v>
      </c>
      <c r="G130" s="13">
        <f>прил.4!H123</f>
        <v>1301.5786800000001</v>
      </c>
    </row>
    <row r="131" spans="1:7" ht="32.25" hidden="1" customHeight="1">
      <c r="A131" s="6"/>
      <c r="B131" s="11" t="s">
        <v>17</v>
      </c>
      <c r="C131" s="27" t="s">
        <v>27</v>
      </c>
      <c r="D131" s="15" t="s">
        <v>85</v>
      </c>
      <c r="E131" s="11"/>
      <c r="F131" s="12" t="s">
        <v>86</v>
      </c>
      <c r="G131" s="13">
        <f>G132</f>
        <v>0</v>
      </c>
    </row>
    <row r="132" spans="1:7" ht="35.25" hidden="1" customHeight="1">
      <c r="A132" s="6"/>
      <c r="B132" s="11" t="s">
        <v>17</v>
      </c>
      <c r="C132" s="27" t="s">
        <v>27</v>
      </c>
      <c r="D132" s="15" t="s">
        <v>85</v>
      </c>
      <c r="E132" s="11" t="s">
        <v>42</v>
      </c>
      <c r="F132" s="21" t="s">
        <v>60</v>
      </c>
      <c r="G132" s="13"/>
    </row>
    <row r="133" spans="1:7" ht="51" hidden="1" customHeight="1">
      <c r="A133" s="6"/>
      <c r="B133" s="11" t="s">
        <v>17</v>
      </c>
      <c r="C133" s="27" t="s">
        <v>27</v>
      </c>
      <c r="D133" s="52" t="s">
        <v>73</v>
      </c>
      <c r="E133" s="11"/>
      <c r="F133" s="12" t="s">
        <v>220</v>
      </c>
      <c r="G133" s="13">
        <f>G134+G137+G140+G143+G146+G149+G152+G157+G160</f>
        <v>640.93089999999995</v>
      </c>
    </row>
    <row r="134" spans="1:7" ht="42.75" hidden="1" customHeight="1">
      <c r="A134" s="6"/>
      <c r="B134" s="11" t="s">
        <v>17</v>
      </c>
      <c r="C134" s="27" t="s">
        <v>27</v>
      </c>
      <c r="D134" s="11" t="s">
        <v>87</v>
      </c>
      <c r="E134" s="11"/>
      <c r="F134" s="12" t="s">
        <v>88</v>
      </c>
      <c r="G134" s="13">
        <f>G135</f>
        <v>0</v>
      </c>
    </row>
    <row r="135" spans="1:7" ht="63" hidden="1" customHeight="1">
      <c r="A135" s="6"/>
      <c r="B135" s="11" t="s">
        <v>17</v>
      </c>
      <c r="C135" s="27" t="s">
        <v>27</v>
      </c>
      <c r="D135" s="11" t="s">
        <v>89</v>
      </c>
      <c r="E135" s="11"/>
      <c r="F135" s="12" t="s">
        <v>76</v>
      </c>
      <c r="G135" s="13">
        <f>G136</f>
        <v>0</v>
      </c>
    </row>
    <row r="136" spans="1:7" ht="36" hidden="1" customHeight="1">
      <c r="A136" s="6"/>
      <c r="B136" s="11" t="s">
        <v>17</v>
      </c>
      <c r="C136" s="27" t="s">
        <v>27</v>
      </c>
      <c r="D136" s="11" t="s">
        <v>89</v>
      </c>
      <c r="E136" s="11" t="s">
        <v>42</v>
      </c>
      <c r="F136" s="21" t="s">
        <v>60</v>
      </c>
      <c r="G136" s="13"/>
    </row>
    <row r="137" spans="1:7" ht="30" hidden="1" customHeight="1">
      <c r="A137" s="6"/>
      <c r="B137" s="11" t="s">
        <v>17</v>
      </c>
      <c r="C137" s="27" t="s">
        <v>27</v>
      </c>
      <c r="D137" s="11" t="s">
        <v>90</v>
      </c>
      <c r="E137" s="11"/>
      <c r="F137" s="12" t="s">
        <v>91</v>
      </c>
      <c r="G137" s="13">
        <f>G138</f>
        <v>0</v>
      </c>
    </row>
    <row r="138" spans="1:7" ht="44.25" hidden="1" customHeight="1">
      <c r="A138" s="6"/>
      <c r="B138" s="11" t="s">
        <v>17</v>
      </c>
      <c r="C138" s="27" t="s">
        <v>27</v>
      </c>
      <c r="D138" s="11" t="s">
        <v>92</v>
      </c>
      <c r="E138" s="11"/>
      <c r="F138" s="12" t="s">
        <v>76</v>
      </c>
      <c r="G138" s="13">
        <f>G139</f>
        <v>0</v>
      </c>
    </row>
    <row r="139" spans="1:7" ht="35.25" hidden="1" customHeight="1">
      <c r="A139" s="6"/>
      <c r="B139" s="11" t="s">
        <v>17</v>
      </c>
      <c r="C139" s="27" t="s">
        <v>27</v>
      </c>
      <c r="D139" s="11" t="s">
        <v>92</v>
      </c>
      <c r="E139" s="11" t="s">
        <v>42</v>
      </c>
      <c r="F139" s="21" t="s">
        <v>60</v>
      </c>
      <c r="G139" s="13"/>
    </row>
    <row r="140" spans="1:7" ht="37.5" hidden="1" customHeight="1">
      <c r="A140" s="6"/>
      <c r="B140" s="11" t="s">
        <v>17</v>
      </c>
      <c r="C140" s="27" t="s">
        <v>27</v>
      </c>
      <c r="D140" s="11" t="s">
        <v>93</v>
      </c>
      <c r="E140" s="11"/>
      <c r="F140" s="12" t="s">
        <v>94</v>
      </c>
      <c r="G140" s="13">
        <f>G141</f>
        <v>0</v>
      </c>
    </row>
    <row r="141" spans="1:7" ht="63" hidden="1" customHeight="1">
      <c r="A141" s="6"/>
      <c r="B141" s="11" t="s">
        <v>17</v>
      </c>
      <c r="C141" s="27" t="s">
        <v>27</v>
      </c>
      <c r="D141" s="11" t="s">
        <v>95</v>
      </c>
      <c r="E141" s="11"/>
      <c r="F141" s="12" t="s">
        <v>76</v>
      </c>
      <c r="G141" s="13">
        <f>G142</f>
        <v>0</v>
      </c>
    </row>
    <row r="142" spans="1:7" ht="46.5" hidden="1" customHeight="1">
      <c r="A142" s="6"/>
      <c r="B142" s="11" t="s">
        <v>17</v>
      </c>
      <c r="C142" s="27" t="s">
        <v>27</v>
      </c>
      <c r="D142" s="11" t="s">
        <v>95</v>
      </c>
      <c r="E142" s="11" t="s">
        <v>42</v>
      </c>
      <c r="F142" s="21" t="s">
        <v>60</v>
      </c>
      <c r="G142" s="13"/>
    </row>
    <row r="143" spans="1:7" ht="80.25" hidden="1" customHeight="1">
      <c r="A143" s="6"/>
      <c r="B143" s="11" t="s">
        <v>17</v>
      </c>
      <c r="C143" s="27" t="s">
        <v>27</v>
      </c>
      <c r="D143" s="11" t="s">
        <v>96</v>
      </c>
      <c r="E143" s="11"/>
      <c r="F143" s="12" t="s">
        <v>97</v>
      </c>
      <c r="G143" s="13">
        <f>G144</f>
        <v>0</v>
      </c>
    </row>
    <row r="144" spans="1:7" ht="69" hidden="1" customHeight="1">
      <c r="A144" s="6"/>
      <c r="B144" s="11" t="s">
        <v>17</v>
      </c>
      <c r="C144" s="27" t="s">
        <v>27</v>
      </c>
      <c r="D144" s="11" t="s">
        <v>98</v>
      </c>
      <c r="E144" s="11"/>
      <c r="F144" s="12" t="s">
        <v>76</v>
      </c>
      <c r="G144" s="13">
        <f>G145</f>
        <v>0</v>
      </c>
    </row>
    <row r="145" spans="1:7" ht="39.75" hidden="1" customHeight="1">
      <c r="A145" s="6"/>
      <c r="B145" s="11" t="s">
        <v>17</v>
      </c>
      <c r="C145" s="27" t="s">
        <v>27</v>
      </c>
      <c r="D145" s="11" t="s">
        <v>98</v>
      </c>
      <c r="E145" s="11" t="s">
        <v>42</v>
      </c>
      <c r="F145" s="21" t="s">
        <v>60</v>
      </c>
      <c r="G145" s="13"/>
    </row>
    <row r="146" spans="1:7" ht="39.75" hidden="1" customHeight="1">
      <c r="A146" s="6"/>
      <c r="B146" s="11" t="s">
        <v>17</v>
      </c>
      <c r="C146" s="27" t="s">
        <v>27</v>
      </c>
      <c r="D146" s="11" t="s">
        <v>99</v>
      </c>
      <c r="E146" s="11"/>
      <c r="F146" s="12" t="s">
        <v>100</v>
      </c>
      <c r="G146" s="13">
        <f>G147</f>
        <v>0</v>
      </c>
    </row>
    <row r="147" spans="1:7" ht="67.5" hidden="1" customHeight="1">
      <c r="A147" s="6"/>
      <c r="B147" s="11" t="s">
        <v>17</v>
      </c>
      <c r="C147" s="27" t="s">
        <v>27</v>
      </c>
      <c r="D147" s="11" t="s">
        <v>101</v>
      </c>
      <c r="E147" s="11"/>
      <c r="F147" s="12" t="s">
        <v>76</v>
      </c>
      <c r="G147" s="13">
        <f>G148</f>
        <v>0</v>
      </c>
    </row>
    <row r="148" spans="1:7" ht="36" hidden="1" customHeight="1">
      <c r="A148" s="6"/>
      <c r="B148" s="11" t="s">
        <v>17</v>
      </c>
      <c r="C148" s="27" t="s">
        <v>27</v>
      </c>
      <c r="D148" s="11" t="s">
        <v>101</v>
      </c>
      <c r="E148" s="11" t="s">
        <v>42</v>
      </c>
      <c r="F148" s="21" t="s">
        <v>60</v>
      </c>
      <c r="G148" s="13"/>
    </row>
    <row r="149" spans="1:7" ht="32.25" hidden="1" customHeight="1">
      <c r="A149" s="6"/>
      <c r="B149" s="11" t="s">
        <v>17</v>
      </c>
      <c r="C149" s="27" t="s">
        <v>27</v>
      </c>
      <c r="D149" s="11" t="s">
        <v>102</v>
      </c>
      <c r="E149" s="11"/>
      <c r="F149" s="12" t="s">
        <v>103</v>
      </c>
      <c r="G149" s="13">
        <f>G150</f>
        <v>0</v>
      </c>
    </row>
    <row r="150" spans="1:7" ht="64.5" hidden="1" customHeight="1">
      <c r="A150" s="6"/>
      <c r="B150" s="11" t="s">
        <v>17</v>
      </c>
      <c r="C150" s="27" t="s">
        <v>27</v>
      </c>
      <c r="D150" s="11" t="s">
        <v>104</v>
      </c>
      <c r="E150" s="11"/>
      <c r="F150" s="12" t="s">
        <v>76</v>
      </c>
      <c r="G150" s="13">
        <f>G151</f>
        <v>0</v>
      </c>
    </row>
    <row r="151" spans="1:7" ht="39.75" hidden="1" customHeight="1">
      <c r="A151" s="6"/>
      <c r="B151" s="11" t="s">
        <v>17</v>
      </c>
      <c r="C151" s="27" t="s">
        <v>27</v>
      </c>
      <c r="D151" s="11" t="s">
        <v>104</v>
      </c>
      <c r="E151" s="11" t="s">
        <v>42</v>
      </c>
      <c r="F151" s="21" t="s">
        <v>60</v>
      </c>
      <c r="G151" s="13"/>
    </row>
    <row r="152" spans="1:7" ht="42" hidden="1" customHeight="1">
      <c r="A152" s="6"/>
      <c r="B152" s="11" t="s">
        <v>17</v>
      </c>
      <c r="C152" s="27" t="s">
        <v>27</v>
      </c>
      <c r="D152" s="11" t="s">
        <v>105</v>
      </c>
      <c r="E152" s="11"/>
      <c r="F152" s="12" t="s">
        <v>106</v>
      </c>
      <c r="G152" s="13">
        <f>G153</f>
        <v>0</v>
      </c>
    </row>
    <row r="153" spans="1:7" ht="63.75" hidden="1" customHeight="1">
      <c r="A153" s="6"/>
      <c r="B153" s="11" t="s">
        <v>17</v>
      </c>
      <c r="C153" s="27" t="s">
        <v>27</v>
      </c>
      <c r="D153" s="11" t="s">
        <v>107</v>
      </c>
      <c r="E153" s="11"/>
      <c r="F153" s="12" t="s">
        <v>76</v>
      </c>
      <c r="G153" s="13">
        <f>G154</f>
        <v>0</v>
      </c>
    </row>
    <row r="154" spans="1:7" ht="42" hidden="1" customHeight="1">
      <c r="A154" s="6"/>
      <c r="B154" s="11" t="s">
        <v>17</v>
      </c>
      <c r="C154" s="27" t="s">
        <v>27</v>
      </c>
      <c r="D154" s="11" t="s">
        <v>107</v>
      </c>
      <c r="E154" s="11" t="s">
        <v>42</v>
      </c>
      <c r="F154" s="21" t="s">
        <v>60</v>
      </c>
      <c r="G154" s="13"/>
    </row>
    <row r="155" spans="1:7" ht="26.25" customHeight="1">
      <c r="A155" s="6"/>
      <c r="B155" s="11" t="s">
        <v>17</v>
      </c>
      <c r="C155" s="27" t="s">
        <v>11</v>
      </c>
      <c r="D155" s="11" t="s">
        <v>343</v>
      </c>
      <c r="E155" s="11"/>
      <c r="F155" s="21" t="str">
        <f>прил.4!B142</f>
        <v>ИМБТ на содержание (ремонт) муниципального имущества</v>
      </c>
      <c r="G155" s="13">
        <f>прил.4!H142</f>
        <v>4737.384</v>
      </c>
    </row>
    <row r="156" spans="1:7" ht="25.5" customHeight="1">
      <c r="A156" s="6"/>
      <c r="B156" s="11" t="s">
        <v>17</v>
      </c>
      <c r="C156" s="27" t="s">
        <v>11</v>
      </c>
      <c r="D156" s="11" t="s">
        <v>343</v>
      </c>
      <c r="E156" s="11" t="s">
        <v>42</v>
      </c>
      <c r="F156" s="21" t="s">
        <v>60</v>
      </c>
      <c r="G156" s="13">
        <f>прил.4!H143</f>
        <v>4737.384</v>
      </c>
    </row>
    <row r="157" spans="1:7" ht="20.25" customHeight="1">
      <c r="A157" s="6"/>
      <c r="B157" s="11" t="s">
        <v>17</v>
      </c>
      <c r="C157" s="27" t="s">
        <v>27</v>
      </c>
      <c r="D157" s="11" t="s">
        <v>255</v>
      </c>
      <c r="E157" s="11"/>
      <c r="F157" s="59" t="s">
        <v>235</v>
      </c>
      <c r="G157" s="13">
        <f>прил.4!H144</f>
        <v>640.93089999999995</v>
      </c>
    </row>
    <row r="158" spans="1:7" ht="61.5" hidden="1" customHeight="1">
      <c r="A158" s="6"/>
      <c r="B158" s="11" t="s">
        <v>17</v>
      </c>
      <c r="C158" s="27" t="s">
        <v>27</v>
      </c>
      <c r="D158" s="11" t="s">
        <v>79</v>
      </c>
      <c r="E158" s="11"/>
      <c r="F158" s="51" t="s">
        <v>231</v>
      </c>
      <c r="G158" s="13">
        <f>G159</f>
        <v>0</v>
      </c>
    </row>
    <row r="159" spans="1:7" ht="32.25" hidden="1" customHeight="1">
      <c r="A159" s="6"/>
      <c r="B159" s="11" t="s">
        <v>17</v>
      </c>
      <c r="C159" s="27" t="s">
        <v>27</v>
      </c>
      <c r="D159" s="11" t="s">
        <v>243</v>
      </c>
      <c r="E159" s="11"/>
      <c r="F159" s="51" t="s">
        <v>232</v>
      </c>
      <c r="G159" s="13">
        <f>прил.4!H194</f>
        <v>0</v>
      </c>
    </row>
    <row r="160" spans="1:7" ht="34.5" hidden="1" customHeight="1">
      <c r="A160" s="6"/>
      <c r="B160" s="11" t="s">
        <v>17</v>
      </c>
      <c r="C160" s="27" t="s">
        <v>27</v>
      </c>
      <c r="D160" s="11" t="s">
        <v>108</v>
      </c>
      <c r="E160" s="11"/>
      <c r="F160" s="12" t="s">
        <v>109</v>
      </c>
      <c r="G160" s="13">
        <f>G161</f>
        <v>0</v>
      </c>
    </row>
    <row r="161" spans="1:7" ht="60" hidden="1" customHeight="1">
      <c r="A161" s="6"/>
      <c r="B161" s="11" t="s">
        <v>17</v>
      </c>
      <c r="C161" s="27" t="s">
        <v>27</v>
      </c>
      <c r="D161" s="11" t="s">
        <v>110</v>
      </c>
      <c r="E161" s="11"/>
      <c r="F161" s="12" t="s">
        <v>76</v>
      </c>
      <c r="G161" s="13">
        <f>G162</f>
        <v>0</v>
      </c>
    </row>
    <row r="162" spans="1:7" ht="45.75" hidden="1" customHeight="1">
      <c r="A162" s="6"/>
      <c r="B162" s="11" t="s">
        <v>17</v>
      </c>
      <c r="C162" s="27" t="s">
        <v>27</v>
      </c>
      <c r="D162" s="11" t="s">
        <v>110</v>
      </c>
      <c r="E162" s="11" t="s">
        <v>42</v>
      </c>
      <c r="F162" s="21" t="s">
        <v>60</v>
      </c>
      <c r="G162" s="13"/>
    </row>
    <row r="163" spans="1:7" ht="28.5" hidden="1" customHeight="1">
      <c r="A163" s="6"/>
      <c r="B163" s="27" t="s">
        <v>17</v>
      </c>
      <c r="C163" s="27" t="s">
        <v>17</v>
      </c>
      <c r="D163" s="11"/>
      <c r="E163" s="11"/>
      <c r="F163" s="29" t="s">
        <v>111</v>
      </c>
      <c r="G163" s="17">
        <f>G164+G167</f>
        <v>0</v>
      </c>
    </row>
    <row r="164" spans="1:7" ht="27.75" hidden="1" customHeight="1">
      <c r="A164" s="6"/>
      <c r="B164" s="11" t="s">
        <v>17</v>
      </c>
      <c r="C164" s="27" t="s">
        <v>17</v>
      </c>
      <c r="D164" s="15" t="s">
        <v>54</v>
      </c>
      <c r="E164" s="15"/>
      <c r="F164" s="16" t="s">
        <v>57</v>
      </c>
      <c r="G164" s="17">
        <f>G165</f>
        <v>0</v>
      </c>
    </row>
    <row r="165" spans="1:7" ht="45" hidden="1" customHeight="1">
      <c r="A165" s="6"/>
      <c r="B165" s="11" t="s">
        <v>17</v>
      </c>
      <c r="C165" s="27" t="s">
        <v>17</v>
      </c>
      <c r="D165" s="15" t="s">
        <v>112</v>
      </c>
      <c r="E165" s="11"/>
      <c r="F165" s="12" t="s">
        <v>113</v>
      </c>
      <c r="G165" s="17">
        <f>G166</f>
        <v>0</v>
      </c>
    </row>
    <row r="166" spans="1:7" ht="23.25" hidden="1" customHeight="1">
      <c r="A166" s="6"/>
      <c r="B166" s="11" t="s">
        <v>17</v>
      </c>
      <c r="C166" s="27" t="s">
        <v>17</v>
      </c>
      <c r="D166" s="15" t="s">
        <v>112</v>
      </c>
      <c r="E166" s="11" t="s">
        <v>43</v>
      </c>
      <c r="F166" s="21" t="s">
        <v>61</v>
      </c>
      <c r="G166" s="17"/>
    </row>
    <row r="167" spans="1:7" ht="61.5" hidden="1" customHeight="1">
      <c r="A167" s="6"/>
      <c r="B167" s="11" t="s">
        <v>17</v>
      </c>
      <c r="C167" s="27" t="s">
        <v>17</v>
      </c>
      <c r="D167" s="11" t="s">
        <v>114</v>
      </c>
      <c r="E167" s="11"/>
      <c r="F167" s="12" t="s">
        <v>221</v>
      </c>
      <c r="G167" s="17">
        <f>G168</f>
        <v>0</v>
      </c>
    </row>
    <row r="168" spans="1:7" ht="35.25" hidden="1" customHeight="1">
      <c r="A168" s="6"/>
      <c r="B168" s="11" t="s">
        <v>17</v>
      </c>
      <c r="C168" s="27" t="s">
        <v>17</v>
      </c>
      <c r="D168" s="11" t="s">
        <v>116</v>
      </c>
      <c r="E168" s="11"/>
      <c r="F168" s="12" t="s">
        <v>82</v>
      </c>
      <c r="G168" s="17">
        <f>G169</f>
        <v>0</v>
      </c>
    </row>
    <row r="169" spans="1:7" ht="57.75" hidden="1" customHeight="1">
      <c r="A169" s="6"/>
      <c r="B169" s="11" t="s">
        <v>17</v>
      </c>
      <c r="C169" s="27" t="s">
        <v>17</v>
      </c>
      <c r="D169" s="11" t="s">
        <v>117</v>
      </c>
      <c r="E169" s="11"/>
      <c r="F169" s="12" t="s">
        <v>76</v>
      </c>
      <c r="G169" s="17">
        <f>G170</f>
        <v>0</v>
      </c>
    </row>
    <row r="170" spans="1:7" ht="32.25" hidden="1" customHeight="1">
      <c r="A170" s="6"/>
      <c r="B170" s="11" t="s">
        <v>17</v>
      </c>
      <c r="C170" s="27" t="s">
        <v>17</v>
      </c>
      <c r="D170" s="11" t="s">
        <v>117</v>
      </c>
      <c r="E170" s="11" t="s">
        <v>43</v>
      </c>
      <c r="F170" s="21" t="s">
        <v>61</v>
      </c>
      <c r="G170" s="17"/>
    </row>
    <row r="171" spans="1:7" ht="30.75" hidden="1" customHeight="1">
      <c r="A171" s="6" t="s">
        <v>10</v>
      </c>
      <c r="B171" s="6" t="s">
        <v>118</v>
      </c>
      <c r="C171" s="6"/>
      <c r="D171" s="6"/>
      <c r="E171" s="6"/>
      <c r="F171" s="23" t="s">
        <v>119</v>
      </c>
      <c r="G171" s="30">
        <f>G172</f>
        <v>0</v>
      </c>
    </row>
    <row r="172" spans="1:7" ht="36" hidden="1" customHeight="1">
      <c r="A172" s="11"/>
      <c r="B172" s="11" t="s">
        <v>118</v>
      </c>
      <c r="C172" s="11" t="s">
        <v>27</v>
      </c>
      <c r="D172" s="11"/>
      <c r="E172" s="11"/>
      <c r="F172" s="12" t="s">
        <v>120</v>
      </c>
      <c r="G172" s="17">
        <f>G173</f>
        <v>0</v>
      </c>
    </row>
    <row r="173" spans="1:7" ht="48" hidden="1" customHeight="1">
      <c r="A173" s="11"/>
      <c r="B173" s="11" t="s">
        <v>118</v>
      </c>
      <c r="C173" s="11" t="s">
        <v>27</v>
      </c>
      <c r="D173" s="11" t="s">
        <v>121</v>
      </c>
      <c r="E173" s="11"/>
      <c r="F173" s="12" t="s">
        <v>122</v>
      </c>
      <c r="G173" s="17">
        <f>G174</f>
        <v>0</v>
      </c>
    </row>
    <row r="174" spans="1:7" ht="45.75" hidden="1" customHeight="1">
      <c r="A174" s="11"/>
      <c r="B174" s="11" t="s">
        <v>118</v>
      </c>
      <c r="C174" s="11" t="s">
        <v>27</v>
      </c>
      <c r="D174" s="11" t="s">
        <v>123</v>
      </c>
      <c r="E174" s="11"/>
      <c r="F174" s="12" t="s">
        <v>124</v>
      </c>
      <c r="G174" s="17">
        <f>G175</f>
        <v>0</v>
      </c>
    </row>
    <row r="175" spans="1:7" ht="58.5" hidden="1" customHeight="1">
      <c r="A175" s="11"/>
      <c r="B175" s="11" t="s">
        <v>118</v>
      </c>
      <c r="C175" s="11" t="s">
        <v>27</v>
      </c>
      <c r="D175" s="11" t="s">
        <v>125</v>
      </c>
      <c r="E175" s="11"/>
      <c r="F175" s="12" t="s">
        <v>76</v>
      </c>
      <c r="G175" s="17">
        <f>G176</f>
        <v>0</v>
      </c>
    </row>
    <row r="176" spans="1:7" ht="33" hidden="1" customHeight="1">
      <c r="A176" s="11"/>
      <c r="B176" s="11" t="s">
        <v>118</v>
      </c>
      <c r="C176" s="11" t="s">
        <v>27</v>
      </c>
      <c r="D176" s="11" t="s">
        <v>125</v>
      </c>
      <c r="E176" s="11" t="s">
        <v>42</v>
      </c>
      <c r="F176" s="21" t="s">
        <v>60</v>
      </c>
      <c r="G176" s="17"/>
    </row>
    <row r="177" spans="1:7" ht="33" hidden="1" customHeight="1">
      <c r="A177" s="11"/>
      <c r="B177" s="11" t="s">
        <v>17</v>
      </c>
      <c r="C177" s="27" t="s">
        <v>27</v>
      </c>
      <c r="D177" s="11" t="s">
        <v>75</v>
      </c>
      <c r="E177" s="11"/>
      <c r="F177" s="51" t="s">
        <v>223</v>
      </c>
      <c r="G177" s="17" t="e">
        <f>G178</f>
        <v>#REF!</v>
      </c>
    </row>
    <row r="178" spans="1:7" ht="60" hidden="1" customHeight="1">
      <c r="A178" s="11"/>
      <c r="B178" s="11" t="s">
        <v>17</v>
      </c>
      <c r="C178" s="27" t="s">
        <v>27</v>
      </c>
      <c r="D178" s="11" t="s">
        <v>75</v>
      </c>
      <c r="E178" s="11"/>
      <c r="F178" s="12" t="s">
        <v>76</v>
      </c>
      <c r="G178" s="17" t="e">
        <f>G179</f>
        <v>#REF!</v>
      </c>
    </row>
    <row r="179" spans="1:7" ht="33" hidden="1" customHeight="1">
      <c r="A179" s="11"/>
      <c r="B179" s="11" t="s">
        <v>17</v>
      </c>
      <c r="C179" s="27" t="s">
        <v>27</v>
      </c>
      <c r="D179" s="11" t="s">
        <v>75</v>
      </c>
      <c r="E179" s="11" t="s">
        <v>42</v>
      </c>
      <c r="F179" s="38" t="s">
        <v>60</v>
      </c>
      <c r="G179" s="17" t="e">
        <f>прил.4!H259</f>
        <v>#REF!</v>
      </c>
    </row>
    <row r="180" spans="1:7" ht="64.5" hidden="1" customHeight="1">
      <c r="A180" s="11"/>
      <c r="B180" s="11" t="s">
        <v>17</v>
      </c>
      <c r="C180" s="27" t="s">
        <v>27</v>
      </c>
      <c r="D180" s="11" t="s">
        <v>229</v>
      </c>
      <c r="E180" s="11"/>
      <c r="F180" s="12" t="s">
        <v>76</v>
      </c>
      <c r="G180" s="17">
        <f>G182</f>
        <v>0</v>
      </c>
    </row>
    <row r="181" spans="1:7" ht="57" hidden="1" customHeight="1">
      <c r="A181" s="11"/>
      <c r="B181" s="11" t="s">
        <v>17</v>
      </c>
      <c r="C181" s="27" t="s">
        <v>27</v>
      </c>
      <c r="D181" s="11" t="s">
        <v>75</v>
      </c>
      <c r="E181" s="11"/>
      <c r="F181" s="12" t="s">
        <v>76</v>
      </c>
      <c r="G181" s="17">
        <f>G182</f>
        <v>0</v>
      </c>
    </row>
    <row r="182" spans="1:7" ht="33" hidden="1" customHeight="1">
      <c r="A182" s="11"/>
      <c r="B182" s="62" t="s">
        <v>17</v>
      </c>
      <c r="C182" s="68" t="s">
        <v>27</v>
      </c>
      <c r="D182" s="62" t="s">
        <v>229</v>
      </c>
      <c r="E182" s="62" t="s">
        <v>42</v>
      </c>
      <c r="F182" s="58" t="s">
        <v>60</v>
      </c>
      <c r="G182" s="17">
        <f>прил.4!H196</f>
        <v>0</v>
      </c>
    </row>
    <row r="183" spans="1:7" ht="69" hidden="1" customHeight="1">
      <c r="A183" s="11"/>
      <c r="B183" s="62" t="s">
        <v>17</v>
      </c>
      <c r="C183" s="68" t="s">
        <v>27</v>
      </c>
      <c r="D183" s="62" t="s">
        <v>89</v>
      </c>
      <c r="E183" s="62"/>
      <c r="F183" s="69" t="s">
        <v>225</v>
      </c>
      <c r="G183" s="17">
        <f>G184</f>
        <v>0</v>
      </c>
    </row>
    <row r="184" spans="1:7" ht="48.75" hidden="1" customHeight="1">
      <c r="A184" s="11"/>
      <c r="B184" s="62" t="s">
        <v>17</v>
      </c>
      <c r="C184" s="68" t="s">
        <v>27</v>
      </c>
      <c r="D184" s="62" t="s">
        <v>244</v>
      </c>
      <c r="E184" s="62"/>
      <c r="F184" s="70" t="s">
        <v>76</v>
      </c>
      <c r="G184" s="17">
        <f>G185</f>
        <v>0</v>
      </c>
    </row>
    <row r="185" spans="1:7" ht="24" hidden="1" customHeight="1">
      <c r="A185" s="11"/>
      <c r="B185" s="62" t="s">
        <v>17</v>
      </c>
      <c r="C185" s="68" t="s">
        <v>27</v>
      </c>
      <c r="D185" s="62" t="s">
        <v>244</v>
      </c>
      <c r="E185" s="62" t="s">
        <v>42</v>
      </c>
      <c r="F185" s="58" t="s">
        <v>60</v>
      </c>
      <c r="G185" s="17">
        <f>прил.4!H266</f>
        <v>0</v>
      </c>
    </row>
    <row r="186" spans="1:7" ht="41.25" hidden="1" customHeight="1">
      <c r="A186" s="11"/>
      <c r="B186" s="62" t="s">
        <v>17</v>
      </c>
      <c r="C186" s="68" t="s">
        <v>27</v>
      </c>
      <c r="D186" s="62" t="s">
        <v>117</v>
      </c>
      <c r="E186" s="62"/>
      <c r="F186" s="69" t="s">
        <v>227</v>
      </c>
      <c r="G186" s="17">
        <f>G187</f>
        <v>0</v>
      </c>
    </row>
    <row r="187" spans="1:7" ht="59.25" hidden="1" customHeight="1">
      <c r="A187" s="11"/>
      <c r="B187" s="62" t="s">
        <v>17</v>
      </c>
      <c r="C187" s="68" t="s">
        <v>27</v>
      </c>
      <c r="D187" s="62" t="s">
        <v>117</v>
      </c>
      <c r="E187" s="62"/>
      <c r="F187" s="70" t="s">
        <v>76</v>
      </c>
      <c r="G187" s="17">
        <f>G188</f>
        <v>0</v>
      </c>
    </row>
    <row r="188" spans="1:7" ht="36.75" hidden="1" customHeight="1">
      <c r="A188" s="11"/>
      <c r="B188" s="62" t="s">
        <v>17</v>
      </c>
      <c r="C188" s="68" t="s">
        <v>27</v>
      </c>
      <c r="D188" s="62" t="s">
        <v>117</v>
      </c>
      <c r="E188" s="62" t="s">
        <v>42</v>
      </c>
      <c r="F188" s="58" t="s">
        <v>60</v>
      </c>
      <c r="G188" s="17">
        <f>прил.4!H273</f>
        <v>0</v>
      </c>
    </row>
    <row r="189" spans="1:7" ht="30.75" hidden="1" customHeight="1">
      <c r="A189" s="53" t="s">
        <v>218</v>
      </c>
      <c r="B189" s="71" t="s">
        <v>26</v>
      </c>
      <c r="C189" s="68"/>
      <c r="D189" s="62"/>
      <c r="E189" s="71"/>
      <c r="F189" s="58"/>
      <c r="G189" s="54">
        <f>G223</f>
        <v>4046.3663000000001</v>
      </c>
    </row>
    <row r="190" spans="1:7" ht="15.75" customHeight="1">
      <c r="A190" s="71"/>
      <c r="B190" s="11" t="s">
        <v>17</v>
      </c>
      <c r="C190" s="27" t="s">
        <v>27</v>
      </c>
      <c r="D190" s="15" t="s">
        <v>255</v>
      </c>
      <c r="E190" s="15"/>
      <c r="F190" s="16" t="s">
        <v>57</v>
      </c>
      <c r="G190" s="64">
        <f>прил.4!H275</f>
        <v>136.76926</v>
      </c>
    </row>
    <row r="191" spans="1:7" ht="18" customHeight="1">
      <c r="A191" s="71"/>
      <c r="B191" s="11" t="s">
        <v>17</v>
      </c>
      <c r="C191" s="27" t="s">
        <v>27</v>
      </c>
      <c r="D191" s="15" t="s">
        <v>255</v>
      </c>
      <c r="E191" s="15"/>
      <c r="F191" s="16" t="s">
        <v>57</v>
      </c>
      <c r="G191" s="64">
        <f>прил.4!H276</f>
        <v>136.76926</v>
      </c>
    </row>
    <row r="192" spans="1:7" ht="15.75" customHeight="1">
      <c r="A192" s="71"/>
      <c r="B192" s="11" t="s">
        <v>17</v>
      </c>
      <c r="C192" s="27" t="s">
        <v>27</v>
      </c>
      <c r="D192" s="15" t="s">
        <v>255</v>
      </c>
      <c r="E192" s="15"/>
      <c r="F192" s="16" t="s">
        <v>57</v>
      </c>
      <c r="G192" s="64">
        <f>прил.4!H277</f>
        <v>136.76926</v>
      </c>
    </row>
    <row r="193" spans="1:7" ht="16.5" customHeight="1">
      <c r="A193" s="71"/>
      <c r="B193" s="62" t="s">
        <v>17</v>
      </c>
      <c r="C193" s="68" t="s">
        <v>27</v>
      </c>
      <c r="D193" s="62" t="s">
        <v>266</v>
      </c>
      <c r="E193" s="62"/>
      <c r="F193" s="58" t="s">
        <v>32</v>
      </c>
      <c r="G193" s="64">
        <f>G194</f>
        <v>136.76926</v>
      </c>
    </row>
    <row r="194" spans="1:7" ht="20.25" customHeight="1">
      <c r="A194" s="71"/>
      <c r="B194" s="62" t="s">
        <v>17</v>
      </c>
      <c r="C194" s="68" t="s">
        <v>27</v>
      </c>
      <c r="D194" s="62" t="s">
        <v>266</v>
      </c>
      <c r="E194" s="62" t="s">
        <v>42</v>
      </c>
      <c r="F194" s="58" t="s">
        <v>60</v>
      </c>
      <c r="G194" s="64">
        <f>прил.4!H279</f>
        <v>136.76926</v>
      </c>
    </row>
    <row r="195" spans="1:7" ht="16.5" customHeight="1">
      <c r="A195" s="71"/>
      <c r="B195" s="62" t="s">
        <v>17</v>
      </c>
      <c r="C195" s="68" t="s">
        <v>27</v>
      </c>
      <c r="D195" s="62" t="s">
        <v>267</v>
      </c>
      <c r="E195" s="62"/>
      <c r="F195" s="58" t="s">
        <v>86</v>
      </c>
      <c r="G195" s="64">
        <f>прил.4!H280</f>
        <v>504.16163999999998</v>
      </c>
    </row>
    <row r="196" spans="1:7" ht="18" customHeight="1">
      <c r="A196" s="71"/>
      <c r="B196" s="62" t="s">
        <v>17</v>
      </c>
      <c r="C196" s="68" t="s">
        <v>27</v>
      </c>
      <c r="D196" s="62" t="s">
        <v>267</v>
      </c>
      <c r="E196" s="62" t="s">
        <v>42</v>
      </c>
      <c r="F196" s="58" t="s">
        <v>60</v>
      </c>
      <c r="G196" s="64">
        <f>прил.4!H281</f>
        <v>504.16163999999998</v>
      </c>
    </row>
    <row r="197" spans="1:7" ht="27" customHeight="1">
      <c r="A197" s="71" t="s">
        <v>10</v>
      </c>
      <c r="B197" s="62" t="s">
        <v>17</v>
      </c>
      <c r="C197" s="68" t="s">
        <v>17</v>
      </c>
      <c r="D197" s="62"/>
      <c r="E197" s="62"/>
      <c r="F197" s="103" t="s">
        <v>111</v>
      </c>
      <c r="G197" s="64">
        <f>прил.4!H282</f>
        <v>930.61</v>
      </c>
    </row>
    <row r="198" spans="1:7" ht="18.75" hidden="1" customHeight="1">
      <c r="A198" s="71"/>
      <c r="B198" s="62" t="s">
        <v>17</v>
      </c>
      <c r="C198" s="68" t="s">
        <v>17</v>
      </c>
      <c r="D198" s="62" t="s">
        <v>255</v>
      </c>
      <c r="E198" s="62"/>
      <c r="F198" s="58" t="s">
        <v>57</v>
      </c>
      <c r="G198" s="64">
        <f>прил.4!H283</f>
        <v>0</v>
      </c>
    </row>
    <row r="199" spans="1:7" ht="17.25" hidden="1" customHeight="1">
      <c r="A199" s="71"/>
      <c r="B199" s="62" t="s">
        <v>17</v>
      </c>
      <c r="C199" s="68" t="s">
        <v>17</v>
      </c>
      <c r="D199" s="62" t="s">
        <v>255</v>
      </c>
      <c r="E199" s="62"/>
      <c r="F199" s="58" t="s">
        <v>57</v>
      </c>
      <c r="G199" s="64">
        <f>прил.4!H284</f>
        <v>0</v>
      </c>
    </row>
    <row r="200" spans="1:7" ht="17.25" hidden="1" customHeight="1">
      <c r="A200" s="71"/>
      <c r="B200" s="62" t="s">
        <v>17</v>
      </c>
      <c r="C200" s="68" t="s">
        <v>17</v>
      </c>
      <c r="D200" s="62" t="s">
        <v>255</v>
      </c>
      <c r="E200" s="62"/>
      <c r="F200" s="58" t="s">
        <v>57</v>
      </c>
      <c r="G200" s="64">
        <f>прил.4!H285</f>
        <v>0</v>
      </c>
    </row>
    <row r="201" spans="1:7" ht="44.25" hidden="1" customHeight="1">
      <c r="A201" s="71"/>
      <c r="B201" s="62" t="s">
        <v>17</v>
      </c>
      <c r="C201" s="68" t="s">
        <v>17</v>
      </c>
      <c r="D201" s="62" t="s">
        <v>339</v>
      </c>
      <c r="E201" s="62"/>
      <c r="F201" s="58" t="s">
        <v>310</v>
      </c>
      <c r="G201" s="64">
        <f>прил.4!H286</f>
        <v>0</v>
      </c>
    </row>
    <row r="202" spans="1:7" ht="19.5" hidden="1" customHeight="1">
      <c r="A202" s="71"/>
      <c r="B202" s="62" t="s">
        <v>17</v>
      </c>
      <c r="C202" s="68" t="s">
        <v>17</v>
      </c>
      <c r="D202" s="62" t="s">
        <v>339</v>
      </c>
      <c r="E202" s="62" t="s">
        <v>41</v>
      </c>
      <c r="F202" s="58" t="s">
        <v>60</v>
      </c>
      <c r="G202" s="64">
        <f>прил.4!H287</f>
        <v>0</v>
      </c>
    </row>
    <row r="203" spans="1:7" ht="47.25" customHeight="1">
      <c r="A203" s="71"/>
      <c r="B203" s="62" t="s">
        <v>17</v>
      </c>
      <c r="C203" s="68" t="s">
        <v>17</v>
      </c>
      <c r="D203" s="62" t="s">
        <v>290</v>
      </c>
      <c r="E203" s="62"/>
      <c r="F203" s="51" t="s">
        <v>300</v>
      </c>
      <c r="G203" s="64">
        <f>прил.4!H288</f>
        <v>930.61</v>
      </c>
    </row>
    <row r="204" spans="1:7" ht="24" customHeight="1">
      <c r="A204" s="71"/>
      <c r="B204" s="62" t="s">
        <v>17</v>
      </c>
      <c r="C204" s="68" t="s">
        <v>17</v>
      </c>
      <c r="D204" s="62" t="s">
        <v>292</v>
      </c>
      <c r="E204" s="62"/>
      <c r="F204" s="58" t="s">
        <v>293</v>
      </c>
      <c r="G204" s="64">
        <f>прил.4!H289</f>
        <v>930.61</v>
      </c>
    </row>
    <row r="205" spans="1:7" ht="30" customHeight="1">
      <c r="A205" s="71"/>
      <c r="B205" s="62" t="s">
        <v>17</v>
      </c>
      <c r="C205" s="68" t="s">
        <v>17</v>
      </c>
      <c r="D205" s="62" t="s">
        <v>292</v>
      </c>
      <c r="E205" s="62"/>
      <c r="F205" s="58" t="s">
        <v>320</v>
      </c>
      <c r="G205" s="64">
        <f>прил.4!H290</f>
        <v>930.61</v>
      </c>
    </row>
    <row r="206" spans="1:7" ht="47.25" customHeight="1">
      <c r="A206" s="71"/>
      <c r="B206" s="62" t="s">
        <v>17</v>
      </c>
      <c r="C206" s="68" t="s">
        <v>17</v>
      </c>
      <c r="D206" s="62" t="s">
        <v>275</v>
      </c>
      <c r="E206" s="62"/>
      <c r="F206" s="70" t="s">
        <v>76</v>
      </c>
      <c r="G206" s="64">
        <f>прил.4!H291</f>
        <v>18.61</v>
      </c>
    </row>
    <row r="207" spans="1:7" ht="35.25" customHeight="1">
      <c r="A207" s="71"/>
      <c r="B207" s="62" t="s">
        <v>17</v>
      </c>
      <c r="C207" s="68" t="s">
        <v>17</v>
      </c>
      <c r="D207" s="62" t="s">
        <v>275</v>
      </c>
      <c r="E207" s="62" t="s">
        <v>43</v>
      </c>
      <c r="F207" s="58" t="s">
        <v>347</v>
      </c>
      <c r="G207" s="64">
        <f>прил.4!H292</f>
        <v>18.61</v>
      </c>
    </row>
    <row r="208" spans="1:7" ht="45.75" customHeight="1">
      <c r="A208" s="71"/>
      <c r="B208" s="62" t="s">
        <v>17</v>
      </c>
      <c r="C208" s="68" t="s">
        <v>17</v>
      </c>
      <c r="D208" s="62" t="s">
        <v>330</v>
      </c>
      <c r="E208" s="62"/>
      <c r="F208" s="70" t="s">
        <v>76</v>
      </c>
      <c r="G208" s="64">
        <f>G209</f>
        <v>912</v>
      </c>
    </row>
    <row r="209" spans="1:7" ht="29.25" customHeight="1">
      <c r="A209" s="71"/>
      <c r="B209" s="62" t="s">
        <v>17</v>
      </c>
      <c r="C209" s="68" t="s">
        <v>17</v>
      </c>
      <c r="D209" s="62" t="s">
        <v>330</v>
      </c>
      <c r="E209" s="62" t="s">
        <v>43</v>
      </c>
      <c r="F209" s="21" t="str">
        <f>F207</f>
        <v>Субсидии юридическим лицам( кроме муниципальных учреждений) и физическим лицам- производителям товаров, работ, услуг</v>
      </c>
      <c r="G209" s="64">
        <v>912</v>
      </c>
    </row>
    <row r="210" spans="1:7" ht="21.75" hidden="1" customHeight="1">
      <c r="A210" s="71"/>
      <c r="B210" s="62" t="s">
        <v>17</v>
      </c>
      <c r="C210" s="68" t="s">
        <v>17</v>
      </c>
      <c r="D210" s="62" t="s">
        <v>295</v>
      </c>
      <c r="E210" s="62"/>
      <c r="F210" s="21" t="s">
        <v>311</v>
      </c>
      <c r="G210" s="64">
        <f>прил.4!H295</f>
        <v>0</v>
      </c>
    </row>
    <row r="211" spans="1:7" ht="28.5" hidden="1" customHeight="1">
      <c r="A211" s="71"/>
      <c r="B211" s="62" t="s">
        <v>17</v>
      </c>
      <c r="C211" s="68" t="s">
        <v>17</v>
      </c>
      <c r="D211" s="62" t="s">
        <v>295</v>
      </c>
      <c r="E211" s="62"/>
      <c r="F211" s="21" t="s">
        <v>321</v>
      </c>
      <c r="G211" s="64">
        <f>прил.4!H296</f>
        <v>0</v>
      </c>
    </row>
    <row r="212" spans="1:7" ht="44.25" hidden="1" customHeight="1">
      <c r="A212" s="71"/>
      <c r="B212" s="62" t="s">
        <v>17</v>
      </c>
      <c r="C212" s="68" t="s">
        <v>17</v>
      </c>
      <c r="D212" s="62" t="s">
        <v>276</v>
      </c>
      <c r="E212" s="62"/>
      <c r="F212" s="70" t="s">
        <v>76</v>
      </c>
      <c r="G212" s="64">
        <f>прил.4!H297</f>
        <v>0</v>
      </c>
    </row>
    <row r="213" spans="1:7" ht="27" hidden="1" customHeight="1">
      <c r="A213" s="71"/>
      <c r="B213" s="62" t="s">
        <v>17</v>
      </c>
      <c r="C213" s="68" t="s">
        <v>17</v>
      </c>
      <c r="D213" s="62" t="s">
        <v>276</v>
      </c>
      <c r="E213" s="62" t="s">
        <v>42</v>
      </c>
      <c r="F213" s="21" t="s">
        <v>60</v>
      </c>
      <c r="G213" s="64">
        <f>прил.4!H298</f>
        <v>0</v>
      </c>
    </row>
    <row r="214" spans="1:7" ht="19.5" customHeight="1">
      <c r="A214" s="71" t="s">
        <v>10</v>
      </c>
      <c r="B214" s="71" t="s">
        <v>118</v>
      </c>
      <c r="C214" s="68"/>
      <c r="D214" s="62"/>
      <c r="E214" s="62"/>
      <c r="F214" s="103" t="s">
        <v>119</v>
      </c>
      <c r="G214" s="64">
        <f>G215</f>
        <v>587</v>
      </c>
    </row>
    <row r="215" spans="1:7" ht="18" customHeight="1">
      <c r="A215" s="71"/>
      <c r="B215" s="62" t="s">
        <v>118</v>
      </c>
      <c r="C215" s="68" t="s">
        <v>17</v>
      </c>
      <c r="D215" s="62"/>
      <c r="E215" s="62"/>
      <c r="F215" s="128" t="s">
        <v>344</v>
      </c>
      <c r="G215" s="64">
        <f>G216</f>
        <v>587</v>
      </c>
    </row>
    <row r="216" spans="1:7" ht="33.75" customHeight="1">
      <c r="A216" s="71"/>
      <c r="B216" s="62" t="s">
        <v>118</v>
      </c>
      <c r="C216" s="68" t="s">
        <v>17</v>
      </c>
      <c r="D216" s="31" t="s">
        <v>302</v>
      </c>
      <c r="E216" s="62"/>
      <c r="F216" s="86" t="str">
        <f>прил.4!B301</f>
        <v>Муниципальная программа "Охрана окружающей среды в сельском поселении "село Карага""</v>
      </c>
      <c r="G216" s="64">
        <f>G217</f>
        <v>587</v>
      </c>
    </row>
    <row r="217" spans="1:7" ht="33.75" customHeight="1">
      <c r="A217" s="71"/>
      <c r="B217" s="62" t="s">
        <v>118</v>
      </c>
      <c r="C217" s="68" t="s">
        <v>17</v>
      </c>
      <c r="D217" s="31" t="s">
        <v>304</v>
      </c>
      <c r="E217" s="62"/>
      <c r="F217" s="86" t="str">
        <f>прил.4!B302</f>
        <v>Подпрограмма "Обращение с отходами производства и потребления в сельском поселении "село Карага""</v>
      </c>
      <c r="G217" s="64">
        <f>G218</f>
        <v>587</v>
      </c>
    </row>
    <row r="218" spans="1:7" ht="18" customHeight="1">
      <c r="A218" s="71"/>
      <c r="B218" s="62" t="s">
        <v>118</v>
      </c>
      <c r="C218" s="68" t="s">
        <v>17</v>
      </c>
      <c r="D218" s="31" t="s">
        <v>304</v>
      </c>
      <c r="E218" s="62"/>
      <c r="F218" s="86" t="str">
        <f>прил.4!B303</f>
        <v>Основное мероприятие: "Разработка и реализация мер, направленных на снижение негативного воздействия на окружающую среду"</v>
      </c>
      <c r="G218" s="64">
        <f>прил.4!H303</f>
        <v>587</v>
      </c>
    </row>
    <row r="219" spans="1:7" ht="50.25" customHeight="1">
      <c r="A219" s="71"/>
      <c r="B219" s="62" t="s">
        <v>118</v>
      </c>
      <c r="C219" s="68" t="s">
        <v>17</v>
      </c>
      <c r="D219" s="31" t="s">
        <v>352</v>
      </c>
      <c r="E219" s="62"/>
      <c r="F219" s="70" t="s">
        <v>76</v>
      </c>
      <c r="G219" s="64">
        <f>G220</f>
        <v>586.5</v>
      </c>
    </row>
    <row r="220" spans="1:7" ht="18.75" customHeight="1">
      <c r="A220" s="71"/>
      <c r="B220" s="62" t="s">
        <v>118</v>
      </c>
      <c r="C220" s="68" t="s">
        <v>17</v>
      </c>
      <c r="D220" s="62" t="s">
        <v>352</v>
      </c>
      <c r="E220" s="62" t="s">
        <v>42</v>
      </c>
      <c r="F220" s="58" t="s">
        <v>60</v>
      </c>
      <c r="G220" s="64">
        <f>прил.4!H305</f>
        <v>586.5</v>
      </c>
    </row>
    <row r="221" spans="1:7" ht="48" customHeight="1">
      <c r="A221" s="71"/>
      <c r="B221" s="62" t="s">
        <v>118</v>
      </c>
      <c r="C221" s="68" t="s">
        <v>17</v>
      </c>
      <c r="D221" s="62" t="s">
        <v>277</v>
      </c>
      <c r="E221" s="62"/>
      <c r="F221" s="70" t="s">
        <v>76</v>
      </c>
      <c r="G221" s="64">
        <f>G222</f>
        <v>0.5</v>
      </c>
    </row>
    <row r="222" spans="1:7" ht="18.75" customHeight="1">
      <c r="A222" s="71"/>
      <c r="B222" s="62" t="s">
        <v>118</v>
      </c>
      <c r="C222" s="68" t="s">
        <v>17</v>
      </c>
      <c r="D222" s="62" t="s">
        <v>277</v>
      </c>
      <c r="E222" s="62" t="s">
        <v>42</v>
      </c>
      <c r="F222" s="58" t="s">
        <v>60</v>
      </c>
      <c r="G222" s="64">
        <f>прил.4!H307</f>
        <v>0.5</v>
      </c>
    </row>
    <row r="223" spans="1:7" ht="15">
      <c r="A223" s="6" t="s">
        <v>345</v>
      </c>
      <c r="B223" s="71" t="s">
        <v>26</v>
      </c>
      <c r="C223" s="71"/>
      <c r="D223" s="71"/>
      <c r="E223" s="62"/>
      <c r="F223" s="72" t="s">
        <v>126</v>
      </c>
      <c r="G223" s="13">
        <f>G224+G247+G252</f>
        <v>4046.3663000000001</v>
      </c>
    </row>
    <row r="224" spans="1:7" ht="14.25" customHeight="1">
      <c r="A224" s="11"/>
      <c r="B224" s="31" t="s">
        <v>26</v>
      </c>
      <c r="C224" s="11" t="s">
        <v>11</v>
      </c>
      <c r="D224" s="11"/>
      <c r="E224" s="31"/>
      <c r="F224" s="26" t="s">
        <v>25</v>
      </c>
      <c r="G224" s="13">
        <f>G229+G246</f>
        <v>3983.8203000000003</v>
      </c>
    </row>
    <row r="225" spans="1:7" ht="18.75" customHeight="1">
      <c r="A225" s="11"/>
      <c r="B225" s="31" t="s">
        <v>26</v>
      </c>
      <c r="C225" s="31" t="s">
        <v>11</v>
      </c>
      <c r="D225" s="31" t="s">
        <v>255</v>
      </c>
      <c r="E225" s="31"/>
      <c r="F225" s="32" t="s">
        <v>55</v>
      </c>
      <c r="G225" s="13">
        <f>G229+G246</f>
        <v>3983.8203000000003</v>
      </c>
    </row>
    <row r="226" spans="1:7" ht="65.25" hidden="1" customHeight="1">
      <c r="A226" s="11"/>
      <c r="B226" s="31" t="s">
        <v>26</v>
      </c>
      <c r="C226" s="31" t="s">
        <v>11</v>
      </c>
      <c r="D226" s="31" t="s">
        <v>315</v>
      </c>
      <c r="E226" s="31"/>
      <c r="F226" s="32" t="s">
        <v>55</v>
      </c>
      <c r="G226" s="13"/>
    </row>
    <row r="227" spans="1:7" ht="16.5" customHeight="1">
      <c r="A227" s="11"/>
      <c r="B227" s="31" t="s">
        <v>26</v>
      </c>
      <c r="C227" s="31" t="s">
        <v>11</v>
      </c>
      <c r="D227" s="31" t="s">
        <v>255</v>
      </c>
      <c r="E227" s="31"/>
      <c r="F227" s="32" t="s">
        <v>55</v>
      </c>
      <c r="G227" s="13">
        <f>прил.4!H311</f>
        <v>3983.8203000000003</v>
      </c>
    </row>
    <row r="228" spans="1:7" ht="16.5" customHeight="1">
      <c r="A228" s="11"/>
      <c r="B228" s="31" t="s">
        <v>26</v>
      </c>
      <c r="C228" s="31" t="s">
        <v>11</v>
      </c>
      <c r="D228" s="31" t="s">
        <v>255</v>
      </c>
      <c r="E228" s="31"/>
      <c r="F228" s="32" t="s">
        <v>55</v>
      </c>
      <c r="G228" s="13">
        <f>прил.4!H312</f>
        <v>3983.8203000000003</v>
      </c>
    </row>
    <row r="229" spans="1:7" ht="46.5" customHeight="1">
      <c r="A229" s="11"/>
      <c r="B229" s="31" t="s">
        <v>26</v>
      </c>
      <c r="C229" s="31" t="s">
        <v>11</v>
      </c>
      <c r="D229" s="31" t="s">
        <v>268</v>
      </c>
      <c r="E229" s="31"/>
      <c r="F229" s="32" t="s">
        <v>128</v>
      </c>
      <c r="G229" s="13">
        <f>прил.4!H314</f>
        <v>3983.8203000000003</v>
      </c>
    </row>
    <row r="230" spans="1:7" ht="29.25" hidden="1" customHeight="1">
      <c r="A230" s="11"/>
      <c r="B230" s="31" t="s">
        <v>26</v>
      </c>
      <c r="C230" s="31" t="s">
        <v>11</v>
      </c>
      <c r="D230" s="31" t="s">
        <v>127</v>
      </c>
      <c r="E230" s="11" t="s">
        <v>43</v>
      </c>
      <c r="F230" s="50" t="s">
        <v>37</v>
      </c>
      <c r="G230" s="13"/>
    </row>
    <row r="231" spans="1:7" ht="15" hidden="1">
      <c r="A231" s="6" t="s">
        <v>129</v>
      </c>
      <c r="B231" s="6" t="s">
        <v>24</v>
      </c>
      <c r="C231" s="31" t="s">
        <v>11</v>
      </c>
      <c r="D231" s="31" t="s">
        <v>127</v>
      </c>
      <c r="E231" s="6"/>
      <c r="F231" s="21" t="s">
        <v>61</v>
      </c>
      <c r="G231" s="24">
        <f>G232+G236</f>
        <v>0</v>
      </c>
    </row>
    <row r="232" spans="1:7" ht="15" hidden="1">
      <c r="A232" s="6"/>
      <c r="B232" s="11" t="s">
        <v>24</v>
      </c>
      <c r="C232" s="6"/>
      <c r="D232" s="6"/>
      <c r="E232" s="11"/>
      <c r="F232" s="25" t="s">
        <v>23</v>
      </c>
      <c r="G232" s="13">
        <f>G233</f>
        <v>0</v>
      </c>
    </row>
    <row r="233" spans="1:7" ht="20.25" hidden="1" customHeight="1">
      <c r="A233" s="6"/>
      <c r="B233" s="11" t="s">
        <v>24</v>
      </c>
      <c r="C233" s="11" t="s">
        <v>11</v>
      </c>
      <c r="D233" s="11"/>
      <c r="E233" s="31"/>
      <c r="F233" s="26" t="s">
        <v>130</v>
      </c>
      <c r="G233" s="13">
        <f>G234</f>
        <v>0</v>
      </c>
    </row>
    <row r="234" spans="1:7" ht="19.5" hidden="1" customHeight="1">
      <c r="A234" s="6"/>
      <c r="B234" s="11" t="s">
        <v>24</v>
      </c>
      <c r="C234" s="11" t="s">
        <v>11</v>
      </c>
      <c r="D234" s="31" t="s">
        <v>54</v>
      </c>
      <c r="E234" s="31"/>
      <c r="F234" s="32" t="s">
        <v>55</v>
      </c>
      <c r="G234" s="13">
        <f>G235</f>
        <v>0</v>
      </c>
    </row>
    <row r="235" spans="1:7" ht="33" hidden="1" customHeight="1">
      <c r="A235" s="6"/>
      <c r="B235" s="11" t="s">
        <v>24</v>
      </c>
      <c r="C235" s="11" t="s">
        <v>11</v>
      </c>
      <c r="D235" s="31" t="s">
        <v>131</v>
      </c>
      <c r="E235" s="31" t="s">
        <v>133</v>
      </c>
      <c r="F235" s="32" t="s">
        <v>132</v>
      </c>
      <c r="G235" s="24"/>
    </row>
    <row r="236" spans="1:7" ht="15" hidden="1">
      <c r="A236" s="11"/>
      <c r="B236" s="11" t="s">
        <v>24</v>
      </c>
      <c r="C236" s="11" t="s">
        <v>11</v>
      </c>
      <c r="D236" s="31" t="s">
        <v>131</v>
      </c>
      <c r="E236" s="11"/>
      <c r="F236" s="32" t="s">
        <v>134</v>
      </c>
      <c r="G236" s="13">
        <f>G237</f>
        <v>0</v>
      </c>
    </row>
    <row r="237" spans="1:7" ht="26.25" hidden="1" customHeight="1">
      <c r="A237" s="11"/>
      <c r="B237" s="11" t="s">
        <v>24</v>
      </c>
      <c r="C237" s="11" t="s">
        <v>118</v>
      </c>
      <c r="D237" s="11"/>
      <c r="E237" s="31"/>
      <c r="F237" s="26" t="s">
        <v>135</v>
      </c>
      <c r="G237" s="13">
        <f>G238</f>
        <v>0</v>
      </c>
    </row>
    <row r="238" spans="1:7" ht="23.25" hidden="1" customHeight="1">
      <c r="A238" s="11"/>
      <c r="B238" s="11" t="s">
        <v>24</v>
      </c>
      <c r="C238" s="11" t="s">
        <v>118</v>
      </c>
      <c r="D238" s="31" t="s">
        <v>54</v>
      </c>
      <c r="E238" s="31"/>
      <c r="F238" s="32" t="s">
        <v>55</v>
      </c>
      <c r="G238" s="13">
        <f>G239</f>
        <v>0</v>
      </c>
    </row>
    <row r="239" spans="1:7" ht="30.75" hidden="1" customHeight="1">
      <c r="A239" s="11"/>
      <c r="B239" s="11" t="s">
        <v>24</v>
      </c>
      <c r="C239" s="11" t="s">
        <v>118</v>
      </c>
      <c r="D239" s="31" t="s">
        <v>136</v>
      </c>
      <c r="E239" s="31" t="s">
        <v>42</v>
      </c>
      <c r="F239" s="32" t="s">
        <v>137</v>
      </c>
      <c r="G239" s="13"/>
    </row>
    <row r="240" spans="1:7" ht="19.5" hidden="1" customHeight="1">
      <c r="A240" s="6" t="s">
        <v>138</v>
      </c>
      <c r="B240" s="6" t="s">
        <v>63</v>
      </c>
      <c r="C240" s="11" t="s">
        <v>118</v>
      </c>
      <c r="D240" s="31" t="s">
        <v>136</v>
      </c>
      <c r="E240" s="6"/>
      <c r="F240" s="32" t="s">
        <v>60</v>
      </c>
      <c r="G240" s="24">
        <f>G241</f>
        <v>0</v>
      </c>
    </row>
    <row r="241" spans="1:7" ht="24.75" hidden="1" customHeight="1">
      <c r="A241" s="11"/>
      <c r="B241" s="11" t="s">
        <v>63</v>
      </c>
      <c r="C241" s="6"/>
      <c r="D241" s="6"/>
      <c r="E241" s="11"/>
      <c r="F241" s="33" t="s">
        <v>139</v>
      </c>
      <c r="G241" s="35">
        <f>G242</f>
        <v>0</v>
      </c>
    </row>
    <row r="242" spans="1:7" ht="17.25" hidden="1" customHeight="1">
      <c r="A242" s="27"/>
      <c r="B242" s="11" t="s">
        <v>63</v>
      </c>
      <c r="C242" s="11" t="s">
        <v>17</v>
      </c>
      <c r="D242" s="11"/>
      <c r="E242" s="31"/>
      <c r="F242" s="34" t="s">
        <v>140</v>
      </c>
      <c r="G242" s="35">
        <f>G243</f>
        <v>0</v>
      </c>
    </row>
    <row r="243" spans="1:7" ht="15" hidden="1" customHeight="1">
      <c r="A243" s="27"/>
      <c r="B243" s="11" t="s">
        <v>63</v>
      </c>
      <c r="C243" s="11" t="s">
        <v>17</v>
      </c>
      <c r="D243" s="31" t="s">
        <v>54</v>
      </c>
      <c r="E243" s="31"/>
      <c r="F243" s="32" t="s">
        <v>55</v>
      </c>
      <c r="G243" s="35">
        <f>G244</f>
        <v>0</v>
      </c>
    </row>
    <row r="244" spans="1:7" ht="28.5" hidden="1" customHeight="1">
      <c r="A244" s="27"/>
      <c r="B244" s="11" t="s">
        <v>63</v>
      </c>
      <c r="C244" s="11" t="s">
        <v>17</v>
      </c>
      <c r="D244" s="31" t="s">
        <v>141</v>
      </c>
      <c r="E244" s="31" t="s">
        <v>42</v>
      </c>
      <c r="F244" s="32" t="s">
        <v>142</v>
      </c>
      <c r="G244" s="35"/>
    </row>
    <row r="245" spans="1:7" ht="29.25" customHeight="1">
      <c r="A245" s="61"/>
      <c r="B245" s="68" t="s">
        <v>236</v>
      </c>
      <c r="C245" s="62" t="s">
        <v>11</v>
      </c>
      <c r="D245" s="63" t="s">
        <v>346</v>
      </c>
      <c r="E245" s="68" t="s">
        <v>214</v>
      </c>
      <c r="F245" s="101" t="s">
        <v>37</v>
      </c>
      <c r="G245" s="64">
        <f>прил.4!H314</f>
        <v>3983.8203000000003</v>
      </c>
    </row>
    <row r="246" spans="1:7" ht="30" hidden="1" customHeight="1">
      <c r="A246" s="71"/>
      <c r="B246" s="62" t="s">
        <v>26</v>
      </c>
      <c r="C246" s="68" t="s">
        <v>11</v>
      </c>
      <c r="D246" s="105" t="s">
        <v>127</v>
      </c>
      <c r="E246" s="62" t="s">
        <v>214</v>
      </c>
      <c r="F246" s="58" t="s">
        <v>60</v>
      </c>
      <c r="G246" s="64">
        <v>0</v>
      </c>
    </row>
    <row r="247" spans="1:7" ht="39.75" customHeight="1">
      <c r="A247" s="71"/>
      <c r="B247" s="62" t="s">
        <v>26</v>
      </c>
      <c r="C247" s="68" t="s">
        <v>35</v>
      </c>
      <c r="D247" s="105"/>
      <c r="E247" s="62"/>
      <c r="F247" s="103" t="s">
        <v>285</v>
      </c>
      <c r="G247" s="64">
        <f>G248</f>
        <v>62.545999999999999</v>
      </c>
    </row>
    <row r="248" spans="1:7" ht="35.25" customHeight="1">
      <c r="A248" s="71"/>
      <c r="B248" s="62" t="s">
        <v>26</v>
      </c>
      <c r="C248" s="68" t="s">
        <v>35</v>
      </c>
      <c r="D248" s="105" t="s">
        <v>286</v>
      </c>
      <c r="E248" s="62"/>
      <c r="F248" s="88" t="s">
        <v>239</v>
      </c>
      <c r="G248" s="64">
        <f>прил.4!H316</f>
        <v>62.545999999999999</v>
      </c>
    </row>
    <row r="249" spans="1:7" ht="45.75" customHeight="1">
      <c r="A249" s="71"/>
      <c r="B249" s="62" t="s">
        <v>26</v>
      </c>
      <c r="C249" s="68" t="s">
        <v>35</v>
      </c>
      <c r="D249" s="105" t="s">
        <v>286</v>
      </c>
      <c r="E249" s="62"/>
      <c r="F249" s="133" t="str">
        <f>прил.4!B319</f>
        <v>Основное мероприятие:"Мероприятия,направленные на развитие коренных малочисленных народов Севера, Сибири и Дальнего Востока, проживающих в сельском поселении "с. Карага"</v>
      </c>
      <c r="G249" s="64">
        <f>прил.4!H319</f>
        <v>62.545999999999999</v>
      </c>
    </row>
    <row r="250" spans="1:7" ht="48" customHeight="1">
      <c r="A250" s="71"/>
      <c r="B250" s="62" t="s">
        <v>26</v>
      </c>
      <c r="C250" s="68" t="s">
        <v>35</v>
      </c>
      <c r="D250" s="105" t="s">
        <v>278</v>
      </c>
      <c r="E250" s="62"/>
      <c r="F250" s="70" t="s">
        <v>76</v>
      </c>
      <c r="G250" s="64">
        <f>прил.4!H320</f>
        <v>20</v>
      </c>
    </row>
    <row r="251" spans="1:7" ht="38.25" customHeight="1">
      <c r="A251" s="71"/>
      <c r="B251" s="62" t="s">
        <v>26</v>
      </c>
      <c r="C251" s="68" t="s">
        <v>35</v>
      </c>
      <c r="D251" s="105" t="s">
        <v>278</v>
      </c>
      <c r="E251" s="62" t="s">
        <v>214</v>
      </c>
      <c r="F251" s="101" t="s">
        <v>240</v>
      </c>
      <c r="G251" s="64">
        <f>прил.4!H321</f>
        <v>20</v>
      </c>
    </row>
    <row r="252" spans="1:7" ht="22.5" hidden="1" customHeight="1">
      <c r="A252" s="71"/>
      <c r="B252" s="62" t="s">
        <v>26</v>
      </c>
      <c r="C252" s="68" t="s">
        <v>35</v>
      </c>
      <c r="D252" s="105"/>
      <c r="E252" s="62"/>
      <c r="F252" s="136" t="s">
        <v>287</v>
      </c>
      <c r="G252" s="64">
        <f>прил.4!H322</f>
        <v>0</v>
      </c>
    </row>
    <row r="253" spans="1:7" ht="21.75" hidden="1" customHeight="1">
      <c r="A253" s="71"/>
      <c r="B253" s="62" t="s">
        <v>26</v>
      </c>
      <c r="C253" s="68" t="s">
        <v>35</v>
      </c>
      <c r="D253" s="105" t="s">
        <v>288</v>
      </c>
      <c r="E253" s="62"/>
      <c r="F253" s="101" t="s">
        <v>325</v>
      </c>
      <c r="G253" s="64">
        <f>прил.4!H323</f>
        <v>0</v>
      </c>
    </row>
    <row r="254" spans="1:7" ht="33" hidden="1" customHeight="1">
      <c r="A254" s="71"/>
      <c r="B254" s="62" t="s">
        <v>26</v>
      </c>
      <c r="C254" s="68" t="s">
        <v>35</v>
      </c>
      <c r="D254" s="105" t="s">
        <v>288</v>
      </c>
      <c r="E254" s="62"/>
      <c r="F254" s="101" t="str">
        <f>прил.4!B324</f>
        <v>Основное мероприятие:"Мероприятия, направленные на укрепление материально-технической базы МБУК "Карагинский СДК"</v>
      </c>
      <c r="G254" s="64">
        <f>прил.4!H324</f>
        <v>0</v>
      </c>
    </row>
    <row r="255" spans="1:7" ht="45" customHeight="1">
      <c r="A255" s="71"/>
      <c r="B255" s="62" t="s">
        <v>26</v>
      </c>
      <c r="C255" s="68" t="s">
        <v>35</v>
      </c>
      <c r="D255" s="105" t="s">
        <v>331</v>
      </c>
      <c r="E255" s="62"/>
      <c r="F255" s="70" t="s">
        <v>76</v>
      </c>
      <c r="G255" s="64">
        <f>прил.4!H329</f>
        <v>42.545999999999999</v>
      </c>
    </row>
    <row r="256" spans="1:7" ht="38.25" customHeight="1">
      <c r="A256" s="71"/>
      <c r="B256" s="62" t="s">
        <v>26</v>
      </c>
      <c r="C256" s="68" t="s">
        <v>35</v>
      </c>
      <c r="D256" s="105" t="s">
        <v>331</v>
      </c>
      <c r="E256" s="62" t="s">
        <v>214</v>
      </c>
      <c r="F256" s="101" t="s">
        <v>240</v>
      </c>
      <c r="G256" s="64">
        <f>прил.4!H330</f>
        <v>42.545999999999999</v>
      </c>
    </row>
    <row r="257" spans="1:7" ht="14.25">
      <c r="A257" s="104"/>
      <c r="B257" s="104"/>
      <c r="C257" s="61"/>
      <c r="D257" s="61"/>
      <c r="E257" s="104"/>
      <c r="F257" s="66" t="s">
        <v>143</v>
      </c>
      <c r="G257" s="67">
        <f>G14+G223+G116+G85+G72+G63</f>
        <v>29947.972139999998</v>
      </c>
    </row>
  </sheetData>
  <mergeCells count="8">
    <mergeCell ref="A1:G1"/>
    <mergeCell ref="F3:G3"/>
    <mergeCell ref="A10:G10"/>
    <mergeCell ref="A4:G4"/>
    <mergeCell ref="A2:G2"/>
    <mergeCell ref="F6:G6"/>
    <mergeCell ref="F7:G7"/>
    <mergeCell ref="F8:G8"/>
  </mergeCells>
  <phoneticPr fontId="27" type="noConversion"/>
  <pageMargins left="0.31496062992125984" right="0.31496062992125984" top="0" bottom="0" header="0.31496062992125984" footer="0.31496062992125984"/>
  <pageSetup paperSize="9" scale="80" fitToHeight="0" orientation="portrait" r:id="rId1"/>
  <rowBreaks count="1" manualBreakCount="1">
    <brk id="56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G25" sqref="G25"/>
    </sheetView>
  </sheetViews>
  <sheetFormatPr defaultRowHeight="12.75"/>
  <cols>
    <col min="1" max="1" width="5.28515625" customWidth="1"/>
    <col min="2" max="2" width="36.5703125" customWidth="1"/>
    <col min="3" max="3" width="7.85546875" customWidth="1"/>
    <col min="5" max="5" width="13.5703125" customWidth="1"/>
    <col min="7" max="7" width="12.5703125" customWidth="1"/>
    <col min="8" max="8" width="9.140625" customWidth="1"/>
    <col min="257" max="257" width="5.28515625" customWidth="1"/>
    <col min="258" max="258" width="36.5703125" customWidth="1"/>
    <col min="259" max="259" width="7.85546875" customWidth="1"/>
    <col min="261" max="261" width="13.5703125" customWidth="1"/>
    <col min="263" max="263" width="12.5703125" customWidth="1"/>
    <col min="264" max="264" width="9.140625" customWidth="1"/>
    <col min="513" max="513" width="5.28515625" customWidth="1"/>
    <col min="514" max="514" width="36.5703125" customWidth="1"/>
    <col min="515" max="515" width="7.85546875" customWidth="1"/>
    <col min="517" max="517" width="13.5703125" customWidth="1"/>
    <col min="519" max="519" width="12.5703125" customWidth="1"/>
    <col min="520" max="520" width="9.140625" customWidth="1"/>
    <col min="769" max="769" width="5.28515625" customWidth="1"/>
    <col min="770" max="770" width="36.5703125" customWidth="1"/>
    <col min="771" max="771" width="7.85546875" customWidth="1"/>
    <col min="773" max="773" width="13.5703125" customWidth="1"/>
    <col min="775" max="775" width="12.5703125" customWidth="1"/>
    <col min="776" max="776" width="9.140625" customWidth="1"/>
    <col min="1025" max="1025" width="5.28515625" customWidth="1"/>
    <col min="1026" max="1026" width="36.5703125" customWidth="1"/>
    <col min="1027" max="1027" width="7.85546875" customWidth="1"/>
    <col min="1029" max="1029" width="13.5703125" customWidth="1"/>
    <col min="1031" max="1031" width="12.5703125" customWidth="1"/>
    <col min="1032" max="1032" width="9.140625" customWidth="1"/>
    <col min="1281" max="1281" width="5.28515625" customWidth="1"/>
    <col min="1282" max="1282" width="36.5703125" customWidth="1"/>
    <col min="1283" max="1283" width="7.85546875" customWidth="1"/>
    <col min="1285" max="1285" width="13.5703125" customWidth="1"/>
    <col min="1287" max="1287" width="12.5703125" customWidth="1"/>
    <col min="1288" max="1288" width="9.140625" customWidth="1"/>
    <col min="1537" max="1537" width="5.28515625" customWidth="1"/>
    <col min="1538" max="1538" width="36.5703125" customWidth="1"/>
    <col min="1539" max="1539" width="7.85546875" customWidth="1"/>
    <col min="1541" max="1541" width="13.5703125" customWidth="1"/>
    <col min="1543" max="1543" width="12.5703125" customWidth="1"/>
    <col min="1544" max="1544" width="9.140625" customWidth="1"/>
    <col min="1793" max="1793" width="5.28515625" customWidth="1"/>
    <col min="1794" max="1794" width="36.5703125" customWidth="1"/>
    <col min="1795" max="1795" width="7.85546875" customWidth="1"/>
    <col min="1797" max="1797" width="13.5703125" customWidth="1"/>
    <col min="1799" max="1799" width="12.5703125" customWidth="1"/>
    <col min="1800" max="1800" width="9.140625" customWidth="1"/>
    <col min="2049" max="2049" width="5.28515625" customWidth="1"/>
    <col min="2050" max="2050" width="36.5703125" customWidth="1"/>
    <col min="2051" max="2051" width="7.85546875" customWidth="1"/>
    <col min="2053" max="2053" width="13.5703125" customWidth="1"/>
    <col min="2055" max="2055" width="12.5703125" customWidth="1"/>
    <col min="2056" max="2056" width="9.140625" customWidth="1"/>
    <col min="2305" max="2305" width="5.28515625" customWidth="1"/>
    <col min="2306" max="2306" width="36.5703125" customWidth="1"/>
    <col min="2307" max="2307" width="7.85546875" customWidth="1"/>
    <col min="2309" max="2309" width="13.5703125" customWidth="1"/>
    <col min="2311" max="2311" width="12.5703125" customWidth="1"/>
    <col min="2312" max="2312" width="9.140625" customWidth="1"/>
    <col min="2561" max="2561" width="5.28515625" customWidth="1"/>
    <col min="2562" max="2562" width="36.5703125" customWidth="1"/>
    <col min="2563" max="2563" width="7.85546875" customWidth="1"/>
    <col min="2565" max="2565" width="13.5703125" customWidth="1"/>
    <col min="2567" max="2567" width="12.5703125" customWidth="1"/>
    <col min="2568" max="2568" width="9.140625" customWidth="1"/>
    <col min="2817" max="2817" width="5.28515625" customWidth="1"/>
    <col min="2818" max="2818" width="36.5703125" customWidth="1"/>
    <col min="2819" max="2819" width="7.85546875" customWidth="1"/>
    <col min="2821" max="2821" width="13.5703125" customWidth="1"/>
    <col min="2823" max="2823" width="12.5703125" customWidth="1"/>
    <col min="2824" max="2824" width="9.140625" customWidth="1"/>
    <col min="3073" max="3073" width="5.28515625" customWidth="1"/>
    <col min="3074" max="3074" width="36.5703125" customWidth="1"/>
    <col min="3075" max="3075" width="7.85546875" customWidth="1"/>
    <col min="3077" max="3077" width="13.5703125" customWidth="1"/>
    <col min="3079" max="3079" width="12.5703125" customWidth="1"/>
    <col min="3080" max="3080" width="9.140625" customWidth="1"/>
    <col min="3329" max="3329" width="5.28515625" customWidth="1"/>
    <col min="3330" max="3330" width="36.5703125" customWidth="1"/>
    <col min="3331" max="3331" width="7.85546875" customWidth="1"/>
    <col min="3333" max="3333" width="13.5703125" customWidth="1"/>
    <col min="3335" max="3335" width="12.5703125" customWidth="1"/>
    <col min="3336" max="3336" width="9.140625" customWidth="1"/>
    <col min="3585" max="3585" width="5.28515625" customWidth="1"/>
    <col min="3586" max="3586" width="36.5703125" customWidth="1"/>
    <col min="3587" max="3587" width="7.85546875" customWidth="1"/>
    <col min="3589" max="3589" width="13.5703125" customWidth="1"/>
    <col min="3591" max="3591" width="12.5703125" customWidth="1"/>
    <col min="3592" max="3592" width="9.140625" customWidth="1"/>
    <col min="3841" max="3841" width="5.28515625" customWidth="1"/>
    <col min="3842" max="3842" width="36.5703125" customWidth="1"/>
    <col min="3843" max="3843" width="7.85546875" customWidth="1"/>
    <col min="3845" max="3845" width="13.5703125" customWidth="1"/>
    <col min="3847" max="3847" width="12.5703125" customWidth="1"/>
    <col min="3848" max="3848" width="9.140625" customWidth="1"/>
    <col min="4097" max="4097" width="5.28515625" customWidth="1"/>
    <col min="4098" max="4098" width="36.5703125" customWidth="1"/>
    <col min="4099" max="4099" width="7.85546875" customWidth="1"/>
    <col min="4101" max="4101" width="13.5703125" customWidth="1"/>
    <col min="4103" max="4103" width="12.5703125" customWidth="1"/>
    <col min="4104" max="4104" width="9.140625" customWidth="1"/>
    <col min="4353" max="4353" width="5.28515625" customWidth="1"/>
    <col min="4354" max="4354" width="36.5703125" customWidth="1"/>
    <col min="4355" max="4355" width="7.85546875" customWidth="1"/>
    <col min="4357" max="4357" width="13.5703125" customWidth="1"/>
    <col min="4359" max="4359" width="12.5703125" customWidth="1"/>
    <col min="4360" max="4360" width="9.140625" customWidth="1"/>
    <col min="4609" max="4609" width="5.28515625" customWidth="1"/>
    <col min="4610" max="4610" width="36.5703125" customWidth="1"/>
    <col min="4611" max="4611" width="7.85546875" customWidth="1"/>
    <col min="4613" max="4613" width="13.5703125" customWidth="1"/>
    <col min="4615" max="4615" width="12.5703125" customWidth="1"/>
    <col min="4616" max="4616" width="9.140625" customWidth="1"/>
    <col min="4865" max="4865" width="5.28515625" customWidth="1"/>
    <col min="4866" max="4866" width="36.5703125" customWidth="1"/>
    <col min="4867" max="4867" width="7.85546875" customWidth="1"/>
    <col min="4869" max="4869" width="13.5703125" customWidth="1"/>
    <col min="4871" max="4871" width="12.5703125" customWidth="1"/>
    <col min="4872" max="4872" width="9.140625" customWidth="1"/>
    <col min="5121" max="5121" width="5.28515625" customWidth="1"/>
    <col min="5122" max="5122" width="36.5703125" customWidth="1"/>
    <col min="5123" max="5123" width="7.85546875" customWidth="1"/>
    <col min="5125" max="5125" width="13.5703125" customWidth="1"/>
    <col min="5127" max="5127" width="12.5703125" customWidth="1"/>
    <col min="5128" max="5128" width="9.140625" customWidth="1"/>
    <col min="5377" max="5377" width="5.28515625" customWidth="1"/>
    <col min="5378" max="5378" width="36.5703125" customWidth="1"/>
    <col min="5379" max="5379" width="7.85546875" customWidth="1"/>
    <col min="5381" max="5381" width="13.5703125" customWidth="1"/>
    <col min="5383" max="5383" width="12.5703125" customWidth="1"/>
    <col min="5384" max="5384" width="9.140625" customWidth="1"/>
    <col min="5633" max="5633" width="5.28515625" customWidth="1"/>
    <col min="5634" max="5634" width="36.5703125" customWidth="1"/>
    <col min="5635" max="5635" width="7.85546875" customWidth="1"/>
    <col min="5637" max="5637" width="13.5703125" customWidth="1"/>
    <col min="5639" max="5639" width="12.5703125" customWidth="1"/>
    <col min="5640" max="5640" width="9.140625" customWidth="1"/>
    <col min="5889" max="5889" width="5.28515625" customWidth="1"/>
    <col min="5890" max="5890" width="36.5703125" customWidth="1"/>
    <col min="5891" max="5891" width="7.85546875" customWidth="1"/>
    <col min="5893" max="5893" width="13.5703125" customWidth="1"/>
    <col min="5895" max="5895" width="12.5703125" customWidth="1"/>
    <col min="5896" max="5896" width="9.140625" customWidth="1"/>
    <col min="6145" max="6145" width="5.28515625" customWidth="1"/>
    <col min="6146" max="6146" width="36.5703125" customWidth="1"/>
    <col min="6147" max="6147" width="7.85546875" customWidth="1"/>
    <col min="6149" max="6149" width="13.5703125" customWidth="1"/>
    <col min="6151" max="6151" width="12.5703125" customWidth="1"/>
    <col min="6152" max="6152" width="9.140625" customWidth="1"/>
    <col min="6401" max="6401" width="5.28515625" customWidth="1"/>
    <col min="6402" max="6402" width="36.5703125" customWidth="1"/>
    <col min="6403" max="6403" width="7.85546875" customWidth="1"/>
    <col min="6405" max="6405" width="13.5703125" customWidth="1"/>
    <col min="6407" max="6407" width="12.5703125" customWidth="1"/>
    <col min="6408" max="6408" width="9.140625" customWidth="1"/>
    <col min="6657" max="6657" width="5.28515625" customWidth="1"/>
    <col min="6658" max="6658" width="36.5703125" customWidth="1"/>
    <col min="6659" max="6659" width="7.85546875" customWidth="1"/>
    <col min="6661" max="6661" width="13.5703125" customWidth="1"/>
    <col min="6663" max="6663" width="12.5703125" customWidth="1"/>
    <col min="6664" max="6664" width="9.140625" customWidth="1"/>
    <col min="6913" max="6913" width="5.28515625" customWidth="1"/>
    <col min="6914" max="6914" width="36.5703125" customWidth="1"/>
    <col min="6915" max="6915" width="7.85546875" customWidth="1"/>
    <col min="6917" max="6917" width="13.5703125" customWidth="1"/>
    <col min="6919" max="6919" width="12.5703125" customWidth="1"/>
    <col min="6920" max="6920" width="9.140625" customWidth="1"/>
    <col min="7169" max="7169" width="5.28515625" customWidth="1"/>
    <col min="7170" max="7170" width="36.5703125" customWidth="1"/>
    <col min="7171" max="7171" width="7.85546875" customWidth="1"/>
    <col min="7173" max="7173" width="13.5703125" customWidth="1"/>
    <col min="7175" max="7175" width="12.5703125" customWidth="1"/>
    <col min="7176" max="7176" width="9.140625" customWidth="1"/>
    <col min="7425" max="7425" width="5.28515625" customWidth="1"/>
    <col min="7426" max="7426" width="36.5703125" customWidth="1"/>
    <col min="7427" max="7427" width="7.85546875" customWidth="1"/>
    <col min="7429" max="7429" width="13.5703125" customWidth="1"/>
    <col min="7431" max="7431" width="12.5703125" customWidth="1"/>
    <col min="7432" max="7432" width="9.140625" customWidth="1"/>
    <col min="7681" max="7681" width="5.28515625" customWidth="1"/>
    <col min="7682" max="7682" width="36.5703125" customWidth="1"/>
    <col min="7683" max="7683" width="7.85546875" customWidth="1"/>
    <col min="7685" max="7685" width="13.5703125" customWidth="1"/>
    <col min="7687" max="7687" width="12.5703125" customWidth="1"/>
    <col min="7688" max="7688" width="9.140625" customWidth="1"/>
    <col min="7937" max="7937" width="5.28515625" customWidth="1"/>
    <col min="7938" max="7938" width="36.5703125" customWidth="1"/>
    <col min="7939" max="7939" width="7.85546875" customWidth="1"/>
    <col min="7941" max="7941" width="13.5703125" customWidth="1"/>
    <col min="7943" max="7943" width="12.5703125" customWidth="1"/>
    <col min="7944" max="7944" width="9.140625" customWidth="1"/>
    <col min="8193" max="8193" width="5.28515625" customWidth="1"/>
    <col min="8194" max="8194" width="36.5703125" customWidth="1"/>
    <col min="8195" max="8195" width="7.85546875" customWidth="1"/>
    <col min="8197" max="8197" width="13.5703125" customWidth="1"/>
    <col min="8199" max="8199" width="12.5703125" customWidth="1"/>
    <col min="8200" max="8200" width="9.140625" customWidth="1"/>
    <col min="8449" max="8449" width="5.28515625" customWidth="1"/>
    <col min="8450" max="8450" width="36.5703125" customWidth="1"/>
    <col min="8451" max="8451" width="7.85546875" customWidth="1"/>
    <col min="8453" max="8453" width="13.5703125" customWidth="1"/>
    <col min="8455" max="8455" width="12.5703125" customWidth="1"/>
    <col min="8456" max="8456" width="9.140625" customWidth="1"/>
    <col min="8705" max="8705" width="5.28515625" customWidth="1"/>
    <col min="8706" max="8706" width="36.5703125" customWidth="1"/>
    <col min="8707" max="8707" width="7.85546875" customWidth="1"/>
    <col min="8709" max="8709" width="13.5703125" customWidth="1"/>
    <col min="8711" max="8711" width="12.5703125" customWidth="1"/>
    <col min="8712" max="8712" width="9.140625" customWidth="1"/>
    <col min="8961" max="8961" width="5.28515625" customWidth="1"/>
    <col min="8962" max="8962" width="36.5703125" customWidth="1"/>
    <col min="8963" max="8963" width="7.85546875" customWidth="1"/>
    <col min="8965" max="8965" width="13.5703125" customWidth="1"/>
    <col min="8967" max="8967" width="12.5703125" customWidth="1"/>
    <col min="8968" max="8968" width="9.140625" customWidth="1"/>
    <col min="9217" max="9217" width="5.28515625" customWidth="1"/>
    <col min="9218" max="9218" width="36.5703125" customWidth="1"/>
    <col min="9219" max="9219" width="7.85546875" customWidth="1"/>
    <col min="9221" max="9221" width="13.5703125" customWidth="1"/>
    <col min="9223" max="9223" width="12.5703125" customWidth="1"/>
    <col min="9224" max="9224" width="9.140625" customWidth="1"/>
    <col min="9473" max="9473" width="5.28515625" customWidth="1"/>
    <col min="9474" max="9474" width="36.5703125" customWidth="1"/>
    <col min="9475" max="9475" width="7.85546875" customWidth="1"/>
    <col min="9477" max="9477" width="13.5703125" customWidth="1"/>
    <col min="9479" max="9479" width="12.5703125" customWidth="1"/>
    <col min="9480" max="9480" width="9.140625" customWidth="1"/>
    <col min="9729" max="9729" width="5.28515625" customWidth="1"/>
    <col min="9730" max="9730" width="36.5703125" customWidth="1"/>
    <col min="9731" max="9731" width="7.85546875" customWidth="1"/>
    <col min="9733" max="9733" width="13.5703125" customWidth="1"/>
    <col min="9735" max="9735" width="12.5703125" customWidth="1"/>
    <col min="9736" max="9736" width="9.140625" customWidth="1"/>
    <col min="9985" max="9985" width="5.28515625" customWidth="1"/>
    <col min="9986" max="9986" width="36.5703125" customWidth="1"/>
    <col min="9987" max="9987" width="7.85546875" customWidth="1"/>
    <col min="9989" max="9989" width="13.5703125" customWidth="1"/>
    <col min="9991" max="9991" width="12.5703125" customWidth="1"/>
    <col min="9992" max="9992" width="9.140625" customWidth="1"/>
    <col min="10241" max="10241" width="5.28515625" customWidth="1"/>
    <col min="10242" max="10242" width="36.5703125" customWidth="1"/>
    <col min="10243" max="10243" width="7.85546875" customWidth="1"/>
    <col min="10245" max="10245" width="13.5703125" customWidth="1"/>
    <col min="10247" max="10247" width="12.5703125" customWidth="1"/>
    <col min="10248" max="10248" width="9.140625" customWidth="1"/>
    <col min="10497" max="10497" width="5.28515625" customWidth="1"/>
    <col min="10498" max="10498" width="36.5703125" customWidth="1"/>
    <col min="10499" max="10499" width="7.85546875" customWidth="1"/>
    <col min="10501" max="10501" width="13.5703125" customWidth="1"/>
    <col min="10503" max="10503" width="12.5703125" customWidth="1"/>
    <col min="10504" max="10504" width="9.140625" customWidth="1"/>
    <col min="10753" max="10753" width="5.28515625" customWidth="1"/>
    <col min="10754" max="10754" width="36.5703125" customWidth="1"/>
    <col min="10755" max="10755" width="7.85546875" customWidth="1"/>
    <col min="10757" max="10757" width="13.5703125" customWidth="1"/>
    <col min="10759" max="10759" width="12.5703125" customWidth="1"/>
    <col min="10760" max="10760" width="9.140625" customWidth="1"/>
    <col min="11009" max="11009" width="5.28515625" customWidth="1"/>
    <col min="11010" max="11010" width="36.5703125" customWidth="1"/>
    <col min="11011" max="11011" width="7.85546875" customWidth="1"/>
    <col min="11013" max="11013" width="13.5703125" customWidth="1"/>
    <col min="11015" max="11015" width="12.5703125" customWidth="1"/>
    <col min="11016" max="11016" width="9.140625" customWidth="1"/>
    <col min="11265" max="11265" width="5.28515625" customWidth="1"/>
    <col min="11266" max="11266" width="36.5703125" customWidth="1"/>
    <col min="11267" max="11267" width="7.85546875" customWidth="1"/>
    <col min="11269" max="11269" width="13.5703125" customWidth="1"/>
    <col min="11271" max="11271" width="12.5703125" customWidth="1"/>
    <col min="11272" max="11272" width="9.140625" customWidth="1"/>
    <col min="11521" max="11521" width="5.28515625" customWidth="1"/>
    <col min="11522" max="11522" width="36.5703125" customWidth="1"/>
    <col min="11523" max="11523" width="7.85546875" customWidth="1"/>
    <col min="11525" max="11525" width="13.5703125" customWidth="1"/>
    <col min="11527" max="11527" width="12.5703125" customWidth="1"/>
    <col min="11528" max="11528" width="9.140625" customWidth="1"/>
    <col min="11777" max="11777" width="5.28515625" customWidth="1"/>
    <col min="11778" max="11778" width="36.5703125" customWidth="1"/>
    <col min="11779" max="11779" width="7.85546875" customWidth="1"/>
    <col min="11781" max="11781" width="13.5703125" customWidth="1"/>
    <col min="11783" max="11783" width="12.5703125" customWidth="1"/>
    <col min="11784" max="11784" width="9.140625" customWidth="1"/>
    <col min="12033" max="12033" width="5.28515625" customWidth="1"/>
    <col min="12034" max="12034" width="36.5703125" customWidth="1"/>
    <col min="12035" max="12035" width="7.85546875" customWidth="1"/>
    <col min="12037" max="12037" width="13.5703125" customWidth="1"/>
    <col min="12039" max="12039" width="12.5703125" customWidth="1"/>
    <col min="12040" max="12040" width="9.140625" customWidth="1"/>
    <col min="12289" max="12289" width="5.28515625" customWidth="1"/>
    <col min="12290" max="12290" width="36.5703125" customWidth="1"/>
    <col min="12291" max="12291" width="7.85546875" customWidth="1"/>
    <col min="12293" max="12293" width="13.5703125" customWidth="1"/>
    <col min="12295" max="12295" width="12.5703125" customWidth="1"/>
    <col min="12296" max="12296" width="9.140625" customWidth="1"/>
    <col min="12545" max="12545" width="5.28515625" customWidth="1"/>
    <col min="12546" max="12546" width="36.5703125" customWidth="1"/>
    <col min="12547" max="12547" width="7.85546875" customWidth="1"/>
    <col min="12549" max="12549" width="13.5703125" customWidth="1"/>
    <col min="12551" max="12551" width="12.5703125" customWidth="1"/>
    <col min="12552" max="12552" width="9.140625" customWidth="1"/>
    <col min="12801" max="12801" width="5.28515625" customWidth="1"/>
    <col min="12802" max="12802" width="36.5703125" customWidth="1"/>
    <col min="12803" max="12803" width="7.85546875" customWidth="1"/>
    <col min="12805" max="12805" width="13.5703125" customWidth="1"/>
    <col min="12807" max="12807" width="12.5703125" customWidth="1"/>
    <col min="12808" max="12808" width="9.140625" customWidth="1"/>
    <col min="13057" max="13057" width="5.28515625" customWidth="1"/>
    <col min="13058" max="13058" width="36.5703125" customWidth="1"/>
    <col min="13059" max="13059" width="7.85546875" customWidth="1"/>
    <col min="13061" max="13061" width="13.5703125" customWidth="1"/>
    <col min="13063" max="13063" width="12.5703125" customWidth="1"/>
    <col min="13064" max="13064" width="9.140625" customWidth="1"/>
    <col min="13313" max="13313" width="5.28515625" customWidth="1"/>
    <col min="13314" max="13314" width="36.5703125" customWidth="1"/>
    <col min="13315" max="13315" width="7.85546875" customWidth="1"/>
    <col min="13317" max="13317" width="13.5703125" customWidth="1"/>
    <col min="13319" max="13319" width="12.5703125" customWidth="1"/>
    <col min="13320" max="13320" width="9.140625" customWidth="1"/>
    <col min="13569" max="13569" width="5.28515625" customWidth="1"/>
    <col min="13570" max="13570" width="36.5703125" customWidth="1"/>
    <col min="13571" max="13571" width="7.85546875" customWidth="1"/>
    <col min="13573" max="13573" width="13.5703125" customWidth="1"/>
    <col min="13575" max="13575" width="12.5703125" customWidth="1"/>
    <col min="13576" max="13576" width="9.140625" customWidth="1"/>
    <col min="13825" max="13825" width="5.28515625" customWidth="1"/>
    <col min="13826" max="13826" width="36.5703125" customWidth="1"/>
    <col min="13827" max="13827" width="7.85546875" customWidth="1"/>
    <col min="13829" max="13829" width="13.5703125" customWidth="1"/>
    <col min="13831" max="13831" width="12.5703125" customWidth="1"/>
    <col min="13832" max="13832" width="9.140625" customWidth="1"/>
    <col min="14081" max="14081" width="5.28515625" customWidth="1"/>
    <col min="14082" max="14082" width="36.5703125" customWidth="1"/>
    <col min="14083" max="14083" width="7.85546875" customWidth="1"/>
    <col min="14085" max="14085" width="13.5703125" customWidth="1"/>
    <col min="14087" max="14087" width="12.5703125" customWidth="1"/>
    <col min="14088" max="14088" width="9.140625" customWidth="1"/>
    <col min="14337" max="14337" width="5.28515625" customWidth="1"/>
    <col min="14338" max="14338" width="36.5703125" customWidth="1"/>
    <col min="14339" max="14339" width="7.85546875" customWidth="1"/>
    <col min="14341" max="14341" width="13.5703125" customWidth="1"/>
    <col min="14343" max="14343" width="12.5703125" customWidth="1"/>
    <col min="14344" max="14344" width="9.140625" customWidth="1"/>
    <col min="14593" max="14593" width="5.28515625" customWidth="1"/>
    <col min="14594" max="14594" width="36.5703125" customWidth="1"/>
    <col min="14595" max="14595" width="7.85546875" customWidth="1"/>
    <col min="14597" max="14597" width="13.5703125" customWidth="1"/>
    <col min="14599" max="14599" width="12.5703125" customWidth="1"/>
    <col min="14600" max="14600" width="9.140625" customWidth="1"/>
    <col min="14849" max="14849" width="5.28515625" customWidth="1"/>
    <col min="14850" max="14850" width="36.5703125" customWidth="1"/>
    <col min="14851" max="14851" width="7.85546875" customWidth="1"/>
    <col min="14853" max="14853" width="13.5703125" customWidth="1"/>
    <col min="14855" max="14855" width="12.5703125" customWidth="1"/>
    <col min="14856" max="14856" width="9.140625" customWidth="1"/>
    <col min="15105" max="15105" width="5.28515625" customWidth="1"/>
    <col min="15106" max="15106" width="36.5703125" customWidth="1"/>
    <col min="15107" max="15107" width="7.85546875" customWidth="1"/>
    <col min="15109" max="15109" width="13.5703125" customWidth="1"/>
    <col min="15111" max="15111" width="12.5703125" customWidth="1"/>
    <col min="15112" max="15112" width="9.140625" customWidth="1"/>
    <col min="15361" max="15361" width="5.28515625" customWidth="1"/>
    <col min="15362" max="15362" width="36.5703125" customWidth="1"/>
    <col min="15363" max="15363" width="7.85546875" customWidth="1"/>
    <col min="15365" max="15365" width="13.5703125" customWidth="1"/>
    <col min="15367" max="15367" width="12.5703125" customWidth="1"/>
    <col min="15368" max="15368" width="9.140625" customWidth="1"/>
    <col min="15617" max="15617" width="5.28515625" customWidth="1"/>
    <col min="15618" max="15618" width="36.5703125" customWidth="1"/>
    <col min="15619" max="15619" width="7.85546875" customWidth="1"/>
    <col min="15621" max="15621" width="13.5703125" customWidth="1"/>
    <col min="15623" max="15623" width="12.5703125" customWidth="1"/>
    <col min="15624" max="15624" width="9.140625" customWidth="1"/>
    <col min="15873" max="15873" width="5.28515625" customWidth="1"/>
    <col min="15874" max="15874" width="36.5703125" customWidth="1"/>
    <col min="15875" max="15875" width="7.85546875" customWidth="1"/>
    <col min="15877" max="15877" width="13.5703125" customWidth="1"/>
    <col min="15879" max="15879" width="12.5703125" customWidth="1"/>
    <col min="15880" max="15880" width="9.140625" customWidth="1"/>
    <col min="16129" max="16129" width="5.28515625" customWidth="1"/>
    <col min="16130" max="16130" width="36.5703125" customWidth="1"/>
    <col min="16131" max="16131" width="7.85546875" customWidth="1"/>
    <col min="16133" max="16133" width="13.5703125" customWidth="1"/>
    <col min="16135" max="16135" width="12.5703125" customWidth="1"/>
    <col min="16136" max="16136" width="9.140625" customWidth="1"/>
  </cols>
  <sheetData>
    <row r="1" spans="1:7">
      <c r="A1" s="212" t="s">
        <v>514</v>
      </c>
      <c r="B1" s="213"/>
      <c r="C1" s="213"/>
      <c r="D1" s="213"/>
      <c r="E1" s="278" t="s">
        <v>515</v>
      </c>
      <c r="F1" s="278"/>
      <c r="G1" s="278"/>
    </row>
    <row r="2" spans="1:7">
      <c r="A2" s="269" t="s">
        <v>358</v>
      </c>
      <c r="B2" s="269"/>
      <c r="C2" s="269"/>
      <c r="D2" s="269"/>
      <c r="E2" s="269"/>
      <c r="F2" s="269"/>
      <c r="G2" s="269"/>
    </row>
    <row r="3" spans="1:7">
      <c r="A3" s="269" t="s">
        <v>516</v>
      </c>
      <c r="B3" s="269"/>
      <c r="C3" s="269"/>
      <c r="D3" s="269"/>
      <c r="E3" s="269"/>
      <c r="F3" s="269"/>
      <c r="G3" s="269"/>
    </row>
    <row r="4" spans="1:7">
      <c r="A4" s="270" t="s">
        <v>563</v>
      </c>
      <c r="B4" s="270"/>
      <c r="C4" s="270"/>
      <c r="D4" s="270"/>
      <c r="E4" s="270"/>
      <c r="F4" s="270"/>
      <c r="G4" s="270"/>
    </row>
    <row r="5" spans="1:7">
      <c r="A5" s="212" t="s">
        <v>514</v>
      </c>
      <c r="B5" s="213"/>
      <c r="C5" s="213"/>
      <c r="D5" s="213"/>
      <c r="E5" s="278" t="s">
        <v>517</v>
      </c>
      <c r="F5" s="278"/>
      <c r="G5" s="278"/>
    </row>
    <row r="6" spans="1:7">
      <c r="A6" s="269" t="s">
        <v>358</v>
      </c>
      <c r="B6" s="269"/>
      <c r="C6" s="269"/>
      <c r="D6" s="269"/>
      <c r="E6" s="269"/>
      <c r="F6" s="269"/>
      <c r="G6" s="269"/>
    </row>
    <row r="7" spans="1:7">
      <c r="A7" s="269" t="s">
        <v>516</v>
      </c>
      <c r="B7" s="269"/>
      <c r="C7" s="269"/>
      <c r="D7" s="269"/>
      <c r="E7" s="269"/>
      <c r="F7" s="269"/>
      <c r="G7" s="269"/>
    </row>
    <row r="8" spans="1:7">
      <c r="A8" s="270" t="s">
        <v>518</v>
      </c>
      <c r="B8" s="270"/>
      <c r="C8" s="270"/>
      <c r="D8" s="270"/>
      <c r="E8" s="270"/>
      <c r="F8" s="270"/>
      <c r="G8" s="270"/>
    </row>
    <row r="9" spans="1:7" ht="15.75">
      <c r="A9" s="214"/>
      <c r="B9" s="215"/>
      <c r="C9" s="215"/>
      <c r="D9" s="215"/>
      <c r="E9" s="216"/>
      <c r="F9" s="215"/>
      <c r="G9" s="217"/>
    </row>
    <row r="10" spans="1:7" ht="15.75">
      <c r="A10" s="214"/>
      <c r="B10" s="215"/>
      <c r="C10" s="215"/>
      <c r="D10" s="215"/>
      <c r="E10" s="216"/>
      <c r="F10" s="215"/>
      <c r="G10" s="217"/>
    </row>
    <row r="11" spans="1:7" ht="15.75">
      <c r="A11" s="271" t="s">
        <v>519</v>
      </c>
      <c r="B11" s="271"/>
      <c r="C11" s="271"/>
      <c r="D11" s="271"/>
      <c r="E11" s="271"/>
      <c r="F11" s="271"/>
      <c r="G11" s="271"/>
    </row>
    <row r="12" spans="1:7" ht="15.75">
      <c r="A12" s="272" t="s">
        <v>520</v>
      </c>
      <c r="B12" s="272"/>
      <c r="C12" s="272"/>
      <c r="D12" s="272"/>
      <c r="E12" s="272"/>
      <c r="F12" s="272"/>
      <c r="G12" s="272"/>
    </row>
    <row r="13" spans="1:7" ht="15.75">
      <c r="A13" s="218"/>
      <c r="B13" s="219"/>
      <c r="C13" s="219"/>
      <c r="D13" s="219"/>
      <c r="E13" s="216"/>
      <c r="F13" s="215"/>
      <c r="G13" s="215"/>
    </row>
    <row r="14" spans="1:7" ht="15">
      <c r="A14" s="273" t="s">
        <v>145</v>
      </c>
      <c r="B14" s="274" t="s">
        <v>521</v>
      </c>
      <c r="C14" s="273" t="s">
        <v>522</v>
      </c>
      <c r="D14" s="273"/>
      <c r="E14" s="273"/>
      <c r="F14" s="273"/>
      <c r="G14" s="276" t="s">
        <v>523</v>
      </c>
    </row>
    <row r="15" spans="1:7" ht="45">
      <c r="A15" s="273"/>
      <c r="B15" s="275"/>
      <c r="C15" s="220" t="s">
        <v>274</v>
      </c>
      <c r="D15" s="220" t="s">
        <v>524</v>
      </c>
      <c r="E15" s="220" t="s">
        <v>525</v>
      </c>
      <c r="F15" s="220" t="s">
        <v>4</v>
      </c>
      <c r="G15" s="277"/>
    </row>
    <row r="16" spans="1:7" ht="15">
      <c r="A16" s="220" t="s">
        <v>51</v>
      </c>
      <c r="B16" s="220">
        <v>2</v>
      </c>
      <c r="C16" s="220">
        <v>3</v>
      </c>
      <c r="D16" s="220">
        <v>4</v>
      </c>
      <c r="E16" s="220">
        <v>5</v>
      </c>
      <c r="F16" s="220">
        <v>6</v>
      </c>
      <c r="G16" s="220">
        <v>8</v>
      </c>
    </row>
    <row r="17" spans="1:7" ht="63.75" customHeight="1">
      <c r="A17" s="221" t="s">
        <v>51</v>
      </c>
      <c r="B17" s="222" t="s">
        <v>526</v>
      </c>
      <c r="C17" s="221"/>
      <c r="D17" s="221"/>
      <c r="E17" s="221"/>
      <c r="F17" s="221"/>
      <c r="G17" s="223">
        <f>G18+G20+G19</f>
        <v>694.04863999999998</v>
      </c>
    </row>
    <row r="18" spans="1:7" ht="72.75" customHeight="1">
      <c r="A18" s="224" t="s">
        <v>527</v>
      </c>
      <c r="B18" s="225" t="s">
        <v>528</v>
      </c>
      <c r="C18" s="224" t="s">
        <v>31</v>
      </c>
      <c r="D18" s="224" t="s">
        <v>529</v>
      </c>
      <c r="E18" s="224" t="s">
        <v>264</v>
      </c>
      <c r="F18" s="224" t="s">
        <v>42</v>
      </c>
      <c r="G18" s="226">
        <f>136.49664+157.552-100-11.91958</f>
        <v>182.12905999999998</v>
      </c>
    </row>
    <row r="19" spans="1:7" ht="15">
      <c r="A19" s="227" t="s">
        <v>530</v>
      </c>
      <c r="B19" s="21" t="s">
        <v>245</v>
      </c>
      <c r="C19" s="224" t="s">
        <v>31</v>
      </c>
      <c r="D19" s="224" t="s">
        <v>529</v>
      </c>
      <c r="E19" s="224" t="s">
        <v>264</v>
      </c>
      <c r="F19" s="224" t="s">
        <v>42</v>
      </c>
      <c r="G19" s="226">
        <f>200+100+75.15032</f>
        <v>375.15031999999997</v>
      </c>
    </row>
    <row r="20" spans="1:7" ht="15">
      <c r="A20" s="227" t="s">
        <v>531</v>
      </c>
      <c r="B20" s="225" t="s">
        <v>532</v>
      </c>
      <c r="C20" s="224" t="s">
        <v>31</v>
      </c>
      <c r="D20" s="224" t="s">
        <v>533</v>
      </c>
      <c r="E20" s="224" t="s">
        <v>266</v>
      </c>
      <c r="F20" s="224" t="s">
        <v>42</v>
      </c>
      <c r="G20" s="226">
        <f>200-63.23074</f>
        <v>136.76926</v>
      </c>
    </row>
    <row r="21" spans="1:7" ht="14.25">
      <c r="A21" s="228"/>
      <c r="B21" s="229" t="s">
        <v>534</v>
      </c>
      <c r="C21" s="228"/>
      <c r="D21" s="228"/>
      <c r="E21" s="228"/>
      <c r="F21" s="228"/>
      <c r="G21" s="230">
        <f>G18+G20+G19</f>
        <v>694.04863999999998</v>
      </c>
    </row>
  </sheetData>
  <mergeCells count="14">
    <mergeCell ref="A6:G6"/>
    <mergeCell ref="E1:G1"/>
    <mergeCell ref="A2:G2"/>
    <mergeCell ref="A3:G3"/>
    <mergeCell ref="A4:G4"/>
    <mergeCell ref="E5:G5"/>
    <mergeCell ref="A7:G7"/>
    <mergeCell ref="A8:G8"/>
    <mergeCell ref="A11:G11"/>
    <mergeCell ref="A12:G12"/>
    <mergeCell ref="A14:A15"/>
    <mergeCell ref="B14:B15"/>
    <mergeCell ref="C14:F14"/>
    <mergeCell ref="G14:G15"/>
  </mergeCells>
  <pageMargins left="0.2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L336"/>
  <sheetViews>
    <sheetView workbookViewId="0">
      <selection activeCell="C1" sqref="C1:H1"/>
    </sheetView>
  </sheetViews>
  <sheetFormatPr defaultRowHeight="12.75"/>
  <cols>
    <col min="1" max="1" width="3.85546875" customWidth="1"/>
    <col min="2" max="2" width="50.140625" customWidth="1"/>
    <col min="3" max="3" width="6" customWidth="1"/>
    <col min="4" max="4" width="7.5703125" customWidth="1"/>
    <col min="5" max="5" width="8.7109375" customWidth="1"/>
    <col min="6" max="6" width="14.42578125" customWidth="1"/>
    <col min="7" max="7" width="12.28515625" customWidth="1"/>
    <col min="8" max="8" width="17.28515625" customWidth="1"/>
    <col min="12" max="12" width="12.7109375" customWidth="1"/>
  </cols>
  <sheetData>
    <row r="1" spans="1:10" ht="15">
      <c r="A1" s="2"/>
      <c r="B1" s="135"/>
      <c r="C1" s="259" t="s">
        <v>566</v>
      </c>
      <c r="D1" s="259"/>
      <c r="E1" s="259"/>
      <c r="F1" s="259"/>
      <c r="G1" s="259"/>
      <c r="H1" s="259"/>
    </row>
    <row r="2" spans="1:10" ht="15">
      <c r="A2" s="2"/>
      <c r="B2" s="259" t="s">
        <v>355</v>
      </c>
      <c r="C2" s="259"/>
      <c r="D2" s="259"/>
      <c r="E2" s="259"/>
      <c r="F2" s="259"/>
      <c r="G2" s="259"/>
      <c r="H2" s="259"/>
    </row>
    <row r="3" spans="1:10" ht="15">
      <c r="A3" s="2"/>
      <c r="B3" s="259" t="s">
        <v>356</v>
      </c>
      <c r="C3" s="259"/>
      <c r="D3" s="259"/>
      <c r="E3" s="259"/>
      <c r="F3" s="259"/>
      <c r="G3" s="259"/>
      <c r="H3" s="259"/>
    </row>
    <row r="4" spans="1:10" ht="15">
      <c r="A4" s="2"/>
      <c r="B4" s="135"/>
      <c r="C4" s="135"/>
      <c r="D4" s="135"/>
      <c r="E4" s="135"/>
      <c r="F4" s="259" t="s">
        <v>564</v>
      </c>
      <c r="G4" s="259"/>
      <c r="H4" s="259"/>
    </row>
    <row r="5" spans="1:10" ht="15">
      <c r="A5" s="2"/>
      <c r="B5" s="135"/>
      <c r="C5" s="259" t="s">
        <v>144</v>
      </c>
      <c r="D5" s="259"/>
      <c r="E5" s="259"/>
      <c r="F5" s="259"/>
      <c r="G5" s="259"/>
      <c r="H5" s="259"/>
    </row>
    <row r="6" spans="1:10" ht="15">
      <c r="A6" s="2"/>
      <c r="B6" s="259" t="s">
        <v>247</v>
      </c>
      <c r="C6" s="259"/>
      <c r="D6" s="259"/>
      <c r="E6" s="259"/>
      <c r="F6" s="259"/>
      <c r="G6" s="259"/>
      <c r="H6" s="259"/>
      <c r="I6" s="36"/>
      <c r="J6" s="36"/>
    </row>
    <row r="7" spans="1:10" ht="15">
      <c r="A7" s="2"/>
      <c r="B7" s="259" t="s">
        <v>273</v>
      </c>
      <c r="C7" s="259"/>
      <c r="D7" s="259"/>
      <c r="E7" s="259"/>
      <c r="F7" s="259"/>
      <c r="G7" s="259"/>
      <c r="H7" s="259"/>
    </row>
    <row r="8" spans="1:10" ht="15">
      <c r="A8" s="2"/>
      <c r="B8" s="126"/>
      <c r="C8" s="126"/>
      <c r="D8" s="126"/>
      <c r="E8" s="126"/>
      <c r="F8" s="259" t="s">
        <v>324</v>
      </c>
      <c r="G8" s="259"/>
      <c r="H8" s="259"/>
    </row>
    <row r="9" spans="1:10" ht="15">
      <c r="A9" s="2"/>
      <c r="B9" s="2"/>
      <c r="C9" s="262"/>
      <c r="D9" s="262"/>
      <c r="E9" s="262"/>
      <c r="F9" s="262"/>
      <c r="G9" s="262"/>
      <c r="H9" s="262"/>
    </row>
    <row r="10" spans="1:10" ht="15">
      <c r="A10" s="2"/>
      <c r="B10" s="279" t="s">
        <v>272</v>
      </c>
      <c r="C10" s="279"/>
      <c r="D10" s="279"/>
      <c r="E10" s="279"/>
      <c r="F10" s="279"/>
      <c r="G10" s="279"/>
      <c r="H10" s="279"/>
    </row>
    <row r="11" spans="1:10" ht="15">
      <c r="A11" s="2"/>
      <c r="B11" s="2"/>
      <c r="C11" s="2"/>
      <c r="D11" s="2"/>
      <c r="E11" s="2"/>
      <c r="F11" s="2"/>
      <c r="G11" s="2"/>
      <c r="H11" s="2"/>
    </row>
    <row r="12" spans="1:10" ht="15">
      <c r="A12" s="280" t="s">
        <v>145</v>
      </c>
      <c r="B12" s="280" t="s">
        <v>49</v>
      </c>
      <c r="C12" s="281" t="s">
        <v>7</v>
      </c>
      <c r="D12" s="281"/>
      <c r="E12" s="281"/>
      <c r="F12" s="281"/>
      <c r="G12" s="281"/>
      <c r="H12" s="280" t="s">
        <v>50</v>
      </c>
    </row>
    <row r="13" spans="1:10" ht="30">
      <c r="A13" s="280"/>
      <c r="B13" s="280"/>
      <c r="C13" s="106" t="s">
        <v>274</v>
      </c>
      <c r="D13" s="106" t="s">
        <v>270</v>
      </c>
      <c r="E13" s="106" t="s">
        <v>269</v>
      </c>
      <c r="F13" s="106" t="s">
        <v>3</v>
      </c>
      <c r="G13" s="106" t="s">
        <v>4</v>
      </c>
      <c r="H13" s="280"/>
    </row>
    <row r="14" spans="1:10" ht="15">
      <c r="A14" s="106">
        <v>1</v>
      </c>
      <c r="B14" s="106">
        <v>2</v>
      </c>
      <c r="C14" s="106">
        <v>3</v>
      </c>
      <c r="D14" s="106">
        <v>4</v>
      </c>
      <c r="E14" s="106"/>
      <c r="F14" s="106">
        <v>5</v>
      </c>
      <c r="G14" s="106">
        <v>6</v>
      </c>
      <c r="H14" s="106">
        <v>7</v>
      </c>
    </row>
    <row r="15" spans="1:10" ht="30" customHeight="1">
      <c r="A15" s="9" t="s">
        <v>146</v>
      </c>
      <c r="B15" s="107" t="s">
        <v>207</v>
      </c>
      <c r="C15" s="73" t="s">
        <v>31</v>
      </c>
      <c r="D15" s="74"/>
      <c r="E15" s="74"/>
      <c r="F15" s="74"/>
      <c r="G15" s="74"/>
      <c r="H15" s="92">
        <f>H16+H62+H71+H82+H118+H299</f>
        <v>26488.60584</v>
      </c>
    </row>
    <row r="16" spans="1:10" ht="22.5" customHeight="1">
      <c r="A16" s="9"/>
      <c r="B16" s="108" t="s">
        <v>52</v>
      </c>
      <c r="C16" s="73" t="s">
        <v>31</v>
      </c>
      <c r="D16" s="109" t="s">
        <v>11</v>
      </c>
      <c r="E16" s="109"/>
      <c r="F16" s="109"/>
      <c r="G16" s="109"/>
      <c r="H16" s="92">
        <f>H17+H24+H36+H42+H30</f>
        <v>10877.58056</v>
      </c>
    </row>
    <row r="17" spans="1:8" ht="43.5" customHeight="1">
      <c r="A17" s="37"/>
      <c r="B17" s="93" t="s">
        <v>147</v>
      </c>
      <c r="C17" s="74" t="s">
        <v>31</v>
      </c>
      <c r="D17" s="91" t="s">
        <v>11</v>
      </c>
      <c r="E17" s="91" t="s">
        <v>20</v>
      </c>
      <c r="F17" s="91"/>
      <c r="G17" s="91"/>
      <c r="H17" s="76">
        <f>H18</f>
        <v>2077.77711</v>
      </c>
    </row>
    <row r="18" spans="1:8" ht="18" customHeight="1">
      <c r="A18" s="37"/>
      <c r="B18" s="75" t="s">
        <v>57</v>
      </c>
      <c r="C18" s="74" t="s">
        <v>31</v>
      </c>
      <c r="D18" s="91" t="s">
        <v>11</v>
      </c>
      <c r="E18" s="91" t="s">
        <v>20</v>
      </c>
      <c r="F18" s="91" t="s">
        <v>255</v>
      </c>
      <c r="G18" s="91"/>
      <c r="H18" s="76">
        <f>H19</f>
        <v>2077.77711</v>
      </c>
    </row>
    <row r="19" spans="1:8" ht="15" customHeight="1">
      <c r="A19" s="37"/>
      <c r="B19" s="75" t="s">
        <v>57</v>
      </c>
      <c r="C19" s="74" t="s">
        <v>31</v>
      </c>
      <c r="D19" s="91" t="s">
        <v>11</v>
      </c>
      <c r="E19" s="91" t="s">
        <v>20</v>
      </c>
      <c r="F19" s="91" t="s">
        <v>255</v>
      </c>
      <c r="G19" s="91"/>
      <c r="H19" s="76">
        <f>H20</f>
        <v>2077.77711</v>
      </c>
    </row>
    <row r="20" spans="1:8" ht="15.75" customHeight="1">
      <c r="A20" s="37"/>
      <c r="B20" s="75" t="s">
        <v>57</v>
      </c>
      <c r="C20" s="74" t="s">
        <v>31</v>
      </c>
      <c r="D20" s="91" t="s">
        <v>11</v>
      </c>
      <c r="E20" s="91" t="s">
        <v>20</v>
      </c>
      <c r="F20" s="91" t="s">
        <v>255</v>
      </c>
      <c r="G20" s="91"/>
      <c r="H20" s="76">
        <f>H21</f>
        <v>2077.77711</v>
      </c>
    </row>
    <row r="21" spans="1:8" ht="27" customHeight="1">
      <c r="A21" s="37"/>
      <c r="B21" s="75" t="s">
        <v>12</v>
      </c>
      <c r="C21" s="74" t="s">
        <v>31</v>
      </c>
      <c r="D21" s="91" t="s">
        <v>11</v>
      </c>
      <c r="E21" s="91" t="s">
        <v>20</v>
      </c>
      <c r="F21" s="91" t="s">
        <v>256</v>
      </c>
      <c r="G21" s="91"/>
      <c r="H21" s="76">
        <f>H22+H23</f>
        <v>2077.77711</v>
      </c>
    </row>
    <row r="22" spans="1:8" ht="60" customHeight="1">
      <c r="A22" s="37"/>
      <c r="B22" s="58" t="s">
        <v>56</v>
      </c>
      <c r="C22" s="74" t="s">
        <v>31</v>
      </c>
      <c r="D22" s="91" t="s">
        <v>11</v>
      </c>
      <c r="E22" s="91" t="s">
        <v>20</v>
      </c>
      <c r="F22" s="91" t="s">
        <v>256</v>
      </c>
      <c r="G22" s="91" t="s">
        <v>41</v>
      </c>
      <c r="H22" s="76">
        <f>2020.27711+57.5</f>
        <v>2077.77711</v>
      </c>
    </row>
    <row r="23" spans="1:8" ht="32.25" hidden="1" customHeight="1">
      <c r="A23" s="37"/>
      <c r="B23" s="58" t="s">
        <v>60</v>
      </c>
      <c r="C23" s="74" t="s">
        <v>31</v>
      </c>
      <c r="D23" s="91" t="s">
        <v>11</v>
      </c>
      <c r="E23" s="91" t="s">
        <v>20</v>
      </c>
      <c r="F23" s="91" t="s">
        <v>256</v>
      </c>
      <c r="G23" s="91" t="s">
        <v>42</v>
      </c>
      <c r="H23" s="76"/>
    </row>
    <row r="24" spans="1:8" ht="63" customHeight="1">
      <c r="A24" s="37"/>
      <c r="B24" s="103" t="s">
        <v>148</v>
      </c>
      <c r="C24" s="74" t="s">
        <v>31</v>
      </c>
      <c r="D24" s="91" t="s">
        <v>11</v>
      </c>
      <c r="E24" s="91" t="s">
        <v>35</v>
      </c>
      <c r="F24" s="91"/>
      <c r="G24" s="91"/>
      <c r="H24" s="76">
        <f>H25</f>
        <v>3357.73468</v>
      </c>
    </row>
    <row r="25" spans="1:8" ht="18" customHeight="1">
      <c r="A25" s="37"/>
      <c r="B25" s="58" t="s">
        <v>57</v>
      </c>
      <c r="C25" s="74" t="s">
        <v>31</v>
      </c>
      <c r="D25" s="91" t="s">
        <v>11</v>
      </c>
      <c r="E25" s="91" t="s">
        <v>35</v>
      </c>
      <c r="F25" s="91" t="s">
        <v>255</v>
      </c>
      <c r="G25" s="91"/>
      <c r="H25" s="76">
        <f>H28</f>
        <v>3357.73468</v>
      </c>
    </row>
    <row r="26" spans="1:8" ht="16.5" customHeight="1">
      <c r="A26" s="37"/>
      <c r="B26" s="58" t="s">
        <v>57</v>
      </c>
      <c r="C26" s="74" t="s">
        <v>31</v>
      </c>
      <c r="D26" s="91" t="s">
        <v>11</v>
      </c>
      <c r="E26" s="91" t="s">
        <v>35</v>
      </c>
      <c r="F26" s="91" t="s">
        <v>255</v>
      </c>
      <c r="G26" s="91"/>
      <c r="H26" s="76">
        <f>H27</f>
        <v>3357.73468</v>
      </c>
    </row>
    <row r="27" spans="1:8" ht="16.5" customHeight="1">
      <c r="A27" s="37"/>
      <c r="B27" s="58" t="s">
        <v>57</v>
      </c>
      <c r="C27" s="74" t="s">
        <v>31</v>
      </c>
      <c r="D27" s="91" t="s">
        <v>11</v>
      </c>
      <c r="E27" s="91" t="s">
        <v>35</v>
      </c>
      <c r="F27" s="91" t="s">
        <v>255</v>
      </c>
      <c r="G27" s="91"/>
      <c r="H27" s="76">
        <f>H28</f>
        <v>3357.73468</v>
      </c>
    </row>
    <row r="28" spans="1:8" ht="45.75" customHeight="1">
      <c r="A28" s="37"/>
      <c r="B28" s="58" t="s">
        <v>59</v>
      </c>
      <c r="C28" s="74" t="s">
        <v>31</v>
      </c>
      <c r="D28" s="91" t="s">
        <v>11</v>
      </c>
      <c r="E28" s="91" t="s">
        <v>35</v>
      </c>
      <c r="F28" s="91" t="s">
        <v>257</v>
      </c>
      <c r="G28" s="91"/>
      <c r="H28" s="76">
        <f>H29</f>
        <v>3357.73468</v>
      </c>
    </row>
    <row r="29" spans="1:8" ht="75.75" customHeight="1">
      <c r="A29" s="37"/>
      <c r="B29" s="58" t="s">
        <v>56</v>
      </c>
      <c r="C29" s="74" t="s">
        <v>31</v>
      </c>
      <c r="D29" s="91" t="s">
        <v>11</v>
      </c>
      <c r="E29" s="91" t="s">
        <v>35</v>
      </c>
      <c r="F29" s="91" t="s">
        <v>257</v>
      </c>
      <c r="G29" s="91" t="s">
        <v>41</v>
      </c>
      <c r="H29" s="76">
        <f>3250.48668+111-3.752</f>
        <v>3357.73468</v>
      </c>
    </row>
    <row r="30" spans="1:8" ht="38.25" customHeight="1">
      <c r="A30" s="37"/>
      <c r="B30" s="129" t="s">
        <v>284</v>
      </c>
      <c r="C30" s="74" t="s">
        <v>31</v>
      </c>
      <c r="D30" s="91" t="s">
        <v>11</v>
      </c>
      <c r="E30" s="91" t="s">
        <v>282</v>
      </c>
      <c r="F30" s="91"/>
      <c r="G30" s="91"/>
      <c r="H30" s="76">
        <f>H31</f>
        <v>71.254560000000012</v>
      </c>
    </row>
    <row r="31" spans="1:8" ht="17.25" customHeight="1">
      <c r="A31" s="37"/>
      <c r="B31" s="75" t="s">
        <v>57</v>
      </c>
      <c r="C31" s="74" t="s">
        <v>31</v>
      </c>
      <c r="D31" s="91" t="s">
        <v>11</v>
      </c>
      <c r="E31" s="91" t="s">
        <v>282</v>
      </c>
      <c r="F31" s="91" t="s">
        <v>255</v>
      </c>
      <c r="G31" s="91"/>
      <c r="H31" s="76">
        <f>H34</f>
        <v>71.254560000000012</v>
      </c>
    </row>
    <row r="32" spans="1:8" ht="15.75" customHeight="1">
      <c r="A32" s="37"/>
      <c r="B32" s="75" t="s">
        <v>57</v>
      </c>
      <c r="C32" s="74" t="s">
        <v>31</v>
      </c>
      <c r="D32" s="91" t="s">
        <v>11</v>
      </c>
      <c r="E32" s="91" t="s">
        <v>282</v>
      </c>
      <c r="F32" s="91" t="s">
        <v>255</v>
      </c>
      <c r="G32" s="91"/>
      <c r="H32" s="76">
        <f>H34</f>
        <v>71.254560000000012</v>
      </c>
    </row>
    <row r="33" spans="1:8" ht="17.25" customHeight="1">
      <c r="A33" s="37"/>
      <c r="B33" s="75" t="s">
        <v>57</v>
      </c>
      <c r="C33" s="74" t="s">
        <v>31</v>
      </c>
      <c r="D33" s="91" t="s">
        <v>11</v>
      </c>
      <c r="E33" s="91" t="s">
        <v>282</v>
      </c>
      <c r="F33" s="91" t="s">
        <v>255</v>
      </c>
      <c r="G33" s="91"/>
      <c r="H33" s="76">
        <f>H34</f>
        <v>71.254560000000012</v>
      </c>
    </row>
    <row r="34" spans="1:8" ht="30" customHeight="1">
      <c r="A34" s="37"/>
      <c r="B34" s="128" t="s">
        <v>283</v>
      </c>
      <c r="C34" s="74" t="s">
        <v>31</v>
      </c>
      <c r="D34" s="91" t="s">
        <v>11</v>
      </c>
      <c r="E34" s="91" t="s">
        <v>282</v>
      </c>
      <c r="F34" s="91" t="s">
        <v>258</v>
      </c>
      <c r="G34" s="91"/>
      <c r="H34" s="76">
        <f>H35</f>
        <v>71.254560000000012</v>
      </c>
    </row>
    <row r="35" spans="1:8" ht="33.75" customHeight="1">
      <c r="A35" s="37"/>
      <c r="B35" s="58" t="s">
        <v>60</v>
      </c>
      <c r="C35" s="74" t="s">
        <v>31</v>
      </c>
      <c r="D35" s="91" t="s">
        <v>11</v>
      </c>
      <c r="E35" s="91" t="s">
        <v>282</v>
      </c>
      <c r="F35" s="91" t="s">
        <v>258</v>
      </c>
      <c r="G35" s="91" t="s">
        <v>43</v>
      </c>
      <c r="H35" s="76">
        <f>144.77-73.51544</f>
        <v>71.254560000000012</v>
      </c>
    </row>
    <row r="36" spans="1:8" ht="21" hidden="1" customHeight="1">
      <c r="A36" s="37"/>
      <c r="B36" s="94" t="s">
        <v>15</v>
      </c>
      <c r="C36" s="74" t="s">
        <v>31</v>
      </c>
      <c r="D36" s="91" t="s">
        <v>11</v>
      </c>
      <c r="E36" s="91" t="s">
        <v>63</v>
      </c>
      <c r="F36" s="91"/>
      <c r="G36" s="91"/>
      <c r="H36" s="92">
        <f>H37</f>
        <v>0</v>
      </c>
    </row>
    <row r="37" spans="1:8" ht="16.5" hidden="1" customHeight="1">
      <c r="A37" s="37"/>
      <c r="B37" s="75" t="s">
        <v>55</v>
      </c>
      <c r="C37" s="74" t="s">
        <v>31</v>
      </c>
      <c r="D37" s="91" t="s">
        <v>11</v>
      </c>
      <c r="E37" s="91" t="s">
        <v>63</v>
      </c>
      <c r="F37" s="91" t="s">
        <v>255</v>
      </c>
      <c r="G37" s="91"/>
      <c r="H37" s="76">
        <f>H40</f>
        <v>0</v>
      </c>
    </row>
    <row r="38" spans="1:8" ht="15.75" hidden="1" customHeight="1">
      <c r="A38" s="37"/>
      <c r="B38" s="75" t="s">
        <v>55</v>
      </c>
      <c r="C38" s="74" t="s">
        <v>31</v>
      </c>
      <c r="D38" s="91" t="s">
        <v>11</v>
      </c>
      <c r="E38" s="91" t="s">
        <v>63</v>
      </c>
      <c r="F38" s="91" t="s">
        <v>255</v>
      </c>
      <c r="G38" s="91"/>
      <c r="H38" s="76">
        <f>H39</f>
        <v>0</v>
      </c>
    </row>
    <row r="39" spans="1:8" ht="15.75" hidden="1" customHeight="1">
      <c r="A39" s="37"/>
      <c r="B39" s="75" t="s">
        <v>55</v>
      </c>
      <c r="C39" s="74" t="s">
        <v>31</v>
      </c>
      <c r="D39" s="91" t="s">
        <v>11</v>
      </c>
      <c r="E39" s="91" t="s">
        <v>63</v>
      </c>
      <c r="F39" s="91" t="s">
        <v>255</v>
      </c>
      <c r="G39" s="91"/>
      <c r="H39" s="76">
        <f>H40</f>
        <v>0</v>
      </c>
    </row>
    <row r="40" spans="1:8" ht="21" hidden="1" customHeight="1">
      <c r="A40" s="37"/>
      <c r="B40" s="75" t="s">
        <v>64</v>
      </c>
      <c r="C40" s="74" t="s">
        <v>31</v>
      </c>
      <c r="D40" s="91" t="s">
        <v>11</v>
      </c>
      <c r="E40" s="91" t="s">
        <v>63</v>
      </c>
      <c r="F40" s="91" t="s">
        <v>340</v>
      </c>
      <c r="G40" s="91"/>
      <c r="H40" s="76">
        <f>H41</f>
        <v>0</v>
      </c>
    </row>
    <row r="41" spans="1:8" ht="18" hidden="1" customHeight="1">
      <c r="A41" s="37"/>
      <c r="B41" s="77" t="s">
        <v>61</v>
      </c>
      <c r="C41" s="74" t="s">
        <v>31</v>
      </c>
      <c r="D41" s="91" t="s">
        <v>11</v>
      </c>
      <c r="E41" s="91" t="s">
        <v>63</v>
      </c>
      <c r="F41" s="91" t="s">
        <v>340</v>
      </c>
      <c r="G41" s="91" t="s">
        <v>43</v>
      </c>
      <c r="H41" s="76">
        <f>7.5-7.5</f>
        <v>0</v>
      </c>
    </row>
    <row r="42" spans="1:8" ht="22.5" customHeight="1">
      <c r="A42" s="37"/>
      <c r="B42" s="94" t="s">
        <v>21</v>
      </c>
      <c r="C42" s="74" t="s">
        <v>31</v>
      </c>
      <c r="D42" s="91" t="s">
        <v>11</v>
      </c>
      <c r="E42" s="91" t="s">
        <v>65</v>
      </c>
      <c r="F42" s="91"/>
      <c r="G42" s="91"/>
      <c r="H42" s="92">
        <f>H43+H57</f>
        <v>5370.8142100000005</v>
      </c>
    </row>
    <row r="43" spans="1:8" ht="15.75" customHeight="1">
      <c r="A43" s="37"/>
      <c r="B43" s="75" t="s">
        <v>66</v>
      </c>
      <c r="C43" s="74" t="s">
        <v>31</v>
      </c>
      <c r="D43" s="91" t="s">
        <v>11</v>
      </c>
      <c r="E43" s="91" t="s">
        <v>65</v>
      </c>
      <c r="F43" s="91" t="s">
        <v>255</v>
      </c>
      <c r="G43" s="91"/>
      <c r="H43" s="76">
        <f>H46+H52+H54</f>
        <v>5350.8142100000005</v>
      </c>
    </row>
    <row r="44" spans="1:8" ht="14.25" customHeight="1">
      <c r="A44" s="37"/>
      <c r="B44" s="75" t="s">
        <v>66</v>
      </c>
      <c r="C44" s="74" t="s">
        <v>31</v>
      </c>
      <c r="D44" s="91" t="s">
        <v>11</v>
      </c>
      <c r="E44" s="91" t="s">
        <v>65</v>
      </c>
      <c r="F44" s="91" t="s">
        <v>255</v>
      </c>
      <c r="G44" s="91"/>
      <c r="H44" s="76">
        <f>H45</f>
        <v>5370.8142100000005</v>
      </c>
    </row>
    <row r="45" spans="1:8" ht="14.25" customHeight="1">
      <c r="A45" s="37"/>
      <c r="B45" s="75" t="s">
        <v>66</v>
      </c>
      <c r="C45" s="74" t="s">
        <v>31</v>
      </c>
      <c r="D45" s="91" t="s">
        <v>11</v>
      </c>
      <c r="E45" s="91" t="s">
        <v>65</v>
      </c>
      <c r="F45" s="91" t="s">
        <v>255</v>
      </c>
      <c r="G45" s="91"/>
      <c r="H45" s="76">
        <f>H57+H54+H52+H46</f>
        <v>5370.8142100000005</v>
      </c>
    </row>
    <row r="46" spans="1:8" ht="46.5" customHeight="1">
      <c r="A46" s="37"/>
      <c r="B46" s="75" t="s">
        <v>67</v>
      </c>
      <c r="C46" s="74" t="s">
        <v>31</v>
      </c>
      <c r="D46" s="91" t="s">
        <v>11</v>
      </c>
      <c r="E46" s="91" t="s">
        <v>65</v>
      </c>
      <c r="F46" s="91" t="s">
        <v>259</v>
      </c>
      <c r="G46" s="91"/>
      <c r="H46" s="76">
        <f>SUM(H47:H49)</f>
        <v>3621.7340800000002</v>
      </c>
    </row>
    <row r="47" spans="1:8" ht="75" customHeight="1">
      <c r="A47" s="37"/>
      <c r="B47" s="58" t="s">
        <v>56</v>
      </c>
      <c r="C47" s="74" t="s">
        <v>31</v>
      </c>
      <c r="D47" s="91" t="s">
        <v>11</v>
      </c>
      <c r="E47" s="91" t="s">
        <v>65</v>
      </c>
      <c r="F47" s="91" t="s">
        <v>259</v>
      </c>
      <c r="G47" s="91" t="s">
        <v>41</v>
      </c>
      <c r="H47" s="76">
        <f>2872.63214+29.2</f>
        <v>2901.83214</v>
      </c>
    </row>
    <row r="48" spans="1:8" ht="33" customHeight="1">
      <c r="A48" s="37"/>
      <c r="B48" s="58" t="s">
        <v>60</v>
      </c>
      <c r="C48" s="74" t="s">
        <v>31</v>
      </c>
      <c r="D48" s="91" t="s">
        <v>11</v>
      </c>
      <c r="E48" s="91" t="s">
        <v>65</v>
      </c>
      <c r="F48" s="91" t="s">
        <v>259</v>
      </c>
      <c r="G48" s="91" t="s">
        <v>42</v>
      </c>
      <c r="H48" s="76">
        <f>67.5965+277.94+100-4+35.6+26.13344+50</f>
        <v>553.26994000000002</v>
      </c>
    </row>
    <row r="49" spans="1:8" ht="30" customHeight="1">
      <c r="A49" s="37"/>
      <c r="B49" s="58" t="s">
        <v>60</v>
      </c>
      <c r="C49" s="74" t="s">
        <v>31</v>
      </c>
      <c r="D49" s="91" t="s">
        <v>11</v>
      </c>
      <c r="E49" s="91" t="s">
        <v>65</v>
      </c>
      <c r="F49" s="91" t="s">
        <v>259</v>
      </c>
      <c r="G49" s="91" t="s">
        <v>43</v>
      </c>
      <c r="H49" s="76">
        <f>149.382+4+13.25</f>
        <v>166.63200000000001</v>
      </c>
    </row>
    <row r="50" spans="1:8" ht="26.25" hidden="1" customHeight="1">
      <c r="A50" s="37"/>
      <c r="B50" s="77" t="s">
        <v>61</v>
      </c>
      <c r="C50" s="74" t="s">
        <v>31</v>
      </c>
      <c r="D50" s="91" t="s">
        <v>30</v>
      </c>
      <c r="E50" s="91"/>
      <c r="F50" s="91" t="s">
        <v>246</v>
      </c>
      <c r="G50" s="91" t="s">
        <v>43</v>
      </c>
      <c r="H50" s="76"/>
    </row>
    <row r="51" spans="1:8" ht="26.25" hidden="1" customHeight="1">
      <c r="A51" s="37"/>
      <c r="B51" s="77" t="s">
        <v>61</v>
      </c>
      <c r="C51" s="74" t="s">
        <v>31</v>
      </c>
      <c r="D51" s="91" t="s">
        <v>30</v>
      </c>
      <c r="E51" s="91"/>
      <c r="F51" s="91"/>
      <c r="G51" s="91"/>
      <c r="H51" s="76"/>
    </row>
    <row r="52" spans="1:8" ht="19.5" customHeight="1">
      <c r="A52" s="37"/>
      <c r="B52" s="75" t="s">
        <v>68</v>
      </c>
      <c r="C52" s="74" t="s">
        <v>31</v>
      </c>
      <c r="D52" s="91" t="s">
        <v>11</v>
      </c>
      <c r="E52" s="91" t="s">
        <v>65</v>
      </c>
      <c r="F52" s="91" t="s">
        <v>260</v>
      </c>
      <c r="G52" s="91"/>
      <c r="H52" s="76">
        <f>H53</f>
        <v>1708.5801300000001</v>
      </c>
    </row>
    <row r="53" spans="1:8" ht="30" customHeight="1">
      <c r="A53" s="37"/>
      <c r="B53" s="58" t="s">
        <v>60</v>
      </c>
      <c r="C53" s="74" t="s">
        <v>31</v>
      </c>
      <c r="D53" s="91" t="s">
        <v>11</v>
      </c>
      <c r="E53" s="91" t="s">
        <v>65</v>
      </c>
      <c r="F53" s="91" t="s">
        <v>260</v>
      </c>
      <c r="G53" s="91" t="s">
        <v>42</v>
      </c>
      <c r="H53" s="76">
        <v>1708.5801300000001</v>
      </c>
    </row>
    <row r="54" spans="1:8" ht="63" customHeight="1">
      <c r="A54" s="37"/>
      <c r="B54" s="70" t="s">
        <v>69</v>
      </c>
      <c r="C54" s="74" t="s">
        <v>31</v>
      </c>
      <c r="D54" s="91" t="s">
        <v>11</v>
      </c>
      <c r="E54" s="91" t="s">
        <v>65</v>
      </c>
      <c r="F54" s="91" t="s">
        <v>261</v>
      </c>
      <c r="G54" s="91"/>
      <c r="H54" s="76">
        <f>H55</f>
        <v>20.5</v>
      </c>
    </row>
    <row r="55" spans="1:8" ht="30.75" customHeight="1">
      <c r="A55" s="37"/>
      <c r="B55" s="58" t="s">
        <v>60</v>
      </c>
      <c r="C55" s="74" t="s">
        <v>31</v>
      </c>
      <c r="D55" s="91" t="s">
        <v>11</v>
      </c>
      <c r="E55" s="91" t="s">
        <v>65</v>
      </c>
      <c r="F55" s="91" t="s">
        <v>261</v>
      </c>
      <c r="G55" s="91" t="s">
        <v>42</v>
      </c>
      <c r="H55" s="76">
        <v>20.5</v>
      </c>
    </row>
    <row r="56" spans="1:8" ht="15.75" hidden="1" customHeight="1">
      <c r="A56" s="37"/>
      <c r="B56" s="98" t="s">
        <v>149</v>
      </c>
      <c r="C56" s="74"/>
      <c r="D56" s="91"/>
      <c r="E56" s="91"/>
      <c r="F56" s="91"/>
      <c r="G56" s="91"/>
      <c r="H56" s="76">
        <f>H55</f>
        <v>20.5</v>
      </c>
    </row>
    <row r="57" spans="1:8" ht="44.25" customHeight="1">
      <c r="A57" s="37"/>
      <c r="B57" s="51" t="s">
        <v>296</v>
      </c>
      <c r="C57" s="74" t="s">
        <v>31</v>
      </c>
      <c r="D57" s="91" t="s">
        <v>11</v>
      </c>
      <c r="E57" s="91" t="s">
        <v>65</v>
      </c>
      <c r="F57" s="91" t="s">
        <v>297</v>
      </c>
      <c r="G57" s="91"/>
      <c r="H57" s="76">
        <f>H58</f>
        <v>20</v>
      </c>
    </row>
    <row r="58" spans="1:8" ht="45.75" customHeight="1">
      <c r="A58" s="37"/>
      <c r="B58" s="70" t="s">
        <v>298</v>
      </c>
      <c r="C58" s="74" t="s">
        <v>31</v>
      </c>
      <c r="D58" s="91" t="s">
        <v>11</v>
      </c>
      <c r="E58" s="91" t="s">
        <v>65</v>
      </c>
      <c r="F58" s="91" t="s">
        <v>299</v>
      </c>
      <c r="G58" s="91"/>
      <c r="H58" s="76">
        <f>H60</f>
        <v>20</v>
      </c>
    </row>
    <row r="59" spans="1:8" ht="45.75" customHeight="1">
      <c r="A59" s="37"/>
      <c r="B59" s="132" t="s">
        <v>312</v>
      </c>
      <c r="C59" s="74" t="s">
        <v>31</v>
      </c>
      <c r="D59" s="91" t="s">
        <v>11</v>
      </c>
      <c r="E59" s="91" t="s">
        <v>65</v>
      </c>
      <c r="F59" s="91" t="s">
        <v>299</v>
      </c>
      <c r="G59" s="91"/>
      <c r="H59" s="76">
        <f>H60</f>
        <v>20</v>
      </c>
    </row>
    <row r="60" spans="1:8" ht="77.25" customHeight="1">
      <c r="A60" s="37"/>
      <c r="B60" s="70" t="s">
        <v>76</v>
      </c>
      <c r="C60" s="74" t="s">
        <v>31</v>
      </c>
      <c r="D60" s="91" t="s">
        <v>11</v>
      </c>
      <c r="E60" s="91" t="s">
        <v>65</v>
      </c>
      <c r="F60" s="91" t="s">
        <v>279</v>
      </c>
      <c r="G60" s="91"/>
      <c r="H60" s="76">
        <f>H61</f>
        <v>20</v>
      </c>
    </row>
    <row r="61" spans="1:8" ht="30.75" customHeight="1">
      <c r="A61" s="37"/>
      <c r="B61" s="58" t="s">
        <v>60</v>
      </c>
      <c r="C61" s="74" t="s">
        <v>31</v>
      </c>
      <c r="D61" s="91" t="s">
        <v>11</v>
      </c>
      <c r="E61" s="91" t="s">
        <v>65</v>
      </c>
      <c r="F61" s="91" t="s">
        <v>279</v>
      </c>
      <c r="G61" s="91" t="s">
        <v>42</v>
      </c>
      <c r="H61" s="76">
        <v>20</v>
      </c>
    </row>
    <row r="62" spans="1:8" ht="15.75" customHeight="1">
      <c r="A62" s="9" t="s">
        <v>215</v>
      </c>
      <c r="B62" s="119" t="s">
        <v>22</v>
      </c>
      <c r="C62" s="73" t="s">
        <v>31</v>
      </c>
      <c r="D62" s="95" t="s">
        <v>20</v>
      </c>
      <c r="E62" s="95" t="s">
        <v>271</v>
      </c>
      <c r="F62" s="95"/>
      <c r="G62" s="95"/>
      <c r="H62" s="92">
        <f>H63</f>
        <v>134.28</v>
      </c>
    </row>
    <row r="63" spans="1:8" ht="15.75" customHeight="1">
      <c r="A63" s="37"/>
      <c r="B63" s="120" t="s">
        <v>209</v>
      </c>
      <c r="C63" s="74" t="s">
        <v>31</v>
      </c>
      <c r="D63" s="91" t="s">
        <v>20</v>
      </c>
      <c r="E63" s="91" t="s">
        <v>27</v>
      </c>
      <c r="F63" s="91"/>
      <c r="G63" s="91"/>
      <c r="H63" s="76">
        <f>H64</f>
        <v>134.28</v>
      </c>
    </row>
    <row r="64" spans="1:8" ht="15.75" customHeight="1">
      <c r="A64" s="37"/>
      <c r="B64" s="120" t="s">
        <v>55</v>
      </c>
      <c r="C64" s="74" t="s">
        <v>31</v>
      </c>
      <c r="D64" s="91" t="s">
        <v>20</v>
      </c>
      <c r="E64" s="91" t="s">
        <v>27</v>
      </c>
      <c r="F64" s="97" t="s">
        <v>255</v>
      </c>
      <c r="G64" s="91"/>
      <c r="H64" s="76">
        <f>H67</f>
        <v>134.28</v>
      </c>
    </row>
    <row r="65" spans="1:8" ht="15.75" customHeight="1">
      <c r="A65" s="37"/>
      <c r="B65" s="120" t="s">
        <v>55</v>
      </c>
      <c r="C65" s="74" t="s">
        <v>31</v>
      </c>
      <c r="D65" s="91" t="s">
        <v>20</v>
      </c>
      <c r="E65" s="91" t="s">
        <v>27</v>
      </c>
      <c r="F65" s="97" t="s">
        <v>255</v>
      </c>
      <c r="G65" s="91"/>
      <c r="H65" s="76">
        <f>H66</f>
        <v>134.28</v>
      </c>
    </row>
    <row r="66" spans="1:8" ht="15.75" customHeight="1">
      <c r="A66" s="37"/>
      <c r="B66" s="120" t="s">
        <v>55</v>
      </c>
      <c r="C66" s="74" t="s">
        <v>31</v>
      </c>
      <c r="D66" s="91" t="s">
        <v>20</v>
      </c>
      <c r="E66" s="91" t="s">
        <v>27</v>
      </c>
      <c r="F66" s="97" t="s">
        <v>255</v>
      </c>
      <c r="G66" s="91"/>
      <c r="H66" s="76">
        <f>H67</f>
        <v>134.28</v>
      </c>
    </row>
    <row r="67" spans="1:8" ht="28.5" customHeight="1">
      <c r="A67" s="37"/>
      <c r="B67" s="120" t="s">
        <v>317</v>
      </c>
      <c r="C67" s="74" t="s">
        <v>31</v>
      </c>
      <c r="D67" s="91" t="s">
        <v>20</v>
      </c>
      <c r="E67" s="91" t="s">
        <v>27</v>
      </c>
      <c r="F67" s="97" t="s">
        <v>262</v>
      </c>
      <c r="G67" s="91"/>
      <c r="H67" s="76">
        <f>H68+H69</f>
        <v>134.28</v>
      </c>
    </row>
    <row r="68" spans="1:8" ht="15.75" customHeight="1">
      <c r="A68" s="37"/>
      <c r="B68" s="120" t="s">
        <v>210</v>
      </c>
      <c r="C68" s="74" t="s">
        <v>31</v>
      </c>
      <c r="D68" s="91" t="s">
        <v>20</v>
      </c>
      <c r="E68" s="91" t="s">
        <v>27</v>
      </c>
      <c r="F68" s="97" t="s">
        <v>262</v>
      </c>
      <c r="G68" s="91" t="s">
        <v>41</v>
      </c>
      <c r="H68" s="76">
        <f>145.9-24.32</f>
        <v>121.58000000000001</v>
      </c>
    </row>
    <row r="69" spans="1:8" ht="30" customHeight="1">
      <c r="A69" s="37"/>
      <c r="B69" s="58" t="s">
        <v>60</v>
      </c>
      <c r="C69" s="74" t="s">
        <v>31</v>
      </c>
      <c r="D69" s="91" t="s">
        <v>20</v>
      </c>
      <c r="E69" s="91" t="s">
        <v>27</v>
      </c>
      <c r="F69" s="96" t="s">
        <v>262</v>
      </c>
      <c r="G69" s="91" t="s">
        <v>42</v>
      </c>
      <c r="H69" s="76">
        <v>12.7</v>
      </c>
    </row>
    <row r="70" spans="1:8" ht="15.75" hidden="1" customHeight="1">
      <c r="A70" s="37"/>
      <c r="B70" s="121" t="s">
        <v>211</v>
      </c>
      <c r="C70" s="74"/>
      <c r="D70" s="91"/>
      <c r="E70" s="91"/>
      <c r="F70" s="91"/>
      <c r="G70" s="91"/>
      <c r="H70" s="76">
        <f>H63</f>
        <v>134.28</v>
      </c>
    </row>
    <row r="71" spans="1:8" ht="31.5" customHeight="1">
      <c r="A71" s="9" t="s">
        <v>216</v>
      </c>
      <c r="B71" s="94" t="s">
        <v>33</v>
      </c>
      <c r="C71" s="73" t="s">
        <v>31</v>
      </c>
      <c r="D71" s="95" t="s">
        <v>27</v>
      </c>
      <c r="E71" s="95" t="s">
        <v>271</v>
      </c>
      <c r="F71" s="95"/>
      <c r="G71" s="95"/>
      <c r="H71" s="92">
        <f>H76+H72</f>
        <v>407.48331999999999</v>
      </c>
    </row>
    <row r="72" spans="1:8" ht="30" hidden="1" customHeight="1">
      <c r="A72" s="37"/>
      <c r="B72" s="120" t="s">
        <v>212</v>
      </c>
      <c r="C72" s="74" t="s">
        <v>31</v>
      </c>
      <c r="D72" s="91" t="s">
        <v>38</v>
      </c>
      <c r="E72" s="91"/>
      <c r="F72" s="91"/>
      <c r="G72" s="95"/>
      <c r="H72" s="76">
        <f>H73</f>
        <v>0</v>
      </c>
    </row>
    <row r="73" spans="1:8" ht="27.75" hidden="1" customHeight="1">
      <c r="A73" s="37"/>
      <c r="B73" s="120" t="s">
        <v>55</v>
      </c>
      <c r="C73" s="74" t="s">
        <v>31</v>
      </c>
      <c r="D73" s="91" t="s">
        <v>38</v>
      </c>
      <c r="E73" s="91"/>
      <c r="F73" s="96" t="s">
        <v>248</v>
      </c>
      <c r="G73" s="95"/>
      <c r="H73" s="76">
        <f>H74</f>
        <v>0</v>
      </c>
    </row>
    <row r="74" spans="1:8" ht="28.5" hidden="1" customHeight="1">
      <c r="A74" s="37"/>
      <c r="B74" s="120" t="s">
        <v>213</v>
      </c>
      <c r="C74" s="74" t="s">
        <v>31</v>
      </c>
      <c r="D74" s="91" t="s">
        <v>38</v>
      </c>
      <c r="E74" s="91"/>
      <c r="F74" s="97" t="s">
        <v>251</v>
      </c>
      <c r="G74" s="91" t="s">
        <v>42</v>
      </c>
      <c r="H74" s="76"/>
    </row>
    <row r="75" spans="1:8" ht="18.75" hidden="1" customHeight="1">
      <c r="A75" s="37"/>
      <c r="B75" s="121" t="s">
        <v>211</v>
      </c>
      <c r="C75" s="74"/>
      <c r="D75" s="91"/>
      <c r="E75" s="91"/>
      <c r="F75" s="97"/>
      <c r="G75" s="91"/>
      <c r="H75" s="76">
        <f>H74</f>
        <v>0</v>
      </c>
    </row>
    <row r="76" spans="1:8" ht="47.25" customHeight="1">
      <c r="A76" s="37"/>
      <c r="B76" s="79" t="s">
        <v>28</v>
      </c>
      <c r="C76" s="74" t="s">
        <v>31</v>
      </c>
      <c r="D76" s="91" t="s">
        <v>27</v>
      </c>
      <c r="E76" s="91" t="s">
        <v>70</v>
      </c>
      <c r="F76" s="97"/>
      <c r="G76" s="91"/>
      <c r="H76" s="76">
        <f>H77</f>
        <v>407.48331999999999</v>
      </c>
    </row>
    <row r="77" spans="1:8" ht="15.75" customHeight="1">
      <c r="A77" s="37"/>
      <c r="B77" s="75" t="s">
        <v>57</v>
      </c>
      <c r="C77" s="74" t="s">
        <v>31</v>
      </c>
      <c r="D77" s="91" t="s">
        <v>27</v>
      </c>
      <c r="E77" s="91" t="s">
        <v>70</v>
      </c>
      <c r="F77" s="91" t="s">
        <v>255</v>
      </c>
      <c r="G77" s="91"/>
      <c r="H77" s="76">
        <f>H80</f>
        <v>407.48331999999999</v>
      </c>
    </row>
    <row r="78" spans="1:8" ht="15.75" customHeight="1">
      <c r="A78" s="37"/>
      <c r="B78" s="75" t="s">
        <v>57</v>
      </c>
      <c r="C78" s="74" t="s">
        <v>31</v>
      </c>
      <c r="D78" s="91" t="s">
        <v>27</v>
      </c>
      <c r="E78" s="91" t="s">
        <v>70</v>
      </c>
      <c r="F78" s="91" t="s">
        <v>255</v>
      </c>
      <c r="G78" s="91"/>
      <c r="H78" s="76">
        <f>H79</f>
        <v>407.48331999999999</v>
      </c>
    </row>
    <row r="79" spans="1:8" ht="15.75" customHeight="1">
      <c r="A79" s="37"/>
      <c r="B79" s="75" t="s">
        <v>57</v>
      </c>
      <c r="C79" s="74" t="s">
        <v>31</v>
      </c>
      <c r="D79" s="91" t="s">
        <v>27</v>
      </c>
      <c r="E79" s="91" t="s">
        <v>70</v>
      </c>
      <c r="F79" s="91" t="s">
        <v>255</v>
      </c>
      <c r="G79" s="91"/>
      <c r="H79" s="76">
        <f>H80</f>
        <v>407.48331999999999</v>
      </c>
    </row>
    <row r="80" spans="1:8" ht="45" customHeight="1">
      <c r="A80" s="37"/>
      <c r="B80" s="70" t="s">
        <v>71</v>
      </c>
      <c r="C80" s="74" t="s">
        <v>31</v>
      </c>
      <c r="D80" s="91" t="s">
        <v>27</v>
      </c>
      <c r="E80" s="91" t="s">
        <v>70</v>
      </c>
      <c r="F80" s="91" t="s">
        <v>263</v>
      </c>
      <c r="G80" s="91"/>
      <c r="H80" s="76">
        <f>H81</f>
        <v>407.48331999999999</v>
      </c>
    </row>
    <row r="81" spans="1:8" ht="33" customHeight="1">
      <c r="A81" s="37"/>
      <c r="B81" s="58" t="s">
        <v>60</v>
      </c>
      <c r="C81" s="74" t="s">
        <v>31</v>
      </c>
      <c r="D81" s="91" t="s">
        <v>27</v>
      </c>
      <c r="E81" s="91" t="s">
        <v>70</v>
      </c>
      <c r="F81" s="91" t="s">
        <v>263</v>
      </c>
      <c r="G81" s="91" t="s">
        <v>42</v>
      </c>
      <c r="H81" s="76">
        <f>10+252.48332+145</f>
        <v>407.48331999999999</v>
      </c>
    </row>
    <row r="82" spans="1:8" ht="14.25" customHeight="1">
      <c r="A82" s="37"/>
      <c r="B82" s="94" t="s">
        <v>34</v>
      </c>
      <c r="C82" s="73" t="s">
        <v>31</v>
      </c>
      <c r="D82" s="95" t="s">
        <v>35</v>
      </c>
      <c r="E82" s="95" t="s">
        <v>271</v>
      </c>
      <c r="F82" s="95"/>
      <c r="G82" s="95"/>
      <c r="H82" s="92">
        <f>H83+H94</f>
        <v>6871.7583800000002</v>
      </c>
    </row>
    <row r="83" spans="1:8" ht="14.25" customHeight="1">
      <c r="A83" s="37"/>
      <c r="B83" s="79" t="s">
        <v>72</v>
      </c>
      <c r="C83" s="74" t="s">
        <v>31</v>
      </c>
      <c r="D83" s="91" t="s">
        <v>35</v>
      </c>
      <c r="E83" s="91" t="s">
        <v>70</v>
      </c>
      <c r="F83" s="95"/>
      <c r="G83" s="95"/>
      <c r="H83" s="76">
        <f>H84</f>
        <v>1304.24038</v>
      </c>
    </row>
    <row r="84" spans="1:8" ht="17.25" customHeight="1">
      <c r="A84" s="37"/>
      <c r="B84" s="75" t="s">
        <v>57</v>
      </c>
      <c r="C84" s="74" t="s">
        <v>31</v>
      </c>
      <c r="D84" s="82" t="s">
        <v>35</v>
      </c>
      <c r="E84" s="82" t="s">
        <v>70</v>
      </c>
      <c r="F84" s="96" t="s">
        <v>255</v>
      </c>
      <c r="G84" s="82"/>
      <c r="H84" s="76">
        <f>H87+H90+H92</f>
        <v>1304.24038</v>
      </c>
    </row>
    <row r="85" spans="1:8" ht="15.75" customHeight="1">
      <c r="A85" s="37"/>
      <c r="B85" s="75" t="s">
        <v>57</v>
      </c>
      <c r="C85" s="74" t="s">
        <v>31</v>
      </c>
      <c r="D85" s="82" t="s">
        <v>35</v>
      </c>
      <c r="E85" s="82" t="s">
        <v>70</v>
      </c>
      <c r="F85" s="96" t="s">
        <v>255</v>
      </c>
      <c r="G85" s="82"/>
      <c r="H85" s="76">
        <f>H86</f>
        <v>1304.24038</v>
      </c>
    </row>
    <row r="86" spans="1:8" ht="15.75" customHeight="1">
      <c r="A86" s="37"/>
      <c r="B86" s="75" t="s">
        <v>57</v>
      </c>
      <c r="C86" s="74" t="s">
        <v>31</v>
      </c>
      <c r="D86" s="82" t="s">
        <v>35</v>
      </c>
      <c r="E86" s="82" t="s">
        <v>70</v>
      </c>
      <c r="F86" s="96" t="s">
        <v>255</v>
      </c>
      <c r="G86" s="82"/>
      <c r="H86" s="76">
        <f>H87+H90+H92</f>
        <v>1304.24038</v>
      </c>
    </row>
    <row r="87" spans="1:8" ht="58.5" customHeight="1">
      <c r="A87" s="37"/>
      <c r="B87" s="79" t="s">
        <v>233</v>
      </c>
      <c r="C87" s="74" t="s">
        <v>31</v>
      </c>
      <c r="D87" s="91" t="s">
        <v>35</v>
      </c>
      <c r="E87" s="91" t="s">
        <v>70</v>
      </c>
      <c r="F87" s="91" t="s">
        <v>264</v>
      </c>
      <c r="G87" s="91"/>
      <c r="H87" s="76">
        <f>H89</f>
        <v>182.12905999999998</v>
      </c>
    </row>
    <row r="88" spans="1:8" ht="31.5" hidden="1" customHeight="1">
      <c r="A88" s="37"/>
      <c r="B88" s="79" t="s">
        <v>152</v>
      </c>
      <c r="C88" s="74" t="s">
        <v>31</v>
      </c>
      <c r="D88" s="91" t="s">
        <v>150</v>
      </c>
      <c r="E88" s="91"/>
      <c r="F88" s="91" t="s">
        <v>252</v>
      </c>
      <c r="G88" s="91"/>
      <c r="H88" s="76">
        <f>H89</f>
        <v>182.12905999999998</v>
      </c>
    </row>
    <row r="89" spans="1:8" ht="30" customHeight="1">
      <c r="A89" s="37"/>
      <c r="B89" s="58" t="s">
        <v>60</v>
      </c>
      <c r="C89" s="74" t="s">
        <v>31</v>
      </c>
      <c r="D89" s="91" t="s">
        <v>35</v>
      </c>
      <c r="E89" s="91" t="s">
        <v>70</v>
      </c>
      <c r="F89" s="91" t="s">
        <v>264</v>
      </c>
      <c r="G89" s="91" t="s">
        <v>42</v>
      </c>
      <c r="H89" s="76">
        <f>136.49664+157.552-100-11.91958</f>
        <v>182.12905999999998</v>
      </c>
    </row>
    <row r="90" spans="1:8" ht="16.5" customHeight="1">
      <c r="A90" s="37"/>
      <c r="B90" s="58" t="s">
        <v>245</v>
      </c>
      <c r="C90" s="74" t="s">
        <v>31</v>
      </c>
      <c r="D90" s="91" t="s">
        <v>35</v>
      </c>
      <c r="E90" s="91" t="s">
        <v>70</v>
      </c>
      <c r="F90" s="91" t="s">
        <v>264</v>
      </c>
      <c r="G90" s="91"/>
      <c r="H90" s="76">
        <f>H91</f>
        <v>375.15031999999997</v>
      </c>
    </row>
    <row r="91" spans="1:8" ht="28.5" customHeight="1">
      <c r="A91" s="37"/>
      <c r="B91" s="58" t="s">
        <v>60</v>
      </c>
      <c r="C91" s="74" t="s">
        <v>31</v>
      </c>
      <c r="D91" s="91" t="s">
        <v>35</v>
      </c>
      <c r="E91" s="91" t="s">
        <v>70</v>
      </c>
      <c r="F91" s="91" t="s">
        <v>264</v>
      </c>
      <c r="G91" s="91" t="s">
        <v>42</v>
      </c>
      <c r="H91" s="76">
        <f>200+100+75.15032</f>
        <v>375.15031999999997</v>
      </c>
    </row>
    <row r="92" spans="1:8" ht="28.5" customHeight="1">
      <c r="A92" s="37"/>
      <c r="B92" s="70" t="s">
        <v>342</v>
      </c>
      <c r="C92" s="74" t="s">
        <v>31</v>
      </c>
      <c r="D92" s="91" t="s">
        <v>35</v>
      </c>
      <c r="E92" s="91" t="s">
        <v>70</v>
      </c>
      <c r="F92" s="91" t="s">
        <v>343</v>
      </c>
      <c r="G92" s="91"/>
      <c r="H92" s="76">
        <f>H93</f>
        <v>746.96100000000001</v>
      </c>
    </row>
    <row r="93" spans="1:8" ht="28.5" customHeight="1">
      <c r="A93" s="37"/>
      <c r="B93" s="58" t="s">
        <v>60</v>
      </c>
      <c r="C93" s="74" t="s">
        <v>31</v>
      </c>
      <c r="D93" s="91" t="s">
        <v>35</v>
      </c>
      <c r="E93" s="91" t="s">
        <v>70</v>
      </c>
      <c r="F93" s="91" t="s">
        <v>343</v>
      </c>
      <c r="G93" s="91" t="s">
        <v>42</v>
      </c>
      <c r="H93" s="76">
        <v>746.96100000000001</v>
      </c>
    </row>
    <row r="94" spans="1:8" ht="27.75" customHeight="1">
      <c r="A94" s="37"/>
      <c r="B94" s="80" t="s">
        <v>153</v>
      </c>
      <c r="C94" s="74" t="s">
        <v>31</v>
      </c>
      <c r="D94" s="91" t="s">
        <v>35</v>
      </c>
      <c r="E94" s="91" t="s">
        <v>242</v>
      </c>
      <c r="F94" s="91"/>
      <c r="G94" s="91"/>
      <c r="H94" s="76">
        <f>H95+H113</f>
        <v>5567.518</v>
      </c>
    </row>
    <row r="95" spans="1:8" ht="65.25" customHeight="1">
      <c r="A95" s="37"/>
      <c r="B95" s="51" t="s">
        <v>300</v>
      </c>
      <c r="C95" s="74" t="s">
        <v>31</v>
      </c>
      <c r="D95" s="91" t="s">
        <v>35</v>
      </c>
      <c r="E95" s="91" t="s">
        <v>242</v>
      </c>
      <c r="F95" s="91" t="s">
        <v>290</v>
      </c>
      <c r="G95" s="91"/>
      <c r="H95" s="76">
        <f>H96</f>
        <v>5567.518</v>
      </c>
    </row>
    <row r="96" spans="1:8" ht="33.75" customHeight="1">
      <c r="A96" s="37"/>
      <c r="B96" s="70" t="s">
        <v>241</v>
      </c>
      <c r="C96" s="74" t="s">
        <v>31</v>
      </c>
      <c r="D96" s="91" t="s">
        <v>35</v>
      </c>
      <c r="E96" s="91" t="s">
        <v>242</v>
      </c>
      <c r="F96" s="91" t="s">
        <v>291</v>
      </c>
      <c r="G96" s="91"/>
      <c r="H96" s="76">
        <f>H97+H108</f>
        <v>5567.518</v>
      </c>
    </row>
    <row r="97" spans="1:8" ht="45.75" customHeight="1">
      <c r="A97" s="37"/>
      <c r="B97" s="70" t="s">
        <v>313</v>
      </c>
      <c r="C97" s="74" t="s">
        <v>31</v>
      </c>
      <c r="D97" s="91" t="s">
        <v>35</v>
      </c>
      <c r="E97" s="91" t="s">
        <v>242</v>
      </c>
      <c r="F97" s="91" t="s">
        <v>333</v>
      </c>
      <c r="G97" s="91"/>
      <c r="H97" s="76">
        <f>H98+H106</f>
        <v>4818.1180000000004</v>
      </c>
    </row>
    <row r="98" spans="1:8" ht="75" customHeight="1">
      <c r="A98" s="37"/>
      <c r="B98" s="70" t="s">
        <v>76</v>
      </c>
      <c r="C98" s="74" t="s">
        <v>31</v>
      </c>
      <c r="D98" s="91" t="s">
        <v>35</v>
      </c>
      <c r="E98" s="91" t="s">
        <v>242</v>
      </c>
      <c r="F98" s="91" t="s">
        <v>334</v>
      </c>
      <c r="G98" s="91"/>
      <c r="H98" s="76">
        <f>H99+H100</f>
        <v>116.97800000000001</v>
      </c>
    </row>
    <row r="99" spans="1:8" ht="35.25" hidden="1" customHeight="1">
      <c r="A99" s="37"/>
      <c r="B99" s="58" t="s">
        <v>60</v>
      </c>
      <c r="C99" s="74" t="s">
        <v>31</v>
      </c>
      <c r="D99" s="91" t="s">
        <v>35</v>
      </c>
      <c r="E99" s="91" t="s">
        <v>242</v>
      </c>
      <c r="F99" s="91" t="s">
        <v>334</v>
      </c>
      <c r="G99" s="91" t="s">
        <v>42</v>
      </c>
      <c r="H99" s="76">
        <f>50-50</f>
        <v>0</v>
      </c>
    </row>
    <row r="100" spans="1:8" ht="45" customHeight="1">
      <c r="A100" s="37"/>
      <c r="B100" s="58" t="s">
        <v>347</v>
      </c>
      <c r="C100" s="74" t="s">
        <v>31</v>
      </c>
      <c r="D100" s="91" t="s">
        <v>35</v>
      </c>
      <c r="E100" s="91" t="s">
        <v>242</v>
      </c>
      <c r="F100" s="91" t="s">
        <v>334</v>
      </c>
      <c r="G100" s="91" t="s">
        <v>43</v>
      </c>
      <c r="H100" s="76">
        <f>95+1+20.98-0.002</f>
        <v>116.97800000000001</v>
      </c>
    </row>
    <row r="101" spans="1:8" ht="29.25" hidden="1" customHeight="1">
      <c r="A101" s="37"/>
      <c r="B101" s="80" t="s">
        <v>153</v>
      </c>
      <c r="C101" s="74" t="s">
        <v>31</v>
      </c>
      <c r="D101" s="82" t="s">
        <v>36</v>
      </c>
      <c r="E101" s="82"/>
      <c r="F101" s="82"/>
      <c r="G101" s="82"/>
      <c r="H101" s="78">
        <f>H102+H104</f>
        <v>0</v>
      </c>
    </row>
    <row r="102" spans="1:8" ht="74.25" hidden="1" customHeight="1">
      <c r="A102" s="37"/>
      <c r="B102" s="70" t="s">
        <v>76</v>
      </c>
      <c r="C102" s="74" t="s">
        <v>31</v>
      </c>
      <c r="D102" s="91" t="s">
        <v>36</v>
      </c>
      <c r="E102" s="91"/>
      <c r="F102" s="91" t="s">
        <v>230</v>
      </c>
      <c r="G102" s="91"/>
      <c r="H102" s="76">
        <f>H103</f>
        <v>0</v>
      </c>
    </row>
    <row r="103" spans="1:8" ht="33.75" hidden="1" customHeight="1">
      <c r="A103" s="37"/>
      <c r="B103" s="58" t="s">
        <v>60</v>
      </c>
      <c r="C103" s="74" t="s">
        <v>31</v>
      </c>
      <c r="D103" s="91" t="s">
        <v>36</v>
      </c>
      <c r="E103" s="91"/>
      <c r="F103" s="91" t="s">
        <v>230</v>
      </c>
      <c r="G103" s="91" t="s">
        <v>42</v>
      </c>
      <c r="H103" s="76"/>
    </row>
    <row r="104" spans="1:8" ht="35.25" hidden="1" customHeight="1">
      <c r="A104" s="39"/>
      <c r="B104" s="79" t="s">
        <v>154</v>
      </c>
      <c r="C104" s="74" t="s">
        <v>31</v>
      </c>
      <c r="D104" s="91" t="s">
        <v>36</v>
      </c>
      <c r="E104" s="91"/>
      <c r="F104" s="91" t="s">
        <v>155</v>
      </c>
      <c r="G104" s="91"/>
      <c r="H104" s="76">
        <f>H105</f>
        <v>0</v>
      </c>
    </row>
    <row r="105" spans="1:8" ht="33" hidden="1" customHeight="1">
      <c r="A105" s="39"/>
      <c r="B105" s="58" t="s">
        <v>60</v>
      </c>
      <c r="C105" s="74" t="s">
        <v>31</v>
      </c>
      <c r="D105" s="91" t="s">
        <v>36</v>
      </c>
      <c r="E105" s="91"/>
      <c r="F105" s="91" t="s">
        <v>155</v>
      </c>
      <c r="G105" s="91" t="s">
        <v>42</v>
      </c>
      <c r="H105" s="76"/>
    </row>
    <row r="106" spans="1:8" ht="73.5" customHeight="1">
      <c r="A106" s="39"/>
      <c r="B106" s="70" t="s">
        <v>76</v>
      </c>
      <c r="C106" s="74" t="s">
        <v>31</v>
      </c>
      <c r="D106" s="91" t="s">
        <v>35</v>
      </c>
      <c r="E106" s="91" t="s">
        <v>242</v>
      </c>
      <c r="F106" s="91" t="s">
        <v>335</v>
      </c>
      <c r="G106" s="91"/>
      <c r="H106" s="76">
        <f>H107</f>
        <v>4701.1400000000003</v>
      </c>
    </row>
    <row r="107" spans="1:8" ht="46.5" customHeight="1">
      <c r="A107" s="39"/>
      <c r="B107" s="58" t="s">
        <v>347</v>
      </c>
      <c r="C107" s="74" t="s">
        <v>31</v>
      </c>
      <c r="D107" s="91" t="s">
        <v>35</v>
      </c>
      <c r="E107" s="91" t="s">
        <v>242</v>
      </c>
      <c r="F107" s="91" t="s">
        <v>335</v>
      </c>
      <c r="G107" s="91" t="s">
        <v>43</v>
      </c>
      <c r="H107" s="76">
        <v>4701.1400000000003</v>
      </c>
    </row>
    <row r="108" spans="1:8" ht="63.75" customHeight="1">
      <c r="A108" s="39"/>
      <c r="B108" s="70" t="s">
        <v>332</v>
      </c>
      <c r="C108" s="74" t="s">
        <v>31</v>
      </c>
      <c r="D108" s="91" t="s">
        <v>35</v>
      </c>
      <c r="E108" s="91" t="s">
        <v>242</v>
      </c>
      <c r="F108" s="91" t="s">
        <v>336</v>
      </c>
      <c r="G108" s="91"/>
      <c r="H108" s="76">
        <f>H109+H111</f>
        <v>749.4</v>
      </c>
    </row>
    <row r="109" spans="1:8" ht="75.75" customHeight="1">
      <c r="A109" s="39"/>
      <c r="B109" s="70" t="s">
        <v>76</v>
      </c>
      <c r="C109" s="74" t="s">
        <v>31</v>
      </c>
      <c r="D109" s="91" t="s">
        <v>35</v>
      </c>
      <c r="E109" s="91" t="s">
        <v>242</v>
      </c>
      <c r="F109" s="91" t="s">
        <v>337</v>
      </c>
      <c r="G109" s="91"/>
      <c r="H109" s="76">
        <f>H110</f>
        <v>279.39999999999998</v>
      </c>
    </row>
    <row r="110" spans="1:8" ht="33" customHeight="1">
      <c r="A110" s="39"/>
      <c r="B110" s="58" t="s">
        <v>60</v>
      </c>
      <c r="C110" s="74" t="s">
        <v>31</v>
      </c>
      <c r="D110" s="91" t="s">
        <v>35</v>
      </c>
      <c r="E110" s="91" t="s">
        <v>242</v>
      </c>
      <c r="F110" s="91" t="s">
        <v>337</v>
      </c>
      <c r="G110" s="91" t="s">
        <v>42</v>
      </c>
      <c r="H110" s="76">
        <f>9.4+270</f>
        <v>279.39999999999998</v>
      </c>
    </row>
    <row r="111" spans="1:8" ht="73.5" customHeight="1">
      <c r="A111" s="39"/>
      <c r="B111" s="70" t="s">
        <v>76</v>
      </c>
      <c r="C111" s="74" t="s">
        <v>31</v>
      </c>
      <c r="D111" s="91" t="s">
        <v>35</v>
      </c>
      <c r="E111" s="91" t="s">
        <v>242</v>
      </c>
      <c r="F111" s="91" t="s">
        <v>338</v>
      </c>
      <c r="G111" s="91"/>
      <c r="H111" s="76">
        <f>H112</f>
        <v>470</v>
      </c>
    </row>
    <row r="112" spans="1:8" ht="33" customHeight="1">
      <c r="A112" s="39"/>
      <c r="B112" s="58" t="s">
        <v>60</v>
      </c>
      <c r="C112" s="74" t="s">
        <v>31</v>
      </c>
      <c r="D112" s="91" t="s">
        <v>35</v>
      </c>
      <c r="E112" s="91" t="s">
        <v>242</v>
      </c>
      <c r="F112" s="91" t="s">
        <v>338</v>
      </c>
      <c r="G112" s="91" t="s">
        <v>42</v>
      </c>
      <c r="H112" s="76">
        <v>470</v>
      </c>
    </row>
    <row r="113" spans="1:8" ht="48" hidden="1" customHeight="1">
      <c r="A113" s="39"/>
      <c r="B113" s="51" t="s">
        <v>301</v>
      </c>
      <c r="C113" s="74" t="s">
        <v>31</v>
      </c>
      <c r="D113" s="91" t="s">
        <v>35</v>
      </c>
      <c r="E113" s="91" t="s">
        <v>242</v>
      </c>
      <c r="F113" s="91" t="s">
        <v>302</v>
      </c>
      <c r="G113" s="91"/>
      <c r="H113" s="76">
        <f>H114</f>
        <v>0</v>
      </c>
    </row>
    <row r="114" spans="1:8" ht="33" hidden="1" customHeight="1">
      <c r="A114" s="39"/>
      <c r="B114" s="70" t="s">
        <v>303</v>
      </c>
      <c r="C114" s="74" t="s">
        <v>31</v>
      </c>
      <c r="D114" s="91" t="s">
        <v>35</v>
      </c>
      <c r="E114" s="91" t="s">
        <v>242</v>
      </c>
      <c r="F114" s="91" t="s">
        <v>304</v>
      </c>
      <c r="G114" s="91"/>
      <c r="H114" s="76">
        <f>H116</f>
        <v>0</v>
      </c>
    </row>
    <row r="115" spans="1:8" ht="33" hidden="1" customHeight="1">
      <c r="A115" s="39"/>
      <c r="B115" s="70" t="s">
        <v>314</v>
      </c>
      <c r="C115" s="74" t="s">
        <v>31</v>
      </c>
      <c r="D115" s="91" t="s">
        <v>35</v>
      </c>
      <c r="E115" s="91" t="s">
        <v>242</v>
      </c>
      <c r="F115" s="91" t="s">
        <v>304</v>
      </c>
      <c r="G115" s="91"/>
      <c r="H115" s="76">
        <f>H116</f>
        <v>0</v>
      </c>
    </row>
    <row r="116" spans="1:8" ht="28.5" hidden="1" customHeight="1">
      <c r="A116" s="39"/>
      <c r="B116" s="70" t="s">
        <v>76</v>
      </c>
      <c r="C116" s="74" t="s">
        <v>31</v>
      </c>
      <c r="D116" s="91" t="s">
        <v>35</v>
      </c>
      <c r="E116" s="91" t="s">
        <v>242</v>
      </c>
      <c r="F116" s="91" t="s">
        <v>277</v>
      </c>
      <c r="G116" s="91"/>
      <c r="H116" s="76">
        <f>H117</f>
        <v>0</v>
      </c>
    </row>
    <row r="117" spans="1:8" ht="29.25" hidden="1" customHeight="1">
      <c r="A117" s="39"/>
      <c r="B117" s="58" t="s">
        <v>60</v>
      </c>
      <c r="C117" s="74" t="s">
        <v>31</v>
      </c>
      <c r="D117" s="91" t="s">
        <v>35</v>
      </c>
      <c r="E117" s="91" t="s">
        <v>242</v>
      </c>
      <c r="F117" s="91" t="s">
        <v>277</v>
      </c>
      <c r="G117" s="91" t="s">
        <v>42</v>
      </c>
      <c r="H117" s="76">
        <f>100+100+14.4+55.6-270</f>
        <v>0</v>
      </c>
    </row>
    <row r="118" spans="1:8" ht="19.5" customHeight="1">
      <c r="A118" s="41" t="s">
        <v>217</v>
      </c>
      <c r="B118" s="94" t="s">
        <v>2</v>
      </c>
      <c r="C118" s="74" t="s">
        <v>31</v>
      </c>
      <c r="D118" s="95" t="s">
        <v>17</v>
      </c>
      <c r="E118" s="95" t="s">
        <v>271</v>
      </c>
      <c r="F118" s="95"/>
      <c r="G118" s="95"/>
      <c r="H118" s="92">
        <f>SUM(H119+H144+H282)</f>
        <v>7610.5035800000005</v>
      </c>
    </row>
    <row r="119" spans="1:8" ht="20.25" customHeight="1">
      <c r="A119" s="40"/>
      <c r="B119" s="79" t="s">
        <v>18</v>
      </c>
      <c r="C119" s="74" t="s">
        <v>31</v>
      </c>
      <c r="D119" s="91" t="s">
        <v>17</v>
      </c>
      <c r="E119" s="91" t="s">
        <v>11</v>
      </c>
      <c r="F119" s="91"/>
      <c r="G119" s="91"/>
      <c r="H119" s="76">
        <f>H120+H126+H129+H133</f>
        <v>6038.9626800000005</v>
      </c>
    </row>
    <row r="120" spans="1:8" ht="15.75" customHeight="1">
      <c r="A120" s="41"/>
      <c r="B120" s="75" t="s">
        <v>57</v>
      </c>
      <c r="C120" s="74" t="s">
        <v>31</v>
      </c>
      <c r="D120" s="91" t="s">
        <v>17</v>
      </c>
      <c r="E120" s="91" t="s">
        <v>11</v>
      </c>
      <c r="F120" s="91" t="s">
        <v>255</v>
      </c>
      <c r="G120" s="91"/>
      <c r="H120" s="76">
        <f>H123+H142</f>
        <v>6038.9626800000005</v>
      </c>
    </row>
    <row r="121" spans="1:8" ht="15.75" customHeight="1">
      <c r="A121" s="41"/>
      <c r="B121" s="75" t="s">
        <v>57</v>
      </c>
      <c r="C121" s="74" t="s">
        <v>31</v>
      </c>
      <c r="D121" s="91" t="s">
        <v>17</v>
      </c>
      <c r="E121" s="91" t="s">
        <v>11</v>
      </c>
      <c r="F121" s="91" t="s">
        <v>255</v>
      </c>
      <c r="G121" s="91"/>
      <c r="H121" s="76">
        <f>H122</f>
        <v>6038.9626800000005</v>
      </c>
    </row>
    <row r="122" spans="1:8" ht="15.75" customHeight="1">
      <c r="A122" s="41"/>
      <c r="B122" s="75" t="s">
        <v>57</v>
      </c>
      <c r="C122" s="74" t="s">
        <v>31</v>
      </c>
      <c r="D122" s="91" t="s">
        <v>17</v>
      </c>
      <c r="E122" s="91" t="s">
        <v>11</v>
      </c>
      <c r="F122" s="91" t="s">
        <v>255</v>
      </c>
      <c r="G122" s="91"/>
      <c r="H122" s="76">
        <f>H123+H142</f>
        <v>6038.9626800000005</v>
      </c>
    </row>
    <row r="123" spans="1:8" ht="31.5" customHeight="1">
      <c r="A123" s="40"/>
      <c r="B123" s="70" t="s">
        <v>253</v>
      </c>
      <c r="C123" s="74" t="s">
        <v>31</v>
      </c>
      <c r="D123" s="91" t="s">
        <v>17</v>
      </c>
      <c r="E123" s="91" t="s">
        <v>11</v>
      </c>
      <c r="F123" s="91" t="s">
        <v>265</v>
      </c>
      <c r="G123" s="91" t="s">
        <v>156</v>
      </c>
      <c r="H123" s="76">
        <f>H124</f>
        <v>1301.5786800000001</v>
      </c>
    </row>
    <row r="124" spans="1:8" ht="30" customHeight="1">
      <c r="A124" s="40"/>
      <c r="B124" s="58" t="s">
        <v>60</v>
      </c>
      <c r="C124" s="74" t="s">
        <v>31</v>
      </c>
      <c r="D124" s="91" t="s">
        <v>17</v>
      </c>
      <c r="E124" s="91" t="s">
        <v>11</v>
      </c>
      <c r="F124" s="91" t="s">
        <v>265</v>
      </c>
      <c r="G124" s="91" t="s">
        <v>42</v>
      </c>
      <c r="H124" s="76">
        <f>745+400+351.03+72.54868-145-42-80</f>
        <v>1301.5786800000001</v>
      </c>
    </row>
    <row r="125" spans="1:8" ht="16.5" hidden="1" customHeight="1">
      <c r="A125" s="40"/>
      <c r="B125" s="122" t="s">
        <v>157</v>
      </c>
      <c r="C125" s="74" t="s">
        <v>31</v>
      </c>
      <c r="D125" s="91" t="s">
        <v>1</v>
      </c>
      <c r="E125" s="91"/>
      <c r="F125" s="91" t="s">
        <v>19</v>
      </c>
      <c r="G125" s="91" t="s">
        <v>43</v>
      </c>
      <c r="H125" s="76"/>
    </row>
    <row r="126" spans="1:8" ht="15" hidden="1" customHeight="1">
      <c r="A126" s="40"/>
      <c r="B126" s="81" t="s">
        <v>158</v>
      </c>
      <c r="C126" s="74" t="s">
        <v>31</v>
      </c>
      <c r="D126" s="82" t="s">
        <v>1</v>
      </c>
      <c r="E126" s="82"/>
      <c r="F126" s="82" t="s">
        <v>159</v>
      </c>
      <c r="G126" s="82"/>
      <c r="H126" s="78">
        <f>H127</f>
        <v>0</v>
      </c>
    </row>
    <row r="127" spans="1:8" ht="32.25" hidden="1" customHeight="1">
      <c r="A127" s="40"/>
      <c r="B127" s="58" t="s">
        <v>60</v>
      </c>
      <c r="C127" s="74" t="s">
        <v>31</v>
      </c>
      <c r="D127" s="91" t="s">
        <v>1</v>
      </c>
      <c r="E127" s="91"/>
      <c r="F127" s="91" t="s">
        <v>159</v>
      </c>
      <c r="G127" s="91" t="s">
        <v>42</v>
      </c>
      <c r="H127" s="76">
        <v>0</v>
      </c>
    </row>
    <row r="128" spans="1:8" ht="11.25" hidden="1" customHeight="1">
      <c r="A128" s="40"/>
      <c r="B128" s="98" t="s">
        <v>149</v>
      </c>
      <c r="C128" s="74" t="s">
        <v>31</v>
      </c>
      <c r="D128" s="91"/>
      <c r="E128" s="91"/>
      <c r="F128" s="91"/>
      <c r="G128" s="91"/>
      <c r="H128" s="76">
        <v>0</v>
      </c>
    </row>
    <row r="129" spans="1:8" ht="23.25" hidden="1" customHeight="1">
      <c r="A129" s="40"/>
      <c r="B129" s="80" t="s">
        <v>151</v>
      </c>
      <c r="C129" s="74" t="s">
        <v>31</v>
      </c>
      <c r="D129" s="82" t="s">
        <v>1</v>
      </c>
      <c r="E129" s="82"/>
      <c r="F129" s="82"/>
      <c r="G129" s="82"/>
      <c r="H129" s="78">
        <f>H130</f>
        <v>0</v>
      </c>
    </row>
    <row r="130" spans="1:8" ht="51.75" hidden="1" customHeight="1">
      <c r="A130" s="40"/>
      <c r="B130" s="79" t="s">
        <v>160</v>
      </c>
      <c r="C130" s="74" t="s">
        <v>31</v>
      </c>
      <c r="D130" s="91" t="s">
        <v>1</v>
      </c>
      <c r="E130" s="91"/>
      <c r="F130" s="91"/>
      <c r="G130" s="91"/>
      <c r="H130" s="76">
        <f>H131</f>
        <v>0</v>
      </c>
    </row>
    <row r="131" spans="1:8" ht="36.75" hidden="1" customHeight="1">
      <c r="A131" s="40"/>
      <c r="B131" s="58" t="s">
        <v>60</v>
      </c>
      <c r="C131" s="74" t="s">
        <v>31</v>
      </c>
      <c r="D131" s="91" t="s">
        <v>1</v>
      </c>
      <c r="E131" s="91"/>
      <c r="F131" s="91"/>
      <c r="G131" s="91" t="s">
        <v>42</v>
      </c>
      <c r="H131" s="76"/>
    </row>
    <row r="132" spans="1:8" ht="12.75" hidden="1" customHeight="1">
      <c r="A132" s="40"/>
      <c r="B132" s="98" t="s">
        <v>149</v>
      </c>
      <c r="C132" s="74" t="s">
        <v>31</v>
      </c>
      <c r="D132" s="91"/>
      <c r="E132" s="91"/>
      <c r="F132" s="91"/>
      <c r="G132" s="91"/>
      <c r="H132" s="76"/>
    </row>
    <row r="133" spans="1:8" ht="58.5" hidden="1" customHeight="1">
      <c r="A133" s="40"/>
      <c r="B133" s="70" t="s">
        <v>80</v>
      </c>
      <c r="C133" s="74" t="s">
        <v>31</v>
      </c>
      <c r="D133" s="91" t="s">
        <v>1</v>
      </c>
      <c r="E133" s="91"/>
      <c r="F133" s="91" t="s">
        <v>79</v>
      </c>
      <c r="G133" s="91"/>
      <c r="H133" s="76">
        <f>H134</f>
        <v>0</v>
      </c>
    </row>
    <row r="134" spans="1:8" ht="30.75" hidden="1" customHeight="1">
      <c r="A134" s="40"/>
      <c r="B134" s="79" t="s">
        <v>82</v>
      </c>
      <c r="C134" s="74" t="s">
        <v>31</v>
      </c>
      <c r="D134" s="91" t="s">
        <v>1</v>
      </c>
      <c r="E134" s="91"/>
      <c r="F134" s="91" t="s">
        <v>81</v>
      </c>
      <c r="G134" s="91"/>
      <c r="H134" s="76">
        <f>H136</f>
        <v>0</v>
      </c>
    </row>
    <row r="135" spans="1:8" ht="59.25" hidden="1" customHeight="1">
      <c r="A135" s="40"/>
      <c r="B135" s="79" t="s">
        <v>76</v>
      </c>
      <c r="C135" s="74" t="s">
        <v>31</v>
      </c>
      <c r="D135" s="91" t="s">
        <v>1</v>
      </c>
      <c r="E135" s="91"/>
      <c r="F135" s="91" t="s">
        <v>83</v>
      </c>
      <c r="G135" s="91"/>
      <c r="H135" s="76">
        <f>H136</f>
        <v>0</v>
      </c>
    </row>
    <row r="136" spans="1:8" ht="39" hidden="1" customHeight="1">
      <c r="A136" s="40"/>
      <c r="B136" s="58" t="s">
        <v>60</v>
      </c>
      <c r="C136" s="74" t="s">
        <v>31</v>
      </c>
      <c r="D136" s="91" t="s">
        <v>1</v>
      </c>
      <c r="E136" s="91"/>
      <c r="F136" s="91" t="s">
        <v>83</v>
      </c>
      <c r="G136" s="91" t="s">
        <v>42</v>
      </c>
      <c r="H136" s="76"/>
    </row>
    <row r="137" spans="1:8" ht="15" hidden="1" customHeight="1">
      <c r="A137" s="40"/>
      <c r="B137" s="79" t="s">
        <v>161</v>
      </c>
      <c r="C137" s="74" t="s">
        <v>31</v>
      </c>
      <c r="D137" s="82" t="s">
        <v>162</v>
      </c>
      <c r="E137" s="82"/>
      <c r="F137" s="82"/>
      <c r="G137" s="82"/>
      <c r="H137" s="78">
        <f>H138</f>
        <v>0</v>
      </c>
    </row>
    <row r="138" spans="1:8" ht="31.5" hidden="1" customHeight="1">
      <c r="A138" s="40"/>
      <c r="B138" s="79" t="s">
        <v>163</v>
      </c>
      <c r="C138" s="74" t="s">
        <v>31</v>
      </c>
      <c r="D138" s="91" t="s">
        <v>162</v>
      </c>
      <c r="E138" s="91"/>
      <c r="F138" s="91" t="s">
        <v>164</v>
      </c>
      <c r="G138" s="91"/>
      <c r="H138" s="76">
        <f>H139</f>
        <v>0</v>
      </c>
    </row>
    <row r="139" spans="1:8" ht="30.75" hidden="1" customHeight="1">
      <c r="A139" s="40"/>
      <c r="B139" s="79" t="s">
        <v>165</v>
      </c>
      <c r="C139" s="74" t="s">
        <v>31</v>
      </c>
      <c r="D139" s="91" t="s">
        <v>162</v>
      </c>
      <c r="E139" s="91"/>
      <c r="F139" s="91" t="s">
        <v>166</v>
      </c>
      <c r="G139" s="91"/>
      <c r="H139" s="76">
        <f>H140</f>
        <v>0</v>
      </c>
    </row>
    <row r="140" spans="1:8" ht="30" hidden="1" customHeight="1">
      <c r="A140" s="40"/>
      <c r="B140" s="58" t="s">
        <v>60</v>
      </c>
      <c r="C140" s="74" t="s">
        <v>31</v>
      </c>
      <c r="D140" s="91" t="s">
        <v>162</v>
      </c>
      <c r="E140" s="91"/>
      <c r="F140" s="91" t="s">
        <v>166</v>
      </c>
      <c r="G140" s="91" t="s">
        <v>42</v>
      </c>
      <c r="H140" s="76"/>
    </row>
    <row r="141" spans="1:8" ht="13.5" hidden="1" customHeight="1">
      <c r="A141" s="40"/>
      <c r="B141" s="98" t="s">
        <v>149</v>
      </c>
      <c r="C141" s="74" t="s">
        <v>31</v>
      </c>
      <c r="D141" s="91"/>
      <c r="E141" s="91"/>
      <c r="F141" s="91"/>
      <c r="G141" s="91"/>
      <c r="H141" s="76"/>
    </row>
    <row r="142" spans="1:8" ht="32.25" customHeight="1">
      <c r="A142" s="40"/>
      <c r="B142" s="70" t="s">
        <v>342</v>
      </c>
      <c r="C142" s="74" t="s">
        <v>31</v>
      </c>
      <c r="D142" s="91" t="s">
        <v>17</v>
      </c>
      <c r="E142" s="91" t="s">
        <v>11</v>
      </c>
      <c r="F142" s="91" t="s">
        <v>343</v>
      </c>
      <c r="G142" s="91"/>
      <c r="H142" s="76">
        <f>H143</f>
        <v>4737.384</v>
      </c>
    </row>
    <row r="143" spans="1:8" ht="35.25" customHeight="1">
      <c r="A143" s="40"/>
      <c r="B143" s="58" t="s">
        <v>60</v>
      </c>
      <c r="C143" s="74" t="s">
        <v>31</v>
      </c>
      <c r="D143" s="91" t="s">
        <v>17</v>
      </c>
      <c r="E143" s="91" t="s">
        <v>11</v>
      </c>
      <c r="F143" s="91" t="s">
        <v>343</v>
      </c>
      <c r="G143" s="91" t="s">
        <v>42</v>
      </c>
      <c r="H143" s="76">
        <f>3847.384+890</f>
        <v>4737.384</v>
      </c>
    </row>
    <row r="144" spans="1:8" ht="16.5" customHeight="1">
      <c r="A144" s="40"/>
      <c r="B144" s="79" t="s">
        <v>29</v>
      </c>
      <c r="C144" s="74" t="s">
        <v>31</v>
      </c>
      <c r="D144" s="91" t="s">
        <v>17</v>
      </c>
      <c r="E144" s="91" t="s">
        <v>27</v>
      </c>
      <c r="F144" s="91"/>
      <c r="G144" s="91"/>
      <c r="H144" s="76">
        <f>H280+H275</f>
        <v>640.93089999999995</v>
      </c>
    </row>
    <row r="145" spans="1:8" ht="16.5" hidden="1" customHeight="1">
      <c r="A145" s="40"/>
      <c r="B145" s="80" t="s">
        <v>151</v>
      </c>
      <c r="C145" s="74" t="s">
        <v>31</v>
      </c>
      <c r="D145" s="82" t="s">
        <v>6</v>
      </c>
      <c r="E145" s="82"/>
      <c r="F145" s="82" t="s">
        <v>167</v>
      </c>
      <c r="G145" s="82"/>
      <c r="H145" s="78">
        <f>H146</f>
        <v>0</v>
      </c>
    </row>
    <row r="146" spans="1:8" ht="29.25" hidden="1" customHeight="1">
      <c r="A146" s="40"/>
      <c r="B146" s="79" t="s">
        <v>168</v>
      </c>
      <c r="C146" s="74" t="s">
        <v>31</v>
      </c>
      <c r="D146" s="91" t="s">
        <v>6</v>
      </c>
      <c r="E146" s="91"/>
      <c r="F146" s="91" t="s">
        <v>169</v>
      </c>
      <c r="G146" s="91"/>
      <c r="H146" s="76">
        <f>H147+H150+H153+H156+H159+H162</f>
        <v>0</v>
      </c>
    </row>
    <row r="147" spans="1:8" ht="24.75" hidden="1" customHeight="1">
      <c r="A147" s="42"/>
      <c r="B147" s="79" t="s">
        <v>170</v>
      </c>
      <c r="C147" s="74" t="s">
        <v>31</v>
      </c>
      <c r="D147" s="91" t="s">
        <v>6</v>
      </c>
      <c r="E147" s="91"/>
      <c r="F147" s="91" t="s">
        <v>171</v>
      </c>
      <c r="G147" s="91"/>
      <c r="H147" s="76">
        <f>H148</f>
        <v>0</v>
      </c>
    </row>
    <row r="148" spans="1:8" ht="38.25" hidden="1" customHeight="1">
      <c r="A148" s="40"/>
      <c r="B148" s="58" t="s">
        <v>60</v>
      </c>
      <c r="C148" s="74" t="s">
        <v>31</v>
      </c>
      <c r="D148" s="91" t="s">
        <v>6</v>
      </c>
      <c r="E148" s="91"/>
      <c r="F148" s="91" t="s">
        <v>171</v>
      </c>
      <c r="G148" s="91" t="s">
        <v>42</v>
      </c>
      <c r="H148" s="76"/>
    </row>
    <row r="149" spans="1:8" ht="12.75" hidden="1" customHeight="1">
      <c r="A149" s="40"/>
      <c r="B149" s="98" t="s">
        <v>149</v>
      </c>
      <c r="C149" s="74" t="s">
        <v>31</v>
      </c>
      <c r="D149" s="91"/>
      <c r="E149" s="91"/>
      <c r="F149" s="91"/>
      <c r="G149" s="91"/>
      <c r="H149" s="76"/>
    </row>
    <row r="150" spans="1:8" ht="28.5" hidden="1" customHeight="1">
      <c r="A150" s="42"/>
      <c r="B150" s="79" t="s">
        <v>172</v>
      </c>
      <c r="C150" s="74" t="s">
        <v>31</v>
      </c>
      <c r="D150" s="91" t="s">
        <v>6</v>
      </c>
      <c r="E150" s="91"/>
      <c r="F150" s="91" t="s">
        <v>173</v>
      </c>
      <c r="G150" s="91"/>
      <c r="H150" s="76">
        <f>H151</f>
        <v>0</v>
      </c>
    </row>
    <row r="151" spans="1:8" ht="31.5" hidden="1" customHeight="1">
      <c r="A151" s="40"/>
      <c r="B151" s="58" t="s">
        <v>60</v>
      </c>
      <c r="C151" s="74" t="s">
        <v>31</v>
      </c>
      <c r="D151" s="91" t="s">
        <v>6</v>
      </c>
      <c r="E151" s="91"/>
      <c r="F151" s="91" t="s">
        <v>173</v>
      </c>
      <c r="G151" s="91" t="s">
        <v>42</v>
      </c>
      <c r="H151" s="76"/>
    </row>
    <row r="152" spans="1:8" ht="14.25" hidden="1" customHeight="1">
      <c r="A152" s="40"/>
      <c r="B152" s="98" t="s">
        <v>149</v>
      </c>
      <c r="C152" s="74" t="s">
        <v>31</v>
      </c>
      <c r="D152" s="91"/>
      <c r="E152" s="91"/>
      <c r="F152" s="91"/>
      <c r="G152" s="91"/>
      <c r="H152" s="76"/>
    </row>
    <row r="153" spans="1:8" ht="31.5" hidden="1" customHeight="1">
      <c r="A153" s="40"/>
      <c r="B153" s="79" t="s">
        <v>174</v>
      </c>
      <c r="C153" s="74" t="s">
        <v>31</v>
      </c>
      <c r="D153" s="91" t="s">
        <v>6</v>
      </c>
      <c r="E153" s="91"/>
      <c r="F153" s="91" t="s">
        <v>175</v>
      </c>
      <c r="G153" s="91"/>
      <c r="H153" s="76">
        <f>H154</f>
        <v>0</v>
      </c>
    </row>
    <row r="154" spans="1:8" ht="30.75" hidden="1" customHeight="1">
      <c r="A154" s="40"/>
      <c r="B154" s="58" t="s">
        <v>60</v>
      </c>
      <c r="C154" s="74" t="s">
        <v>31</v>
      </c>
      <c r="D154" s="91" t="s">
        <v>6</v>
      </c>
      <c r="E154" s="91"/>
      <c r="F154" s="91" t="s">
        <v>175</v>
      </c>
      <c r="G154" s="91" t="s">
        <v>42</v>
      </c>
      <c r="H154" s="76"/>
    </row>
    <row r="155" spans="1:8" ht="15" hidden="1" customHeight="1">
      <c r="A155" s="40"/>
      <c r="B155" s="98" t="s">
        <v>149</v>
      </c>
      <c r="C155" s="74" t="s">
        <v>31</v>
      </c>
      <c r="D155" s="91"/>
      <c r="E155" s="91"/>
      <c r="F155" s="91"/>
      <c r="G155" s="91"/>
      <c r="H155" s="76"/>
    </row>
    <row r="156" spans="1:8" ht="30" hidden="1" customHeight="1">
      <c r="A156" s="40"/>
      <c r="B156" s="79" t="s">
        <v>176</v>
      </c>
      <c r="C156" s="74" t="s">
        <v>31</v>
      </c>
      <c r="D156" s="91" t="s">
        <v>6</v>
      </c>
      <c r="E156" s="91"/>
      <c r="F156" s="91" t="s">
        <v>177</v>
      </c>
      <c r="G156" s="91"/>
      <c r="H156" s="76">
        <f>H157</f>
        <v>0</v>
      </c>
    </row>
    <row r="157" spans="1:8" ht="31.5" hidden="1" customHeight="1">
      <c r="A157" s="40"/>
      <c r="B157" s="58" t="s">
        <v>60</v>
      </c>
      <c r="C157" s="74" t="s">
        <v>31</v>
      </c>
      <c r="D157" s="91" t="s">
        <v>6</v>
      </c>
      <c r="E157" s="91"/>
      <c r="F157" s="91" t="s">
        <v>177</v>
      </c>
      <c r="G157" s="91" t="s">
        <v>42</v>
      </c>
      <c r="H157" s="76"/>
    </row>
    <row r="158" spans="1:8" ht="17.25" hidden="1" customHeight="1">
      <c r="A158" s="40"/>
      <c r="B158" s="98" t="s">
        <v>149</v>
      </c>
      <c r="C158" s="74" t="s">
        <v>31</v>
      </c>
      <c r="D158" s="91"/>
      <c r="E158" s="91"/>
      <c r="F158" s="91"/>
      <c r="G158" s="91"/>
      <c r="H158" s="76"/>
    </row>
    <row r="159" spans="1:8" ht="26.25" hidden="1" customHeight="1">
      <c r="A159" s="40"/>
      <c r="B159" s="58" t="s">
        <v>178</v>
      </c>
      <c r="C159" s="74" t="s">
        <v>31</v>
      </c>
      <c r="D159" s="91" t="s">
        <v>6</v>
      </c>
      <c r="E159" s="91"/>
      <c r="F159" s="91" t="s">
        <v>179</v>
      </c>
      <c r="G159" s="91"/>
      <c r="H159" s="76">
        <f>H160</f>
        <v>0</v>
      </c>
    </row>
    <row r="160" spans="1:8" ht="36.75" hidden="1" customHeight="1">
      <c r="A160" s="40"/>
      <c r="B160" s="58" t="s">
        <v>60</v>
      </c>
      <c r="C160" s="74" t="s">
        <v>31</v>
      </c>
      <c r="D160" s="91" t="s">
        <v>6</v>
      </c>
      <c r="E160" s="91"/>
      <c r="F160" s="91" t="s">
        <v>179</v>
      </c>
      <c r="G160" s="91" t="s">
        <v>42</v>
      </c>
      <c r="H160" s="76"/>
    </row>
    <row r="161" spans="1:8" ht="16.5" hidden="1" customHeight="1">
      <c r="A161" s="40"/>
      <c r="B161" s="98" t="s">
        <v>149</v>
      </c>
      <c r="C161" s="74" t="s">
        <v>31</v>
      </c>
      <c r="D161" s="91"/>
      <c r="E161" s="91"/>
      <c r="F161" s="91"/>
      <c r="G161" s="91"/>
      <c r="H161" s="76"/>
    </row>
    <row r="162" spans="1:8" ht="17.25" hidden="1" customHeight="1">
      <c r="A162" s="40"/>
      <c r="B162" s="58" t="s">
        <v>180</v>
      </c>
      <c r="C162" s="74" t="s">
        <v>31</v>
      </c>
      <c r="D162" s="91" t="s">
        <v>6</v>
      </c>
      <c r="E162" s="91"/>
      <c r="F162" s="91" t="s">
        <v>181</v>
      </c>
      <c r="G162" s="91"/>
      <c r="H162" s="76">
        <f>H163</f>
        <v>0</v>
      </c>
    </row>
    <row r="163" spans="1:8" ht="37.5" hidden="1" customHeight="1">
      <c r="A163" s="40"/>
      <c r="B163" s="58" t="s">
        <v>60</v>
      </c>
      <c r="C163" s="74" t="s">
        <v>31</v>
      </c>
      <c r="D163" s="91" t="s">
        <v>6</v>
      </c>
      <c r="E163" s="91"/>
      <c r="F163" s="91" t="s">
        <v>181</v>
      </c>
      <c r="G163" s="91" t="s">
        <v>42</v>
      </c>
      <c r="H163" s="76"/>
    </row>
    <row r="164" spans="1:8" ht="17.25" hidden="1" customHeight="1">
      <c r="A164" s="40"/>
      <c r="B164" s="98" t="s">
        <v>149</v>
      </c>
      <c r="C164" s="74" t="s">
        <v>31</v>
      </c>
      <c r="D164" s="91"/>
      <c r="E164" s="91"/>
      <c r="F164" s="91"/>
      <c r="G164" s="91"/>
      <c r="H164" s="76"/>
    </row>
    <row r="165" spans="1:8" ht="15.75" hidden="1" customHeight="1">
      <c r="A165" s="40"/>
      <c r="B165" s="75" t="s">
        <v>57</v>
      </c>
      <c r="C165" s="74" t="s">
        <v>31</v>
      </c>
      <c r="D165" s="91" t="s">
        <v>6</v>
      </c>
      <c r="E165" s="91"/>
      <c r="F165" s="91" t="s">
        <v>54</v>
      </c>
      <c r="G165" s="91"/>
      <c r="H165" s="76">
        <f>H166+H168</f>
        <v>0</v>
      </c>
    </row>
    <row r="166" spans="1:8" ht="12.75" hidden="1" customHeight="1">
      <c r="A166" s="40"/>
      <c r="B166" s="70" t="s">
        <v>32</v>
      </c>
      <c r="C166" s="74" t="s">
        <v>31</v>
      </c>
      <c r="D166" s="91" t="s">
        <v>6</v>
      </c>
      <c r="E166" s="91"/>
      <c r="F166" s="91" t="s">
        <v>84</v>
      </c>
      <c r="G166" s="91"/>
      <c r="H166" s="76">
        <f>H167</f>
        <v>0</v>
      </c>
    </row>
    <row r="167" spans="1:8" ht="26.25" hidden="1" customHeight="1">
      <c r="A167" s="40"/>
      <c r="B167" s="58" t="s">
        <v>60</v>
      </c>
      <c r="C167" s="74" t="s">
        <v>31</v>
      </c>
      <c r="D167" s="91" t="s">
        <v>6</v>
      </c>
      <c r="E167" s="91"/>
      <c r="F167" s="91" t="s">
        <v>84</v>
      </c>
      <c r="G167" s="91" t="s">
        <v>42</v>
      </c>
      <c r="H167" s="76"/>
    </row>
    <row r="168" spans="1:8" ht="18.75" hidden="1" customHeight="1">
      <c r="A168" s="40"/>
      <c r="B168" s="70" t="s">
        <v>86</v>
      </c>
      <c r="C168" s="74" t="s">
        <v>31</v>
      </c>
      <c r="D168" s="91" t="s">
        <v>6</v>
      </c>
      <c r="E168" s="91"/>
      <c r="F168" s="91" t="s">
        <v>85</v>
      </c>
      <c r="G168" s="91"/>
      <c r="H168" s="76"/>
    </row>
    <row r="169" spans="1:8" ht="30.75" hidden="1" customHeight="1">
      <c r="A169" s="40"/>
      <c r="B169" s="58" t="s">
        <v>60</v>
      </c>
      <c r="C169" s="74" t="s">
        <v>31</v>
      </c>
      <c r="D169" s="91" t="s">
        <v>6</v>
      </c>
      <c r="E169" s="91"/>
      <c r="F169" s="91" t="s">
        <v>85</v>
      </c>
      <c r="G169" s="91" t="s">
        <v>42</v>
      </c>
      <c r="H169" s="76"/>
    </row>
    <row r="170" spans="1:8" ht="74.25" hidden="1" customHeight="1">
      <c r="A170" s="40"/>
      <c r="B170" s="87" t="s">
        <v>231</v>
      </c>
      <c r="C170" s="74" t="s">
        <v>31</v>
      </c>
      <c r="D170" s="91" t="s">
        <v>6</v>
      </c>
      <c r="E170" s="91"/>
      <c r="F170" s="91" t="s">
        <v>79</v>
      </c>
      <c r="G170" s="91"/>
      <c r="H170" s="76">
        <f>H171+H174+H177+H180+H183+H188+H191+H194+H197</f>
        <v>0</v>
      </c>
    </row>
    <row r="171" spans="1:8" ht="26.25" hidden="1" customHeight="1">
      <c r="A171" s="40"/>
      <c r="B171" s="79" t="s">
        <v>88</v>
      </c>
      <c r="C171" s="74" t="s">
        <v>31</v>
      </c>
      <c r="D171" s="91" t="s">
        <v>6</v>
      </c>
      <c r="E171" s="91"/>
      <c r="F171" s="91" t="s">
        <v>87</v>
      </c>
      <c r="G171" s="91"/>
      <c r="H171" s="76">
        <f>H173</f>
        <v>0</v>
      </c>
    </row>
    <row r="172" spans="1:8" ht="74.25" hidden="1" customHeight="1">
      <c r="A172" s="40"/>
      <c r="B172" s="79" t="s">
        <v>76</v>
      </c>
      <c r="C172" s="74" t="s">
        <v>31</v>
      </c>
      <c r="D172" s="91" t="s">
        <v>6</v>
      </c>
      <c r="E172" s="91"/>
      <c r="F172" s="91" t="s">
        <v>89</v>
      </c>
      <c r="G172" s="91"/>
      <c r="H172" s="76">
        <f>H173</f>
        <v>0</v>
      </c>
    </row>
    <row r="173" spans="1:8" ht="30" hidden="1" customHeight="1">
      <c r="A173" s="40"/>
      <c r="B173" s="58" t="s">
        <v>60</v>
      </c>
      <c r="C173" s="74" t="s">
        <v>31</v>
      </c>
      <c r="D173" s="91" t="s">
        <v>6</v>
      </c>
      <c r="E173" s="91"/>
      <c r="F173" s="91" t="s">
        <v>89</v>
      </c>
      <c r="G173" s="91" t="s">
        <v>42</v>
      </c>
      <c r="H173" s="76"/>
    </row>
    <row r="174" spans="1:8" ht="47.25" hidden="1" customHeight="1">
      <c r="A174" s="40"/>
      <c r="B174" s="79" t="s">
        <v>91</v>
      </c>
      <c r="C174" s="74" t="s">
        <v>31</v>
      </c>
      <c r="D174" s="91" t="s">
        <v>6</v>
      </c>
      <c r="E174" s="91"/>
      <c r="F174" s="91" t="s">
        <v>90</v>
      </c>
      <c r="G174" s="91"/>
      <c r="H174" s="76">
        <f>H176</f>
        <v>0</v>
      </c>
    </row>
    <row r="175" spans="1:8" ht="59.25" hidden="1" customHeight="1">
      <c r="A175" s="40"/>
      <c r="B175" s="79" t="s">
        <v>76</v>
      </c>
      <c r="C175" s="74" t="s">
        <v>31</v>
      </c>
      <c r="D175" s="91" t="s">
        <v>6</v>
      </c>
      <c r="E175" s="91"/>
      <c r="F175" s="91" t="s">
        <v>92</v>
      </c>
      <c r="G175" s="91"/>
      <c r="H175" s="76">
        <f>H176</f>
        <v>0</v>
      </c>
    </row>
    <row r="176" spans="1:8" ht="30.75" hidden="1" customHeight="1">
      <c r="A176" s="40"/>
      <c r="B176" s="58" t="s">
        <v>60</v>
      </c>
      <c r="C176" s="74" t="s">
        <v>31</v>
      </c>
      <c r="D176" s="91" t="s">
        <v>6</v>
      </c>
      <c r="E176" s="91"/>
      <c r="F176" s="91" t="s">
        <v>92</v>
      </c>
      <c r="G176" s="91" t="s">
        <v>42</v>
      </c>
      <c r="H176" s="76"/>
    </row>
    <row r="177" spans="1:8" ht="33.75" hidden="1" customHeight="1">
      <c r="A177" s="40"/>
      <c r="B177" s="70" t="s">
        <v>94</v>
      </c>
      <c r="C177" s="74" t="s">
        <v>31</v>
      </c>
      <c r="D177" s="91" t="s">
        <v>6</v>
      </c>
      <c r="E177" s="91"/>
      <c r="F177" s="91" t="s">
        <v>93</v>
      </c>
      <c r="G177" s="91"/>
      <c r="H177" s="76">
        <f>H179</f>
        <v>0</v>
      </c>
    </row>
    <row r="178" spans="1:8" ht="74.25" hidden="1" customHeight="1">
      <c r="A178" s="40"/>
      <c r="B178" s="70" t="s">
        <v>76</v>
      </c>
      <c r="C178" s="74" t="s">
        <v>31</v>
      </c>
      <c r="D178" s="91" t="s">
        <v>6</v>
      </c>
      <c r="E178" s="91"/>
      <c r="F178" s="91" t="s">
        <v>95</v>
      </c>
      <c r="G178" s="91"/>
      <c r="H178" s="76">
        <f>H179</f>
        <v>0</v>
      </c>
    </row>
    <row r="179" spans="1:8" ht="39.75" hidden="1" customHeight="1">
      <c r="A179" s="40"/>
      <c r="B179" s="58" t="s">
        <v>60</v>
      </c>
      <c r="C179" s="74" t="s">
        <v>31</v>
      </c>
      <c r="D179" s="91" t="s">
        <v>6</v>
      </c>
      <c r="E179" s="91"/>
      <c r="F179" s="91" t="s">
        <v>95</v>
      </c>
      <c r="G179" s="91" t="s">
        <v>42</v>
      </c>
      <c r="H179" s="76"/>
    </row>
    <row r="180" spans="1:8" ht="81" hidden="1" customHeight="1">
      <c r="A180" s="40"/>
      <c r="B180" s="70" t="s">
        <v>97</v>
      </c>
      <c r="C180" s="74" t="s">
        <v>31</v>
      </c>
      <c r="D180" s="91" t="s">
        <v>6</v>
      </c>
      <c r="E180" s="91"/>
      <c r="F180" s="91" t="s">
        <v>96</v>
      </c>
      <c r="G180" s="91"/>
      <c r="H180" s="76">
        <f>H182</f>
        <v>0</v>
      </c>
    </row>
    <row r="181" spans="1:8" ht="59.25" hidden="1" customHeight="1">
      <c r="A181" s="40"/>
      <c r="B181" s="70" t="s">
        <v>76</v>
      </c>
      <c r="C181" s="74" t="s">
        <v>31</v>
      </c>
      <c r="D181" s="91" t="s">
        <v>6</v>
      </c>
      <c r="E181" s="91"/>
      <c r="F181" s="91" t="s">
        <v>98</v>
      </c>
      <c r="G181" s="91"/>
      <c r="H181" s="76">
        <f>H182</f>
        <v>0</v>
      </c>
    </row>
    <row r="182" spans="1:8" ht="33.75" hidden="1" customHeight="1">
      <c r="A182" s="40"/>
      <c r="B182" s="58" t="s">
        <v>60</v>
      </c>
      <c r="C182" s="74" t="s">
        <v>31</v>
      </c>
      <c r="D182" s="91" t="s">
        <v>6</v>
      </c>
      <c r="E182" s="91"/>
      <c r="F182" s="91" t="s">
        <v>98</v>
      </c>
      <c r="G182" s="91" t="s">
        <v>42</v>
      </c>
      <c r="H182" s="76"/>
    </row>
    <row r="183" spans="1:8" ht="30.75" hidden="1" customHeight="1">
      <c r="A183" s="40"/>
      <c r="B183" s="79" t="s">
        <v>100</v>
      </c>
      <c r="C183" s="74" t="s">
        <v>31</v>
      </c>
      <c r="D183" s="91" t="s">
        <v>6</v>
      </c>
      <c r="E183" s="91"/>
      <c r="F183" s="91" t="s">
        <v>99</v>
      </c>
      <c r="G183" s="91"/>
      <c r="H183" s="76">
        <f>H185</f>
        <v>0</v>
      </c>
    </row>
    <row r="184" spans="1:8" ht="71.25" hidden="1" customHeight="1">
      <c r="A184" s="40"/>
      <c r="B184" s="79" t="s">
        <v>76</v>
      </c>
      <c r="C184" s="74" t="s">
        <v>31</v>
      </c>
      <c r="D184" s="91" t="s">
        <v>6</v>
      </c>
      <c r="E184" s="91"/>
      <c r="F184" s="91" t="s">
        <v>101</v>
      </c>
      <c r="G184" s="91"/>
      <c r="H184" s="76">
        <f>H185</f>
        <v>0</v>
      </c>
    </row>
    <row r="185" spans="1:8" ht="38.25" hidden="1" customHeight="1">
      <c r="A185" s="40"/>
      <c r="B185" s="58" t="s">
        <v>60</v>
      </c>
      <c r="C185" s="74" t="s">
        <v>31</v>
      </c>
      <c r="D185" s="91" t="s">
        <v>6</v>
      </c>
      <c r="E185" s="91"/>
      <c r="F185" s="91" t="s">
        <v>101</v>
      </c>
      <c r="G185" s="91" t="s">
        <v>42</v>
      </c>
      <c r="H185" s="76"/>
    </row>
    <row r="186" spans="1:8" ht="27" hidden="1" customHeight="1">
      <c r="A186" s="42"/>
      <c r="B186" s="79" t="s">
        <v>182</v>
      </c>
      <c r="C186" s="74" t="s">
        <v>31</v>
      </c>
      <c r="D186" s="91" t="s">
        <v>6</v>
      </c>
      <c r="E186" s="91"/>
      <c r="F186" s="91" t="s">
        <v>183</v>
      </c>
      <c r="G186" s="91"/>
      <c r="H186" s="76">
        <f>H187</f>
        <v>0</v>
      </c>
    </row>
    <row r="187" spans="1:8" ht="30.75" hidden="1" customHeight="1">
      <c r="A187" s="40"/>
      <c r="B187" s="58" t="s">
        <v>60</v>
      </c>
      <c r="C187" s="74" t="s">
        <v>31</v>
      </c>
      <c r="D187" s="91" t="s">
        <v>6</v>
      </c>
      <c r="E187" s="91"/>
      <c r="F187" s="91" t="s">
        <v>183</v>
      </c>
      <c r="G187" s="91" t="s">
        <v>42</v>
      </c>
      <c r="H187" s="76">
        <v>0</v>
      </c>
    </row>
    <row r="188" spans="1:8" ht="30" hidden="1" customHeight="1">
      <c r="A188" s="42"/>
      <c r="B188" s="70" t="s">
        <v>103</v>
      </c>
      <c r="C188" s="74" t="s">
        <v>31</v>
      </c>
      <c r="D188" s="91" t="s">
        <v>6</v>
      </c>
      <c r="E188" s="91"/>
      <c r="F188" s="91" t="s">
        <v>102</v>
      </c>
      <c r="G188" s="91"/>
      <c r="H188" s="76">
        <f>H190</f>
        <v>0</v>
      </c>
    </row>
    <row r="189" spans="1:8" ht="62.25" hidden="1" customHeight="1">
      <c r="A189" s="42"/>
      <c r="B189" s="70" t="s">
        <v>76</v>
      </c>
      <c r="C189" s="74" t="s">
        <v>31</v>
      </c>
      <c r="D189" s="91" t="s">
        <v>6</v>
      </c>
      <c r="E189" s="91"/>
      <c r="F189" s="91" t="s">
        <v>104</v>
      </c>
      <c r="G189" s="91"/>
      <c r="H189" s="76">
        <f>H190</f>
        <v>0</v>
      </c>
    </row>
    <row r="190" spans="1:8" ht="30" hidden="1" customHeight="1">
      <c r="A190" s="40"/>
      <c r="B190" s="58" t="s">
        <v>60</v>
      </c>
      <c r="C190" s="74" t="s">
        <v>31</v>
      </c>
      <c r="D190" s="91" t="s">
        <v>6</v>
      </c>
      <c r="E190" s="91"/>
      <c r="F190" s="91" t="s">
        <v>104</v>
      </c>
      <c r="G190" s="91" t="s">
        <v>42</v>
      </c>
      <c r="H190" s="76"/>
    </row>
    <row r="191" spans="1:8" ht="35.25" hidden="1" customHeight="1">
      <c r="A191" s="40"/>
      <c r="B191" s="70" t="s">
        <v>106</v>
      </c>
      <c r="C191" s="74" t="s">
        <v>31</v>
      </c>
      <c r="D191" s="91" t="s">
        <v>6</v>
      </c>
      <c r="E191" s="91"/>
      <c r="F191" s="91" t="s">
        <v>105</v>
      </c>
      <c r="G191" s="91"/>
      <c r="H191" s="76">
        <f>H193</f>
        <v>0</v>
      </c>
    </row>
    <row r="192" spans="1:8" ht="75.75" hidden="1" customHeight="1">
      <c r="A192" s="40"/>
      <c r="B192" s="70" t="s">
        <v>76</v>
      </c>
      <c r="C192" s="74" t="s">
        <v>31</v>
      </c>
      <c r="D192" s="91" t="s">
        <v>6</v>
      </c>
      <c r="E192" s="91"/>
      <c r="F192" s="91" t="s">
        <v>107</v>
      </c>
      <c r="G192" s="91"/>
      <c r="H192" s="76">
        <f>H193</f>
        <v>0</v>
      </c>
    </row>
    <row r="193" spans="1:8" ht="34.5" hidden="1" customHeight="1">
      <c r="A193" s="40"/>
      <c r="B193" s="58" t="s">
        <v>60</v>
      </c>
      <c r="C193" s="74" t="s">
        <v>31</v>
      </c>
      <c r="D193" s="91" t="s">
        <v>6</v>
      </c>
      <c r="E193" s="91"/>
      <c r="F193" s="91" t="s">
        <v>107</v>
      </c>
      <c r="G193" s="91" t="s">
        <v>42</v>
      </c>
      <c r="H193" s="76"/>
    </row>
    <row r="194" spans="1:8" ht="30.75" hidden="1" customHeight="1">
      <c r="A194" s="40"/>
      <c r="B194" s="87" t="s">
        <v>232</v>
      </c>
      <c r="C194" s="74" t="s">
        <v>31</v>
      </c>
      <c r="D194" s="91" t="s">
        <v>6</v>
      </c>
      <c r="E194" s="91"/>
      <c r="F194" s="91" t="s">
        <v>243</v>
      </c>
      <c r="G194" s="91"/>
      <c r="H194" s="76">
        <f>H196+H266</f>
        <v>0</v>
      </c>
    </row>
    <row r="195" spans="1:8" ht="78" hidden="1" customHeight="1">
      <c r="A195" s="40"/>
      <c r="B195" s="70" t="s">
        <v>76</v>
      </c>
      <c r="C195" s="74" t="s">
        <v>31</v>
      </c>
      <c r="D195" s="91" t="s">
        <v>6</v>
      </c>
      <c r="E195" s="91"/>
      <c r="F195" s="91" t="s">
        <v>229</v>
      </c>
      <c r="G195" s="91"/>
      <c r="H195" s="76">
        <f>H196</f>
        <v>0</v>
      </c>
    </row>
    <row r="196" spans="1:8" ht="33.75" hidden="1" customHeight="1">
      <c r="A196" s="40"/>
      <c r="B196" s="58" t="s">
        <v>60</v>
      </c>
      <c r="C196" s="74" t="s">
        <v>31</v>
      </c>
      <c r="D196" s="91" t="s">
        <v>6</v>
      </c>
      <c r="E196" s="91"/>
      <c r="F196" s="91" t="s">
        <v>229</v>
      </c>
      <c r="G196" s="91" t="s">
        <v>42</v>
      </c>
      <c r="H196" s="76">
        <v>0</v>
      </c>
    </row>
    <row r="197" spans="1:8" ht="32.25" hidden="1" customHeight="1">
      <c r="A197" s="40"/>
      <c r="B197" s="70" t="s">
        <v>109</v>
      </c>
      <c r="C197" s="74" t="s">
        <v>31</v>
      </c>
      <c r="D197" s="91" t="s">
        <v>6</v>
      </c>
      <c r="E197" s="91"/>
      <c r="F197" s="91" t="s">
        <v>108</v>
      </c>
      <c r="G197" s="91"/>
      <c r="H197" s="76">
        <f>H199</f>
        <v>0</v>
      </c>
    </row>
    <row r="198" spans="1:8" ht="72" hidden="1" customHeight="1">
      <c r="A198" s="40"/>
      <c r="B198" s="70" t="s">
        <v>76</v>
      </c>
      <c r="C198" s="74" t="s">
        <v>31</v>
      </c>
      <c r="D198" s="91" t="s">
        <v>6</v>
      </c>
      <c r="E198" s="91"/>
      <c r="F198" s="91" t="s">
        <v>110</v>
      </c>
      <c r="G198" s="91"/>
      <c r="H198" s="76">
        <f>H199</f>
        <v>0</v>
      </c>
    </row>
    <row r="199" spans="1:8" ht="29.25" hidden="1" customHeight="1">
      <c r="A199" s="40"/>
      <c r="B199" s="58" t="s">
        <v>60</v>
      </c>
      <c r="C199" s="74" t="s">
        <v>31</v>
      </c>
      <c r="D199" s="91" t="s">
        <v>6</v>
      </c>
      <c r="E199" s="91"/>
      <c r="F199" s="91" t="s">
        <v>110</v>
      </c>
      <c r="G199" s="91" t="s">
        <v>42</v>
      </c>
      <c r="H199" s="76"/>
    </row>
    <row r="200" spans="1:8" ht="37.5" hidden="1" customHeight="1">
      <c r="A200" s="40"/>
      <c r="B200" s="79" t="s">
        <v>111</v>
      </c>
      <c r="C200" s="74" t="s">
        <v>31</v>
      </c>
      <c r="D200" s="91" t="s">
        <v>39</v>
      </c>
      <c r="E200" s="91"/>
      <c r="F200" s="91"/>
      <c r="G200" s="91"/>
      <c r="H200" s="76">
        <f>H201+H204+H208+H224</f>
        <v>0</v>
      </c>
    </row>
    <row r="201" spans="1:8" ht="15" hidden="1" customHeight="1">
      <c r="A201" s="40"/>
      <c r="B201" s="75" t="s">
        <v>57</v>
      </c>
      <c r="C201" s="74" t="s">
        <v>31</v>
      </c>
      <c r="D201" s="91" t="s">
        <v>39</v>
      </c>
      <c r="E201" s="91"/>
      <c r="F201" s="91" t="s">
        <v>54</v>
      </c>
      <c r="G201" s="91"/>
      <c r="H201" s="76">
        <f>H202</f>
        <v>0</v>
      </c>
    </row>
    <row r="202" spans="1:8" ht="66.75" hidden="1" customHeight="1">
      <c r="A202" s="40"/>
      <c r="B202" s="70" t="s">
        <v>113</v>
      </c>
      <c r="C202" s="74" t="s">
        <v>31</v>
      </c>
      <c r="D202" s="91" t="s">
        <v>39</v>
      </c>
      <c r="E202" s="91"/>
      <c r="F202" s="91" t="s">
        <v>112</v>
      </c>
      <c r="G202" s="91"/>
      <c r="H202" s="76">
        <f>H203</f>
        <v>0</v>
      </c>
    </row>
    <row r="203" spans="1:8" ht="18" hidden="1" customHeight="1">
      <c r="A203" s="40"/>
      <c r="B203" s="77" t="s">
        <v>61</v>
      </c>
      <c r="C203" s="74" t="s">
        <v>31</v>
      </c>
      <c r="D203" s="91" t="s">
        <v>39</v>
      </c>
      <c r="E203" s="91"/>
      <c r="F203" s="91" t="s">
        <v>112</v>
      </c>
      <c r="G203" s="91" t="s">
        <v>43</v>
      </c>
      <c r="H203" s="76"/>
    </row>
    <row r="204" spans="1:8" ht="17.25" hidden="1" customHeight="1">
      <c r="A204" s="40"/>
      <c r="B204" s="80" t="s">
        <v>184</v>
      </c>
      <c r="C204" s="74" t="s">
        <v>31</v>
      </c>
      <c r="D204" s="82" t="s">
        <v>39</v>
      </c>
      <c r="E204" s="82"/>
      <c r="F204" s="82"/>
      <c r="G204" s="82"/>
      <c r="H204" s="78">
        <f>H205</f>
        <v>0</v>
      </c>
    </row>
    <row r="205" spans="1:8" ht="18.75" hidden="1" customHeight="1">
      <c r="A205" s="40"/>
      <c r="B205" s="79" t="s">
        <v>185</v>
      </c>
      <c r="C205" s="74" t="s">
        <v>31</v>
      </c>
      <c r="D205" s="91" t="s">
        <v>39</v>
      </c>
      <c r="E205" s="91"/>
      <c r="F205" s="91"/>
      <c r="G205" s="91"/>
      <c r="H205" s="76">
        <f>H206</f>
        <v>0</v>
      </c>
    </row>
    <row r="206" spans="1:8" ht="21.75" hidden="1" customHeight="1">
      <c r="A206" s="40"/>
      <c r="B206" s="58" t="s">
        <v>60</v>
      </c>
      <c r="C206" s="74" t="s">
        <v>31</v>
      </c>
      <c r="D206" s="91" t="s">
        <v>39</v>
      </c>
      <c r="E206" s="91"/>
      <c r="F206" s="91"/>
      <c r="G206" s="91" t="s">
        <v>42</v>
      </c>
      <c r="H206" s="76"/>
    </row>
    <row r="207" spans="1:8" ht="14.25" hidden="1" customHeight="1">
      <c r="A207" s="40"/>
      <c r="B207" s="98" t="s">
        <v>149</v>
      </c>
      <c r="C207" s="74" t="s">
        <v>31</v>
      </c>
      <c r="D207" s="91"/>
      <c r="E207" s="91"/>
      <c r="F207" s="91"/>
      <c r="G207" s="91"/>
      <c r="H207" s="78"/>
    </row>
    <row r="208" spans="1:8" ht="20.25" hidden="1" customHeight="1">
      <c r="A208" s="40"/>
      <c r="B208" s="80" t="s">
        <v>151</v>
      </c>
      <c r="C208" s="74" t="s">
        <v>31</v>
      </c>
      <c r="D208" s="82" t="s">
        <v>39</v>
      </c>
      <c r="E208" s="82"/>
      <c r="F208" s="82"/>
      <c r="G208" s="82"/>
      <c r="H208" s="78">
        <f>H209+H212</f>
        <v>0</v>
      </c>
    </row>
    <row r="209" spans="1:8" ht="47.25" hidden="1" customHeight="1">
      <c r="A209" s="40"/>
      <c r="B209" s="79" t="s">
        <v>186</v>
      </c>
      <c r="C209" s="74" t="s">
        <v>31</v>
      </c>
      <c r="D209" s="91" t="s">
        <v>39</v>
      </c>
      <c r="E209" s="91"/>
      <c r="F209" s="91"/>
      <c r="G209" s="91"/>
      <c r="H209" s="76">
        <f>H210</f>
        <v>0</v>
      </c>
    </row>
    <row r="210" spans="1:8" ht="18.75" hidden="1" customHeight="1">
      <c r="A210" s="40"/>
      <c r="B210" s="77" t="s">
        <v>61</v>
      </c>
      <c r="C210" s="74" t="s">
        <v>31</v>
      </c>
      <c r="D210" s="91" t="s">
        <v>39</v>
      </c>
      <c r="E210" s="91"/>
      <c r="F210" s="91"/>
      <c r="G210" s="91" t="s">
        <v>43</v>
      </c>
      <c r="H210" s="76"/>
    </row>
    <row r="211" spans="1:8" ht="12" hidden="1" customHeight="1">
      <c r="A211" s="40"/>
      <c r="B211" s="98" t="s">
        <v>149</v>
      </c>
      <c r="C211" s="74" t="s">
        <v>31</v>
      </c>
      <c r="D211" s="91"/>
      <c r="E211" s="91"/>
      <c r="F211" s="91"/>
      <c r="G211" s="91"/>
      <c r="H211" s="78"/>
    </row>
    <row r="212" spans="1:8" ht="96.75" hidden="1" customHeight="1">
      <c r="A212" s="40"/>
      <c r="B212" s="84" t="s">
        <v>187</v>
      </c>
      <c r="C212" s="74" t="s">
        <v>31</v>
      </c>
      <c r="D212" s="91" t="s">
        <v>39</v>
      </c>
      <c r="E212" s="91"/>
      <c r="F212" s="91" t="s">
        <v>40</v>
      </c>
      <c r="G212" s="91"/>
      <c r="H212" s="76">
        <f>H213</f>
        <v>0</v>
      </c>
    </row>
    <row r="213" spans="1:8" ht="33.75" hidden="1" customHeight="1">
      <c r="A213" s="40"/>
      <c r="B213" s="58" t="s">
        <v>60</v>
      </c>
      <c r="C213" s="74" t="s">
        <v>31</v>
      </c>
      <c r="D213" s="91" t="s">
        <v>39</v>
      </c>
      <c r="E213" s="91"/>
      <c r="F213" s="91" t="s">
        <v>40</v>
      </c>
      <c r="G213" s="91" t="s">
        <v>42</v>
      </c>
      <c r="H213" s="76">
        <v>0</v>
      </c>
    </row>
    <row r="214" spans="1:8" ht="12" hidden="1" customHeight="1">
      <c r="A214" s="40"/>
      <c r="B214" s="98" t="s">
        <v>149</v>
      </c>
      <c r="C214" s="74" t="s">
        <v>31</v>
      </c>
      <c r="D214" s="91"/>
      <c r="E214" s="91"/>
      <c r="F214" s="91"/>
      <c r="G214" s="91"/>
      <c r="H214" s="78">
        <v>0</v>
      </c>
    </row>
    <row r="215" spans="1:8" ht="43.5" hidden="1" customHeight="1">
      <c r="A215" s="40"/>
      <c r="B215" s="79" t="s">
        <v>188</v>
      </c>
      <c r="C215" s="74" t="s">
        <v>31</v>
      </c>
      <c r="D215" s="91" t="s">
        <v>39</v>
      </c>
      <c r="E215" s="91"/>
      <c r="F215" s="91" t="s">
        <v>189</v>
      </c>
      <c r="G215" s="91"/>
      <c r="H215" s="76">
        <f>H216</f>
        <v>0</v>
      </c>
    </row>
    <row r="216" spans="1:8" ht="30.75" hidden="1" customHeight="1">
      <c r="A216" s="40"/>
      <c r="B216" s="79" t="s">
        <v>13</v>
      </c>
      <c r="C216" s="74" t="s">
        <v>31</v>
      </c>
      <c r="D216" s="91" t="s">
        <v>39</v>
      </c>
      <c r="E216" s="91"/>
      <c r="F216" s="91" t="s">
        <v>189</v>
      </c>
      <c r="G216" s="91" t="s">
        <v>5</v>
      </c>
      <c r="H216" s="76"/>
    </row>
    <row r="217" spans="1:8" ht="12.75" hidden="1" customHeight="1">
      <c r="A217" s="40"/>
      <c r="B217" s="98" t="s">
        <v>190</v>
      </c>
      <c r="C217" s="74" t="s">
        <v>31</v>
      </c>
      <c r="D217" s="91"/>
      <c r="E217" s="91"/>
      <c r="F217" s="91"/>
      <c r="G217" s="91"/>
      <c r="H217" s="78"/>
    </row>
    <row r="218" spans="1:8" ht="39.75" hidden="1" customHeight="1">
      <c r="A218" s="40"/>
      <c r="B218" s="79" t="s">
        <v>191</v>
      </c>
      <c r="C218" s="74" t="s">
        <v>31</v>
      </c>
      <c r="D218" s="91" t="s">
        <v>39</v>
      </c>
      <c r="E218" s="91"/>
      <c r="F218" s="91" t="s">
        <v>192</v>
      </c>
      <c r="G218" s="91"/>
      <c r="H218" s="76">
        <f>H219</f>
        <v>0</v>
      </c>
    </row>
    <row r="219" spans="1:8" ht="31.5" hidden="1" customHeight="1">
      <c r="A219" s="40"/>
      <c r="B219" s="79" t="s">
        <v>13</v>
      </c>
      <c r="C219" s="74" t="s">
        <v>31</v>
      </c>
      <c r="D219" s="91" t="s">
        <v>39</v>
      </c>
      <c r="E219" s="91"/>
      <c r="F219" s="91" t="s">
        <v>192</v>
      </c>
      <c r="G219" s="91" t="s">
        <v>5</v>
      </c>
      <c r="H219" s="76"/>
    </row>
    <row r="220" spans="1:8" ht="10.5" hidden="1" customHeight="1">
      <c r="A220" s="40"/>
      <c r="B220" s="98" t="s">
        <v>190</v>
      </c>
      <c r="C220" s="74" t="s">
        <v>31</v>
      </c>
      <c r="D220" s="91"/>
      <c r="E220" s="91"/>
      <c r="F220" s="91"/>
      <c r="G220" s="91"/>
      <c r="H220" s="78"/>
    </row>
    <row r="221" spans="1:8" ht="44.25" hidden="1" customHeight="1">
      <c r="A221" s="40"/>
      <c r="B221" s="79" t="s">
        <v>193</v>
      </c>
      <c r="C221" s="74" t="s">
        <v>31</v>
      </c>
      <c r="D221" s="91" t="s">
        <v>39</v>
      </c>
      <c r="E221" s="91"/>
      <c r="F221" s="91" t="s">
        <v>194</v>
      </c>
      <c r="G221" s="91"/>
      <c r="H221" s="76">
        <f>H222</f>
        <v>0</v>
      </c>
    </row>
    <row r="222" spans="1:8" ht="27" hidden="1" customHeight="1">
      <c r="A222" s="40"/>
      <c r="B222" s="79" t="s">
        <v>13</v>
      </c>
      <c r="C222" s="74" t="s">
        <v>31</v>
      </c>
      <c r="D222" s="91" t="s">
        <v>39</v>
      </c>
      <c r="E222" s="91"/>
      <c r="F222" s="91" t="s">
        <v>194</v>
      </c>
      <c r="G222" s="91" t="s">
        <v>5</v>
      </c>
      <c r="H222" s="76"/>
    </row>
    <row r="223" spans="1:8" ht="12.75" hidden="1" customHeight="1">
      <c r="A223" s="40"/>
      <c r="B223" s="98" t="s">
        <v>190</v>
      </c>
      <c r="C223" s="74" t="s">
        <v>31</v>
      </c>
      <c r="D223" s="91"/>
      <c r="E223" s="91"/>
      <c r="F223" s="91"/>
      <c r="G223" s="91"/>
      <c r="H223" s="78"/>
    </row>
    <row r="224" spans="1:8" ht="62.25" hidden="1" customHeight="1">
      <c r="A224" s="40"/>
      <c r="B224" s="70" t="s">
        <v>115</v>
      </c>
      <c r="C224" s="74" t="s">
        <v>31</v>
      </c>
      <c r="D224" s="91" t="s">
        <v>39</v>
      </c>
      <c r="E224" s="91"/>
      <c r="F224" s="91" t="s">
        <v>114</v>
      </c>
      <c r="G224" s="91"/>
      <c r="H224" s="76">
        <f>H225+H228+H230+H232</f>
        <v>0</v>
      </c>
    </row>
    <row r="225" spans="1:8" ht="35.25" hidden="1" customHeight="1">
      <c r="A225" s="40"/>
      <c r="B225" s="70" t="s">
        <v>82</v>
      </c>
      <c r="C225" s="74" t="s">
        <v>31</v>
      </c>
      <c r="D225" s="91" t="s">
        <v>39</v>
      </c>
      <c r="E225" s="91"/>
      <c r="F225" s="91" t="s">
        <v>116</v>
      </c>
      <c r="G225" s="91"/>
      <c r="H225" s="76">
        <f>H227</f>
        <v>0</v>
      </c>
    </row>
    <row r="226" spans="1:8" ht="75" hidden="1" customHeight="1">
      <c r="A226" s="40"/>
      <c r="B226" s="70" t="s">
        <v>76</v>
      </c>
      <c r="C226" s="74" t="s">
        <v>31</v>
      </c>
      <c r="D226" s="91" t="s">
        <v>39</v>
      </c>
      <c r="E226" s="91"/>
      <c r="F226" s="91" t="s">
        <v>117</v>
      </c>
      <c r="G226" s="91"/>
      <c r="H226" s="76">
        <f>H227</f>
        <v>0</v>
      </c>
    </row>
    <row r="227" spans="1:8" ht="15" hidden="1" customHeight="1">
      <c r="A227" s="40"/>
      <c r="B227" s="77" t="s">
        <v>61</v>
      </c>
      <c r="C227" s="74" t="s">
        <v>31</v>
      </c>
      <c r="D227" s="91" t="s">
        <v>39</v>
      </c>
      <c r="E227" s="91"/>
      <c r="F227" s="91" t="s">
        <v>117</v>
      </c>
      <c r="G227" s="91" t="s">
        <v>43</v>
      </c>
      <c r="H227" s="76"/>
    </row>
    <row r="228" spans="1:8" ht="42" hidden="1" customHeight="1">
      <c r="A228" s="40"/>
      <c r="B228" s="79" t="s">
        <v>195</v>
      </c>
      <c r="C228" s="74" t="s">
        <v>31</v>
      </c>
      <c r="D228" s="91" t="s">
        <v>39</v>
      </c>
      <c r="E228" s="91"/>
      <c r="F228" s="91" t="s">
        <v>196</v>
      </c>
      <c r="G228" s="91"/>
      <c r="H228" s="76">
        <f>H229</f>
        <v>0</v>
      </c>
    </row>
    <row r="229" spans="1:8" ht="37.5" hidden="1" customHeight="1">
      <c r="A229" s="40"/>
      <c r="B229" s="58" t="s">
        <v>60</v>
      </c>
      <c r="C229" s="74" t="s">
        <v>31</v>
      </c>
      <c r="D229" s="91" t="s">
        <v>39</v>
      </c>
      <c r="E229" s="91"/>
      <c r="F229" s="91" t="s">
        <v>196</v>
      </c>
      <c r="G229" s="91" t="s">
        <v>42</v>
      </c>
      <c r="H229" s="76">
        <v>0</v>
      </c>
    </row>
    <row r="230" spans="1:8" ht="60.75" hidden="1" customHeight="1">
      <c r="A230" s="40"/>
      <c r="B230" s="79" t="s">
        <v>197</v>
      </c>
      <c r="C230" s="74" t="s">
        <v>31</v>
      </c>
      <c r="D230" s="91" t="s">
        <v>39</v>
      </c>
      <c r="E230" s="91"/>
      <c r="F230" s="91" t="s">
        <v>198</v>
      </c>
      <c r="G230" s="91"/>
      <c r="H230" s="76">
        <f>H231</f>
        <v>0</v>
      </c>
    </row>
    <row r="231" spans="1:8" ht="35.25" hidden="1" customHeight="1">
      <c r="A231" s="40"/>
      <c r="B231" s="58" t="s">
        <v>60</v>
      </c>
      <c r="C231" s="74" t="s">
        <v>31</v>
      </c>
      <c r="D231" s="91" t="s">
        <v>39</v>
      </c>
      <c r="E231" s="91"/>
      <c r="F231" s="91" t="s">
        <v>198</v>
      </c>
      <c r="G231" s="91" t="s">
        <v>42</v>
      </c>
      <c r="H231" s="76">
        <v>0</v>
      </c>
    </row>
    <row r="232" spans="1:8" ht="77.25" hidden="1" customHeight="1">
      <c r="A232" s="40"/>
      <c r="B232" s="84" t="s">
        <v>187</v>
      </c>
      <c r="C232" s="74" t="s">
        <v>31</v>
      </c>
      <c r="D232" s="91" t="s">
        <v>39</v>
      </c>
      <c r="E232" s="91"/>
      <c r="F232" s="91" t="s">
        <v>199</v>
      </c>
      <c r="G232" s="91"/>
      <c r="H232" s="76">
        <f>H233</f>
        <v>0</v>
      </c>
    </row>
    <row r="233" spans="1:8" ht="29.25" hidden="1" customHeight="1">
      <c r="A233" s="40"/>
      <c r="B233" s="58" t="s">
        <v>60</v>
      </c>
      <c r="C233" s="74" t="s">
        <v>31</v>
      </c>
      <c r="D233" s="91" t="s">
        <v>39</v>
      </c>
      <c r="E233" s="91"/>
      <c r="F233" s="91" t="s">
        <v>199</v>
      </c>
      <c r="G233" s="91" t="s">
        <v>42</v>
      </c>
      <c r="H233" s="76"/>
    </row>
    <row r="234" spans="1:8" ht="15.75" hidden="1" customHeight="1">
      <c r="A234" s="40"/>
      <c r="B234" s="80" t="s">
        <v>119</v>
      </c>
      <c r="C234" s="74" t="s">
        <v>31</v>
      </c>
      <c r="D234" s="82" t="s">
        <v>118</v>
      </c>
      <c r="E234" s="82"/>
      <c r="F234" s="91"/>
      <c r="G234" s="91"/>
      <c r="H234" s="78">
        <f>SUM(H235)</f>
        <v>0</v>
      </c>
    </row>
    <row r="235" spans="1:8" ht="27" hidden="1" customHeight="1">
      <c r="A235" s="40"/>
      <c r="B235" s="79" t="s">
        <v>120</v>
      </c>
      <c r="C235" s="74" t="s">
        <v>31</v>
      </c>
      <c r="D235" s="91" t="s">
        <v>200</v>
      </c>
      <c r="E235" s="91"/>
      <c r="F235" s="91"/>
      <c r="G235" s="91"/>
      <c r="H235" s="76">
        <f>H236+H240</f>
        <v>0</v>
      </c>
    </row>
    <row r="236" spans="1:8" ht="16.5" hidden="1" customHeight="1">
      <c r="A236" s="40"/>
      <c r="B236" s="80" t="s">
        <v>151</v>
      </c>
      <c r="C236" s="74" t="s">
        <v>31</v>
      </c>
      <c r="D236" s="82" t="s">
        <v>200</v>
      </c>
      <c r="E236" s="82"/>
      <c r="F236" s="82"/>
      <c r="G236" s="82"/>
      <c r="H236" s="78">
        <f>H237</f>
        <v>0</v>
      </c>
    </row>
    <row r="237" spans="1:8" ht="29.25" hidden="1" customHeight="1">
      <c r="A237" s="40"/>
      <c r="B237" s="79" t="s">
        <v>201</v>
      </c>
      <c r="C237" s="74" t="s">
        <v>31</v>
      </c>
      <c r="D237" s="91" t="s">
        <v>200</v>
      </c>
      <c r="E237" s="91"/>
      <c r="F237" s="91"/>
      <c r="G237" s="91"/>
      <c r="H237" s="76">
        <f>H238</f>
        <v>0</v>
      </c>
    </row>
    <row r="238" spans="1:8" ht="38.25" hidden="1" customHeight="1">
      <c r="A238" s="40"/>
      <c r="B238" s="58" t="s">
        <v>60</v>
      </c>
      <c r="C238" s="74" t="s">
        <v>31</v>
      </c>
      <c r="D238" s="91" t="s">
        <v>200</v>
      </c>
      <c r="E238" s="91"/>
      <c r="F238" s="91"/>
      <c r="G238" s="91" t="s">
        <v>42</v>
      </c>
      <c r="H238" s="76"/>
    </row>
    <row r="239" spans="1:8" ht="14.25" hidden="1" customHeight="1">
      <c r="A239" s="40"/>
      <c r="B239" s="98" t="s">
        <v>149</v>
      </c>
      <c r="C239" s="74" t="s">
        <v>31</v>
      </c>
      <c r="D239" s="91"/>
      <c r="E239" s="91"/>
      <c r="F239" s="91"/>
      <c r="G239" s="91"/>
      <c r="H239" s="78"/>
    </row>
    <row r="240" spans="1:8" ht="47.25" hidden="1" customHeight="1">
      <c r="A240" s="40"/>
      <c r="B240" s="70" t="s">
        <v>122</v>
      </c>
      <c r="C240" s="74" t="s">
        <v>31</v>
      </c>
      <c r="D240" s="91" t="s">
        <v>200</v>
      </c>
      <c r="E240" s="91"/>
      <c r="F240" s="91" t="s">
        <v>121</v>
      </c>
      <c r="G240" s="91"/>
      <c r="H240" s="76">
        <f>H241</f>
        <v>0</v>
      </c>
    </row>
    <row r="241" spans="1:8" ht="51.75" hidden="1" customHeight="1">
      <c r="A241" s="40"/>
      <c r="B241" s="70" t="s">
        <v>124</v>
      </c>
      <c r="C241" s="74" t="s">
        <v>31</v>
      </c>
      <c r="D241" s="91" t="s">
        <v>200</v>
      </c>
      <c r="E241" s="91"/>
      <c r="F241" s="91" t="s">
        <v>123</v>
      </c>
      <c r="G241" s="91"/>
      <c r="H241" s="76">
        <f>H243</f>
        <v>0</v>
      </c>
    </row>
    <row r="242" spans="1:8" ht="65.25" hidden="1" customHeight="1">
      <c r="A242" s="40"/>
      <c r="B242" s="70" t="s">
        <v>76</v>
      </c>
      <c r="C242" s="74" t="s">
        <v>31</v>
      </c>
      <c r="D242" s="91" t="s">
        <v>200</v>
      </c>
      <c r="E242" s="91"/>
      <c r="F242" s="91" t="s">
        <v>125</v>
      </c>
      <c r="G242" s="91"/>
      <c r="H242" s="76">
        <f>H243</f>
        <v>0</v>
      </c>
    </row>
    <row r="243" spans="1:8" ht="33.75" hidden="1" customHeight="1">
      <c r="A243" s="40"/>
      <c r="B243" s="58" t="s">
        <v>60</v>
      </c>
      <c r="C243" s="74" t="s">
        <v>31</v>
      </c>
      <c r="D243" s="91" t="s">
        <v>200</v>
      </c>
      <c r="E243" s="91"/>
      <c r="F243" s="91" t="s">
        <v>125</v>
      </c>
      <c r="G243" s="91" t="s">
        <v>42</v>
      </c>
      <c r="H243" s="76"/>
    </row>
    <row r="244" spans="1:8" ht="24.75" hidden="1" customHeight="1">
      <c r="A244" s="40"/>
      <c r="B244" s="80" t="s">
        <v>23</v>
      </c>
      <c r="C244" s="74" t="s">
        <v>31</v>
      </c>
      <c r="D244" s="82" t="s">
        <v>24</v>
      </c>
      <c r="E244" s="82"/>
      <c r="F244" s="91"/>
      <c r="G244" s="91"/>
      <c r="H244" s="78">
        <f>SUM(H245+H249)</f>
        <v>0</v>
      </c>
    </row>
    <row r="245" spans="1:8" ht="15" hidden="1">
      <c r="A245" s="40"/>
      <c r="B245" s="85" t="s">
        <v>130</v>
      </c>
      <c r="C245" s="74" t="s">
        <v>31</v>
      </c>
      <c r="D245" s="91" t="s">
        <v>202</v>
      </c>
      <c r="E245" s="91"/>
      <c r="F245" s="91"/>
      <c r="G245" s="91"/>
      <c r="H245" s="76">
        <f>H246</f>
        <v>0</v>
      </c>
    </row>
    <row r="246" spans="1:8" ht="16.5" hidden="1" customHeight="1">
      <c r="A246" s="40"/>
      <c r="B246" s="86" t="s">
        <v>55</v>
      </c>
      <c r="C246" s="74" t="s">
        <v>31</v>
      </c>
      <c r="D246" s="91" t="s">
        <v>202</v>
      </c>
      <c r="E246" s="91"/>
      <c r="F246" s="91" t="s">
        <v>54</v>
      </c>
      <c r="G246" s="91"/>
      <c r="H246" s="76">
        <f>H247</f>
        <v>0</v>
      </c>
    </row>
    <row r="247" spans="1:8" ht="27.75" hidden="1" customHeight="1">
      <c r="A247" s="40"/>
      <c r="B247" s="86" t="s">
        <v>132</v>
      </c>
      <c r="C247" s="74" t="s">
        <v>31</v>
      </c>
      <c r="D247" s="91" t="s">
        <v>202</v>
      </c>
      <c r="E247" s="91"/>
      <c r="F247" s="91" t="s">
        <v>131</v>
      </c>
      <c r="G247" s="91"/>
      <c r="H247" s="76">
        <f>H248</f>
        <v>0</v>
      </c>
    </row>
    <row r="248" spans="1:8" ht="25.5" hidden="1" customHeight="1">
      <c r="A248" s="40"/>
      <c r="B248" s="86" t="s">
        <v>134</v>
      </c>
      <c r="C248" s="74" t="s">
        <v>31</v>
      </c>
      <c r="D248" s="91" t="s">
        <v>202</v>
      </c>
      <c r="E248" s="91"/>
      <c r="F248" s="91" t="s">
        <v>131</v>
      </c>
      <c r="G248" s="91" t="s">
        <v>133</v>
      </c>
      <c r="H248" s="76"/>
    </row>
    <row r="249" spans="1:8" ht="17.25" hidden="1" customHeight="1">
      <c r="A249" s="40"/>
      <c r="B249" s="79" t="s">
        <v>135</v>
      </c>
      <c r="C249" s="74" t="s">
        <v>31</v>
      </c>
      <c r="D249" s="91" t="s">
        <v>203</v>
      </c>
      <c r="E249" s="91"/>
      <c r="F249" s="91"/>
      <c r="G249" s="91"/>
      <c r="H249" s="76">
        <f>SUM(H250)</f>
        <v>0</v>
      </c>
    </row>
    <row r="250" spans="1:8" ht="14.25" hidden="1" customHeight="1">
      <c r="A250" s="40"/>
      <c r="B250" s="86" t="s">
        <v>55</v>
      </c>
      <c r="C250" s="74" t="s">
        <v>31</v>
      </c>
      <c r="D250" s="91" t="s">
        <v>203</v>
      </c>
      <c r="E250" s="91"/>
      <c r="F250" s="91" t="s">
        <v>54</v>
      </c>
      <c r="G250" s="91"/>
      <c r="H250" s="76">
        <f>SUM(H252)</f>
        <v>0</v>
      </c>
    </row>
    <row r="251" spans="1:8" ht="21.75" hidden="1" customHeight="1">
      <c r="A251" s="40"/>
      <c r="B251" s="86" t="s">
        <v>137</v>
      </c>
      <c r="C251" s="74" t="s">
        <v>31</v>
      </c>
      <c r="D251" s="91" t="s">
        <v>203</v>
      </c>
      <c r="E251" s="91"/>
      <c r="F251" s="91" t="s">
        <v>136</v>
      </c>
      <c r="G251" s="82"/>
      <c r="H251" s="78">
        <f>H252</f>
        <v>0</v>
      </c>
    </row>
    <row r="252" spans="1:8" ht="33" hidden="1" customHeight="1">
      <c r="A252" s="40"/>
      <c r="B252" s="58" t="s">
        <v>60</v>
      </c>
      <c r="C252" s="74" t="s">
        <v>31</v>
      </c>
      <c r="D252" s="91" t="s">
        <v>203</v>
      </c>
      <c r="E252" s="91"/>
      <c r="F252" s="91" t="s">
        <v>136</v>
      </c>
      <c r="G252" s="91" t="s">
        <v>42</v>
      </c>
      <c r="H252" s="76"/>
    </row>
    <row r="253" spans="1:8" ht="21.75" hidden="1" customHeight="1">
      <c r="A253" s="40"/>
      <c r="B253" s="81" t="s">
        <v>139</v>
      </c>
      <c r="C253" s="74" t="s">
        <v>31</v>
      </c>
      <c r="D253" s="82" t="s">
        <v>63</v>
      </c>
      <c r="E253" s="82"/>
      <c r="F253" s="91"/>
      <c r="G253" s="91"/>
      <c r="H253" s="78">
        <f>SUM(H254)</f>
        <v>0</v>
      </c>
    </row>
    <row r="254" spans="1:8" ht="24.75" hidden="1" customHeight="1">
      <c r="A254" s="40"/>
      <c r="B254" s="79" t="s">
        <v>140</v>
      </c>
      <c r="C254" s="74" t="s">
        <v>31</v>
      </c>
      <c r="D254" s="91" t="s">
        <v>204</v>
      </c>
      <c r="E254" s="91"/>
      <c r="F254" s="91"/>
      <c r="G254" s="91"/>
      <c r="H254" s="76">
        <f>SUM(H257)</f>
        <v>0</v>
      </c>
    </row>
    <row r="255" spans="1:8" ht="14.25" hidden="1" customHeight="1">
      <c r="A255" s="40"/>
      <c r="B255" s="86" t="s">
        <v>55</v>
      </c>
      <c r="C255" s="74" t="s">
        <v>31</v>
      </c>
      <c r="D255" s="91" t="s">
        <v>204</v>
      </c>
      <c r="E255" s="91"/>
      <c r="F255" s="91" t="s">
        <v>54</v>
      </c>
      <c r="G255" s="91"/>
      <c r="H255" s="76">
        <f>H257</f>
        <v>0</v>
      </c>
    </row>
    <row r="256" spans="1:8" ht="17.25" hidden="1" customHeight="1">
      <c r="A256" s="40"/>
      <c r="B256" s="86" t="s">
        <v>142</v>
      </c>
      <c r="C256" s="74" t="s">
        <v>31</v>
      </c>
      <c r="D256" s="91" t="s">
        <v>204</v>
      </c>
      <c r="E256" s="91"/>
      <c r="F256" s="91" t="s">
        <v>141</v>
      </c>
      <c r="G256" s="91"/>
      <c r="H256" s="76">
        <f>H257</f>
        <v>0</v>
      </c>
    </row>
    <row r="257" spans="1:8" ht="21.75" hidden="1" customHeight="1">
      <c r="A257" s="40"/>
      <c r="B257" s="58" t="s">
        <v>60</v>
      </c>
      <c r="C257" s="74" t="s">
        <v>31</v>
      </c>
      <c r="D257" s="91" t="s">
        <v>204</v>
      </c>
      <c r="E257" s="91"/>
      <c r="F257" s="91" t="s">
        <v>141</v>
      </c>
      <c r="G257" s="91" t="s">
        <v>42</v>
      </c>
      <c r="H257" s="76"/>
    </row>
    <row r="258" spans="1:8" ht="26.25" hidden="1" customHeight="1">
      <c r="A258" s="43"/>
      <c r="B258" s="123"/>
      <c r="C258" s="74" t="s">
        <v>31</v>
      </c>
      <c r="D258" s="99"/>
      <c r="E258" s="99"/>
      <c r="F258" s="99"/>
      <c r="G258" s="99"/>
      <c r="H258" s="76"/>
    </row>
    <row r="259" spans="1:8" ht="76.5" hidden="1" customHeight="1">
      <c r="A259" s="43"/>
      <c r="B259" s="100" t="s">
        <v>222</v>
      </c>
      <c r="C259" s="74" t="s">
        <v>31</v>
      </c>
      <c r="D259" s="91" t="s">
        <v>6</v>
      </c>
      <c r="E259" s="91"/>
      <c r="F259" s="91" t="s">
        <v>73</v>
      </c>
      <c r="G259" s="99"/>
      <c r="H259" s="76" t="e">
        <f>H260</f>
        <v>#REF!</v>
      </c>
    </row>
    <row r="260" spans="1:8" ht="31.5" hidden="1" customHeight="1">
      <c r="A260" s="43"/>
      <c r="B260" s="87" t="s">
        <v>223</v>
      </c>
      <c r="C260" s="74"/>
      <c r="D260" s="91" t="s">
        <v>6</v>
      </c>
      <c r="E260" s="91"/>
      <c r="F260" s="91" t="s">
        <v>74</v>
      </c>
      <c r="G260" s="99"/>
      <c r="H260" s="76" t="e">
        <f>H261</f>
        <v>#REF!</v>
      </c>
    </row>
    <row r="261" spans="1:8" ht="72.75" hidden="1" customHeight="1">
      <c r="A261" s="43"/>
      <c r="B261" s="70" t="s">
        <v>76</v>
      </c>
      <c r="C261" s="74"/>
      <c r="D261" s="91" t="s">
        <v>6</v>
      </c>
      <c r="E261" s="91"/>
      <c r="F261" s="91" t="s">
        <v>75</v>
      </c>
      <c r="G261" s="99"/>
      <c r="H261" s="76" t="e">
        <f>H262</f>
        <v>#REF!</v>
      </c>
    </row>
    <row r="262" spans="1:8" ht="32.25" hidden="1" customHeight="1">
      <c r="A262" s="43"/>
      <c r="B262" s="58" t="s">
        <v>60</v>
      </c>
      <c r="C262" s="74"/>
      <c r="D262" s="91" t="s">
        <v>6</v>
      </c>
      <c r="E262" s="91"/>
      <c r="F262" s="91" t="s">
        <v>75</v>
      </c>
      <c r="G262" s="91" t="s">
        <v>42</v>
      </c>
      <c r="H262" s="76" t="e">
        <f>#REF!</f>
        <v>#REF!</v>
      </c>
    </row>
    <row r="263" spans="1:8" ht="78.75" hidden="1" customHeight="1">
      <c r="A263" s="43"/>
      <c r="B263" s="124" t="s">
        <v>228</v>
      </c>
      <c r="C263" s="74"/>
      <c r="D263" s="91" t="s">
        <v>6</v>
      </c>
      <c r="E263" s="91"/>
      <c r="F263" s="91" t="s">
        <v>73</v>
      </c>
      <c r="G263" s="91"/>
      <c r="H263" s="76">
        <f>H264+H267</f>
        <v>0</v>
      </c>
    </row>
    <row r="264" spans="1:8" ht="44.25" hidden="1" customHeight="1">
      <c r="A264" s="43"/>
      <c r="B264" s="87" t="s">
        <v>224</v>
      </c>
      <c r="C264" s="74"/>
      <c r="D264" s="91" t="s">
        <v>6</v>
      </c>
      <c r="E264" s="91"/>
      <c r="F264" s="91" t="s">
        <v>74</v>
      </c>
      <c r="G264" s="91"/>
      <c r="H264" s="76">
        <f>H265</f>
        <v>0</v>
      </c>
    </row>
    <row r="265" spans="1:8" ht="71.25" hidden="1" customHeight="1">
      <c r="A265" s="43"/>
      <c r="B265" s="70" t="s">
        <v>76</v>
      </c>
      <c r="C265" s="74"/>
      <c r="D265" s="91" t="s">
        <v>6</v>
      </c>
      <c r="E265" s="91"/>
      <c r="F265" s="91" t="s">
        <v>244</v>
      </c>
      <c r="G265" s="91"/>
      <c r="H265" s="76">
        <f>H266</f>
        <v>0</v>
      </c>
    </row>
    <row r="266" spans="1:8" ht="32.25" hidden="1" customHeight="1">
      <c r="A266" s="43"/>
      <c r="B266" s="58" t="s">
        <v>60</v>
      </c>
      <c r="C266" s="74"/>
      <c r="D266" s="91" t="s">
        <v>6</v>
      </c>
      <c r="E266" s="91"/>
      <c r="F266" s="91" t="s">
        <v>244</v>
      </c>
      <c r="G266" s="91" t="s">
        <v>42</v>
      </c>
      <c r="H266" s="76"/>
    </row>
    <row r="267" spans="1:8" ht="76.5" hidden="1" customHeight="1">
      <c r="A267" s="43"/>
      <c r="B267" s="87" t="s">
        <v>225</v>
      </c>
      <c r="C267" s="74"/>
      <c r="D267" s="91" t="s">
        <v>6</v>
      </c>
      <c r="E267" s="91"/>
      <c r="F267" s="91" t="s">
        <v>87</v>
      </c>
      <c r="G267" s="91"/>
      <c r="H267" s="76">
        <f>H268</f>
        <v>0</v>
      </c>
    </row>
    <row r="268" spans="1:8" ht="54.75" hidden="1" customHeight="1">
      <c r="A268" s="43"/>
      <c r="B268" s="70" t="s">
        <v>76</v>
      </c>
      <c r="C268" s="74"/>
      <c r="D268" s="91" t="s">
        <v>6</v>
      </c>
      <c r="E268" s="91"/>
      <c r="F268" s="91" t="s">
        <v>89</v>
      </c>
      <c r="G268" s="91"/>
      <c r="H268" s="76">
        <f>H269</f>
        <v>0</v>
      </c>
    </row>
    <row r="269" spans="1:8" ht="32.25" hidden="1" customHeight="1">
      <c r="A269" s="43"/>
      <c r="B269" s="58" t="s">
        <v>60</v>
      </c>
      <c r="C269" s="74"/>
      <c r="D269" s="91" t="s">
        <v>6</v>
      </c>
      <c r="E269" s="91"/>
      <c r="F269" s="91" t="s">
        <v>89</v>
      </c>
      <c r="G269" s="91" t="s">
        <v>42</v>
      </c>
      <c r="H269" s="76"/>
    </row>
    <row r="270" spans="1:8" ht="32.25" hidden="1" customHeight="1">
      <c r="A270" s="43"/>
      <c r="B270" s="83" t="s">
        <v>226</v>
      </c>
      <c r="C270" s="74"/>
      <c r="D270" s="91" t="s">
        <v>6</v>
      </c>
      <c r="E270" s="91"/>
      <c r="F270" s="91" t="s">
        <v>116</v>
      </c>
      <c r="G270" s="91"/>
      <c r="H270" s="92">
        <f>H271</f>
        <v>0</v>
      </c>
    </row>
    <row r="271" spans="1:8" ht="44.25" hidden="1" customHeight="1">
      <c r="A271" s="43"/>
      <c r="B271" s="87" t="s">
        <v>227</v>
      </c>
      <c r="C271" s="74"/>
      <c r="D271" s="91" t="s">
        <v>6</v>
      </c>
      <c r="E271" s="91"/>
      <c r="F271" s="91" t="s">
        <v>117</v>
      </c>
      <c r="G271" s="91"/>
      <c r="H271" s="76">
        <f>H272</f>
        <v>0</v>
      </c>
    </row>
    <row r="272" spans="1:8" ht="53.25" hidden="1" customHeight="1">
      <c r="A272" s="43"/>
      <c r="B272" s="70" t="s">
        <v>76</v>
      </c>
      <c r="C272" s="74"/>
      <c r="D272" s="91" t="s">
        <v>6</v>
      </c>
      <c r="E272" s="91"/>
      <c r="F272" s="91" t="s">
        <v>117</v>
      </c>
      <c r="G272" s="91"/>
      <c r="H272" s="76">
        <f>H273</f>
        <v>0</v>
      </c>
    </row>
    <row r="273" spans="1:8" ht="32.25" hidden="1" customHeight="1">
      <c r="A273" s="43"/>
      <c r="B273" s="58" t="s">
        <v>60</v>
      </c>
      <c r="C273" s="74"/>
      <c r="D273" s="91" t="s">
        <v>6</v>
      </c>
      <c r="E273" s="91"/>
      <c r="F273" s="91" t="s">
        <v>117</v>
      </c>
      <c r="G273" s="91" t="s">
        <v>42</v>
      </c>
      <c r="H273" s="76"/>
    </row>
    <row r="274" spans="1:8" ht="32.25" hidden="1" customHeight="1">
      <c r="A274" s="43"/>
      <c r="B274" s="58"/>
      <c r="C274" s="74"/>
      <c r="D274" s="91"/>
      <c r="E274" s="91"/>
      <c r="F274" s="91"/>
      <c r="G274" s="91"/>
      <c r="H274" s="76"/>
    </row>
    <row r="275" spans="1:8" ht="15.75" customHeight="1">
      <c r="A275" s="43"/>
      <c r="B275" s="75" t="s">
        <v>57</v>
      </c>
      <c r="C275" s="74" t="s">
        <v>31</v>
      </c>
      <c r="D275" s="91" t="s">
        <v>17</v>
      </c>
      <c r="E275" s="91" t="s">
        <v>27</v>
      </c>
      <c r="F275" s="91" t="s">
        <v>255</v>
      </c>
      <c r="G275" s="91"/>
      <c r="H275" s="76">
        <f>H279</f>
        <v>136.76926</v>
      </c>
    </row>
    <row r="276" spans="1:8" ht="15" customHeight="1">
      <c r="A276" s="43"/>
      <c r="B276" s="75" t="s">
        <v>57</v>
      </c>
      <c r="C276" s="74" t="s">
        <v>31</v>
      </c>
      <c r="D276" s="91" t="s">
        <v>17</v>
      </c>
      <c r="E276" s="91" t="s">
        <v>27</v>
      </c>
      <c r="F276" s="91" t="s">
        <v>255</v>
      </c>
      <c r="G276" s="91"/>
      <c r="H276" s="76">
        <f>H277</f>
        <v>136.76926</v>
      </c>
    </row>
    <row r="277" spans="1:8" ht="15" customHeight="1">
      <c r="A277" s="43"/>
      <c r="B277" s="75" t="s">
        <v>57</v>
      </c>
      <c r="C277" s="74" t="s">
        <v>31</v>
      </c>
      <c r="D277" s="91" t="s">
        <v>17</v>
      </c>
      <c r="E277" s="91" t="s">
        <v>27</v>
      </c>
      <c r="F277" s="91" t="s">
        <v>255</v>
      </c>
      <c r="G277" s="91"/>
      <c r="H277" s="76">
        <f>H278</f>
        <v>136.76926</v>
      </c>
    </row>
    <row r="278" spans="1:8" ht="13.5" customHeight="1">
      <c r="A278" s="43"/>
      <c r="B278" s="75" t="s">
        <v>32</v>
      </c>
      <c r="C278" s="74" t="s">
        <v>31</v>
      </c>
      <c r="D278" s="91" t="s">
        <v>17</v>
      </c>
      <c r="E278" s="91" t="s">
        <v>27</v>
      </c>
      <c r="F278" s="91" t="s">
        <v>266</v>
      </c>
      <c r="G278" s="91"/>
      <c r="H278" s="76">
        <f>H279</f>
        <v>136.76926</v>
      </c>
    </row>
    <row r="279" spans="1:8" ht="29.25" customHeight="1">
      <c r="A279" s="43"/>
      <c r="B279" s="58" t="s">
        <v>60</v>
      </c>
      <c r="C279" s="74" t="s">
        <v>31</v>
      </c>
      <c r="D279" s="91" t="s">
        <v>17</v>
      </c>
      <c r="E279" s="91" t="s">
        <v>27</v>
      </c>
      <c r="F279" s="91" t="s">
        <v>266</v>
      </c>
      <c r="G279" s="91" t="s">
        <v>42</v>
      </c>
      <c r="H279" s="76">
        <f>200-63.23074</f>
        <v>136.76926</v>
      </c>
    </row>
    <row r="280" spans="1:8" ht="16.5" customHeight="1">
      <c r="A280" s="43"/>
      <c r="B280" s="58" t="s">
        <v>86</v>
      </c>
      <c r="C280" s="74" t="s">
        <v>31</v>
      </c>
      <c r="D280" s="91" t="s">
        <v>17</v>
      </c>
      <c r="E280" s="91" t="s">
        <v>27</v>
      </c>
      <c r="F280" s="91" t="s">
        <v>267</v>
      </c>
      <c r="G280" s="91"/>
      <c r="H280" s="76">
        <f>H281</f>
        <v>504.16163999999998</v>
      </c>
    </row>
    <row r="281" spans="1:8" ht="30" customHeight="1">
      <c r="A281" s="43"/>
      <c r="B281" s="58" t="s">
        <v>60</v>
      </c>
      <c r="C281" s="74" t="s">
        <v>31</v>
      </c>
      <c r="D281" s="91" t="s">
        <v>17</v>
      </c>
      <c r="E281" s="91" t="s">
        <v>27</v>
      </c>
      <c r="F281" s="91" t="s">
        <v>267</v>
      </c>
      <c r="G281" s="91" t="s">
        <v>42</v>
      </c>
      <c r="H281" s="76">
        <f>590.00164-84.77+0.02-0.5-0.59</f>
        <v>504.16163999999998</v>
      </c>
    </row>
    <row r="282" spans="1:8" ht="28.5" customHeight="1">
      <c r="A282" s="43"/>
      <c r="B282" s="58" t="s">
        <v>111</v>
      </c>
      <c r="C282" s="74" t="s">
        <v>31</v>
      </c>
      <c r="D282" s="91" t="s">
        <v>17</v>
      </c>
      <c r="E282" s="91" t="s">
        <v>17</v>
      </c>
      <c r="F282" s="91"/>
      <c r="G282" s="91"/>
      <c r="H282" s="76">
        <f>H286+H288</f>
        <v>930.61</v>
      </c>
    </row>
    <row r="283" spans="1:8" ht="15" hidden="1" customHeight="1">
      <c r="A283" s="43"/>
      <c r="B283" s="75" t="s">
        <v>57</v>
      </c>
      <c r="C283" s="74" t="s">
        <v>31</v>
      </c>
      <c r="D283" s="91" t="s">
        <v>17</v>
      </c>
      <c r="E283" s="91" t="s">
        <v>17</v>
      </c>
      <c r="F283" s="91" t="s">
        <v>255</v>
      </c>
      <c r="G283" s="91"/>
      <c r="H283" s="76">
        <f>H286</f>
        <v>0</v>
      </c>
    </row>
    <row r="284" spans="1:8" ht="14.25" hidden="1" customHeight="1">
      <c r="A284" s="43"/>
      <c r="B284" s="75" t="s">
        <v>57</v>
      </c>
      <c r="C284" s="74" t="s">
        <v>31</v>
      </c>
      <c r="D284" s="91" t="s">
        <v>17</v>
      </c>
      <c r="E284" s="91" t="s">
        <v>17</v>
      </c>
      <c r="F284" s="91" t="s">
        <v>255</v>
      </c>
      <c r="G284" s="91"/>
      <c r="H284" s="76">
        <f>H285</f>
        <v>0</v>
      </c>
    </row>
    <row r="285" spans="1:8" ht="15.75" hidden="1" customHeight="1">
      <c r="A285" s="43"/>
      <c r="B285" s="75" t="s">
        <v>57</v>
      </c>
      <c r="C285" s="74" t="s">
        <v>31</v>
      </c>
      <c r="D285" s="91" t="s">
        <v>17</v>
      </c>
      <c r="E285" s="91" t="s">
        <v>17</v>
      </c>
      <c r="F285" s="91" t="s">
        <v>255</v>
      </c>
      <c r="G285" s="91"/>
      <c r="H285" s="76">
        <f>H286</f>
        <v>0</v>
      </c>
    </row>
    <row r="286" spans="1:8" ht="58.5" hidden="1" customHeight="1">
      <c r="A286" s="43"/>
      <c r="B286" s="55" t="s">
        <v>254</v>
      </c>
      <c r="C286" s="74" t="s">
        <v>31</v>
      </c>
      <c r="D286" s="91" t="s">
        <v>17</v>
      </c>
      <c r="E286" s="91" t="s">
        <v>17</v>
      </c>
      <c r="F286" s="91" t="s">
        <v>339</v>
      </c>
      <c r="G286" s="91"/>
      <c r="H286" s="76">
        <f>H287</f>
        <v>0</v>
      </c>
    </row>
    <row r="287" spans="1:8" ht="30" hidden="1" customHeight="1">
      <c r="A287" s="43"/>
      <c r="B287" s="58" t="s">
        <v>60</v>
      </c>
      <c r="C287" s="74" t="s">
        <v>31</v>
      </c>
      <c r="D287" s="91" t="s">
        <v>17</v>
      </c>
      <c r="E287" s="91" t="s">
        <v>17</v>
      </c>
      <c r="F287" s="91" t="s">
        <v>339</v>
      </c>
      <c r="G287" s="91" t="s">
        <v>41</v>
      </c>
      <c r="H287" s="76">
        <f>12.2-12.2</f>
        <v>0</v>
      </c>
    </row>
    <row r="288" spans="1:8" ht="63.75" customHeight="1">
      <c r="A288" s="43"/>
      <c r="B288" s="51" t="s">
        <v>289</v>
      </c>
      <c r="C288" s="74" t="s">
        <v>31</v>
      </c>
      <c r="D288" s="91" t="s">
        <v>17</v>
      </c>
      <c r="E288" s="91" t="s">
        <v>17</v>
      </c>
      <c r="F288" s="91" t="s">
        <v>290</v>
      </c>
      <c r="G288" s="91"/>
      <c r="H288" s="76">
        <f>H289+H295</f>
        <v>930.61</v>
      </c>
    </row>
    <row r="289" spans="1:8" ht="18" customHeight="1">
      <c r="A289" s="43"/>
      <c r="B289" s="70" t="s">
        <v>293</v>
      </c>
      <c r="C289" s="74" t="s">
        <v>31</v>
      </c>
      <c r="D289" s="91" t="s">
        <v>17</v>
      </c>
      <c r="E289" s="91" t="s">
        <v>17</v>
      </c>
      <c r="F289" s="91" t="s">
        <v>292</v>
      </c>
      <c r="G289" s="91"/>
      <c r="H289" s="76">
        <f>H290</f>
        <v>930.61</v>
      </c>
    </row>
    <row r="290" spans="1:8" ht="43.5" customHeight="1">
      <c r="A290" s="43"/>
      <c r="B290" s="70" t="s">
        <v>327</v>
      </c>
      <c r="C290" s="74" t="s">
        <v>31</v>
      </c>
      <c r="D290" s="91" t="s">
        <v>17</v>
      </c>
      <c r="E290" s="91" t="s">
        <v>17</v>
      </c>
      <c r="F290" s="91" t="s">
        <v>292</v>
      </c>
      <c r="G290" s="91"/>
      <c r="H290" s="76">
        <f>H291+H293</f>
        <v>930.61</v>
      </c>
    </row>
    <row r="291" spans="1:8" ht="76.5" customHeight="1">
      <c r="A291" s="43"/>
      <c r="B291" s="70" t="s">
        <v>76</v>
      </c>
      <c r="C291" s="74" t="s">
        <v>31</v>
      </c>
      <c r="D291" s="91" t="s">
        <v>17</v>
      </c>
      <c r="E291" s="91" t="s">
        <v>17</v>
      </c>
      <c r="F291" s="91" t="s">
        <v>275</v>
      </c>
      <c r="G291" s="91"/>
      <c r="H291" s="76">
        <f>H292</f>
        <v>18.61</v>
      </c>
    </row>
    <row r="292" spans="1:8" ht="45" customHeight="1">
      <c r="A292" s="43"/>
      <c r="B292" s="58" t="s">
        <v>348</v>
      </c>
      <c r="C292" s="74" t="s">
        <v>31</v>
      </c>
      <c r="D292" s="91" t="s">
        <v>17</v>
      </c>
      <c r="E292" s="91" t="s">
        <v>17</v>
      </c>
      <c r="F292" s="91" t="s">
        <v>275</v>
      </c>
      <c r="G292" s="91" t="s">
        <v>43</v>
      </c>
      <c r="H292" s="76">
        <f>5+14-0.39</f>
        <v>18.61</v>
      </c>
    </row>
    <row r="293" spans="1:8" ht="69" customHeight="1">
      <c r="A293" s="43"/>
      <c r="B293" s="70" t="s">
        <v>76</v>
      </c>
      <c r="C293" s="74" t="s">
        <v>31</v>
      </c>
      <c r="D293" s="91" t="s">
        <v>17</v>
      </c>
      <c r="E293" s="91" t="s">
        <v>17</v>
      </c>
      <c r="F293" s="91" t="s">
        <v>330</v>
      </c>
      <c r="G293" s="91"/>
      <c r="H293" s="76">
        <f>H294</f>
        <v>912</v>
      </c>
    </row>
    <row r="294" spans="1:8" ht="46.5" customHeight="1">
      <c r="A294" s="43"/>
      <c r="B294" s="58" t="s">
        <v>347</v>
      </c>
      <c r="C294" s="74" t="s">
        <v>31</v>
      </c>
      <c r="D294" s="91" t="s">
        <v>17</v>
      </c>
      <c r="E294" s="91" t="s">
        <v>17</v>
      </c>
      <c r="F294" s="91" t="s">
        <v>330</v>
      </c>
      <c r="G294" s="91" t="s">
        <v>43</v>
      </c>
      <c r="H294" s="76">
        <v>912</v>
      </c>
    </row>
    <row r="295" spans="1:8" ht="29.25" hidden="1" customHeight="1">
      <c r="A295" s="43"/>
      <c r="B295" s="70" t="s">
        <v>294</v>
      </c>
      <c r="C295" s="74" t="s">
        <v>31</v>
      </c>
      <c r="D295" s="91" t="s">
        <v>17</v>
      </c>
      <c r="E295" s="91" t="s">
        <v>17</v>
      </c>
      <c r="F295" s="91" t="s">
        <v>295</v>
      </c>
      <c r="G295" s="91"/>
      <c r="H295" s="76">
        <f>H297</f>
        <v>0</v>
      </c>
    </row>
    <row r="296" spans="1:8" ht="30.75" hidden="1" customHeight="1">
      <c r="A296" s="43"/>
      <c r="B296" s="70" t="s">
        <v>328</v>
      </c>
      <c r="C296" s="74" t="s">
        <v>31</v>
      </c>
      <c r="D296" s="91" t="s">
        <v>17</v>
      </c>
      <c r="E296" s="91" t="s">
        <v>17</v>
      </c>
      <c r="F296" s="91" t="s">
        <v>295</v>
      </c>
      <c r="G296" s="91"/>
      <c r="H296" s="76">
        <f>H297</f>
        <v>0</v>
      </c>
    </row>
    <row r="297" spans="1:8" ht="74.25" hidden="1" customHeight="1">
      <c r="A297" s="43"/>
      <c r="B297" s="70" t="s">
        <v>76</v>
      </c>
      <c r="C297" s="74" t="s">
        <v>31</v>
      </c>
      <c r="D297" s="91" t="s">
        <v>17</v>
      </c>
      <c r="E297" s="91" t="s">
        <v>17</v>
      </c>
      <c r="F297" s="91" t="s">
        <v>276</v>
      </c>
      <c r="G297" s="91"/>
      <c r="H297" s="76">
        <f>H298</f>
        <v>0</v>
      </c>
    </row>
    <row r="298" spans="1:8" ht="32.25" hidden="1" customHeight="1">
      <c r="A298" s="43"/>
      <c r="B298" s="58" t="s">
        <v>60</v>
      </c>
      <c r="C298" s="74" t="s">
        <v>31</v>
      </c>
      <c r="D298" s="91" t="s">
        <v>17</v>
      </c>
      <c r="E298" s="91" t="s">
        <v>17</v>
      </c>
      <c r="F298" s="91" t="s">
        <v>276</v>
      </c>
      <c r="G298" s="91" t="s">
        <v>42</v>
      </c>
      <c r="H298" s="76">
        <f>100-14.4-85.6</f>
        <v>0</v>
      </c>
    </row>
    <row r="299" spans="1:8" ht="17.25" customHeight="1">
      <c r="A299" s="43">
        <v>5</v>
      </c>
      <c r="B299" s="103" t="s">
        <v>119</v>
      </c>
      <c r="C299" s="73" t="s">
        <v>31</v>
      </c>
      <c r="D299" s="95" t="s">
        <v>118</v>
      </c>
      <c r="E299" s="95" t="s">
        <v>271</v>
      </c>
      <c r="F299" s="91"/>
      <c r="G299" s="91"/>
      <c r="H299" s="76">
        <f>H300</f>
        <v>587</v>
      </c>
    </row>
    <row r="300" spans="1:8" ht="21" customHeight="1">
      <c r="A300" s="43"/>
      <c r="B300" s="128" t="s">
        <v>344</v>
      </c>
      <c r="C300" s="74" t="s">
        <v>31</v>
      </c>
      <c r="D300" s="91" t="s">
        <v>118</v>
      </c>
      <c r="E300" s="91" t="s">
        <v>17</v>
      </c>
      <c r="F300" s="91"/>
      <c r="G300" s="91"/>
      <c r="H300" s="76">
        <f>H301</f>
        <v>587</v>
      </c>
    </row>
    <row r="301" spans="1:8" ht="35.25" customHeight="1">
      <c r="A301" s="43"/>
      <c r="B301" s="86" t="s">
        <v>349</v>
      </c>
      <c r="C301" s="74" t="s">
        <v>31</v>
      </c>
      <c r="D301" s="91" t="s">
        <v>118</v>
      </c>
      <c r="E301" s="91" t="s">
        <v>17</v>
      </c>
      <c r="F301" s="91" t="s">
        <v>302</v>
      </c>
      <c r="G301" s="91"/>
      <c r="H301" s="76">
        <f>H302</f>
        <v>587</v>
      </c>
    </row>
    <row r="302" spans="1:8" ht="35.25" customHeight="1">
      <c r="A302" s="43"/>
      <c r="B302" s="86" t="s">
        <v>350</v>
      </c>
      <c r="C302" s="74" t="s">
        <v>31</v>
      </c>
      <c r="D302" s="91" t="s">
        <v>118</v>
      </c>
      <c r="E302" s="91" t="s">
        <v>17</v>
      </c>
      <c r="F302" s="91" t="s">
        <v>304</v>
      </c>
      <c r="G302" s="91"/>
      <c r="H302" s="76">
        <f>H303</f>
        <v>587</v>
      </c>
    </row>
    <row r="303" spans="1:8" ht="47.25" customHeight="1">
      <c r="A303" s="43"/>
      <c r="B303" s="86" t="s">
        <v>351</v>
      </c>
      <c r="C303" s="74" t="s">
        <v>31</v>
      </c>
      <c r="D303" s="91" t="s">
        <v>118</v>
      </c>
      <c r="E303" s="91" t="s">
        <v>17</v>
      </c>
      <c r="F303" s="91" t="s">
        <v>304</v>
      </c>
      <c r="G303" s="91"/>
      <c r="H303" s="76">
        <f>H304+H306</f>
        <v>587</v>
      </c>
    </row>
    <row r="304" spans="1:8" ht="75" customHeight="1">
      <c r="A304" s="43"/>
      <c r="B304" s="70" t="s">
        <v>76</v>
      </c>
      <c r="C304" s="74" t="s">
        <v>31</v>
      </c>
      <c r="D304" s="91" t="s">
        <v>118</v>
      </c>
      <c r="E304" s="91" t="s">
        <v>17</v>
      </c>
      <c r="F304" s="91" t="s">
        <v>352</v>
      </c>
      <c r="G304" s="91"/>
      <c r="H304" s="76">
        <f>H305</f>
        <v>586.5</v>
      </c>
    </row>
    <row r="305" spans="1:12" ht="31.5" customHeight="1">
      <c r="A305" s="43"/>
      <c r="B305" s="58" t="s">
        <v>60</v>
      </c>
      <c r="C305" s="74" t="s">
        <v>31</v>
      </c>
      <c r="D305" s="91" t="s">
        <v>118</v>
      </c>
      <c r="E305" s="91" t="s">
        <v>17</v>
      </c>
      <c r="F305" s="91" t="s">
        <v>352</v>
      </c>
      <c r="G305" s="91" t="s">
        <v>42</v>
      </c>
      <c r="H305" s="76">
        <v>586.5</v>
      </c>
    </row>
    <row r="306" spans="1:12" ht="72.75" customHeight="1">
      <c r="A306" s="43"/>
      <c r="B306" s="70" t="s">
        <v>76</v>
      </c>
      <c r="C306" s="74" t="s">
        <v>31</v>
      </c>
      <c r="D306" s="91" t="s">
        <v>118</v>
      </c>
      <c r="E306" s="91" t="s">
        <v>17</v>
      </c>
      <c r="F306" s="91" t="s">
        <v>277</v>
      </c>
      <c r="G306" s="91"/>
      <c r="H306" s="76">
        <f>H307</f>
        <v>0.5</v>
      </c>
    </row>
    <row r="307" spans="1:12" ht="31.5" customHeight="1">
      <c r="A307" s="43"/>
      <c r="B307" s="58" t="s">
        <v>60</v>
      </c>
      <c r="C307" s="74" t="s">
        <v>31</v>
      </c>
      <c r="D307" s="91" t="s">
        <v>118</v>
      </c>
      <c r="E307" s="91" t="s">
        <v>17</v>
      </c>
      <c r="F307" s="91" t="s">
        <v>277</v>
      </c>
      <c r="G307" s="91" t="s">
        <v>42</v>
      </c>
      <c r="H307" s="76">
        <v>0.5</v>
      </c>
    </row>
    <row r="308" spans="1:12" ht="17.25" customHeight="1">
      <c r="A308" s="41">
        <v>6</v>
      </c>
      <c r="B308" s="94" t="s">
        <v>205</v>
      </c>
      <c r="C308" s="73" t="s">
        <v>31</v>
      </c>
      <c r="D308" s="95" t="s">
        <v>26</v>
      </c>
      <c r="E308" s="95" t="s">
        <v>271</v>
      </c>
      <c r="F308" s="95"/>
      <c r="G308" s="95"/>
      <c r="H308" s="92">
        <f>H309+H315</f>
        <v>4046.3663000000001</v>
      </c>
    </row>
    <row r="309" spans="1:12" ht="15.75" customHeight="1">
      <c r="A309" s="40"/>
      <c r="B309" s="79" t="s">
        <v>25</v>
      </c>
      <c r="C309" s="74" t="s">
        <v>31</v>
      </c>
      <c r="D309" s="91" t="s">
        <v>26</v>
      </c>
      <c r="E309" s="91" t="s">
        <v>11</v>
      </c>
      <c r="F309" s="91"/>
      <c r="G309" s="91"/>
      <c r="H309" s="76">
        <f>H310</f>
        <v>3983.8203000000003</v>
      </c>
    </row>
    <row r="310" spans="1:12" ht="15.75" customHeight="1">
      <c r="A310" s="40"/>
      <c r="B310" s="86" t="s">
        <v>55</v>
      </c>
      <c r="C310" s="74" t="s">
        <v>31</v>
      </c>
      <c r="D310" s="91" t="s">
        <v>26</v>
      </c>
      <c r="E310" s="91" t="s">
        <v>11</v>
      </c>
      <c r="F310" s="91" t="s">
        <v>255</v>
      </c>
      <c r="G310" s="91"/>
      <c r="H310" s="76">
        <f>H313</f>
        <v>3983.8203000000003</v>
      </c>
    </row>
    <row r="311" spans="1:12" ht="15.75" customHeight="1">
      <c r="A311" s="40"/>
      <c r="B311" s="86" t="s">
        <v>55</v>
      </c>
      <c r="C311" s="74" t="s">
        <v>31</v>
      </c>
      <c r="D311" s="91" t="s">
        <v>26</v>
      </c>
      <c r="E311" s="91" t="s">
        <v>11</v>
      </c>
      <c r="F311" s="91" t="s">
        <v>255</v>
      </c>
      <c r="G311" s="91"/>
      <c r="H311" s="76">
        <f>H313</f>
        <v>3983.8203000000003</v>
      </c>
    </row>
    <row r="312" spans="1:12" ht="15.75" customHeight="1">
      <c r="A312" s="40"/>
      <c r="B312" s="86" t="s">
        <v>55</v>
      </c>
      <c r="C312" s="74" t="s">
        <v>31</v>
      </c>
      <c r="D312" s="91" t="s">
        <v>26</v>
      </c>
      <c r="E312" s="91" t="s">
        <v>11</v>
      </c>
      <c r="F312" s="91" t="s">
        <v>255</v>
      </c>
      <c r="G312" s="91"/>
      <c r="H312" s="76">
        <f>H313</f>
        <v>3983.8203000000003</v>
      </c>
    </row>
    <row r="313" spans="1:12" ht="53.45" customHeight="1">
      <c r="A313" s="40"/>
      <c r="B313" s="86" t="s">
        <v>128</v>
      </c>
      <c r="C313" s="74" t="s">
        <v>31</v>
      </c>
      <c r="D313" s="91" t="s">
        <v>26</v>
      </c>
      <c r="E313" s="91" t="s">
        <v>11</v>
      </c>
      <c r="F313" s="91" t="s">
        <v>268</v>
      </c>
      <c r="G313" s="91"/>
      <c r="H313" s="76">
        <f>H314</f>
        <v>3983.8203000000003</v>
      </c>
    </row>
    <row r="314" spans="1:12" ht="32.25" customHeight="1">
      <c r="A314" s="40"/>
      <c r="B314" s="101" t="s">
        <v>37</v>
      </c>
      <c r="C314" s="74" t="s">
        <v>31</v>
      </c>
      <c r="D314" s="91" t="s">
        <v>26</v>
      </c>
      <c r="E314" s="91" t="s">
        <v>11</v>
      </c>
      <c r="F314" s="91" t="s">
        <v>268</v>
      </c>
      <c r="G314" s="102" t="s">
        <v>214</v>
      </c>
      <c r="H314" s="76">
        <f>3533.9803+181.454+43+40.136+13.25+42+50+80</f>
        <v>3983.8203000000003</v>
      </c>
      <c r="L314" s="48"/>
    </row>
    <row r="315" spans="1:12" ht="60" customHeight="1">
      <c r="A315" s="40"/>
      <c r="B315" s="103" t="s">
        <v>285</v>
      </c>
      <c r="C315" s="73" t="s">
        <v>31</v>
      </c>
      <c r="D315" s="95" t="s">
        <v>26</v>
      </c>
      <c r="E315" s="95" t="s">
        <v>35</v>
      </c>
      <c r="F315" s="95"/>
      <c r="G315" s="130"/>
      <c r="H315" s="92">
        <f>H316+H322</f>
        <v>62.545999999999999</v>
      </c>
    </row>
    <row r="316" spans="1:12" ht="58.5" customHeight="1">
      <c r="A316" s="40"/>
      <c r="B316" s="77" t="s">
        <v>239</v>
      </c>
      <c r="C316" s="74" t="s">
        <v>31</v>
      </c>
      <c r="D316" s="91" t="s">
        <v>26</v>
      </c>
      <c r="E316" s="91" t="s">
        <v>35</v>
      </c>
      <c r="F316" s="91" t="s">
        <v>286</v>
      </c>
      <c r="G316" s="91"/>
      <c r="H316" s="76">
        <f>H319</f>
        <v>62.545999999999999</v>
      </c>
    </row>
    <row r="317" spans="1:12" ht="73.5" hidden="1" customHeight="1">
      <c r="A317" s="9"/>
      <c r="B317" s="70" t="s">
        <v>76</v>
      </c>
      <c r="C317" s="74" t="s">
        <v>31</v>
      </c>
      <c r="D317" s="91" t="s">
        <v>237</v>
      </c>
      <c r="E317" s="91"/>
      <c r="F317" s="91" t="s">
        <v>238</v>
      </c>
      <c r="G317" s="74"/>
      <c r="H317" s="76">
        <f>H318</f>
        <v>0</v>
      </c>
    </row>
    <row r="318" spans="1:12" ht="34.5" hidden="1" customHeight="1">
      <c r="A318" s="9"/>
      <c r="B318" s="101" t="s">
        <v>37</v>
      </c>
      <c r="C318" s="74" t="s">
        <v>31</v>
      </c>
      <c r="D318" s="91" t="s">
        <v>237</v>
      </c>
      <c r="E318" s="91"/>
      <c r="F318" s="91" t="s">
        <v>238</v>
      </c>
      <c r="G318" s="74" t="s">
        <v>214</v>
      </c>
      <c r="H318" s="76"/>
    </row>
    <row r="319" spans="1:12" ht="63.75" customHeight="1">
      <c r="A319" s="9"/>
      <c r="B319" s="101" t="s">
        <v>329</v>
      </c>
      <c r="C319" s="74" t="s">
        <v>31</v>
      </c>
      <c r="D319" s="91" t="s">
        <v>26</v>
      </c>
      <c r="E319" s="91" t="s">
        <v>35</v>
      </c>
      <c r="F319" s="91" t="s">
        <v>286</v>
      </c>
      <c r="G319" s="74"/>
      <c r="H319" s="76">
        <f>H320+H329</f>
        <v>62.545999999999999</v>
      </c>
    </row>
    <row r="320" spans="1:12" ht="78" customHeight="1">
      <c r="A320" s="40"/>
      <c r="B320" s="70" t="s">
        <v>76</v>
      </c>
      <c r="C320" s="74" t="s">
        <v>31</v>
      </c>
      <c r="D320" s="91" t="s">
        <v>26</v>
      </c>
      <c r="E320" s="91" t="s">
        <v>35</v>
      </c>
      <c r="F320" s="91" t="s">
        <v>278</v>
      </c>
      <c r="G320" s="91"/>
      <c r="H320" s="76">
        <f>H321</f>
        <v>20</v>
      </c>
    </row>
    <row r="321" spans="1:8" ht="30" customHeight="1">
      <c r="A321" s="40"/>
      <c r="B321" s="58" t="s">
        <v>60</v>
      </c>
      <c r="C321" s="74" t="s">
        <v>31</v>
      </c>
      <c r="D321" s="91" t="s">
        <v>26</v>
      </c>
      <c r="E321" s="91" t="s">
        <v>35</v>
      </c>
      <c r="F321" s="91" t="s">
        <v>278</v>
      </c>
      <c r="G321" s="91" t="s">
        <v>214</v>
      </c>
      <c r="H321" s="76">
        <f>15+5</f>
        <v>20</v>
      </c>
    </row>
    <row r="322" spans="1:8" ht="32.25" hidden="1" customHeight="1">
      <c r="A322" s="40"/>
      <c r="B322" s="103" t="s">
        <v>287</v>
      </c>
      <c r="C322" s="73" t="s">
        <v>31</v>
      </c>
      <c r="D322" s="95" t="s">
        <v>26</v>
      </c>
      <c r="E322" s="95" t="s">
        <v>35</v>
      </c>
      <c r="F322" s="73"/>
      <c r="G322" s="95"/>
      <c r="H322" s="92">
        <f>H323+H327+H328</f>
        <v>0</v>
      </c>
    </row>
    <row r="323" spans="1:8" ht="30" hidden="1" customHeight="1">
      <c r="A323" s="40"/>
      <c r="B323" s="77" t="s">
        <v>325</v>
      </c>
      <c r="C323" s="74" t="s">
        <v>31</v>
      </c>
      <c r="D323" s="74" t="s">
        <v>26</v>
      </c>
      <c r="E323" s="74" t="s">
        <v>35</v>
      </c>
      <c r="F323" s="74" t="s">
        <v>288</v>
      </c>
      <c r="G323" s="91"/>
      <c r="H323" s="76">
        <f>H325</f>
        <v>0</v>
      </c>
    </row>
    <row r="324" spans="1:8" ht="48" hidden="1" customHeight="1">
      <c r="A324" s="40"/>
      <c r="B324" s="77" t="s">
        <v>326</v>
      </c>
      <c r="C324" s="74" t="s">
        <v>31</v>
      </c>
      <c r="D324" s="74" t="s">
        <v>26</v>
      </c>
      <c r="E324" s="74" t="s">
        <v>35</v>
      </c>
      <c r="F324" s="74" t="s">
        <v>288</v>
      </c>
      <c r="G324" s="91"/>
      <c r="H324" s="76">
        <f>H325</f>
        <v>0</v>
      </c>
    </row>
    <row r="325" spans="1:8" ht="76.5" hidden="1" customHeight="1">
      <c r="A325" s="40"/>
      <c r="B325" s="70" t="s">
        <v>76</v>
      </c>
      <c r="C325" s="74" t="s">
        <v>31</v>
      </c>
      <c r="D325" s="74" t="s">
        <v>26</v>
      </c>
      <c r="E325" s="74" t="s">
        <v>35</v>
      </c>
      <c r="F325" s="74" t="s">
        <v>280</v>
      </c>
      <c r="G325" s="91"/>
      <c r="H325" s="76">
        <f>H326</f>
        <v>0</v>
      </c>
    </row>
    <row r="326" spans="1:8" ht="30" hidden="1" customHeight="1">
      <c r="A326" s="40"/>
      <c r="B326" s="58" t="s">
        <v>60</v>
      </c>
      <c r="C326" s="74" t="s">
        <v>31</v>
      </c>
      <c r="D326" s="74" t="s">
        <v>26</v>
      </c>
      <c r="E326" s="74" t="s">
        <v>35</v>
      </c>
      <c r="F326" s="74" t="s">
        <v>280</v>
      </c>
      <c r="G326" s="91" t="s">
        <v>214</v>
      </c>
      <c r="H326" s="76">
        <f>5-5</f>
        <v>0</v>
      </c>
    </row>
    <row r="327" spans="1:8" ht="31.5" hidden="1" customHeight="1">
      <c r="A327" s="40"/>
      <c r="B327" s="70" t="s">
        <v>76</v>
      </c>
      <c r="C327" s="74" t="s">
        <v>31</v>
      </c>
      <c r="D327" s="109" t="s">
        <v>11</v>
      </c>
      <c r="E327" s="109"/>
      <c r="F327" s="91"/>
      <c r="G327" s="91" t="s">
        <v>42</v>
      </c>
      <c r="H327" s="76"/>
    </row>
    <row r="328" spans="1:8" ht="15" hidden="1" customHeight="1">
      <c r="A328" s="40"/>
      <c r="B328" s="101" t="s">
        <v>37</v>
      </c>
      <c r="C328" s="74" t="s">
        <v>31</v>
      </c>
      <c r="D328" s="91" t="s">
        <v>0</v>
      </c>
      <c r="E328" s="91"/>
      <c r="F328" s="91" t="s">
        <v>54</v>
      </c>
      <c r="G328" s="91" t="s">
        <v>43</v>
      </c>
      <c r="H328" s="76"/>
    </row>
    <row r="329" spans="1:8" ht="75.75" customHeight="1">
      <c r="A329" s="40"/>
      <c r="B329" s="70" t="s">
        <v>76</v>
      </c>
      <c r="C329" s="74" t="s">
        <v>31</v>
      </c>
      <c r="D329" s="91" t="s">
        <v>26</v>
      </c>
      <c r="E329" s="91" t="s">
        <v>35</v>
      </c>
      <c r="F329" s="91" t="s">
        <v>331</v>
      </c>
      <c r="G329" s="91"/>
      <c r="H329" s="76">
        <f>H330</f>
        <v>42.545999999999999</v>
      </c>
    </row>
    <row r="330" spans="1:8" ht="29.25" customHeight="1">
      <c r="A330" s="40"/>
      <c r="B330" s="58" t="s">
        <v>60</v>
      </c>
      <c r="C330" s="74" t="s">
        <v>31</v>
      </c>
      <c r="D330" s="91" t="s">
        <v>26</v>
      </c>
      <c r="E330" s="91" t="s">
        <v>35</v>
      </c>
      <c r="F330" s="91" t="s">
        <v>331</v>
      </c>
      <c r="G330" s="91" t="s">
        <v>214</v>
      </c>
      <c r="H330" s="76">
        <f>27.014+15.532</f>
        <v>42.545999999999999</v>
      </c>
    </row>
    <row r="331" spans="1:8" ht="15">
      <c r="A331" s="40"/>
      <c r="B331" s="110" t="s">
        <v>206</v>
      </c>
      <c r="C331" s="111"/>
      <c r="D331" s="91"/>
      <c r="E331" s="91"/>
      <c r="F331" s="91"/>
      <c r="G331" s="111"/>
      <c r="H331" s="92">
        <f>H15+H308</f>
        <v>30534.972140000002</v>
      </c>
    </row>
    <row r="332" spans="1:8">
      <c r="B332" s="65"/>
      <c r="C332" s="65"/>
      <c r="D332" s="89"/>
      <c r="E332" s="89"/>
      <c r="F332" s="89"/>
      <c r="G332" s="65"/>
      <c r="H332" s="65"/>
    </row>
    <row r="333" spans="1:8">
      <c r="B333" s="65"/>
      <c r="C333" s="65"/>
      <c r="D333" s="89"/>
      <c r="E333" s="89"/>
      <c r="F333" s="89"/>
      <c r="G333" s="65"/>
      <c r="H333" s="65"/>
    </row>
    <row r="334" spans="1:8">
      <c r="B334" s="65"/>
      <c r="C334" s="65"/>
      <c r="D334" s="89"/>
      <c r="E334" s="89"/>
      <c r="F334" s="89"/>
      <c r="G334" s="65"/>
      <c r="H334" s="65"/>
    </row>
    <row r="335" spans="1:8" ht="15.75">
      <c r="B335" s="65"/>
      <c r="C335" s="65"/>
      <c r="D335" s="89"/>
      <c r="E335" s="89"/>
      <c r="F335" s="90"/>
      <c r="G335" s="65"/>
      <c r="H335" s="65"/>
    </row>
    <row r="336" spans="1:8" ht="15.75">
      <c r="D336" s="56"/>
      <c r="E336" s="56"/>
      <c r="F336" s="57"/>
    </row>
  </sheetData>
  <mergeCells count="14">
    <mergeCell ref="C9:H9"/>
    <mergeCell ref="B10:H10"/>
    <mergeCell ref="A12:A13"/>
    <mergeCell ref="B12:B13"/>
    <mergeCell ref="C12:G12"/>
    <mergeCell ref="H12:H13"/>
    <mergeCell ref="B7:H7"/>
    <mergeCell ref="B6:H6"/>
    <mergeCell ref="F8:H8"/>
    <mergeCell ref="C1:H1"/>
    <mergeCell ref="B2:H2"/>
    <mergeCell ref="B3:H3"/>
    <mergeCell ref="F4:H4"/>
    <mergeCell ref="C5:H5"/>
  </mergeCells>
  <phoneticPr fontId="27" type="noConversion"/>
  <pageMargins left="0.19685039370078741" right="0.19685039370078741" top="0.31496062992125984" bottom="0.31496062992125984" header="0.31496062992125984" footer="0.31496062992125984"/>
  <pageSetup paperSize="9" scale="85" orientation="portrait" verticalDpi="200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H33"/>
  <sheetViews>
    <sheetView tabSelected="1" workbookViewId="0">
      <selection activeCell="M12" sqref="M12"/>
    </sheetView>
  </sheetViews>
  <sheetFormatPr defaultRowHeight="12.75"/>
  <cols>
    <col min="1" max="1" width="3.85546875" customWidth="1"/>
    <col min="2" max="2" width="10.7109375" hidden="1" customWidth="1"/>
    <col min="3" max="3" width="44.140625" customWidth="1"/>
    <col min="4" max="4" width="7.5703125" customWidth="1"/>
    <col min="5" max="5" width="8.7109375" customWidth="1"/>
    <col min="6" max="6" width="14.42578125" customWidth="1"/>
    <col min="7" max="7" width="12.28515625" customWidth="1"/>
    <col min="8" max="8" width="17.28515625" customWidth="1"/>
    <col min="12" max="12" width="12.7109375" customWidth="1"/>
  </cols>
  <sheetData>
    <row r="1" spans="1:8">
      <c r="A1" s="135"/>
      <c r="B1" s="259" t="s">
        <v>44</v>
      </c>
      <c r="C1" s="259"/>
      <c r="D1" s="259"/>
      <c r="E1" s="259"/>
      <c r="F1" s="259"/>
      <c r="G1" s="259"/>
      <c r="H1" s="259"/>
    </row>
    <row r="2" spans="1:8">
      <c r="A2" s="259" t="s">
        <v>247</v>
      </c>
      <c r="B2" s="259"/>
      <c r="C2" s="259"/>
      <c r="D2" s="259"/>
      <c r="E2" s="259"/>
      <c r="F2" s="259"/>
      <c r="G2" s="259"/>
      <c r="H2" s="259"/>
    </row>
    <row r="3" spans="1:8">
      <c r="A3" s="259" t="s">
        <v>273</v>
      </c>
      <c r="B3" s="259"/>
      <c r="C3" s="259"/>
      <c r="D3" s="259"/>
      <c r="E3" s="259"/>
      <c r="F3" s="259"/>
      <c r="G3" s="259"/>
      <c r="H3" s="259"/>
    </row>
    <row r="4" spans="1:8">
      <c r="A4" s="135"/>
      <c r="B4" s="135"/>
      <c r="C4" s="135"/>
      <c r="D4" s="135"/>
      <c r="E4" s="259" t="s">
        <v>560</v>
      </c>
      <c r="F4" s="259"/>
      <c r="G4" s="259"/>
      <c r="H4" s="259"/>
    </row>
    <row r="5" spans="1:8" ht="15">
      <c r="A5" s="2"/>
      <c r="B5" s="211"/>
      <c r="C5" s="259" t="s">
        <v>567</v>
      </c>
      <c r="D5" s="259"/>
      <c r="E5" s="259"/>
      <c r="F5" s="259"/>
      <c r="G5" s="259"/>
      <c r="H5" s="259"/>
    </row>
    <row r="6" spans="1:8" ht="15">
      <c r="A6" s="262"/>
      <c r="B6" s="262"/>
      <c r="C6" s="259" t="s">
        <v>247</v>
      </c>
      <c r="D6" s="259"/>
      <c r="E6" s="259"/>
      <c r="F6" s="259"/>
      <c r="G6" s="259"/>
      <c r="H6" s="259"/>
    </row>
    <row r="7" spans="1:8" ht="15">
      <c r="A7" s="262"/>
      <c r="B7" s="262"/>
      <c r="C7" s="259" t="s">
        <v>273</v>
      </c>
      <c r="D7" s="259"/>
      <c r="E7" s="259"/>
      <c r="F7" s="259"/>
      <c r="G7" s="259"/>
      <c r="H7" s="259"/>
    </row>
    <row r="8" spans="1:8">
      <c r="C8" s="258"/>
      <c r="D8" s="126"/>
      <c r="E8" s="126"/>
      <c r="F8" s="259" t="s">
        <v>555</v>
      </c>
      <c r="G8" s="259"/>
      <c r="H8" s="259"/>
    </row>
    <row r="9" spans="1:8">
      <c r="D9" s="126"/>
      <c r="E9" s="126"/>
      <c r="F9" s="210"/>
      <c r="G9" s="210"/>
      <c r="H9" s="210"/>
    </row>
    <row r="10" spans="1:8" ht="14.25">
      <c r="A10" s="292" t="s">
        <v>535</v>
      </c>
      <c r="B10" s="292"/>
      <c r="C10" s="292"/>
      <c r="D10" s="292"/>
      <c r="E10" s="292"/>
      <c r="F10" s="292"/>
      <c r="G10" s="292"/>
      <c r="H10" s="292"/>
    </row>
    <row r="11" spans="1:8" ht="18.75">
      <c r="A11" s="231"/>
      <c r="B11" s="231"/>
      <c r="C11" s="231"/>
      <c r="D11" s="231"/>
      <c r="E11" s="231"/>
      <c r="F11" s="231"/>
      <c r="G11" s="231"/>
      <c r="H11" s="231"/>
    </row>
    <row r="12" spans="1:8" ht="18.75">
      <c r="A12" s="232"/>
      <c r="B12" s="231"/>
      <c r="C12" s="231"/>
      <c r="D12" s="231"/>
      <c r="E12" s="231"/>
      <c r="F12" s="231"/>
      <c r="G12" s="231"/>
      <c r="H12" s="233" t="s">
        <v>460</v>
      </c>
    </row>
    <row r="13" spans="1:8" ht="76.5">
      <c r="A13" s="234" t="s">
        <v>536</v>
      </c>
      <c r="B13" s="234" t="s">
        <v>3</v>
      </c>
      <c r="C13" s="234" t="s">
        <v>537</v>
      </c>
      <c r="D13" s="234" t="s">
        <v>538</v>
      </c>
      <c r="E13" s="234" t="s">
        <v>524</v>
      </c>
      <c r="F13" s="234" t="s">
        <v>3</v>
      </c>
      <c r="G13" s="235" t="s">
        <v>4</v>
      </c>
      <c r="H13" s="235" t="s">
        <v>539</v>
      </c>
    </row>
    <row r="14" spans="1:8">
      <c r="A14" s="234">
        <v>1</v>
      </c>
      <c r="B14" s="234">
        <v>2</v>
      </c>
      <c r="C14" s="234">
        <v>2</v>
      </c>
      <c r="D14" s="234">
        <v>4</v>
      </c>
      <c r="E14" s="234">
        <v>5</v>
      </c>
      <c r="F14" s="234">
        <v>6</v>
      </c>
      <c r="G14" s="234" t="s">
        <v>129</v>
      </c>
      <c r="H14" s="234">
        <v>8</v>
      </c>
    </row>
    <row r="15" spans="1:8" ht="85.5">
      <c r="A15" s="285" t="s">
        <v>540</v>
      </c>
      <c r="B15" s="237"/>
      <c r="C15" s="238" t="s">
        <v>556</v>
      </c>
      <c r="D15" s="237"/>
      <c r="E15" s="239"/>
      <c r="F15" s="237"/>
      <c r="G15" s="239"/>
      <c r="H15" s="240">
        <f>H16+H21</f>
        <v>6498.1279999999997</v>
      </c>
    </row>
    <row r="16" spans="1:8" ht="15" customHeight="1">
      <c r="A16" s="293"/>
      <c r="B16" s="237"/>
      <c r="C16" s="282" t="s">
        <v>557</v>
      </c>
      <c r="D16" s="282">
        <v>931</v>
      </c>
      <c r="E16" s="287" t="s">
        <v>36</v>
      </c>
      <c r="F16" s="242" t="s">
        <v>290</v>
      </c>
      <c r="G16" s="243" t="s">
        <v>541</v>
      </c>
      <c r="H16" s="240">
        <f>H18+H19+H20+H17</f>
        <v>5567.518</v>
      </c>
    </row>
    <row r="17" spans="1:8" ht="15">
      <c r="A17" s="293"/>
      <c r="B17" s="237"/>
      <c r="C17" s="283"/>
      <c r="D17" s="283"/>
      <c r="E17" s="288"/>
      <c r="F17" s="244" t="s">
        <v>334</v>
      </c>
      <c r="G17" s="239" t="s">
        <v>43</v>
      </c>
      <c r="H17" s="241">
        <f>116.98-0.002</f>
        <v>116.97800000000001</v>
      </c>
    </row>
    <row r="18" spans="1:8" ht="15">
      <c r="A18" s="293"/>
      <c r="B18" s="237"/>
      <c r="C18" s="283"/>
      <c r="D18" s="283"/>
      <c r="E18" s="288"/>
      <c r="F18" s="245" t="s">
        <v>335</v>
      </c>
      <c r="G18" s="239" t="s">
        <v>43</v>
      </c>
      <c r="H18" s="241">
        <f>4701.14+470-470</f>
        <v>4701.1400000000003</v>
      </c>
    </row>
    <row r="19" spans="1:8" ht="15">
      <c r="A19" s="293"/>
      <c r="B19" s="237"/>
      <c r="C19" s="283"/>
      <c r="D19" s="283"/>
      <c r="E19" s="288"/>
      <c r="F19" s="246" t="s">
        <v>337</v>
      </c>
      <c r="G19" s="239" t="s">
        <v>42</v>
      </c>
      <c r="H19" s="241">
        <v>279.39999999999998</v>
      </c>
    </row>
    <row r="20" spans="1:8" ht="15">
      <c r="A20" s="293"/>
      <c r="B20" s="237"/>
      <c r="C20" s="284"/>
      <c r="D20" s="284"/>
      <c r="E20" s="289"/>
      <c r="F20" s="246" t="s">
        <v>338</v>
      </c>
      <c r="G20" s="239" t="s">
        <v>42</v>
      </c>
      <c r="H20" s="241">
        <v>470</v>
      </c>
    </row>
    <row r="21" spans="1:8" ht="28.5">
      <c r="A21" s="293"/>
      <c r="B21" s="237"/>
      <c r="C21" s="282" t="s">
        <v>542</v>
      </c>
      <c r="D21" s="282">
        <v>931</v>
      </c>
      <c r="E21" s="287" t="s">
        <v>39</v>
      </c>
      <c r="F21" s="247" t="s">
        <v>292</v>
      </c>
      <c r="G21" s="243" t="s">
        <v>43</v>
      </c>
      <c r="H21" s="240">
        <f>H22+H23</f>
        <v>930.61</v>
      </c>
    </row>
    <row r="22" spans="1:8" ht="30">
      <c r="A22" s="293"/>
      <c r="B22" s="245" t="s">
        <v>543</v>
      </c>
      <c r="C22" s="283"/>
      <c r="D22" s="283"/>
      <c r="E22" s="288"/>
      <c r="F22" s="248" t="s">
        <v>275</v>
      </c>
      <c r="G22" s="239" t="s">
        <v>43</v>
      </c>
      <c r="H22" s="241">
        <f>5+14-0.39</f>
        <v>18.61</v>
      </c>
    </row>
    <row r="23" spans="1:8" ht="15">
      <c r="A23" s="286"/>
      <c r="B23" s="245"/>
      <c r="C23" s="284"/>
      <c r="D23" s="284"/>
      <c r="E23" s="289"/>
      <c r="F23" s="249" t="s">
        <v>330</v>
      </c>
      <c r="G23" s="239" t="s">
        <v>43</v>
      </c>
      <c r="H23" s="241">
        <v>912</v>
      </c>
    </row>
    <row r="24" spans="1:8" ht="42.75">
      <c r="A24" s="285">
        <v>2</v>
      </c>
      <c r="B24" s="237" t="s">
        <v>545</v>
      </c>
      <c r="C24" s="251" t="s">
        <v>546</v>
      </c>
      <c r="D24" s="237"/>
      <c r="E24" s="239"/>
      <c r="F24" s="237"/>
      <c r="G24" s="239"/>
      <c r="H24" s="240">
        <f>H25</f>
        <v>20</v>
      </c>
    </row>
    <row r="25" spans="1:8" ht="45">
      <c r="A25" s="286"/>
      <c r="B25" s="237"/>
      <c r="C25" s="250" t="s">
        <v>547</v>
      </c>
      <c r="D25" s="237">
        <v>931</v>
      </c>
      <c r="E25" s="239" t="s">
        <v>548</v>
      </c>
      <c r="F25" s="237" t="s">
        <v>279</v>
      </c>
      <c r="G25" s="239" t="s">
        <v>42</v>
      </c>
      <c r="H25" s="240">
        <v>20</v>
      </c>
    </row>
    <row r="26" spans="1:8" ht="42.75">
      <c r="A26" s="285">
        <v>3</v>
      </c>
      <c r="B26" s="237" t="s">
        <v>238</v>
      </c>
      <c r="C26" s="252" t="s">
        <v>558</v>
      </c>
      <c r="D26" s="253"/>
      <c r="E26" s="254"/>
      <c r="F26" s="237"/>
      <c r="G26" s="239"/>
      <c r="H26" s="240">
        <f>H27+H28</f>
        <v>587</v>
      </c>
    </row>
    <row r="27" spans="1:8" ht="18.75" customHeight="1">
      <c r="A27" s="293"/>
      <c r="B27" s="237"/>
      <c r="C27" s="294" t="s">
        <v>559</v>
      </c>
      <c r="D27" s="282">
        <v>931</v>
      </c>
      <c r="E27" s="287" t="s">
        <v>549</v>
      </c>
      <c r="F27" s="237" t="s">
        <v>277</v>
      </c>
      <c r="G27" s="239" t="s">
        <v>42</v>
      </c>
      <c r="H27" s="241">
        <v>586.5</v>
      </c>
    </row>
    <row r="28" spans="1:8" ht="15">
      <c r="A28" s="286"/>
      <c r="B28" s="237"/>
      <c r="C28" s="295"/>
      <c r="D28" s="284"/>
      <c r="E28" s="289"/>
      <c r="F28" s="237" t="s">
        <v>352</v>
      </c>
      <c r="G28" s="239" t="s">
        <v>42</v>
      </c>
      <c r="H28" s="241">
        <v>0.5</v>
      </c>
    </row>
    <row r="29" spans="1:8" ht="57">
      <c r="A29" s="236">
        <v>4</v>
      </c>
      <c r="B29" s="237"/>
      <c r="C29" s="255" t="s">
        <v>550</v>
      </c>
      <c r="D29" s="237"/>
      <c r="E29" s="239"/>
      <c r="F29" s="237"/>
      <c r="G29" s="239"/>
      <c r="H29" s="240">
        <f>H31+H32</f>
        <v>62.545999999999999</v>
      </c>
    </row>
    <row r="30" spans="1:8" ht="30" hidden="1">
      <c r="A30" s="236"/>
      <c r="B30" s="237" t="s">
        <v>551</v>
      </c>
      <c r="C30" s="282" t="s">
        <v>552</v>
      </c>
      <c r="D30" s="282">
        <v>931</v>
      </c>
      <c r="E30" s="287" t="s">
        <v>553</v>
      </c>
      <c r="F30" s="237" t="s">
        <v>331</v>
      </c>
      <c r="G30" s="239" t="s">
        <v>214</v>
      </c>
      <c r="H30" s="241"/>
    </row>
    <row r="31" spans="1:8" ht="30">
      <c r="A31" s="285"/>
      <c r="B31" s="237" t="s">
        <v>544</v>
      </c>
      <c r="C31" s="283"/>
      <c r="D31" s="290"/>
      <c r="E31" s="288"/>
      <c r="F31" s="237" t="s">
        <v>278</v>
      </c>
      <c r="G31" s="239" t="s">
        <v>214</v>
      </c>
      <c r="H31" s="241">
        <f>15+5</f>
        <v>20</v>
      </c>
    </row>
    <row r="32" spans="1:8" ht="15">
      <c r="A32" s="286"/>
      <c r="B32" s="237"/>
      <c r="C32" s="284"/>
      <c r="D32" s="291"/>
      <c r="E32" s="289"/>
      <c r="F32" s="237" t="s">
        <v>331</v>
      </c>
      <c r="G32" s="239" t="s">
        <v>214</v>
      </c>
      <c r="H32" s="241">
        <v>42.545999999999999</v>
      </c>
    </row>
    <row r="33" spans="1:8" ht="15">
      <c r="A33" s="236"/>
      <c r="B33" s="237"/>
      <c r="C33" s="238" t="s">
        <v>554</v>
      </c>
      <c r="D33" s="237"/>
      <c r="E33" s="256"/>
      <c r="F33" s="237"/>
      <c r="G33" s="256"/>
      <c r="H33" s="257">
        <f>H29+H24+H15+H26</f>
        <v>7167.674</v>
      </c>
    </row>
  </sheetData>
  <mergeCells count="27">
    <mergeCell ref="A6:B6"/>
    <mergeCell ref="C6:H6"/>
    <mergeCell ref="A7:B7"/>
    <mergeCell ref="C7:H7"/>
    <mergeCell ref="D16:D20"/>
    <mergeCell ref="E16:E20"/>
    <mergeCell ref="C16:C20"/>
    <mergeCell ref="A15:A23"/>
    <mergeCell ref="F8:H8"/>
    <mergeCell ref="C30:C32"/>
    <mergeCell ref="A31:A32"/>
    <mergeCell ref="E30:E32"/>
    <mergeCell ref="D30:D32"/>
    <mergeCell ref="A10:H10"/>
    <mergeCell ref="C21:C23"/>
    <mergeCell ref="D21:D23"/>
    <mergeCell ref="E21:E23"/>
    <mergeCell ref="C27:C28"/>
    <mergeCell ref="D27:D28"/>
    <mergeCell ref="E27:E28"/>
    <mergeCell ref="A26:A28"/>
    <mergeCell ref="A24:A25"/>
    <mergeCell ref="C5:H5"/>
    <mergeCell ref="B1:H1"/>
    <mergeCell ref="A2:H2"/>
    <mergeCell ref="A3:H3"/>
    <mergeCell ref="E4:H4"/>
  </mergeCells>
  <pageMargins left="0.19685039370078741" right="0.19685039370078741" top="0.31496062992125984" bottom="0.31496062992125984" header="0.31496062992125984" footer="0.31496062992125984"/>
  <pageSetup paperSize="9" scale="85" orientation="portrait" verticalDpi="2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прил.1</vt:lpstr>
      <vt:lpstr>прил.2</vt:lpstr>
      <vt:lpstr>прил.3</vt:lpstr>
      <vt:lpstr>прил 3.1</vt:lpstr>
      <vt:lpstr>прил.4</vt:lpstr>
      <vt:lpstr>прил.5</vt:lpstr>
      <vt:lpstr>прил.2!Область_печати</vt:lpstr>
      <vt:lpstr>прил.4!Область_печати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Revenkova</dc:creator>
  <cp:lastModifiedBy>user</cp:lastModifiedBy>
  <cp:lastPrinted>2017-11-09T04:59:56Z</cp:lastPrinted>
  <dcterms:created xsi:type="dcterms:W3CDTF">2003-10-06T03:10:42Z</dcterms:created>
  <dcterms:modified xsi:type="dcterms:W3CDTF">2017-11-14T05:52:44Z</dcterms:modified>
</cp:coreProperties>
</file>