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-share\общая\1. НОРМАТИВНО-ПРАВОВАЯ БАЗА\КАРАГА НОРМАТИВКА\2. РЕШЕНИЯ\2024\Решения Главы\"/>
    </mc:Choice>
  </mc:AlternateContent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localSheetId="4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localSheetId="4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localSheetId="4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localSheetId="4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при.2!$A$1:$C$37</definedName>
    <definedName name="_xlnm.Print_Area" localSheetId="4">#REF!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localSheetId="4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localSheetId="4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62913"/>
</workbook>
</file>

<file path=xl/calcChain.xml><?xml version="1.0" encoding="utf-8"?>
<calcChain xmlns="http://schemas.openxmlformats.org/spreadsheetml/2006/main">
  <c r="H163" i="36" l="1"/>
  <c r="H74" i="36"/>
  <c r="H148" i="36"/>
  <c r="C61" i="43"/>
  <c r="H137" i="36" l="1"/>
  <c r="H156" i="36" l="1"/>
  <c r="H51" i="36"/>
  <c r="H45" i="45" l="1"/>
  <c r="H231" i="36"/>
  <c r="H53" i="45" s="1"/>
  <c r="H60" i="45"/>
  <c r="H61" i="45"/>
  <c r="H171" i="36"/>
  <c r="H62" i="45" s="1"/>
  <c r="C54" i="43"/>
  <c r="H46" i="36" l="1"/>
  <c r="C28" i="43"/>
  <c r="C27" i="43"/>
  <c r="C25" i="43"/>
  <c r="C17" i="43"/>
  <c r="H66" i="36" l="1"/>
  <c r="H43" i="45" s="1"/>
  <c r="H238" i="36" l="1"/>
  <c r="H64" i="45" s="1"/>
  <c r="G207" i="34" l="1"/>
  <c r="H59" i="45"/>
  <c r="H66" i="45"/>
  <c r="H65" i="45" s="1"/>
  <c r="H63" i="45"/>
  <c r="H57" i="45"/>
  <c r="H56" i="45"/>
  <c r="H55" i="45" s="1"/>
  <c r="H52" i="45"/>
  <c r="H51" i="45"/>
  <c r="H48" i="45" s="1"/>
  <c r="H44" i="45"/>
  <c r="H42" i="45"/>
  <c r="H40" i="45"/>
  <c r="H37" i="45"/>
  <c r="H36" i="45"/>
  <c r="C35" i="45"/>
  <c r="C36" i="45" s="1"/>
  <c r="H33" i="45"/>
  <c r="H30" i="45"/>
  <c r="H28" i="45"/>
  <c r="H17" i="45"/>
  <c r="H16" i="45" l="1"/>
  <c r="H67" i="45"/>
  <c r="C64" i="43" l="1"/>
  <c r="G214" i="34" l="1"/>
  <c r="H223" i="36"/>
  <c r="G70" i="34" l="1"/>
  <c r="G69" i="34"/>
  <c r="G68" i="34" s="1"/>
  <c r="G67" i="34" s="1"/>
  <c r="G66" i="34" s="1"/>
  <c r="G65" i="34" s="1"/>
  <c r="G174" i="34" l="1"/>
  <c r="G168" i="34"/>
  <c r="G163" i="34"/>
  <c r="H155" i="36" l="1"/>
  <c r="G39" i="34" l="1"/>
  <c r="G41" i="34"/>
  <c r="G40" i="34" s="1"/>
  <c r="H48" i="36"/>
  <c r="C24" i="43" l="1"/>
  <c r="C39" i="44" l="1"/>
  <c r="C38" i="44" s="1"/>
  <c r="C27" i="44"/>
  <c r="C25" i="44"/>
  <c r="C24" i="44" s="1"/>
  <c r="C22" i="44"/>
  <c r="C20" i="44"/>
  <c r="C19" i="44"/>
  <c r="C59" i="43"/>
  <c r="C55" i="43"/>
  <c r="C51" i="43"/>
  <c r="C48" i="43"/>
  <c r="C45" i="43"/>
  <c r="C41" i="43"/>
  <c r="C39" i="43"/>
  <c r="C37" i="43"/>
  <c r="C35" i="43"/>
  <c r="C34" i="43"/>
  <c r="C33" i="43" s="1"/>
  <c r="C31" i="43"/>
  <c r="C29" i="43"/>
  <c r="C26" i="43"/>
  <c r="C19" i="43"/>
  <c r="C18" i="43" s="1"/>
  <c r="C16" i="43"/>
  <c r="C15" i="43" l="1"/>
  <c r="C44" i="43"/>
  <c r="C43" i="43" s="1"/>
  <c r="C66" i="43" l="1"/>
  <c r="C33" i="44"/>
  <c r="C32" i="44" s="1"/>
  <c r="C31" i="44" s="1"/>
  <c r="C30" i="44" s="1"/>
  <c r="G90" i="34" l="1"/>
  <c r="G89" i="34" s="1"/>
  <c r="G88" i="34" s="1"/>
  <c r="G154" i="34"/>
  <c r="H100" i="36"/>
  <c r="H99" i="36" s="1"/>
  <c r="H98" i="36" s="1"/>
  <c r="H97" i="36" s="1"/>
  <c r="G87" i="34" l="1"/>
  <c r="G86" i="34" s="1"/>
  <c r="G21" i="34"/>
  <c r="G151" i="34" l="1"/>
  <c r="H147" i="36" l="1"/>
  <c r="H222" i="36"/>
  <c r="H220" i="36" s="1"/>
  <c r="H28" i="36"/>
  <c r="H25" i="36" s="1"/>
  <c r="H24" i="36" s="1"/>
  <c r="G200" i="34"/>
  <c r="G199" i="34" s="1"/>
  <c r="G196" i="34" s="1"/>
  <c r="G195" i="34" s="1"/>
  <c r="G194" i="34" s="1"/>
  <c r="G145" i="34"/>
  <c r="G144" i="34" s="1"/>
  <c r="G123" i="34"/>
  <c r="G122" i="34" s="1"/>
  <c r="G105" i="34"/>
  <c r="G79" i="34"/>
  <c r="G78" i="34" s="1"/>
  <c r="G77" i="34" s="1"/>
  <c r="G76" i="34" s="1"/>
  <c r="G75" i="34" s="1"/>
  <c r="G74" i="34" s="1"/>
  <c r="G64" i="34"/>
  <c r="G63" i="34"/>
  <c r="G62" i="34" s="1"/>
  <c r="G61" i="34" s="1"/>
  <c r="G43" i="34"/>
  <c r="G42" i="34" s="1"/>
  <c r="G38" i="34"/>
  <c r="H73" i="36"/>
  <c r="H176" i="36"/>
  <c r="H175" i="36" s="1"/>
  <c r="H173" i="36"/>
  <c r="H172" i="36" s="1"/>
  <c r="H162" i="36"/>
  <c r="H139" i="36"/>
  <c r="G121" i="34" s="1"/>
  <c r="G120" i="34" s="1"/>
  <c r="G131" i="34"/>
  <c r="H230" i="36"/>
  <c r="H198" i="36"/>
  <c r="G175" i="34"/>
  <c r="H21" i="36"/>
  <c r="H20" i="36" s="1"/>
  <c r="H19" i="36" s="1"/>
  <c r="H18" i="36" s="1"/>
  <c r="H17" i="36" s="1"/>
  <c r="H34" i="36"/>
  <c r="H31" i="36" s="1"/>
  <c r="H30" i="36" s="1"/>
  <c r="H40" i="36"/>
  <c r="H37" i="36" s="1"/>
  <c r="H36" i="36" s="1"/>
  <c r="H50" i="36"/>
  <c r="H52" i="36"/>
  <c r="H54" i="36"/>
  <c r="H56" i="36"/>
  <c r="H58" i="36"/>
  <c r="H63" i="36"/>
  <c r="H65" i="36"/>
  <c r="H62" i="36" s="1"/>
  <c r="H61" i="36" s="1"/>
  <c r="H60" i="36" s="1"/>
  <c r="H71" i="36"/>
  <c r="H70" i="36" s="1"/>
  <c r="H81" i="36"/>
  <c r="H78" i="36" s="1"/>
  <c r="H77" i="36" s="1"/>
  <c r="H76" i="36" s="1"/>
  <c r="H89" i="36"/>
  <c r="H88" i="36" s="1"/>
  <c r="H87" i="36" s="1"/>
  <c r="H86" i="36" s="1"/>
  <c r="H85" i="36" s="1"/>
  <c r="H95" i="36"/>
  <c r="H94" i="36" s="1"/>
  <c r="H93" i="36" s="1"/>
  <c r="H107" i="36"/>
  <c r="H106" i="36" s="1"/>
  <c r="H105" i="36" s="1"/>
  <c r="H104" i="36" s="1"/>
  <c r="H103" i="36" s="1"/>
  <c r="H113" i="36"/>
  <c r="H115" i="36"/>
  <c r="H117" i="36"/>
  <c r="H129" i="36"/>
  <c r="H131" i="36"/>
  <c r="H136" i="36"/>
  <c r="H141" i="36"/>
  <c r="H140" i="36" s="1"/>
  <c r="H149" i="36"/>
  <c r="H157" i="36"/>
  <c r="H164" i="36"/>
  <c r="H166" i="36"/>
  <c r="H168" i="36"/>
  <c r="H170" i="36"/>
  <c r="H183" i="36"/>
  <c r="H182" i="36" s="1"/>
  <c r="H188" i="36"/>
  <c r="H187" i="36" s="1"/>
  <c r="H190" i="36"/>
  <c r="H192" i="36"/>
  <c r="H196" i="36"/>
  <c r="H211" i="36"/>
  <c r="H213" i="36"/>
  <c r="H215" i="36"/>
  <c r="H210" i="36" s="1"/>
  <c r="H209" i="36" s="1"/>
  <c r="H208" i="36" s="1"/>
  <c r="H207" i="36" s="1"/>
  <c r="H206" i="36" s="1"/>
  <c r="H228" i="36"/>
  <c r="H236" i="36"/>
  <c r="H235" i="36" s="1"/>
  <c r="H237" i="36"/>
  <c r="H244" i="36"/>
  <c r="H242" i="36" s="1"/>
  <c r="H241" i="36" s="1"/>
  <c r="H240" i="36" s="1"/>
  <c r="H239" i="36" s="1"/>
  <c r="H252" i="36"/>
  <c r="G221" i="34" s="1"/>
  <c r="G220" i="34" s="1"/>
  <c r="H253" i="36"/>
  <c r="G20" i="34"/>
  <c r="G17" i="34" s="1"/>
  <c r="G16" i="34" s="1"/>
  <c r="G33" i="34"/>
  <c r="G32" i="34" s="1"/>
  <c r="G45" i="34"/>
  <c r="G44" i="34" s="1"/>
  <c r="G46" i="34"/>
  <c r="G49" i="34"/>
  <c r="G48" i="34" s="1"/>
  <c r="G51" i="34"/>
  <c r="G50" i="34" s="1"/>
  <c r="G56" i="34"/>
  <c r="G55" i="34" s="1"/>
  <c r="G58" i="34"/>
  <c r="G57" i="34" s="1"/>
  <c r="G85" i="34"/>
  <c r="G84" i="34" s="1"/>
  <c r="G83" i="34" s="1"/>
  <c r="G82" i="34" s="1"/>
  <c r="G97" i="34"/>
  <c r="G96" i="34" s="1"/>
  <c r="G95" i="34" s="1"/>
  <c r="G94" i="34" s="1"/>
  <c r="G93" i="34" s="1"/>
  <c r="G92" i="34" s="1"/>
  <c r="G102" i="34"/>
  <c r="G104" i="34"/>
  <c r="G101" i="34" s="1"/>
  <c r="G100" i="34" s="1"/>
  <c r="G99" i="34" s="1"/>
  <c r="G98" i="34" s="1"/>
  <c r="G111" i="34"/>
  <c r="G110" i="34"/>
  <c r="G113" i="34"/>
  <c r="F118" i="34"/>
  <c r="G119" i="34"/>
  <c r="G118" i="34" s="1"/>
  <c r="G138" i="34"/>
  <c r="G137" i="34" s="1"/>
  <c r="G139" i="34"/>
  <c r="G147" i="34"/>
  <c r="G146" i="34" s="1"/>
  <c r="G149" i="34"/>
  <c r="G148" i="34" s="1"/>
  <c r="G150" i="34"/>
  <c r="G162" i="34"/>
  <c r="G164" i="34"/>
  <c r="G166" i="34"/>
  <c r="G169" i="34"/>
  <c r="G173" i="34"/>
  <c r="G180" i="34"/>
  <c r="G183" i="34"/>
  <c r="G182" i="34" s="1"/>
  <c r="G185" i="34"/>
  <c r="G184" i="34" s="1"/>
  <c r="G198" i="34"/>
  <c r="G197" i="34" s="1"/>
  <c r="G205" i="34"/>
  <c r="G204" i="34" s="1"/>
  <c r="G206" i="34"/>
  <c r="G213" i="34"/>
  <c r="G211" i="34" s="1"/>
  <c r="G210" i="34" s="1"/>
  <c r="G209" i="34" s="1"/>
  <c r="G208" i="34" s="1"/>
  <c r="G223" i="34"/>
  <c r="G222" i="34" s="1"/>
  <c r="G153" i="34"/>
  <c r="G152" i="34" s="1"/>
  <c r="H112" i="36"/>
  <c r="H111" i="36"/>
  <c r="G27" i="34"/>
  <c r="G26" i="34" s="1"/>
  <c r="G192" i="34"/>
  <c r="G191" i="34" s="1"/>
  <c r="G190" i="34" s="1"/>
  <c r="G189" i="34" s="1"/>
  <c r="G188" i="34" s="1"/>
  <c r="G187" i="34" s="1"/>
  <c r="G130" i="34"/>
  <c r="G129" i="34" s="1"/>
  <c r="G128" i="34" s="1"/>
  <c r="G127" i="34" s="1"/>
  <c r="G126" i="34" s="1"/>
  <c r="G125" i="34" s="1"/>
  <c r="H227" i="36" l="1"/>
  <c r="H226" i="36" s="1"/>
  <c r="H225" i="36" s="1"/>
  <c r="G172" i="34"/>
  <c r="G171" i="34" s="1"/>
  <c r="H161" i="36"/>
  <c r="H45" i="36"/>
  <c r="H44" i="36" s="1"/>
  <c r="G143" i="34"/>
  <c r="H160" i="36"/>
  <c r="H159" i="36" s="1"/>
  <c r="H219" i="36"/>
  <c r="H218" i="36" s="1"/>
  <c r="G109" i="34"/>
  <c r="G108" i="34" s="1"/>
  <c r="G107" i="34" s="1"/>
  <c r="G212" i="34"/>
  <c r="G161" i="34"/>
  <c r="G160" i="34" s="1"/>
  <c r="G159" i="34" s="1"/>
  <c r="G158" i="34" s="1"/>
  <c r="G37" i="34"/>
  <c r="G36" i="34" s="1"/>
  <c r="G35" i="34" s="1"/>
  <c r="H80" i="36"/>
  <c r="H79" i="36" s="1"/>
  <c r="H69" i="36"/>
  <c r="H68" i="36" s="1"/>
  <c r="H67" i="36" s="1"/>
  <c r="H27" i="36"/>
  <c r="H26" i="36" s="1"/>
  <c r="G136" i="34"/>
  <c r="G135" i="34" s="1"/>
  <c r="G134" i="34" s="1"/>
  <c r="G156" i="34"/>
  <c r="G155" i="34" s="1"/>
  <c r="H128" i="36"/>
  <c r="H138" i="36"/>
  <c r="H135" i="36" s="1"/>
  <c r="H134" i="36" s="1"/>
  <c r="H133" i="36" s="1"/>
  <c r="H119" i="36" s="1"/>
  <c r="H110" i="36"/>
  <c r="H109" i="36" s="1"/>
  <c r="H43" i="36"/>
  <c r="G60" i="34"/>
  <c r="G59" i="34" s="1"/>
  <c r="G19" i="34"/>
  <c r="G18" i="34" s="1"/>
  <c r="G54" i="34"/>
  <c r="G53" i="34" s="1"/>
  <c r="G52" i="34" s="1"/>
  <c r="G117" i="34"/>
  <c r="G116" i="34" s="1"/>
  <c r="G115" i="34" s="1"/>
  <c r="G106" i="34" s="1"/>
  <c r="G91" i="34" s="1"/>
  <c r="H179" i="36"/>
  <c r="H181" i="36"/>
  <c r="H180" i="36" s="1"/>
  <c r="G25" i="34"/>
  <c r="G24" i="34" s="1"/>
  <c r="G23" i="34"/>
  <c r="G22" i="34" s="1"/>
  <c r="G29" i="34"/>
  <c r="G28" i="34" s="1"/>
  <c r="G31" i="34"/>
  <c r="G30" i="34" s="1"/>
  <c r="G219" i="34"/>
  <c r="G218" i="34" s="1"/>
  <c r="G217" i="34" s="1"/>
  <c r="G216" i="34" s="1"/>
  <c r="G215" i="34" s="1"/>
  <c r="H251" i="36"/>
  <c r="H250" i="36" s="1"/>
  <c r="H249" i="36" s="1"/>
  <c r="H248" i="36" s="1"/>
  <c r="H247" i="36" s="1"/>
  <c r="H246" i="36" s="1"/>
  <c r="H154" i="36"/>
  <c r="H153" i="36" s="1"/>
  <c r="H152" i="36" s="1"/>
  <c r="H39" i="36"/>
  <c r="H38" i="36" s="1"/>
  <c r="H33" i="36"/>
  <c r="H32" i="36"/>
  <c r="H146" i="36"/>
  <c r="H145" i="36" s="1"/>
  <c r="H144" i="36"/>
  <c r="H143" i="36" s="1"/>
  <c r="H92" i="36"/>
  <c r="H91" i="36" s="1"/>
  <c r="H84" i="36" s="1"/>
  <c r="G81" i="34"/>
  <c r="G80" i="34" s="1"/>
  <c r="G73" i="34" s="1"/>
  <c r="G203" i="34"/>
  <c r="G202" i="34" s="1"/>
  <c r="G201" i="34" s="1"/>
  <c r="G193" i="34" s="1"/>
  <c r="G186" i="34" s="1"/>
  <c r="H234" i="36"/>
  <c r="H233" i="36" s="1"/>
  <c r="H232" i="36" s="1"/>
  <c r="H224" i="36" s="1"/>
  <c r="G179" i="34"/>
  <c r="G178" i="34" s="1"/>
  <c r="G177" i="34" s="1"/>
  <c r="H195" i="36"/>
  <c r="H194" i="36" s="1"/>
  <c r="H186" i="36"/>
  <c r="H243" i="36"/>
  <c r="H221" i="36"/>
  <c r="G142" i="34" l="1"/>
  <c r="G141" i="34" s="1"/>
  <c r="G133" i="34" s="1"/>
  <c r="G124" i="34" s="1"/>
  <c r="H42" i="36"/>
  <c r="H151" i="36"/>
  <c r="G34" i="34"/>
  <c r="G15" i="34" s="1"/>
  <c r="H217" i="36"/>
  <c r="H16" i="36"/>
  <c r="H102" i="36"/>
  <c r="H185" i="36"/>
  <c r="H184" i="36"/>
  <c r="H178" i="36" s="1"/>
  <c r="H142" i="36" l="1"/>
  <c r="G224" i="34"/>
  <c r="H15" i="36"/>
  <c r="H255" i="36" s="1"/>
  <c r="C37" i="44" s="1"/>
  <c r="C36" i="44" s="1"/>
  <c r="C35" i="44" s="1"/>
  <c r="C34" i="44" s="1"/>
  <c r="C29" i="44" s="1"/>
  <c r="C18" i="44" s="1"/>
</calcChain>
</file>

<file path=xl/sharedStrings.xml><?xml version="1.0" encoding="utf-8"?>
<sst xmlns="http://schemas.openxmlformats.org/spreadsheetml/2006/main" count="2425" uniqueCount="477">
  <si>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</si>
  <si>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</si>
  <si>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</si>
  <si>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</si>
  <si>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</si>
  <si>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</si>
  <si>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</si>
  <si>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</si>
  <si>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</si>
  <si>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</si>
  <si>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</si>
  <si>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</si>
  <si>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</si>
  <si>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</si>
  <si>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</si>
  <si>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</si>
  <si>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</si>
  <si>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</si>
  <si>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</si>
  <si>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</si>
  <si>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</si>
  <si>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</si>
  <si>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</si>
  <si>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</si>
  <si>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</si>
  <si>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</si>
  <si>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</si>
  <si>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</si>
  <si>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</si>
  <si>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</si>
  <si>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</si>
  <si>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</si>
  <si>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</si>
  <si>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</si>
  <si>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</si>
  <si>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</si>
  <si>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</si>
  <si>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</si>
  <si>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</si>
  <si>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</si>
  <si>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</si>
  <si>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</si>
  <si>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</si>
  <si>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</si>
  <si>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</si>
  <si>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</si>
  <si>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</si>
  <si>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</si>
  <si>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</si>
  <si>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</si>
  <si>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</si>
  <si>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</si>
  <si>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</si>
  <si>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</si>
  <si>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</si>
  <si>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</si>
  <si>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</si>
  <si>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</si>
  <si>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</si>
  <si>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</si>
  <si>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</si>
  <si>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</si>
  <si>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</si>
  <si>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</si>
  <si>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</si>
  <si>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</si>
  <si>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</si>
  <si>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</si>
  <si>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</si>
  <si>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</si>
  <si>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</si>
  <si>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</si>
  <si>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</si>
  <si>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</si>
  <si>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</si>
  <si>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</si>
  <si>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</si>
  <si>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</si>
  <si>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</si>
  <si>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</si>
  <si>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</si>
  <si>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</si>
  <si>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</si>
  <si>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</si>
  <si>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</si>
  <si>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</si>
  <si>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</si>
  <si>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</si>
  <si>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</si>
  <si>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</si>
  <si>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</si>
  <si>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</si>
  <si>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</si>
  <si>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</si>
  <si>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</si>
  <si>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</si>
  <si>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</si>
  <si>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</si>
  <si>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</si>
  <si>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</si>
  <si>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</si>
  <si>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</si>
  <si>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</si>
  <si>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</si>
  <si>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</si>
  <si>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</si>
  <si>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</si>
  <si>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</si>
  <si>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</si>
  <si>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</si>
  <si>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</si>
  <si>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</si>
  <si>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</si>
  <si>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</si>
  <si>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</si>
  <si>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</si>
  <si>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</si>
  <si>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</si>
  <si>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</si>
  <si>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</si>
  <si>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</si>
  <si>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</si>
  <si>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</si>
  <si>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</si>
  <si>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</si>
  <si>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</si>
  <si>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</si>
  <si>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</si>
  <si>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</si>
  <si>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</si>
  <si>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</si>
  <si>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</si>
  <si>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</si>
  <si>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</si>
  <si>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</si>
  <si>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</si>
  <si>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</si>
  <si>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</si>
  <si>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</si>
  <si>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</si>
  <si>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</si>
  <si>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</si>
  <si>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</si>
  <si>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</si>
  <si>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</si>
  <si>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</si>
  <si>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</si>
  <si>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</si>
  <si>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</si>
  <si>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</si>
  <si>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</si>
  <si>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</si>
  <si>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</si>
  <si>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</si>
  <si>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</si>
  <si>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</si>
  <si>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</si>
  <si>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</si>
  <si>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</si>
  <si>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</si>
  <si>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</si>
  <si>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</si>
  <si>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</si>
  <si>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</si>
  <si>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</si>
  <si>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</si>
  <si>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</si>
  <si>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</si>
  <si>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</si>
  <si>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</si>
  <si>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</si>
  <si>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</si>
  <si>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</si>
  <si>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</si>
  <si>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</si>
  <si>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</si>
  <si>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</si>
  <si>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</si>
  <si>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</si>
  <si>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</si>
  <si>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</si>
  <si>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</si>
  <si>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</si>
  <si>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</si>
  <si>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</si>
  <si>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</si>
  <si>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</si>
  <si>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</si>
  <si>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</si>
  <si>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</si>
  <si>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</si>
  <si>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</si>
  <si>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</si>
  <si>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</si>
  <si>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</si>
  <si>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</si>
  <si>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</si>
  <si>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</si>
  <si>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</si>
  <si>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</si>
  <si>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</si>
  <si>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</si>
  <si>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</si>
  <si>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</si>
  <si>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</si>
  <si>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</si>
  <si>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</si>
  <si>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</si>
  <si>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</si>
  <si>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</si>
  <si>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</si>
  <si>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</si>
  <si>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</si>
  <si>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</si>
  <si>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</si>
  <si>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</si>
  <si>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</si>
  <si>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</si>
  <si>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</si>
  <si>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</si>
  <si>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</si>
  <si>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</si>
  <si>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</si>
  <si>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</si>
  <si>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</si>
  <si>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</si>
  <si>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</si>
  <si>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</si>
  <si>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</si>
  <si>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</si>
  <si>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</si>
  <si>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</si>
  <si>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</si>
  <si>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</si>
  <si>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</si>
  <si>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</si>
  <si>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</si>
  <si>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</si>
  <si>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</si>
  <si>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</si>
  <si>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</si>
  <si>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</si>
  <si>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</si>
  <si>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</si>
  <si>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</si>
  <si>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</si>
  <si>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</si>
  <si>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</si>
  <si>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</si>
  <si>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</si>
  <si>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</si>
  <si>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</si>
  <si>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</si>
  <si>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</si>
  <si>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</si>
  <si>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</si>
  <si>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</si>
  <si>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</si>
  <si>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</si>
  <si>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</si>
  <si>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</si>
  <si>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</si>
  <si>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</si>
  <si>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</si>
  <si>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</si>
  <si>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</si>
  <si>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</si>
  <si>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</si>
  <si>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</si>
  <si>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</si>
  <si>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</si>
  <si>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</si>
  <si>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</si>
  <si>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</si>
  <si>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</si>
  <si>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</si>
  <si>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</si>
  <si>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</si>
  <si>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</si>
  <si>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</si>
  <si>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</si>
  <si>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</si>
  <si>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</si>
  <si>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</si>
  <si>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</si>
  <si>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</si>
  <si>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</si>
  <si>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</si>
  <si>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</si>
  <si>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</si>
  <si>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</si>
  <si>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</si>
  <si>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</si>
  <si>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</si>
  <si>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</si>
  <si>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</si>
  <si>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</si>
  <si>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</si>
  <si>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</si>
  <si>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</si>
  <si>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</si>
  <si>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</si>
  <si>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</si>
  <si>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</si>
  <si>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</si>
  <si>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</si>
  <si>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</si>
  <si>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</si>
  <si>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</si>
  <si>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</si>
  <si>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</si>
  <si>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</si>
  <si>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</si>
  <si>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</si>
  <si>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</si>
  <si>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</si>
  <si>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</si>
  <si>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</si>
  <si>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</si>
  <si>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</si>
  <si>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</si>
  <si>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</si>
  <si>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</si>
  <si>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</si>
  <si>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</si>
  <si>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</si>
  <si>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</si>
  <si>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</si>
  <si>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</si>
  <si>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</si>
  <si>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</si>
  <si>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</si>
  <si>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</si>
  <si>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</si>
  <si>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</si>
  <si>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</si>
  <si>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</si>
  <si>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</si>
  <si>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</si>
  <si>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</si>
  <si>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</si>
  <si>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</si>
  <si>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</si>
  <si>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</si>
  <si>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</si>
  <si>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</si>
  <si>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</si>
  <si>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</si>
  <si>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</si>
  <si>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</si>
  <si>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</si>
  <si>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</si>
  <si>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</si>
  <si>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</si>
  <si>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</si>
  <si>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</si>
  <si>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</si>
  <si>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</si>
  <si>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</si>
  <si>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</si>
  <si>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</si>
  <si>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</si>
  <si>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</si>
  <si>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</si>
  <si>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</si>
  <si>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</si>
  <si>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</si>
  <si>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</si>
  <si>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</si>
  <si>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</si>
  <si>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</si>
  <si>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</si>
  <si>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</si>
  <si>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</si>
  <si>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</si>
  <si>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</si>
  <si>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</si>
  <si>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</si>
  <si>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</si>
  <si>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</si>
  <si>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</si>
  <si>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</si>
  <si>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</si>
  <si>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</si>
  <si>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</si>
  <si>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</si>
  <si>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</si>
  <si>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</si>
  <si>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</si>
  <si>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</si>
  <si>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</si>
  <si>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</si>
  <si>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</si>
  <si>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</si>
  <si>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</si>
  <si>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</si>
  <si>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</si>
  <si>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</si>
  <si>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</si>
  <si>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</si>
  <si>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</si>
  <si>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</si>
  <si>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</si>
  <si>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</si>
  <si>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</si>
  <si>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</si>
  <si>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</si>
  <si>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</si>
  <si>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</si>
  <si>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</si>
  <si>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</si>
  <si>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</si>
  <si>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</si>
  <si>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</si>
  <si>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</si>
  <si>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 xml:space="preserve">            от  27.12.2023 г.  № 22                         </t>
  </si>
  <si>
    <t xml:space="preserve"> от   27.12.2024 г. № 22       </t>
  </si>
  <si>
    <t xml:space="preserve"> от  27.12.2023 г. №   22     </t>
  </si>
  <si>
    <t xml:space="preserve"> от   27.12.2023 г. №  22    </t>
  </si>
  <si>
    <t>"О бюджете  СП "с.Карага" на 2024г."</t>
  </si>
  <si>
    <t>Прочие безвозмездные поступления в бюджеты сельских поселений</t>
  </si>
  <si>
    <t>2 07 05030 10 0000 150</t>
  </si>
  <si>
    <t>2 07 05000 10 0000 150</t>
  </si>
  <si>
    <t>Приложение № 5</t>
  </si>
  <si>
    <t xml:space="preserve">                                                                                    от 27.12.2023 г.  № 22                         </t>
  </si>
  <si>
    <t xml:space="preserve">Распределение бюджетных ассигнований на реализацию муниципальных программ на 2024 год </t>
  </si>
  <si>
    <t>Код программы</t>
  </si>
  <si>
    <t>Наименование программы, подпрограммы</t>
  </si>
  <si>
    <t>ГРС</t>
  </si>
  <si>
    <t>Раздел, подраздел</t>
  </si>
  <si>
    <t>7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</si>
  <si>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</si>
  <si>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</si>
  <si>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</si>
  <si>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</si>
  <si>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</si>
  <si>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</si>
  <si>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</si>
  <si>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</si>
  <si>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</si>
  <si>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</si>
  <si>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</si>
  <si>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</si>
  <si>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</si>
  <si>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</si>
  <si>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</si>
  <si>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</si>
  <si>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</si>
  <si>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</si>
  <si>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</si>
  <si>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</si>
  <si>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</si>
  <si>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</si>
  <si>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</si>
  <si>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</si>
  <si>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</si>
  <si>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0113</t>
  </si>
  <si>
    <t>02 1 4006</t>
  </si>
  <si>
    <t>04 12</t>
  </si>
  <si>
    <t>11 05</t>
  </si>
  <si>
    <t>1105</t>
  </si>
  <si>
    <t>05.</t>
  </si>
  <si>
    <t>0804</t>
  </si>
  <si>
    <t>05 1 00 40060</t>
  </si>
  <si>
    <t>06.</t>
  </si>
  <si>
    <t>01 13</t>
  </si>
  <si>
    <t>07.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</si>
  <si>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</si>
  <si>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</si>
  <si>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08.</t>
  </si>
  <si>
    <t>09.</t>
  </si>
  <si>
    <t>0310</t>
  </si>
  <si>
    <t>Итого</t>
  </si>
  <si>
    <t>07 1 01 Т0066</t>
  </si>
  <si>
    <t>Годовой объем ассигнований на 2024 год</t>
  </si>
  <si>
    <t xml:space="preserve">  от 04.12.2024 г. № 14</t>
  </si>
  <si>
    <t>от 04.12.2024 г.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</si>
</sst>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  <xf numFmtId="0" fontId="1" fillId="0" borderId="0"/>
  </cellStyleXfs>
  <cellXfs count="295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" fillId="0" borderId="0" xfId="75" applyFont="1" applyAlignment="1">
      <alignment horizontal="right"/>
    </xf>
    <xf numFmtId="0" fontId="15" fillId="0" borderId="0" xfId="0" applyFont="1"/>
    <xf numFmtId="0" fontId="4" fillId="0" borderId="0" xfId="106" applyFont="1" applyFill="1" applyAlignment="1">
      <alignment horizontal="center" vertical="center" wrapText="1"/>
    </xf>
    <xf numFmtId="0" fontId="2" fillId="0" borderId="0" xfId="106" applyFont="1" applyFill="1" applyAlignment="1">
      <alignment horizontal="center" vertical="center"/>
    </xf>
    <xf numFmtId="0" fontId="2" fillId="0" borderId="0" xfId="106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6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165" fontId="2" fillId="15" borderId="17" xfId="96" applyFont="1" applyFill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7" xfId="0" applyNumberFormat="1" applyFont="1" applyBorder="1" applyAlignment="1">
      <alignment horizontal="justify" vertical="top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1" xfId="75" applyFont="1" applyBorder="1" applyAlignment="1">
      <alignment vertical="center" wrapText="1"/>
    </xf>
    <xf numFmtId="49" fontId="2" fillId="21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0" fontId="58" fillId="21" borderId="18" xfId="0" applyFont="1" applyFill="1" applyBorder="1" applyAlignment="1">
      <alignment horizontal="center" vertical="center" wrapText="1"/>
    </xf>
    <xf numFmtId="0" fontId="58" fillId="21" borderId="17" xfId="0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49" fontId="4" fillId="15" borderId="18" xfId="75" applyNumberFormat="1" applyFont="1" applyFill="1" applyBorder="1" applyAlignment="1">
      <alignment vertical="top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4" fillId="0" borderId="0" xfId="106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1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42" fillId="21" borderId="18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</cellXfs>
  <cellStyles count="107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10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hare\Users\Server\Desktop\&#1073;&#1102;&#1076;&#1078;&#1077;&#1090;\&#1073;&#1102;&#1076;&#1078;&#1077;&#1090;%20&#1085;&#1072;%202022%20&#1075;&#1086;&#1076;\&#1080;&#1079;&#1084;.%20&#1089;&#1077;&#1085;&#1090;&#1103;&#1073;&#1088;&#1100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hare\Users\user\Desktop\&#1073;&#1102;&#1076;&#1078;&#1077;&#1090;\&#1073;&#1102;&#1076;&#1078;&#1077;&#1090;%20&#1085;&#1072;%202019%20&#1075;\&#1080;&#1079;&#1084;.%20&#1073;&#1102;&#1076;&#1078;&#1077;&#1090;%20&#1086;&#1082;&#1090;&#1103;&#1073;&#1088;&#1100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hare\Users\user\Desktop\&#1073;&#1102;&#1076;&#1078;&#1077;&#1090;\&#1073;&#1102;&#1076;&#1078;&#1077;&#1090;%20&#1085;&#1072;%202019%20&#1075;\&#1080;&#1079;&#1084;.%20&#1073;&#1102;&#1076;&#1078;&#1077;&#1090;%20&#1084;&#1072;&#1088;&#1090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hare\Users\Server\Desktop\&#1073;&#1102;&#1076;&#1078;&#1077;&#1090;\&#1073;&#1102;&#1076;&#1078;&#1077;&#1090;%20&#1085;&#1072;%202023%20&#1075;&#1086;&#1076;\&#1085;&#1072;&#1096;\&#1055;&#1088;&#1086;&#1077;&#1082;&#1090;%20&#1041;&#1102;&#1076;&#1078;&#1077;&#1090;&#1072;%202017%20&#1088;&#1072;&#1081;&#1086;&#1085;\&#1055;&#1088;&#1086;&#1077;&#1082;&#1090;%20&#1073;&#1102;&#1076;&#1078;&#1077;&#1090;&#1072;%20&#1085;&#1072;%202017-2019\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hare\Users\user\Desktop\&#1052;&#1086;&#1080;%20&#1076;&#1086;&#1082;&#1091;&#1084;&#1077;&#1085;&#1090;&#1099;\&#1073;&#1102;&#1076;&#1078;&#1077;&#1090;%202015%20&#1075;\&#1073;&#1102;&#1076;&#1078;&#1077;&#1090;&#1072;%202015%20&#1075;%20&#1089;.%20&#1050;&#1072;&#1088;&#1072;&#1075;&#1072;%20-03.15\03.2015\&#1055;&#1088;&#1080;&#1083;%206.2015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hare\Users\Server\Desktop\&#1073;&#1102;&#1076;&#1078;&#1077;&#1090;\&#1073;&#1102;&#1076;&#1078;&#1077;&#1090;%20&#1085;&#1072;%202024%20&#1075;&#1086;&#1076;\&#1080;&#1079;&#1084;%20&#1084;&#1072;&#1088;&#1090;\&#1055;&#1088;&#1080;&#1083;&#1086;&#1078;&#1077;&#1085;&#1080;&#1103;%201-5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73">
          <cell r="H73">
            <v>930</v>
          </cell>
        </row>
        <row r="74">
          <cell r="H74">
            <v>220</v>
          </cell>
        </row>
        <row r="100">
          <cell r="H100">
            <v>130</v>
          </cell>
        </row>
        <row r="188">
          <cell r="H188">
            <v>162.32400000000001</v>
          </cell>
        </row>
        <row r="190">
          <cell r="H190">
            <v>7953.8459999999995</v>
          </cell>
        </row>
        <row r="196">
          <cell r="H196">
            <v>1600</v>
          </cell>
        </row>
        <row r="253">
          <cell r="H253">
            <v>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51" workbookViewId="0">
      <selection activeCell="C61" sqref="C61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68" t="s">
        <v>244</v>
      </c>
      <c r="B1" s="268"/>
      <c r="C1" s="268"/>
      <c r="D1" s="35"/>
      <c r="E1" s="35"/>
      <c r="F1" s="35"/>
      <c r="G1" s="35"/>
      <c r="H1" s="35"/>
      <c r="I1" s="35"/>
      <c r="J1" s="35"/>
      <c r="K1" s="35"/>
      <c r="L1" s="35"/>
    </row>
    <row r="2" spans="1:12" ht="11.25" customHeight="1" x14ac:dyDescent="0.25">
      <c r="A2" s="270" t="s">
        <v>157</v>
      </c>
      <c r="B2" s="270"/>
      <c r="C2" s="270"/>
      <c r="D2" s="97"/>
      <c r="E2" s="97"/>
      <c r="F2" s="117"/>
      <c r="G2" s="117"/>
    </row>
    <row r="3" spans="1:12" ht="15" customHeight="1" x14ac:dyDescent="0.25">
      <c r="A3" s="270" t="s">
        <v>395</v>
      </c>
      <c r="B3" s="270"/>
      <c r="C3" s="270"/>
      <c r="D3" s="97"/>
      <c r="E3" s="97"/>
      <c r="F3" s="117"/>
      <c r="G3" s="117"/>
    </row>
    <row r="4" spans="1:12" ht="15.75" customHeight="1" x14ac:dyDescent="0.25">
      <c r="A4" s="270" t="s">
        <v>475</v>
      </c>
      <c r="B4" s="270"/>
      <c r="C4" s="270"/>
      <c r="D4" s="97"/>
      <c r="E4" s="97"/>
      <c r="F4" s="271"/>
      <c r="G4" s="271"/>
    </row>
    <row r="5" spans="1:12" ht="15.75" customHeight="1" x14ac:dyDescent="0.25">
      <c r="A5" s="266"/>
      <c r="B5" s="266"/>
      <c r="C5" s="266"/>
      <c r="D5" s="97"/>
      <c r="E5" s="97"/>
      <c r="F5" s="264"/>
      <c r="G5" s="264"/>
    </row>
    <row r="6" spans="1:12" ht="15" x14ac:dyDescent="0.25">
      <c r="A6" s="1"/>
      <c r="B6" s="1"/>
      <c r="C6" s="265" t="s">
        <v>244</v>
      </c>
    </row>
    <row r="7" spans="1:12" ht="15" x14ac:dyDescent="0.25">
      <c r="A7" s="1"/>
      <c r="B7" s="268" t="s">
        <v>157</v>
      </c>
      <c r="C7" s="268"/>
    </row>
    <row r="8" spans="1:12" ht="15" x14ac:dyDescent="0.25">
      <c r="A8" s="1"/>
      <c r="B8" s="268" t="s">
        <v>395</v>
      </c>
      <c r="C8" s="268"/>
    </row>
    <row r="9" spans="1:12" ht="15" x14ac:dyDescent="0.25">
      <c r="A9" s="1"/>
      <c r="B9" s="268" t="s">
        <v>418</v>
      </c>
      <c r="C9" s="268"/>
    </row>
    <row r="10" spans="1:12" ht="15" x14ac:dyDescent="0.25">
      <c r="A10" s="1"/>
      <c r="B10" s="113"/>
      <c r="C10" s="113" t="s">
        <v>245</v>
      </c>
    </row>
    <row r="11" spans="1:12" ht="42" customHeight="1" x14ac:dyDescent="0.2">
      <c r="A11" s="269" t="s">
        <v>396</v>
      </c>
      <c r="B11" s="269"/>
      <c r="C11" s="269"/>
    </row>
    <row r="12" spans="1:12" ht="15" x14ac:dyDescent="0.25">
      <c r="A12" s="1"/>
      <c r="B12" s="1"/>
      <c r="C12" s="114" t="s">
        <v>24</v>
      </c>
    </row>
    <row r="13" spans="1:12" ht="30" x14ac:dyDescent="0.2">
      <c r="A13" s="115" t="s">
        <v>246</v>
      </c>
      <c r="B13" s="116" t="s">
        <v>28</v>
      </c>
      <c r="C13" s="116" t="s">
        <v>247</v>
      </c>
    </row>
    <row r="14" spans="1:12" ht="15" x14ac:dyDescent="0.25">
      <c r="A14" s="26">
        <v>1</v>
      </c>
      <c r="B14" s="118">
        <v>2</v>
      </c>
      <c r="C14" s="118">
        <v>3</v>
      </c>
    </row>
    <row r="15" spans="1:12" ht="23.25" customHeight="1" x14ac:dyDescent="0.2">
      <c r="A15" s="6" t="s">
        <v>248</v>
      </c>
      <c r="B15" s="119" t="s">
        <v>249</v>
      </c>
      <c r="C15" s="120">
        <f>SUM(C16+C26+C33+C39+C29+C18+C24)</f>
        <v>5040.1483200000002</v>
      </c>
    </row>
    <row r="16" spans="1:12" ht="22.5" customHeight="1" x14ac:dyDescent="0.2">
      <c r="A16" s="6" t="s">
        <v>250</v>
      </c>
      <c r="B16" s="119" t="s">
        <v>251</v>
      </c>
      <c r="C16" s="120">
        <f>SUM(C17)</f>
        <v>291</v>
      </c>
    </row>
    <row r="17" spans="1:6" ht="75.75" customHeight="1" x14ac:dyDescent="0.25">
      <c r="A17" s="26" t="s">
        <v>252</v>
      </c>
      <c r="B17" s="34" t="s">
        <v>253</v>
      </c>
      <c r="C17" s="121">
        <f>260+31</f>
        <v>291</v>
      </c>
      <c r="F17" s="122"/>
    </row>
    <row r="18" spans="1:6" ht="45.75" customHeight="1" x14ac:dyDescent="0.2">
      <c r="A18" s="6" t="s">
        <v>254</v>
      </c>
      <c r="B18" s="119" t="s">
        <v>255</v>
      </c>
      <c r="C18" s="120">
        <f>C19</f>
        <v>501</v>
      </c>
    </row>
    <row r="19" spans="1:6" ht="33" customHeight="1" x14ac:dyDescent="0.25">
      <c r="A19" s="26" t="s">
        <v>256</v>
      </c>
      <c r="B19" s="34" t="s">
        <v>257</v>
      </c>
      <c r="C19" s="123">
        <f>C20+C21+C22+C23</f>
        <v>501</v>
      </c>
    </row>
    <row r="20" spans="1:6" ht="73.5" customHeight="1" x14ac:dyDescent="0.25">
      <c r="A20" s="124" t="s">
        <v>258</v>
      </c>
      <c r="B20" s="34" t="s">
        <v>259</v>
      </c>
      <c r="C20" s="121">
        <v>261.3</v>
      </c>
    </row>
    <row r="21" spans="1:6" ht="103.5" customHeight="1" x14ac:dyDescent="0.25">
      <c r="A21" s="124" t="s">
        <v>260</v>
      </c>
      <c r="B21" s="34" t="s">
        <v>412</v>
      </c>
      <c r="C21" s="121">
        <v>1.2</v>
      </c>
    </row>
    <row r="22" spans="1:6" ht="75.75" customHeight="1" x14ac:dyDescent="0.25">
      <c r="A22" s="124" t="s">
        <v>261</v>
      </c>
      <c r="B22" s="34" t="s">
        <v>262</v>
      </c>
      <c r="C22" s="121">
        <v>271</v>
      </c>
    </row>
    <row r="23" spans="1:6" ht="75.75" customHeight="1" x14ac:dyDescent="0.25">
      <c r="A23" s="124" t="s">
        <v>263</v>
      </c>
      <c r="B23" s="34" t="s">
        <v>264</v>
      </c>
      <c r="C23" s="121">
        <v>-32.5</v>
      </c>
    </row>
    <row r="24" spans="1:6" ht="24" customHeight="1" x14ac:dyDescent="0.25">
      <c r="A24" s="6" t="s">
        <v>388</v>
      </c>
      <c r="B24" s="119" t="s">
        <v>389</v>
      </c>
      <c r="C24" s="121">
        <f>C25</f>
        <v>1887</v>
      </c>
    </row>
    <row r="25" spans="1:6" ht="30" x14ac:dyDescent="0.25">
      <c r="A25" s="124" t="s">
        <v>390</v>
      </c>
      <c r="B25" s="34" t="s">
        <v>391</v>
      </c>
      <c r="C25" s="121">
        <f>2550-663</f>
        <v>1887</v>
      </c>
    </row>
    <row r="26" spans="1:6" ht="18.75" customHeight="1" x14ac:dyDescent="0.2">
      <c r="A26" s="6" t="s">
        <v>265</v>
      </c>
      <c r="B26" s="119" t="s">
        <v>266</v>
      </c>
      <c r="C26" s="120">
        <f>C27+C28</f>
        <v>53</v>
      </c>
    </row>
    <row r="27" spans="1:6" ht="21" customHeight="1" x14ac:dyDescent="0.25">
      <c r="A27" s="26" t="s">
        <v>267</v>
      </c>
      <c r="B27" s="125" t="s">
        <v>268</v>
      </c>
      <c r="C27" s="121">
        <f>15+5</f>
        <v>20</v>
      </c>
    </row>
    <row r="28" spans="1:6" ht="20.25" customHeight="1" x14ac:dyDescent="0.25">
      <c r="A28" s="26" t="s">
        <v>269</v>
      </c>
      <c r="B28" s="126" t="s">
        <v>270</v>
      </c>
      <c r="C28" s="121">
        <f>40-7</f>
        <v>33</v>
      </c>
    </row>
    <row r="29" spans="1:6" ht="20.25" customHeight="1" x14ac:dyDescent="0.2">
      <c r="A29" s="6" t="s">
        <v>271</v>
      </c>
      <c r="B29" s="127" t="s">
        <v>272</v>
      </c>
      <c r="C29" s="120">
        <f>C30</f>
        <v>20</v>
      </c>
    </row>
    <row r="30" spans="1:6" ht="84.75" customHeight="1" x14ac:dyDescent="0.25">
      <c r="A30" s="24" t="s">
        <v>273</v>
      </c>
      <c r="B30" s="128" t="s">
        <v>274</v>
      </c>
      <c r="C30" s="121">
        <v>20</v>
      </c>
    </row>
    <row r="31" spans="1:6" ht="31.5" hidden="1" customHeight="1" x14ac:dyDescent="0.2">
      <c r="A31" s="6" t="s">
        <v>275</v>
      </c>
      <c r="B31" s="129" t="s">
        <v>276</v>
      </c>
      <c r="C31" s="120">
        <f>C32</f>
        <v>0</v>
      </c>
    </row>
    <row r="32" spans="1:6" ht="22.5" hidden="1" customHeight="1" x14ac:dyDescent="0.25">
      <c r="A32" s="26" t="s">
        <v>277</v>
      </c>
      <c r="B32" s="125" t="s">
        <v>266</v>
      </c>
      <c r="C32" s="121">
        <v>0</v>
      </c>
    </row>
    <row r="33" spans="1:6" ht="42.75" customHeight="1" x14ac:dyDescent="0.2">
      <c r="A33" s="130" t="s">
        <v>278</v>
      </c>
      <c r="B33" s="129" t="s">
        <v>279</v>
      </c>
      <c r="C33" s="120">
        <f>SUM(C34)</f>
        <v>2286.1483200000002</v>
      </c>
    </row>
    <row r="34" spans="1:6" ht="77.25" customHeight="1" x14ac:dyDescent="0.25">
      <c r="A34" s="26" t="s">
        <v>280</v>
      </c>
      <c r="B34" s="131" t="s">
        <v>281</v>
      </c>
      <c r="C34" s="132">
        <f>2092.45924+193.68908</f>
        <v>2286.1483200000002</v>
      </c>
    </row>
    <row r="35" spans="1:6" ht="47.25" hidden="1" customHeight="1" x14ac:dyDescent="0.2">
      <c r="A35" s="6" t="s">
        <v>282</v>
      </c>
      <c r="B35" s="133" t="s">
        <v>283</v>
      </c>
      <c r="C35" s="120">
        <f>C36</f>
        <v>0</v>
      </c>
    </row>
    <row r="36" spans="1:6" ht="28.5" hidden="1" customHeight="1" x14ac:dyDescent="0.25">
      <c r="A36" s="26" t="s">
        <v>284</v>
      </c>
      <c r="B36" s="134" t="s">
        <v>285</v>
      </c>
      <c r="C36" s="121"/>
    </row>
    <row r="37" spans="1:6" ht="33" hidden="1" customHeight="1" x14ac:dyDescent="0.2">
      <c r="A37" s="6" t="s">
        <v>286</v>
      </c>
      <c r="B37" s="133" t="s">
        <v>287</v>
      </c>
      <c r="C37" s="120">
        <f>SUM(C38)</f>
        <v>0</v>
      </c>
    </row>
    <row r="38" spans="1:6" ht="47.25" hidden="1" customHeight="1" x14ac:dyDescent="0.25">
      <c r="A38" s="135" t="s">
        <v>288</v>
      </c>
      <c r="B38" s="134" t="s">
        <v>289</v>
      </c>
      <c r="C38" s="121">
        <v>0</v>
      </c>
    </row>
    <row r="39" spans="1:6" ht="25.5" customHeight="1" x14ac:dyDescent="0.2">
      <c r="A39" s="130" t="s">
        <v>290</v>
      </c>
      <c r="B39" s="129" t="s">
        <v>291</v>
      </c>
      <c r="C39" s="120">
        <f>SUM(C40)</f>
        <v>2</v>
      </c>
    </row>
    <row r="40" spans="1:6" ht="75.75" customHeight="1" x14ac:dyDescent="0.25">
      <c r="A40" s="136" t="s">
        <v>292</v>
      </c>
      <c r="B40" s="137" t="s">
        <v>293</v>
      </c>
      <c r="C40" s="121">
        <v>2</v>
      </c>
    </row>
    <row r="41" spans="1:6" ht="24" hidden="1" customHeight="1" x14ac:dyDescent="0.2">
      <c r="A41" s="6" t="s">
        <v>294</v>
      </c>
      <c r="B41" s="129" t="s">
        <v>295</v>
      </c>
      <c r="C41" s="120">
        <f>SUM(C42)</f>
        <v>0</v>
      </c>
    </row>
    <row r="42" spans="1:6" ht="25.5" hidden="1" customHeight="1" x14ac:dyDescent="0.25">
      <c r="A42" s="26" t="s">
        <v>296</v>
      </c>
      <c r="B42" s="138" t="s">
        <v>295</v>
      </c>
      <c r="C42" s="139"/>
    </row>
    <row r="43" spans="1:6" ht="30" customHeight="1" x14ac:dyDescent="0.2">
      <c r="A43" s="6" t="s">
        <v>297</v>
      </c>
      <c r="B43" s="129" t="s">
        <v>298</v>
      </c>
      <c r="C43" s="120">
        <f>SUM(C44)+C64</f>
        <v>72184.113600000012</v>
      </c>
    </row>
    <row r="44" spans="1:6" ht="33.75" customHeight="1" x14ac:dyDescent="0.2">
      <c r="A44" s="6" t="s">
        <v>299</v>
      </c>
      <c r="B44" s="129" t="s">
        <v>300</v>
      </c>
      <c r="C44" s="120">
        <f>SUM(C45+C48+C55+C59+C51)</f>
        <v>71624.113600000012</v>
      </c>
    </row>
    <row r="45" spans="1:6" ht="23.25" customHeight="1" x14ac:dyDescent="0.2">
      <c r="A45" s="6" t="s">
        <v>301</v>
      </c>
      <c r="B45" s="133" t="s">
        <v>302</v>
      </c>
      <c r="C45" s="120">
        <f>C46+C47</f>
        <v>36896</v>
      </c>
    </row>
    <row r="46" spans="1:6" ht="36.75" hidden="1" customHeight="1" x14ac:dyDescent="0.25">
      <c r="A46" s="26" t="s">
        <v>303</v>
      </c>
      <c r="B46" s="134" t="s">
        <v>304</v>
      </c>
      <c r="C46" s="140"/>
    </row>
    <row r="47" spans="1:6" ht="45" customHeight="1" x14ac:dyDescent="0.25">
      <c r="A47" s="26" t="s">
        <v>305</v>
      </c>
      <c r="B47" s="134" t="s">
        <v>306</v>
      </c>
      <c r="C47" s="121">
        <v>36896</v>
      </c>
      <c r="F47" s="122"/>
    </row>
    <row r="48" spans="1:6" ht="30" hidden="1" customHeight="1" x14ac:dyDescent="0.25">
      <c r="A48" s="26" t="s">
        <v>307</v>
      </c>
      <c r="B48" s="134" t="s">
        <v>306</v>
      </c>
      <c r="C48" s="120">
        <f>SUM(C49:C49)</f>
        <v>0</v>
      </c>
    </row>
    <row r="49" spans="1:3" ht="48.75" hidden="1" customHeight="1" x14ac:dyDescent="0.25">
      <c r="A49" s="26" t="s">
        <v>308</v>
      </c>
      <c r="B49" s="134" t="s">
        <v>306</v>
      </c>
      <c r="C49" s="140">
        <v>0</v>
      </c>
    </row>
    <row r="50" spans="1:3" ht="33" hidden="1" customHeight="1" x14ac:dyDescent="0.25">
      <c r="A50" s="26"/>
      <c r="B50" s="134"/>
      <c r="C50" s="140"/>
    </row>
    <row r="51" spans="1:3" ht="25.5" customHeight="1" x14ac:dyDescent="0.2">
      <c r="A51" s="6" t="s">
        <v>309</v>
      </c>
      <c r="B51" s="133" t="s">
        <v>310</v>
      </c>
      <c r="C51" s="141">
        <f>C52+C54+C53</f>
        <v>12802.296999999999</v>
      </c>
    </row>
    <row r="52" spans="1:3" ht="59.25" hidden="1" customHeight="1" x14ac:dyDescent="0.25">
      <c r="A52" s="26" t="s">
        <v>311</v>
      </c>
      <c r="B52" s="142" t="s">
        <v>312</v>
      </c>
      <c r="C52" s="140"/>
    </row>
    <row r="53" spans="1:3" ht="33.75" hidden="1" customHeight="1" x14ac:dyDescent="0.25">
      <c r="A53" s="26" t="s">
        <v>313</v>
      </c>
      <c r="B53" s="142" t="s">
        <v>314</v>
      </c>
      <c r="C53" s="140"/>
    </row>
    <row r="54" spans="1:3" ht="21.75" customHeight="1" x14ac:dyDescent="0.25">
      <c r="A54" s="26" t="s">
        <v>315</v>
      </c>
      <c r="B54" s="134" t="s">
        <v>316</v>
      </c>
      <c r="C54" s="140">
        <f>7953.846+4849-0.549</f>
        <v>12802.296999999999</v>
      </c>
    </row>
    <row r="55" spans="1:3" ht="26.25" customHeight="1" x14ac:dyDescent="0.2">
      <c r="A55" s="6" t="s">
        <v>317</v>
      </c>
      <c r="B55" s="133" t="s">
        <v>318</v>
      </c>
      <c r="C55" s="120">
        <f>SUM(C56:C58)</f>
        <v>375.65000000000003</v>
      </c>
    </row>
    <row r="56" spans="1:3" ht="63" customHeight="1" x14ac:dyDescent="0.25">
      <c r="A56" s="143" t="s">
        <v>319</v>
      </c>
      <c r="B56" s="144" t="s">
        <v>320</v>
      </c>
      <c r="C56" s="121">
        <v>348.55</v>
      </c>
    </row>
    <row r="57" spans="1:3" ht="41.25" customHeight="1" x14ac:dyDescent="0.25">
      <c r="A57" s="145" t="s">
        <v>321</v>
      </c>
      <c r="B57" s="146" t="s">
        <v>322</v>
      </c>
      <c r="C57" s="121">
        <v>4.8</v>
      </c>
    </row>
    <row r="58" spans="1:3" ht="39.75" customHeight="1" x14ac:dyDescent="0.25">
      <c r="A58" s="147" t="s">
        <v>323</v>
      </c>
      <c r="B58" s="148" t="s">
        <v>324</v>
      </c>
      <c r="C58" s="149">
        <v>22.3</v>
      </c>
    </row>
    <row r="59" spans="1:3" ht="29.25" customHeight="1" x14ac:dyDescent="0.2">
      <c r="A59" s="6" t="s">
        <v>325</v>
      </c>
      <c r="B59" s="129" t="s">
        <v>326</v>
      </c>
      <c r="C59" s="120">
        <f>SUM(C60:C63)</f>
        <v>21550.1666</v>
      </c>
    </row>
    <row r="60" spans="1:3" ht="0.75" customHeight="1" x14ac:dyDescent="0.25">
      <c r="A60" s="150" t="s">
        <v>327</v>
      </c>
      <c r="B60" s="151" t="s">
        <v>328</v>
      </c>
      <c r="C60" s="152"/>
    </row>
    <row r="61" spans="1:3" ht="29.25" customHeight="1" x14ac:dyDescent="0.25">
      <c r="A61" s="26" t="s">
        <v>329</v>
      </c>
      <c r="B61" s="153" t="s">
        <v>330</v>
      </c>
      <c r="C61" s="121">
        <f>5832+13050+953.64+1000+72.325+1500-902.625+44.8266</f>
        <v>21550.1666</v>
      </c>
    </row>
    <row r="62" spans="1:3" ht="45" hidden="1" customHeight="1" x14ac:dyDescent="0.25">
      <c r="A62" s="26" t="s">
        <v>329</v>
      </c>
      <c r="B62" s="153" t="s">
        <v>331</v>
      </c>
      <c r="C62" s="121"/>
    </row>
    <row r="63" spans="1:3" ht="45" hidden="1" customHeight="1" x14ac:dyDescent="0.25">
      <c r="A63" s="26" t="s">
        <v>329</v>
      </c>
      <c r="B63" s="153" t="s">
        <v>332</v>
      </c>
      <c r="C63" s="121">
        <v>0</v>
      </c>
    </row>
    <row r="64" spans="1:3" ht="33" customHeight="1" x14ac:dyDescent="0.25">
      <c r="A64" s="6" t="s">
        <v>422</v>
      </c>
      <c r="B64" s="203" t="s">
        <v>420</v>
      </c>
      <c r="C64" s="120">
        <f>C65</f>
        <v>560</v>
      </c>
    </row>
    <row r="65" spans="1:3" ht="29.25" customHeight="1" x14ac:dyDescent="0.25">
      <c r="A65" s="26" t="s">
        <v>421</v>
      </c>
      <c r="B65" s="202" t="s">
        <v>420</v>
      </c>
      <c r="C65" s="121">
        <v>560</v>
      </c>
    </row>
    <row r="66" spans="1:3" ht="19.5" customHeight="1" x14ac:dyDescent="0.2">
      <c r="A66" s="6"/>
      <c r="B66" s="154" t="s">
        <v>333</v>
      </c>
      <c r="C66" s="120">
        <f>SUM(C15+C43)</f>
        <v>77224.261920000019</v>
      </c>
    </row>
    <row r="70" spans="1:3" x14ac:dyDescent="0.2">
      <c r="C70" s="155"/>
    </row>
  </sheetData>
  <mergeCells count="9">
    <mergeCell ref="F4:G4"/>
    <mergeCell ref="B7:C7"/>
    <mergeCell ref="B8:C8"/>
    <mergeCell ref="B9:C9"/>
    <mergeCell ref="A11:C11"/>
    <mergeCell ref="A1:C1"/>
    <mergeCell ref="A2:C2"/>
    <mergeCell ref="A3:C3"/>
    <mergeCell ref="A4:C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"/>
  <sheetViews>
    <sheetView workbookViewId="0">
      <selection activeCell="A4" sqref="A4:C4"/>
    </sheetView>
  </sheetViews>
  <sheetFormatPr defaultRowHeight="12.75" x14ac:dyDescent="0.2"/>
  <cols>
    <col min="1" max="1" width="28.85546875" style="156" customWidth="1"/>
    <col min="2" max="2" width="79" style="200" customWidth="1"/>
    <col min="3" max="3" width="16.140625" style="156" customWidth="1"/>
    <col min="4" max="4" width="15.28515625" style="156" customWidth="1"/>
    <col min="5" max="5" width="16.85546875" style="156" bestFit="1" customWidth="1"/>
    <col min="6" max="16384" width="9.140625" style="156"/>
  </cols>
  <sheetData>
    <row r="1" spans="1:8" customFormat="1" ht="16.5" customHeight="1" x14ac:dyDescent="0.25">
      <c r="A1" s="268" t="s">
        <v>334</v>
      </c>
      <c r="B1" s="268"/>
      <c r="C1" s="268"/>
      <c r="D1" s="156"/>
      <c r="E1" s="156"/>
      <c r="F1" s="156"/>
      <c r="G1" s="156"/>
    </row>
    <row r="2" spans="1:8" customFormat="1" ht="17.25" customHeight="1" x14ac:dyDescent="0.25">
      <c r="A2" s="268" t="s">
        <v>157</v>
      </c>
      <c r="B2" s="268"/>
      <c r="C2" s="268"/>
      <c r="D2" s="156"/>
      <c r="E2" s="156"/>
      <c r="F2" s="156"/>
      <c r="G2" s="156"/>
    </row>
    <row r="3" spans="1:8" customFormat="1" ht="16.5" customHeight="1" x14ac:dyDescent="0.25">
      <c r="A3" s="268" t="s">
        <v>419</v>
      </c>
      <c r="B3" s="268"/>
      <c r="C3" s="268"/>
      <c r="D3" s="156"/>
      <c r="E3" s="156"/>
      <c r="F3" s="156"/>
      <c r="G3" s="156"/>
    </row>
    <row r="4" spans="1:8" customFormat="1" ht="17.25" customHeight="1" x14ac:dyDescent="0.25">
      <c r="A4" s="268" t="s">
        <v>476</v>
      </c>
      <c r="B4" s="268"/>
      <c r="C4" s="268"/>
      <c r="D4" s="156"/>
      <c r="E4" s="156"/>
      <c r="F4" s="156"/>
      <c r="G4" s="156"/>
    </row>
    <row r="5" spans="1:8" customFormat="1" ht="17.25" customHeight="1" x14ac:dyDescent="0.25">
      <c r="A5" s="265"/>
      <c r="B5" s="265"/>
      <c r="C5" s="265"/>
      <c r="D5" s="156"/>
      <c r="E5" s="156"/>
      <c r="F5" s="156"/>
      <c r="G5" s="156"/>
    </row>
    <row r="6" spans="1:8" ht="15" x14ac:dyDescent="0.25">
      <c r="A6" s="157"/>
      <c r="B6" s="270" t="s">
        <v>335</v>
      </c>
      <c r="C6" s="270"/>
    </row>
    <row r="7" spans="1:8" ht="15" x14ac:dyDescent="0.25">
      <c r="A7" s="157"/>
      <c r="B7" s="270" t="s">
        <v>157</v>
      </c>
      <c r="C7" s="270"/>
      <c r="D7" s="158"/>
    </row>
    <row r="8" spans="1:8" ht="15" x14ac:dyDescent="0.25">
      <c r="A8" s="157"/>
      <c r="B8" s="270" t="s">
        <v>401</v>
      </c>
      <c r="C8" s="270"/>
      <c r="D8" s="158"/>
    </row>
    <row r="9" spans="1:8" ht="15" x14ac:dyDescent="0.25">
      <c r="A9" s="157"/>
      <c r="B9" s="268" t="s">
        <v>417</v>
      </c>
      <c r="C9" s="268"/>
      <c r="D9" s="158"/>
    </row>
    <row r="10" spans="1:8" ht="15" hidden="1" x14ac:dyDescent="0.25">
      <c r="A10" s="157"/>
      <c r="B10" s="159"/>
      <c r="C10" s="159" t="s">
        <v>336</v>
      </c>
    </row>
    <row r="11" spans="1:8" ht="18.75" hidden="1" customHeight="1" x14ac:dyDescent="0.25">
      <c r="A11" s="40"/>
      <c r="B11" s="272" t="s">
        <v>337</v>
      </c>
      <c r="C11" s="272"/>
    </row>
    <row r="12" spans="1:8" ht="15" hidden="1" x14ac:dyDescent="0.25">
      <c r="A12" s="157"/>
      <c r="B12" s="159"/>
      <c r="C12" s="160" t="s">
        <v>338</v>
      </c>
    </row>
    <row r="13" spans="1:8" ht="15" x14ac:dyDescent="0.25">
      <c r="A13" s="157"/>
      <c r="B13" s="159"/>
      <c r="C13" s="160"/>
    </row>
    <row r="14" spans="1:8" ht="14.25" x14ac:dyDescent="0.2">
      <c r="A14" s="161" t="s">
        <v>410</v>
      </c>
      <c r="B14" s="161"/>
      <c r="C14" s="161"/>
    </row>
    <row r="15" spans="1:8" ht="15" x14ac:dyDescent="0.25">
      <c r="A15" s="157"/>
      <c r="B15" s="162"/>
      <c r="C15" s="163" t="s">
        <v>96</v>
      </c>
    </row>
    <row r="16" spans="1:8" s="166" customFormat="1" ht="30" x14ac:dyDescent="0.2">
      <c r="A16" s="164" t="s">
        <v>246</v>
      </c>
      <c r="B16" s="164" t="s">
        <v>28</v>
      </c>
      <c r="C16" s="165" t="s">
        <v>247</v>
      </c>
      <c r="D16" s="273"/>
      <c r="E16" s="274"/>
      <c r="F16" s="274"/>
      <c r="G16" s="274"/>
      <c r="H16" s="274"/>
    </row>
    <row r="17" spans="1:8" s="166" customFormat="1" ht="15.75" x14ac:dyDescent="0.2">
      <c r="A17" s="167">
        <v>1</v>
      </c>
      <c r="B17" s="168">
        <v>2</v>
      </c>
      <c r="C17" s="167">
        <v>3</v>
      </c>
      <c r="D17" s="169"/>
      <c r="E17" s="170"/>
      <c r="F17" s="170"/>
      <c r="G17" s="170"/>
      <c r="H17" s="170"/>
    </row>
    <row r="18" spans="1:8" s="166" customFormat="1" ht="24" customHeight="1" x14ac:dyDescent="0.2">
      <c r="A18" s="171"/>
      <c r="B18" s="172" t="s">
        <v>339</v>
      </c>
      <c r="C18" s="173">
        <f>C19+C24+C29+C38</f>
        <v>2606.0676199999725</v>
      </c>
      <c r="D18" s="169"/>
      <c r="E18" s="170"/>
      <c r="F18" s="170"/>
      <c r="G18" s="170"/>
      <c r="H18" s="170"/>
    </row>
    <row r="19" spans="1:8" s="177" customFormat="1" ht="15" hidden="1" x14ac:dyDescent="0.2">
      <c r="A19" s="174" t="s">
        <v>340</v>
      </c>
      <c r="B19" s="175" t="s">
        <v>341</v>
      </c>
      <c r="C19" s="176">
        <f>C20-C22</f>
        <v>0</v>
      </c>
      <c r="D19" s="275" t="s">
        <v>61</v>
      </c>
      <c r="E19" s="276"/>
    </row>
    <row r="20" spans="1:8" s="177" customFormat="1" ht="30" hidden="1" x14ac:dyDescent="0.2">
      <c r="A20" s="174" t="s">
        <v>342</v>
      </c>
      <c r="B20" s="178" t="s">
        <v>343</v>
      </c>
      <c r="C20" s="176">
        <f>C21</f>
        <v>0</v>
      </c>
      <c r="E20" s="179"/>
    </row>
    <row r="21" spans="1:8" s="177" customFormat="1" ht="30" hidden="1" x14ac:dyDescent="0.2">
      <c r="A21" s="174" t="s">
        <v>344</v>
      </c>
      <c r="B21" s="180" t="s">
        <v>345</v>
      </c>
      <c r="C21" s="181"/>
      <c r="E21" s="179"/>
    </row>
    <row r="22" spans="1:8" s="177" customFormat="1" ht="30" hidden="1" x14ac:dyDescent="0.2">
      <c r="A22" s="174" t="s">
        <v>346</v>
      </c>
      <c r="B22" s="178" t="s">
        <v>347</v>
      </c>
      <c r="C22" s="176">
        <f>C23</f>
        <v>0</v>
      </c>
      <c r="D22" s="177" t="s">
        <v>61</v>
      </c>
    </row>
    <row r="23" spans="1:8" s="177" customFormat="1" ht="30" hidden="1" x14ac:dyDescent="0.2">
      <c r="A23" s="182" t="s">
        <v>348</v>
      </c>
      <c r="B23" s="183" t="s">
        <v>349</v>
      </c>
      <c r="C23" s="181"/>
    </row>
    <row r="24" spans="1:8" s="177" customFormat="1" ht="30" hidden="1" x14ac:dyDescent="0.2">
      <c r="A24" s="174" t="s">
        <v>350</v>
      </c>
      <c r="B24" s="175" t="s">
        <v>351</v>
      </c>
      <c r="C24" s="176">
        <f>C25-C27</f>
        <v>0</v>
      </c>
      <c r="D24" s="184"/>
      <c r="F24" s="185"/>
    </row>
    <row r="25" spans="1:8" s="177" customFormat="1" ht="30" hidden="1" x14ac:dyDescent="0.2">
      <c r="A25" s="174" t="s">
        <v>352</v>
      </c>
      <c r="B25" s="178" t="s">
        <v>353</v>
      </c>
      <c r="C25" s="181">
        <f>C26</f>
        <v>0</v>
      </c>
    </row>
    <row r="26" spans="1:8" s="177" customFormat="1" ht="30" hidden="1" x14ac:dyDescent="0.2">
      <c r="A26" s="174" t="s">
        <v>354</v>
      </c>
      <c r="B26" s="180" t="s">
        <v>355</v>
      </c>
      <c r="C26" s="176">
        <v>0</v>
      </c>
    </row>
    <row r="27" spans="1:8" s="177" customFormat="1" ht="30" hidden="1" x14ac:dyDescent="0.2">
      <c r="A27" s="174" t="s">
        <v>356</v>
      </c>
      <c r="B27" s="178" t="s">
        <v>357</v>
      </c>
      <c r="C27" s="181">
        <f>C28</f>
        <v>0</v>
      </c>
    </row>
    <row r="28" spans="1:8" s="177" customFormat="1" ht="45" hidden="1" x14ac:dyDescent="0.2">
      <c r="A28" s="174" t="s">
        <v>358</v>
      </c>
      <c r="B28" s="180" t="s">
        <v>359</v>
      </c>
      <c r="C28" s="176">
        <v>0</v>
      </c>
    </row>
    <row r="29" spans="1:8" s="177" customFormat="1" ht="15" x14ac:dyDescent="0.2">
      <c r="A29" s="174" t="s">
        <v>360</v>
      </c>
      <c r="B29" s="175" t="s">
        <v>361</v>
      </c>
      <c r="C29" s="181">
        <f>C34+C30</f>
        <v>2606.0676199999725</v>
      </c>
    </row>
    <row r="30" spans="1:8" s="177" customFormat="1" ht="15" x14ac:dyDescent="0.2">
      <c r="A30" s="174" t="s">
        <v>362</v>
      </c>
      <c r="B30" s="178" t="s">
        <v>363</v>
      </c>
      <c r="C30" s="176">
        <f>C31</f>
        <v>-77224.261920000019</v>
      </c>
    </row>
    <row r="31" spans="1:8" s="177" customFormat="1" ht="15" x14ac:dyDescent="0.2">
      <c r="A31" s="174" t="s">
        <v>364</v>
      </c>
      <c r="B31" s="180" t="s">
        <v>365</v>
      </c>
      <c r="C31" s="181">
        <f>C32</f>
        <v>-77224.261920000019</v>
      </c>
    </row>
    <row r="32" spans="1:8" s="177" customFormat="1" ht="15" x14ac:dyDescent="0.2">
      <c r="A32" s="174" t="s">
        <v>366</v>
      </c>
      <c r="B32" s="180" t="s">
        <v>367</v>
      </c>
      <c r="C32" s="176">
        <f>C33</f>
        <v>-77224.261920000019</v>
      </c>
    </row>
    <row r="33" spans="1:4" s="177" customFormat="1" ht="15" x14ac:dyDescent="0.2">
      <c r="A33" s="174" t="s">
        <v>368</v>
      </c>
      <c r="B33" s="180" t="s">
        <v>369</v>
      </c>
      <c r="C33" s="181">
        <f>-при.1!C66</f>
        <v>-77224.261920000019</v>
      </c>
      <c r="D33" s="177" t="s">
        <v>370</v>
      </c>
    </row>
    <row r="34" spans="1:4" s="177" customFormat="1" ht="15" x14ac:dyDescent="0.2">
      <c r="A34" s="174" t="s">
        <v>371</v>
      </c>
      <c r="B34" s="178" t="s">
        <v>372</v>
      </c>
      <c r="C34" s="176">
        <f>C35</f>
        <v>79830.329539999992</v>
      </c>
    </row>
    <row r="35" spans="1:4" s="177" customFormat="1" ht="15" x14ac:dyDescent="0.2">
      <c r="A35" s="174" t="s">
        <v>373</v>
      </c>
      <c r="B35" s="180" t="s">
        <v>374</v>
      </c>
      <c r="C35" s="181">
        <f>C36</f>
        <v>79830.329539999992</v>
      </c>
    </row>
    <row r="36" spans="1:4" s="177" customFormat="1" ht="15" x14ac:dyDescent="0.2">
      <c r="A36" s="174" t="s">
        <v>375</v>
      </c>
      <c r="B36" s="180" t="s">
        <v>376</v>
      </c>
      <c r="C36" s="176">
        <f>C37</f>
        <v>79830.329539999992</v>
      </c>
    </row>
    <row r="37" spans="1:4" s="177" customFormat="1" ht="21.75" customHeight="1" x14ac:dyDescent="0.2">
      <c r="A37" s="174" t="s">
        <v>377</v>
      </c>
      <c r="B37" s="180" t="s">
        <v>378</v>
      </c>
      <c r="C37" s="181">
        <f>при.4!H255</f>
        <v>79830.329539999992</v>
      </c>
      <c r="D37" s="177" t="s">
        <v>379</v>
      </c>
    </row>
    <row r="38" spans="1:4" s="177" customFormat="1" ht="37.5" hidden="1" x14ac:dyDescent="0.2">
      <c r="A38" s="186" t="s">
        <v>380</v>
      </c>
      <c r="B38" s="187" t="s">
        <v>381</v>
      </c>
      <c r="C38" s="188">
        <f>C39</f>
        <v>0</v>
      </c>
      <c r="D38" s="184"/>
    </row>
    <row r="39" spans="1:4" s="177" customFormat="1" ht="37.5" hidden="1" x14ac:dyDescent="0.2">
      <c r="A39" s="186" t="s">
        <v>382</v>
      </c>
      <c r="B39" s="187" t="s">
        <v>383</v>
      </c>
      <c r="C39" s="189">
        <f>C40-C41</f>
        <v>0</v>
      </c>
    </row>
    <row r="40" spans="1:4" s="177" customFormat="1" ht="37.5" hidden="1" x14ac:dyDescent="0.2">
      <c r="A40" s="186" t="s">
        <v>384</v>
      </c>
      <c r="B40" s="190" t="s">
        <v>385</v>
      </c>
      <c r="C40" s="188"/>
    </row>
    <row r="41" spans="1:4" s="177" customFormat="1" ht="0.75" customHeight="1" x14ac:dyDescent="0.2">
      <c r="A41" s="191" t="s">
        <v>386</v>
      </c>
      <c r="B41" s="192" t="s">
        <v>387</v>
      </c>
      <c r="C41" s="193">
        <v>0</v>
      </c>
    </row>
    <row r="42" spans="1:4" s="177" customFormat="1" ht="15" x14ac:dyDescent="0.2">
      <c r="B42" s="194"/>
      <c r="C42" s="195"/>
    </row>
    <row r="43" spans="1:4" s="177" customFormat="1" ht="15" x14ac:dyDescent="0.2">
      <c r="B43" s="194"/>
      <c r="C43" s="185"/>
    </row>
    <row r="44" spans="1:4" s="177" customFormat="1" ht="15" x14ac:dyDescent="0.2">
      <c r="B44" s="194"/>
      <c r="C44" s="185"/>
    </row>
    <row r="45" spans="1:4" s="177" customFormat="1" ht="15" x14ac:dyDescent="0.2">
      <c r="B45" s="194"/>
      <c r="C45" s="185"/>
    </row>
    <row r="46" spans="1:4" s="177" customFormat="1" ht="15" x14ac:dyDescent="0.2">
      <c r="A46" s="196"/>
      <c r="B46" s="194"/>
      <c r="C46" s="185"/>
    </row>
    <row r="47" spans="1:4" s="177" customFormat="1" ht="15" x14ac:dyDescent="0.2">
      <c r="A47" s="196"/>
      <c r="B47" s="194"/>
      <c r="C47" s="185"/>
    </row>
    <row r="48" spans="1:4" s="177" customFormat="1" ht="15" x14ac:dyDescent="0.2">
      <c r="B48" s="194"/>
      <c r="C48" s="185"/>
    </row>
    <row r="49" spans="2:3" s="177" customFormat="1" ht="15" x14ac:dyDescent="0.2">
      <c r="B49" s="194"/>
      <c r="C49" s="185"/>
    </row>
    <row r="50" spans="2:3" s="177" customFormat="1" ht="15" x14ac:dyDescent="0.2">
      <c r="B50" s="194"/>
      <c r="C50" s="185"/>
    </row>
    <row r="51" spans="2:3" s="177" customFormat="1" ht="15" x14ac:dyDescent="0.2">
      <c r="B51" s="194"/>
      <c r="C51" s="185"/>
    </row>
    <row r="52" spans="2:3" s="177" customFormat="1" ht="15" x14ac:dyDescent="0.2">
      <c r="B52" s="194"/>
      <c r="C52" s="185"/>
    </row>
    <row r="53" spans="2:3" s="177" customFormat="1" ht="15" x14ac:dyDescent="0.2">
      <c r="B53" s="194"/>
      <c r="C53" s="185"/>
    </row>
    <row r="54" spans="2:3" s="177" customFormat="1" ht="15" x14ac:dyDescent="0.2">
      <c r="B54" s="194"/>
      <c r="C54" s="185"/>
    </row>
    <row r="55" spans="2:3" s="177" customFormat="1" ht="15" x14ac:dyDescent="0.2">
      <c r="B55" s="194"/>
      <c r="C55" s="185"/>
    </row>
    <row r="56" spans="2:3" s="177" customFormat="1" ht="15" x14ac:dyDescent="0.2">
      <c r="B56" s="194"/>
      <c r="C56" s="185"/>
    </row>
    <row r="57" spans="2:3" s="177" customFormat="1" ht="15" x14ac:dyDescent="0.2">
      <c r="B57" s="194"/>
      <c r="C57" s="185"/>
    </row>
    <row r="58" spans="2:3" s="177" customFormat="1" ht="15" x14ac:dyDescent="0.2">
      <c r="B58" s="194"/>
      <c r="C58" s="185"/>
    </row>
    <row r="59" spans="2:3" s="177" customFormat="1" ht="15" x14ac:dyDescent="0.2">
      <c r="B59" s="194"/>
      <c r="C59" s="185"/>
    </row>
    <row r="60" spans="2:3" s="177" customFormat="1" ht="15" x14ac:dyDescent="0.2">
      <c r="B60" s="194"/>
      <c r="C60" s="185"/>
    </row>
    <row r="61" spans="2:3" s="177" customFormat="1" ht="15" x14ac:dyDescent="0.2">
      <c r="B61" s="194"/>
      <c r="C61" s="185"/>
    </row>
    <row r="62" spans="2:3" s="177" customFormat="1" ht="15" x14ac:dyDescent="0.2">
      <c r="B62" s="194"/>
      <c r="C62" s="185"/>
    </row>
    <row r="63" spans="2:3" s="177" customFormat="1" ht="15" x14ac:dyDescent="0.2">
      <c r="B63" s="194"/>
      <c r="C63" s="185"/>
    </row>
    <row r="64" spans="2:3" s="177" customFormat="1" ht="15" x14ac:dyDescent="0.2">
      <c r="B64" s="194"/>
      <c r="C64" s="185"/>
    </row>
    <row r="65" spans="2:3" s="177" customFormat="1" ht="15" x14ac:dyDescent="0.2">
      <c r="B65" s="194"/>
      <c r="C65" s="185"/>
    </row>
    <row r="66" spans="2:3" s="177" customFormat="1" ht="15" x14ac:dyDescent="0.2">
      <c r="B66" s="194"/>
      <c r="C66" s="185"/>
    </row>
    <row r="67" spans="2:3" s="177" customFormat="1" ht="15" x14ac:dyDescent="0.2">
      <c r="B67" s="194"/>
      <c r="C67" s="185"/>
    </row>
    <row r="68" spans="2:3" s="177" customFormat="1" ht="15" x14ac:dyDescent="0.2">
      <c r="B68" s="194"/>
      <c r="C68" s="185"/>
    </row>
    <row r="69" spans="2:3" s="177" customFormat="1" ht="15" x14ac:dyDescent="0.2">
      <c r="B69" s="194"/>
      <c r="C69" s="185"/>
    </row>
    <row r="70" spans="2:3" s="177" customFormat="1" ht="15" x14ac:dyDescent="0.2">
      <c r="B70" s="194"/>
      <c r="C70" s="185"/>
    </row>
    <row r="71" spans="2:3" s="177" customFormat="1" ht="15" x14ac:dyDescent="0.2">
      <c r="B71" s="194"/>
      <c r="C71" s="185"/>
    </row>
    <row r="72" spans="2:3" s="177" customFormat="1" ht="15" x14ac:dyDescent="0.2">
      <c r="B72" s="194"/>
      <c r="C72" s="185"/>
    </row>
    <row r="73" spans="2:3" s="177" customFormat="1" ht="15" x14ac:dyDescent="0.2">
      <c r="B73" s="194"/>
      <c r="C73" s="185"/>
    </row>
    <row r="74" spans="2:3" s="177" customFormat="1" ht="15" x14ac:dyDescent="0.2">
      <c r="B74" s="194"/>
      <c r="C74" s="185"/>
    </row>
    <row r="75" spans="2:3" s="177" customFormat="1" ht="15" x14ac:dyDescent="0.2">
      <c r="B75" s="194"/>
      <c r="C75" s="185"/>
    </row>
    <row r="76" spans="2:3" s="177" customFormat="1" ht="15" x14ac:dyDescent="0.2">
      <c r="B76" s="194"/>
      <c r="C76" s="185"/>
    </row>
    <row r="77" spans="2:3" s="177" customFormat="1" ht="15" x14ac:dyDescent="0.2">
      <c r="B77" s="194"/>
      <c r="C77" s="185"/>
    </row>
    <row r="78" spans="2:3" s="177" customFormat="1" ht="15" x14ac:dyDescent="0.2">
      <c r="B78" s="194"/>
      <c r="C78" s="185"/>
    </row>
    <row r="79" spans="2:3" s="177" customFormat="1" ht="15" x14ac:dyDescent="0.2">
      <c r="B79" s="194"/>
      <c r="C79" s="185"/>
    </row>
    <row r="80" spans="2:3" s="177" customFormat="1" ht="15" x14ac:dyDescent="0.2">
      <c r="B80" s="194"/>
      <c r="C80" s="185"/>
    </row>
    <row r="81" spans="2:3" s="177" customFormat="1" ht="15" x14ac:dyDescent="0.2">
      <c r="B81" s="194"/>
      <c r="C81" s="185"/>
    </row>
    <row r="82" spans="2:3" s="177" customFormat="1" ht="15" x14ac:dyDescent="0.2">
      <c r="B82" s="194"/>
      <c r="C82" s="185"/>
    </row>
    <row r="83" spans="2:3" s="177" customFormat="1" ht="15" x14ac:dyDescent="0.2">
      <c r="B83" s="194"/>
      <c r="C83" s="185"/>
    </row>
    <row r="84" spans="2:3" s="177" customFormat="1" ht="15" x14ac:dyDescent="0.2">
      <c r="B84" s="194"/>
      <c r="C84" s="185"/>
    </row>
    <row r="85" spans="2:3" s="177" customFormat="1" ht="15" x14ac:dyDescent="0.2">
      <c r="B85" s="194"/>
      <c r="C85" s="185"/>
    </row>
    <row r="86" spans="2:3" s="177" customFormat="1" ht="15" x14ac:dyDescent="0.2">
      <c r="B86" s="194"/>
      <c r="C86" s="185"/>
    </row>
    <row r="87" spans="2:3" s="177" customFormat="1" ht="15" x14ac:dyDescent="0.2">
      <c r="B87" s="194"/>
      <c r="C87" s="185"/>
    </row>
    <row r="88" spans="2:3" s="177" customFormat="1" ht="15" x14ac:dyDescent="0.2">
      <c r="B88" s="194"/>
      <c r="C88" s="185"/>
    </row>
    <row r="89" spans="2:3" s="177" customFormat="1" ht="15" x14ac:dyDescent="0.2">
      <c r="B89" s="194"/>
      <c r="C89" s="185"/>
    </row>
    <row r="90" spans="2:3" s="177" customFormat="1" ht="15" x14ac:dyDescent="0.2">
      <c r="B90" s="194"/>
      <c r="C90" s="185"/>
    </row>
    <row r="91" spans="2:3" s="177" customFormat="1" ht="15" x14ac:dyDescent="0.2">
      <c r="B91" s="194"/>
      <c r="C91" s="185"/>
    </row>
    <row r="92" spans="2:3" s="177" customFormat="1" ht="15" x14ac:dyDescent="0.2">
      <c r="B92" s="194"/>
      <c r="C92" s="185"/>
    </row>
    <row r="93" spans="2:3" s="177" customFormat="1" ht="15" x14ac:dyDescent="0.2">
      <c r="B93" s="194"/>
      <c r="C93" s="185"/>
    </row>
    <row r="94" spans="2:3" s="177" customFormat="1" ht="15" x14ac:dyDescent="0.2">
      <c r="B94" s="194"/>
      <c r="C94" s="185"/>
    </row>
    <row r="95" spans="2:3" s="177" customFormat="1" ht="15" x14ac:dyDescent="0.2">
      <c r="B95" s="194"/>
      <c r="C95" s="185"/>
    </row>
    <row r="96" spans="2:3" s="177" customFormat="1" ht="15" x14ac:dyDescent="0.2">
      <c r="B96" s="194"/>
      <c r="C96" s="185"/>
    </row>
    <row r="97" spans="2:3" s="199" customFormat="1" x14ac:dyDescent="0.2">
      <c r="B97" s="197"/>
      <c r="C97" s="198"/>
    </row>
    <row r="98" spans="2:3" s="199" customFormat="1" x14ac:dyDescent="0.2">
      <c r="B98" s="197"/>
      <c r="C98" s="198"/>
    </row>
    <row r="99" spans="2:3" s="199" customFormat="1" x14ac:dyDescent="0.2">
      <c r="B99" s="197"/>
      <c r="C99" s="198"/>
    </row>
    <row r="100" spans="2:3" s="199" customFormat="1" x14ac:dyDescent="0.2">
      <c r="B100" s="197"/>
      <c r="C100" s="198"/>
    </row>
    <row r="101" spans="2:3" s="199" customFormat="1" x14ac:dyDescent="0.2">
      <c r="B101" s="197"/>
      <c r="C101" s="198"/>
    </row>
    <row r="102" spans="2:3" s="199" customFormat="1" x14ac:dyDescent="0.2">
      <c r="B102" s="197"/>
      <c r="C102" s="198"/>
    </row>
    <row r="103" spans="2:3" s="199" customFormat="1" x14ac:dyDescent="0.2">
      <c r="B103" s="197"/>
      <c r="C103" s="198"/>
    </row>
    <row r="104" spans="2:3" s="199" customFormat="1" x14ac:dyDescent="0.2">
      <c r="B104" s="197"/>
      <c r="C104" s="198"/>
    </row>
    <row r="105" spans="2:3" s="199" customFormat="1" x14ac:dyDescent="0.2">
      <c r="B105" s="197"/>
      <c r="C105" s="198"/>
    </row>
    <row r="106" spans="2:3" s="199" customFormat="1" x14ac:dyDescent="0.2">
      <c r="B106" s="197"/>
      <c r="C106" s="198"/>
    </row>
    <row r="107" spans="2:3" s="199" customFormat="1" x14ac:dyDescent="0.2">
      <c r="B107" s="197"/>
      <c r="C107" s="198"/>
    </row>
    <row r="108" spans="2:3" s="199" customFormat="1" x14ac:dyDescent="0.2">
      <c r="B108" s="197"/>
      <c r="C108" s="198"/>
    </row>
    <row r="109" spans="2:3" s="199" customFormat="1" x14ac:dyDescent="0.2">
      <c r="B109" s="197"/>
      <c r="C109" s="198"/>
    </row>
    <row r="110" spans="2:3" s="199" customFormat="1" x14ac:dyDescent="0.2">
      <c r="B110" s="197"/>
      <c r="C110" s="198"/>
    </row>
    <row r="111" spans="2:3" s="199" customFormat="1" x14ac:dyDescent="0.2">
      <c r="B111" s="197"/>
      <c r="C111" s="198"/>
    </row>
    <row r="112" spans="2:3" s="199" customFormat="1" x14ac:dyDescent="0.2">
      <c r="B112" s="197"/>
      <c r="C112" s="198"/>
    </row>
    <row r="113" spans="2:3" s="199" customFormat="1" x14ac:dyDescent="0.2">
      <c r="B113" s="197"/>
      <c r="C113" s="198"/>
    </row>
    <row r="114" spans="2:3" s="199" customFormat="1" x14ac:dyDescent="0.2">
      <c r="B114" s="197"/>
      <c r="C114" s="198"/>
    </row>
    <row r="115" spans="2:3" s="199" customFormat="1" x14ac:dyDescent="0.2">
      <c r="B115" s="197"/>
      <c r="C115" s="198"/>
    </row>
    <row r="116" spans="2:3" s="199" customFormat="1" x14ac:dyDescent="0.2">
      <c r="B116" s="197"/>
      <c r="C116" s="198"/>
    </row>
    <row r="117" spans="2:3" s="199" customFormat="1" x14ac:dyDescent="0.2">
      <c r="B117" s="197"/>
      <c r="C117" s="198"/>
    </row>
    <row r="118" spans="2:3" x14ac:dyDescent="0.2">
      <c r="C118" s="201"/>
    </row>
    <row r="119" spans="2:3" x14ac:dyDescent="0.2">
      <c r="C119" s="201"/>
    </row>
    <row r="120" spans="2:3" x14ac:dyDescent="0.2">
      <c r="C120" s="201"/>
    </row>
    <row r="121" spans="2:3" x14ac:dyDescent="0.2">
      <c r="C121" s="201"/>
    </row>
    <row r="122" spans="2:3" x14ac:dyDescent="0.2">
      <c r="C122" s="201"/>
    </row>
    <row r="123" spans="2:3" x14ac:dyDescent="0.2">
      <c r="C123" s="201"/>
    </row>
    <row r="124" spans="2:3" x14ac:dyDescent="0.2">
      <c r="C124" s="201"/>
    </row>
    <row r="125" spans="2:3" x14ac:dyDescent="0.2">
      <c r="C125" s="201"/>
    </row>
    <row r="126" spans="2:3" x14ac:dyDescent="0.2">
      <c r="C126" s="201"/>
    </row>
    <row r="127" spans="2:3" x14ac:dyDescent="0.2">
      <c r="C127" s="201"/>
    </row>
    <row r="128" spans="2:3" x14ac:dyDescent="0.2">
      <c r="C128" s="201"/>
    </row>
    <row r="129" spans="3:3" x14ac:dyDescent="0.2">
      <c r="C129" s="201"/>
    </row>
    <row r="130" spans="3:3" x14ac:dyDescent="0.2">
      <c r="C130" s="201"/>
    </row>
    <row r="131" spans="3:3" x14ac:dyDescent="0.2">
      <c r="C131" s="201"/>
    </row>
    <row r="132" spans="3:3" x14ac:dyDescent="0.2">
      <c r="C132" s="201"/>
    </row>
    <row r="133" spans="3:3" x14ac:dyDescent="0.2">
      <c r="C133" s="201"/>
    </row>
    <row r="134" spans="3:3" x14ac:dyDescent="0.2">
      <c r="C134" s="201"/>
    </row>
    <row r="135" spans="3:3" x14ac:dyDescent="0.2">
      <c r="C135" s="201"/>
    </row>
    <row r="136" spans="3:3" x14ac:dyDescent="0.2">
      <c r="C136" s="201"/>
    </row>
    <row r="137" spans="3:3" x14ac:dyDescent="0.2">
      <c r="C137" s="201"/>
    </row>
    <row r="138" spans="3:3" x14ac:dyDescent="0.2">
      <c r="C138" s="201"/>
    </row>
    <row r="139" spans="3:3" x14ac:dyDescent="0.2">
      <c r="C139" s="201"/>
    </row>
    <row r="140" spans="3:3" x14ac:dyDescent="0.2">
      <c r="C140" s="201"/>
    </row>
    <row r="141" spans="3:3" x14ac:dyDescent="0.2">
      <c r="C141" s="201"/>
    </row>
    <row r="142" spans="3:3" x14ac:dyDescent="0.2">
      <c r="C142" s="201"/>
    </row>
    <row r="143" spans="3:3" x14ac:dyDescent="0.2">
      <c r="C143" s="201"/>
    </row>
    <row r="144" spans="3:3" x14ac:dyDescent="0.2">
      <c r="C144" s="201"/>
    </row>
    <row r="145" spans="3:3" x14ac:dyDescent="0.2">
      <c r="C145" s="201"/>
    </row>
    <row r="146" spans="3:3" x14ac:dyDescent="0.2">
      <c r="C146" s="201"/>
    </row>
    <row r="147" spans="3:3" x14ac:dyDescent="0.2">
      <c r="C147" s="201"/>
    </row>
    <row r="148" spans="3:3" x14ac:dyDescent="0.2">
      <c r="C148" s="201"/>
    </row>
    <row r="149" spans="3:3" x14ac:dyDescent="0.2">
      <c r="C149" s="201"/>
    </row>
    <row r="150" spans="3:3" x14ac:dyDescent="0.2">
      <c r="C150" s="201"/>
    </row>
    <row r="151" spans="3:3" x14ac:dyDescent="0.2">
      <c r="C151" s="201"/>
    </row>
    <row r="152" spans="3:3" x14ac:dyDescent="0.2">
      <c r="C152" s="201"/>
    </row>
    <row r="153" spans="3:3" x14ac:dyDescent="0.2">
      <c r="C153" s="201"/>
    </row>
    <row r="154" spans="3:3" x14ac:dyDescent="0.2">
      <c r="C154" s="201"/>
    </row>
    <row r="155" spans="3:3" x14ac:dyDescent="0.2">
      <c r="C155" s="201"/>
    </row>
    <row r="156" spans="3:3" x14ac:dyDescent="0.2">
      <c r="C156" s="201"/>
    </row>
    <row r="157" spans="3:3" x14ac:dyDescent="0.2">
      <c r="C157" s="201"/>
    </row>
    <row r="158" spans="3:3" x14ac:dyDescent="0.2">
      <c r="C158" s="201"/>
    </row>
    <row r="159" spans="3:3" x14ac:dyDescent="0.2">
      <c r="C159" s="201"/>
    </row>
    <row r="160" spans="3:3" x14ac:dyDescent="0.2">
      <c r="C160" s="201"/>
    </row>
    <row r="161" spans="3:3" x14ac:dyDescent="0.2">
      <c r="C161" s="201"/>
    </row>
    <row r="162" spans="3:3" x14ac:dyDescent="0.2">
      <c r="C162" s="201"/>
    </row>
    <row r="163" spans="3:3" x14ac:dyDescent="0.2">
      <c r="C163" s="201"/>
    </row>
    <row r="164" spans="3:3" x14ac:dyDescent="0.2">
      <c r="C164" s="201"/>
    </row>
    <row r="165" spans="3:3" x14ac:dyDescent="0.2">
      <c r="C165" s="201"/>
    </row>
    <row r="166" spans="3:3" x14ac:dyDescent="0.2">
      <c r="C166" s="201"/>
    </row>
    <row r="167" spans="3:3" x14ac:dyDescent="0.2">
      <c r="C167" s="201"/>
    </row>
    <row r="168" spans="3:3" x14ac:dyDescent="0.2">
      <c r="C168" s="201"/>
    </row>
    <row r="169" spans="3:3" x14ac:dyDescent="0.2">
      <c r="C169" s="201"/>
    </row>
    <row r="170" spans="3:3" x14ac:dyDescent="0.2">
      <c r="C170" s="201"/>
    </row>
    <row r="171" spans="3:3" x14ac:dyDescent="0.2">
      <c r="C171" s="201"/>
    </row>
    <row r="172" spans="3:3" x14ac:dyDescent="0.2">
      <c r="C172" s="201"/>
    </row>
    <row r="173" spans="3:3" x14ac:dyDescent="0.2">
      <c r="C173" s="201"/>
    </row>
    <row r="174" spans="3:3" x14ac:dyDescent="0.2">
      <c r="C174" s="201"/>
    </row>
    <row r="175" spans="3:3" x14ac:dyDescent="0.2">
      <c r="C175" s="201"/>
    </row>
    <row r="176" spans="3:3" x14ac:dyDescent="0.2">
      <c r="C176" s="201"/>
    </row>
    <row r="177" spans="3:3" x14ac:dyDescent="0.2">
      <c r="C177" s="201"/>
    </row>
    <row r="178" spans="3:3" x14ac:dyDescent="0.2">
      <c r="C178" s="201"/>
    </row>
    <row r="179" spans="3:3" x14ac:dyDescent="0.2">
      <c r="C179" s="201"/>
    </row>
    <row r="180" spans="3:3" x14ac:dyDescent="0.2">
      <c r="C180" s="201"/>
    </row>
    <row r="181" spans="3:3" x14ac:dyDescent="0.2">
      <c r="C181" s="201"/>
    </row>
    <row r="182" spans="3:3" x14ac:dyDescent="0.2">
      <c r="C182" s="201"/>
    </row>
    <row r="183" spans="3:3" x14ac:dyDescent="0.2">
      <c r="C183" s="201"/>
    </row>
    <row r="184" spans="3:3" x14ac:dyDescent="0.2">
      <c r="C184" s="201"/>
    </row>
    <row r="185" spans="3:3" x14ac:dyDescent="0.2">
      <c r="C185" s="201"/>
    </row>
    <row r="186" spans="3:3" x14ac:dyDescent="0.2">
      <c r="C186" s="201"/>
    </row>
    <row r="187" spans="3:3" x14ac:dyDescent="0.2">
      <c r="C187" s="201"/>
    </row>
    <row r="188" spans="3:3" x14ac:dyDescent="0.2">
      <c r="C188" s="201"/>
    </row>
    <row r="189" spans="3:3" x14ac:dyDescent="0.2">
      <c r="C189" s="201"/>
    </row>
    <row r="190" spans="3:3" x14ac:dyDescent="0.2">
      <c r="C190" s="201"/>
    </row>
    <row r="191" spans="3:3" x14ac:dyDescent="0.2">
      <c r="C191" s="201"/>
    </row>
    <row r="192" spans="3:3" x14ac:dyDescent="0.2">
      <c r="C192" s="201"/>
    </row>
    <row r="193" spans="3:3" x14ac:dyDescent="0.2">
      <c r="C193" s="201"/>
    </row>
    <row r="194" spans="3:3" x14ac:dyDescent="0.2">
      <c r="C194" s="201"/>
    </row>
    <row r="195" spans="3:3" x14ac:dyDescent="0.2">
      <c r="C195" s="201"/>
    </row>
    <row r="196" spans="3:3" x14ac:dyDescent="0.2">
      <c r="C196" s="201"/>
    </row>
    <row r="197" spans="3:3" x14ac:dyDescent="0.2">
      <c r="C197" s="201"/>
    </row>
    <row r="198" spans="3:3" x14ac:dyDescent="0.2">
      <c r="C198" s="201"/>
    </row>
    <row r="199" spans="3:3" x14ac:dyDescent="0.2">
      <c r="C199" s="201"/>
    </row>
    <row r="200" spans="3:3" x14ac:dyDescent="0.2">
      <c r="C200" s="201"/>
    </row>
    <row r="201" spans="3:3" x14ac:dyDescent="0.2">
      <c r="C201" s="201"/>
    </row>
    <row r="202" spans="3:3" x14ac:dyDescent="0.2">
      <c r="C202" s="201"/>
    </row>
    <row r="203" spans="3:3" x14ac:dyDescent="0.2">
      <c r="C203" s="201"/>
    </row>
    <row r="204" spans="3:3" x14ac:dyDescent="0.2">
      <c r="C204" s="201"/>
    </row>
    <row r="205" spans="3:3" x14ac:dyDescent="0.2">
      <c r="C205" s="201"/>
    </row>
    <row r="206" spans="3:3" x14ac:dyDescent="0.2">
      <c r="C206" s="201"/>
    </row>
    <row r="207" spans="3:3" x14ac:dyDescent="0.2">
      <c r="C207" s="201"/>
    </row>
    <row r="208" spans="3:3" x14ac:dyDescent="0.2">
      <c r="C208" s="201"/>
    </row>
    <row r="209" spans="3:3" x14ac:dyDescent="0.2">
      <c r="C209" s="201"/>
    </row>
    <row r="210" spans="3:3" x14ac:dyDescent="0.2">
      <c r="C210" s="201"/>
    </row>
    <row r="211" spans="3:3" x14ac:dyDescent="0.2">
      <c r="C211" s="201"/>
    </row>
    <row r="212" spans="3:3" x14ac:dyDescent="0.2">
      <c r="C212" s="201"/>
    </row>
    <row r="213" spans="3:3" x14ac:dyDescent="0.2">
      <c r="C213" s="201"/>
    </row>
    <row r="214" spans="3:3" x14ac:dyDescent="0.2">
      <c r="C214" s="201"/>
    </row>
    <row r="215" spans="3:3" x14ac:dyDescent="0.2">
      <c r="C215" s="201"/>
    </row>
    <row r="216" spans="3:3" x14ac:dyDescent="0.2">
      <c r="C216" s="201"/>
    </row>
    <row r="217" spans="3:3" x14ac:dyDescent="0.2">
      <c r="C217" s="201"/>
    </row>
    <row r="218" spans="3:3" x14ac:dyDescent="0.2">
      <c r="C218" s="201"/>
    </row>
    <row r="219" spans="3:3" x14ac:dyDescent="0.2">
      <c r="C219" s="201"/>
    </row>
    <row r="220" spans="3:3" x14ac:dyDescent="0.2">
      <c r="C220" s="201"/>
    </row>
    <row r="221" spans="3:3" x14ac:dyDescent="0.2">
      <c r="C221" s="201"/>
    </row>
    <row r="222" spans="3:3" x14ac:dyDescent="0.2">
      <c r="C222" s="201"/>
    </row>
    <row r="223" spans="3:3" x14ac:dyDescent="0.2">
      <c r="C223" s="201"/>
    </row>
    <row r="224" spans="3:3" x14ac:dyDescent="0.2">
      <c r="C224" s="201"/>
    </row>
    <row r="225" spans="3:3" x14ac:dyDescent="0.2">
      <c r="C225" s="201"/>
    </row>
    <row r="226" spans="3:3" x14ac:dyDescent="0.2">
      <c r="C226" s="201"/>
    </row>
    <row r="227" spans="3:3" x14ac:dyDescent="0.2">
      <c r="C227" s="201"/>
    </row>
    <row r="228" spans="3:3" x14ac:dyDescent="0.2">
      <c r="C228" s="201"/>
    </row>
    <row r="229" spans="3:3" x14ac:dyDescent="0.2">
      <c r="C229" s="201"/>
    </row>
    <row r="230" spans="3:3" x14ac:dyDescent="0.2">
      <c r="C230" s="201"/>
    </row>
    <row r="231" spans="3:3" x14ac:dyDescent="0.2">
      <c r="C231" s="201"/>
    </row>
    <row r="232" spans="3:3" x14ac:dyDescent="0.2">
      <c r="C232" s="201"/>
    </row>
    <row r="233" spans="3:3" x14ac:dyDescent="0.2">
      <c r="C233" s="201"/>
    </row>
    <row r="234" spans="3:3" x14ac:dyDescent="0.2">
      <c r="C234" s="201"/>
    </row>
    <row r="235" spans="3:3" x14ac:dyDescent="0.2">
      <c r="C235" s="201"/>
    </row>
    <row r="236" spans="3:3" x14ac:dyDescent="0.2">
      <c r="C236" s="201"/>
    </row>
    <row r="237" spans="3:3" x14ac:dyDescent="0.2">
      <c r="C237" s="201"/>
    </row>
    <row r="238" spans="3:3" x14ac:dyDescent="0.2">
      <c r="C238" s="201"/>
    </row>
    <row r="239" spans="3:3" x14ac:dyDescent="0.2">
      <c r="C239" s="201"/>
    </row>
    <row r="240" spans="3:3" x14ac:dyDescent="0.2">
      <c r="C240" s="201"/>
    </row>
    <row r="241" spans="3:3" x14ac:dyDescent="0.2">
      <c r="C241" s="201"/>
    </row>
    <row r="242" spans="3:3" x14ac:dyDescent="0.2">
      <c r="C242" s="201"/>
    </row>
    <row r="243" spans="3:3" x14ac:dyDescent="0.2">
      <c r="C243" s="201"/>
    </row>
    <row r="244" spans="3:3" x14ac:dyDescent="0.2">
      <c r="C244" s="201"/>
    </row>
    <row r="245" spans="3:3" x14ac:dyDescent="0.2">
      <c r="C245" s="201"/>
    </row>
    <row r="246" spans="3:3" x14ac:dyDescent="0.2">
      <c r="C246" s="201"/>
    </row>
    <row r="247" spans="3:3" x14ac:dyDescent="0.2">
      <c r="C247" s="201"/>
    </row>
    <row r="248" spans="3:3" x14ac:dyDescent="0.2">
      <c r="C248" s="201"/>
    </row>
    <row r="249" spans="3:3" x14ac:dyDescent="0.2">
      <c r="C249" s="201"/>
    </row>
    <row r="250" spans="3:3" x14ac:dyDescent="0.2">
      <c r="C250" s="201"/>
    </row>
    <row r="251" spans="3:3" x14ac:dyDescent="0.2">
      <c r="C251" s="201"/>
    </row>
    <row r="252" spans="3:3" x14ac:dyDescent="0.2">
      <c r="C252" s="201"/>
    </row>
    <row r="253" spans="3:3" x14ac:dyDescent="0.2">
      <c r="C253" s="201"/>
    </row>
    <row r="254" spans="3:3" x14ac:dyDescent="0.2">
      <c r="C254" s="201"/>
    </row>
    <row r="255" spans="3:3" x14ac:dyDescent="0.2">
      <c r="C255" s="201"/>
    </row>
    <row r="256" spans="3:3" x14ac:dyDescent="0.2">
      <c r="C256" s="201"/>
    </row>
    <row r="257" spans="3:3" x14ac:dyDescent="0.2">
      <c r="C257" s="201"/>
    </row>
    <row r="258" spans="3:3" x14ac:dyDescent="0.2">
      <c r="C258" s="201"/>
    </row>
    <row r="259" spans="3:3" x14ac:dyDescent="0.2">
      <c r="C259" s="201"/>
    </row>
    <row r="260" spans="3:3" x14ac:dyDescent="0.2">
      <c r="C260" s="201"/>
    </row>
    <row r="261" spans="3:3" x14ac:dyDescent="0.2">
      <c r="C261" s="201"/>
    </row>
    <row r="262" spans="3:3" x14ac:dyDescent="0.2">
      <c r="C262" s="201"/>
    </row>
    <row r="263" spans="3:3" x14ac:dyDescent="0.2">
      <c r="C263" s="201"/>
    </row>
    <row r="264" spans="3:3" x14ac:dyDescent="0.2">
      <c r="C264" s="201"/>
    </row>
    <row r="265" spans="3:3" x14ac:dyDescent="0.2">
      <c r="C265" s="201"/>
    </row>
    <row r="266" spans="3:3" x14ac:dyDescent="0.2">
      <c r="C266" s="201"/>
    </row>
    <row r="267" spans="3:3" x14ac:dyDescent="0.2">
      <c r="C267" s="201"/>
    </row>
    <row r="268" spans="3:3" x14ac:dyDescent="0.2">
      <c r="C268" s="201"/>
    </row>
    <row r="269" spans="3:3" x14ac:dyDescent="0.2">
      <c r="C269" s="201"/>
    </row>
    <row r="270" spans="3:3" x14ac:dyDescent="0.2">
      <c r="C270" s="201"/>
    </row>
    <row r="271" spans="3:3" x14ac:dyDescent="0.2">
      <c r="C271" s="201"/>
    </row>
    <row r="272" spans="3:3" x14ac:dyDescent="0.2">
      <c r="C272" s="201"/>
    </row>
    <row r="273" spans="3:3" x14ac:dyDescent="0.2">
      <c r="C273" s="201"/>
    </row>
    <row r="274" spans="3:3" x14ac:dyDescent="0.2">
      <c r="C274" s="201"/>
    </row>
    <row r="275" spans="3:3" x14ac:dyDescent="0.2">
      <c r="C275" s="201"/>
    </row>
    <row r="276" spans="3:3" x14ac:dyDescent="0.2">
      <c r="C276" s="201"/>
    </row>
    <row r="277" spans="3:3" x14ac:dyDescent="0.2">
      <c r="C277" s="201"/>
    </row>
    <row r="278" spans="3:3" x14ac:dyDescent="0.2">
      <c r="C278" s="201"/>
    </row>
    <row r="279" spans="3:3" x14ac:dyDescent="0.2">
      <c r="C279" s="201"/>
    </row>
    <row r="280" spans="3:3" x14ac:dyDescent="0.2">
      <c r="C280" s="201"/>
    </row>
    <row r="281" spans="3:3" x14ac:dyDescent="0.2">
      <c r="C281" s="201"/>
    </row>
    <row r="282" spans="3:3" x14ac:dyDescent="0.2">
      <c r="C282" s="201"/>
    </row>
    <row r="283" spans="3:3" x14ac:dyDescent="0.2">
      <c r="C283" s="201"/>
    </row>
    <row r="284" spans="3:3" x14ac:dyDescent="0.2">
      <c r="C284" s="201"/>
    </row>
    <row r="285" spans="3:3" x14ac:dyDescent="0.2">
      <c r="C285" s="201"/>
    </row>
    <row r="286" spans="3:3" x14ac:dyDescent="0.2">
      <c r="C286" s="201"/>
    </row>
    <row r="287" spans="3:3" x14ac:dyDescent="0.2">
      <c r="C287" s="201"/>
    </row>
    <row r="288" spans="3:3" x14ac:dyDescent="0.2">
      <c r="C288" s="201"/>
    </row>
    <row r="289" spans="3:3" x14ac:dyDescent="0.2">
      <c r="C289" s="201"/>
    </row>
    <row r="290" spans="3:3" x14ac:dyDescent="0.2">
      <c r="C290" s="201"/>
    </row>
    <row r="291" spans="3:3" x14ac:dyDescent="0.2">
      <c r="C291" s="201"/>
    </row>
    <row r="292" spans="3:3" x14ac:dyDescent="0.2">
      <c r="C292" s="201"/>
    </row>
    <row r="293" spans="3:3" x14ac:dyDescent="0.2">
      <c r="C293" s="201"/>
    </row>
    <row r="294" spans="3:3" x14ac:dyDescent="0.2">
      <c r="C294" s="201"/>
    </row>
    <row r="295" spans="3:3" x14ac:dyDescent="0.2">
      <c r="C295" s="201"/>
    </row>
    <row r="296" spans="3:3" x14ac:dyDescent="0.2">
      <c r="C296" s="201"/>
    </row>
    <row r="297" spans="3:3" x14ac:dyDescent="0.2">
      <c r="C297" s="201"/>
    </row>
    <row r="298" spans="3:3" x14ac:dyDescent="0.2">
      <c r="C298" s="201"/>
    </row>
    <row r="299" spans="3:3" x14ac:dyDescent="0.2">
      <c r="C299" s="201"/>
    </row>
    <row r="300" spans="3:3" x14ac:dyDescent="0.2">
      <c r="C300" s="201"/>
    </row>
    <row r="301" spans="3:3" x14ac:dyDescent="0.2">
      <c r="C301" s="201"/>
    </row>
    <row r="302" spans="3:3" x14ac:dyDescent="0.2">
      <c r="C302" s="201"/>
    </row>
    <row r="303" spans="3:3" x14ac:dyDescent="0.2">
      <c r="C303" s="201"/>
    </row>
    <row r="304" spans="3:3" x14ac:dyDescent="0.2">
      <c r="C304" s="201"/>
    </row>
    <row r="305" spans="3:3" x14ac:dyDescent="0.2">
      <c r="C305" s="201"/>
    </row>
    <row r="306" spans="3:3" x14ac:dyDescent="0.2">
      <c r="C306" s="201"/>
    </row>
    <row r="307" spans="3:3" x14ac:dyDescent="0.2">
      <c r="C307" s="201"/>
    </row>
    <row r="308" spans="3:3" x14ac:dyDescent="0.2">
      <c r="C308" s="201"/>
    </row>
    <row r="309" spans="3:3" x14ac:dyDescent="0.2">
      <c r="C309" s="201"/>
    </row>
    <row r="310" spans="3:3" x14ac:dyDescent="0.2">
      <c r="C310" s="201"/>
    </row>
    <row r="311" spans="3:3" x14ac:dyDescent="0.2">
      <c r="C311" s="201"/>
    </row>
    <row r="312" spans="3:3" x14ac:dyDescent="0.2">
      <c r="C312" s="201"/>
    </row>
    <row r="313" spans="3:3" x14ac:dyDescent="0.2">
      <c r="C313" s="201"/>
    </row>
    <row r="314" spans="3:3" x14ac:dyDescent="0.2">
      <c r="C314" s="201"/>
    </row>
    <row r="315" spans="3:3" x14ac:dyDescent="0.2">
      <c r="C315" s="201"/>
    </row>
    <row r="316" spans="3:3" x14ac:dyDescent="0.2">
      <c r="C316" s="201"/>
    </row>
    <row r="317" spans="3:3" x14ac:dyDescent="0.2">
      <c r="C317" s="201"/>
    </row>
    <row r="318" spans="3:3" x14ac:dyDescent="0.2">
      <c r="C318" s="201"/>
    </row>
    <row r="319" spans="3:3" x14ac:dyDescent="0.2">
      <c r="C319" s="201"/>
    </row>
    <row r="320" spans="3:3" x14ac:dyDescent="0.2">
      <c r="C320" s="201"/>
    </row>
    <row r="321" spans="3:3" x14ac:dyDescent="0.2">
      <c r="C321" s="201"/>
    </row>
    <row r="322" spans="3:3" x14ac:dyDescent="0.2">
      <c r="C322" s="201"/>
    </row>
    <row r="323" spans="3:3" x14ac:dyDescent="0.2">
      <c r="C323" s="201"/>
    </row>
    <row r="324" spans="3:3" x14ac:dyDescent="0.2">
      <c r="C324" s="201"/>
    </row>
    <row r="325" spans="3:3" x14ac:dyDescent="0.2">
      <c r="C325" s="201"/>
    </row>
    <row r="326" spans="3:3" x14ac:dyDescent="0.2">
      <c r="C326" s="201"/>
    </row>
    <row r="327" spans="3:3" x14ac:dyDescent="0.2">
      <c r="C327" s="201"/>
    </row>
    <row r="328" spans="3:3" x14ac:dyDescent="0.2">
      <c r="C328" s="201"/>
    </row>
    <row r="329" spans="3:3" x14ac:dyDescent="0.2">
      <c r="C329" s="201"/>
    </row>
    <row r="330" spans="3:3" x14ac:dyDescent="0.2">
      <c r="C330" s="201"/>
    </row>
    <row r="331" spans="3:3" x14ac:dyDescent="0.2">
      <c r="C331" s="201"/>
    </row>
    <row r="332" spans="3:3" x14ac:dyDescent="0.2">
      <c r="C332" s="201"/>
    </row>
    <row r="333" spans="3:3" x14ac:dyDescent="0.2">
      <c r="C333" s="201"/>
    </row>
    <row r="334" spans="3:3" x14ac:dyDescent="0.2">
      <c r="C334" s="201"/>
    </row>
    <row r="335" spans="3:3" x14ac:dyDescent="0.2">
      <c r="C335" s="201"/>
    </row>
    <row r="336" spans="3:3" x14ac:dyDescent="0.2">
      <c r="C336" s="201"/>
    </row>
    <row r="337" spans="3:3" x14ac:dyDescent="0.2">
      <c r="C337" s="201"/>
    </row>
    <row r="338" spans="3:3" x14ac:dyDescent="0.2">
      <c r="C338" s="201"/>
    </row>
    <row r="339" spans="3:3" x14ac:dyDescent="0.2">
      <c r="C339" s="201"/>
    </row>
    <row r="340" spans="3:3" x14ac:dyDescent="0.2">
      <c r="C340" s="201"/>
    </row>
    <row r="341" spans="3:3" x14ac:dyDescent="0.2">
      <c r="C341" s="201"/>
    </row>
    <row r="342" spans="3:3" x14ac:dyDescent="0.2">
      <c r="C342" s="201"/>
    </row>
    <row r="343" spans="3:3" x14ac:dyDescent="0.2">
      <c r="C343" s="201"/>
    </row>
    <row r="344" spans="3:3" x14ac:dyDescent="0.2">
      <c r="C344" s="201"/>
    </row>
    <row r="345" spans="3:3" x14ac:dyDescent="0.2">
      <c r="C345" s="201"/>
    </row>
    <row r="346" spans="3:3" x14ac:dyDescent="0.2">
      <c r="C346" s="201"/>
    </row>
    <row r="347" spans="3:3" x14ac:dyDescent="0.2">
      <c r="C347" s="201"/>
    </row>
    <row r="348" spans="3:3" x14ac:dyDescent="0.2">
      <c r="C348" s="201"/>
    </row>
    <row r="349" spans="3:3" x14ac:dyDescent="0.2">
      <c r="C349" s="201"/>
    </row>
    <row r="350" spans="3:3" x14ac:dyDescent="0.2">
      <c r="C350" s="201"/>
    </row>
    <row r="351" spans="3:3" x14ac:dyDescent="0.2">
      <c r="C351" s="201"/>
    </row>
    <row r="352" spans="3:3" x14ac:dyDescent="0.2">
      <c r="C352" s="201"/>
    </row>
    <row r="353" spans="3:3" x14ac:dyDescent="0.2">
      <c r="C353" s="201"/>
    </row>
    <row r="354" spans="3:3" x14ac:dyDescent="0.2">
      <c r="C354" s="201"/>
    </row>
    <row r="355" spans="3:3" x14ac:dyDescent="0.2">
      <c r="C355" s="201"/>
    </row>
    <row r="356" spans="3:3" x14ac:dyDescent="0.2">
      <c r="C356" s="201"/>
    </row>
    <row r="357" spans="3:3" x14ac:dyDescent="0.2">
      <c r="C357" s="201"/>
    </row>
    <row r="358" spans="3:3" x14ac:dyDescent="0.2">
      <c r="C358" s="201"/>
    </row>
    <row r="359" spans="3:3" x14ac:dyDescent="0.2">
      <c r="C359" s="201"/>
    </row>
    <row r="360" spans="3:3" x14ac:dyDescent="0.2">
      <c r="C360" s="201"/>
    </row>
    <row r="361" spans="3:3" x14ac:dyDescent="0.2">
      <c r="C361" s="201"/>
    </row>
    <row r="362" spans="3:3" x14ac:dyDescent="0.2">
      <c r="C362" s="201"/>
    </row>
    <row r="363" spans="3:3" x14ac:dyDescent="0.2">
      <c r="C363" s="201"/>
    </row>
    <row r="364" spans="3:3" x14ac:dyDescent="0.2">
      <c r="C364" s="201"/>
    </row>
    <row r="365" spans="3:3" x14ac:dyDescent="0.2">
      <c r="C365" s="201"/>
    </row>
    <row r="366" spans="3:3" x14ac:dyDescent="0.2">
      <c r="C366" s="201"/>
    </row>
    <row r="367" spans="3:3" x14ac:dyDescent="0.2">
      <c r="C367" s="201"/>
    </row>
    <row r="368" spans="3:3" x14ac:dyDescent="0.2">
      <c r="C368" s="201"/>
    </row>
    <row r="369" spans="3:3" x14ac:dyDescent="0.2">
      <c r="C369" s="201"/>
    </row>
    <row r="370" spans="3:3" x14ac:dyDescent="0.2">
      <c r="C370" s="201"/>
    </row>
    <row r="371" spans="3:3" x14ac:dyDescent="0.2">
      <c r="C371" s="201"/>
    </row>
    <row r="372" spans="3:3" x14ac:dyDescent="0.2">
      <c r="C372" s="201"/>
    </row>
    <row r="373" spans="3:3" x14ac:dyDescent="0.2">
      <c r="C373" s="201"/>
    </row>
    <row r="374" spans="3:3" x14ac:dyDescent="0.2">
      <c r="C374" s="201"/>
    </row>
    <row r="375" spans="3:3" x14ac:dyDescent="0.2">
      <c r="C375" s="201"/>
    </row>
    <row r="376" spans="3:3" x14ac:dyDescent="0.2">
      <c r="C376" s="201"/>
    </row>
    <row r="377" spans="3:3" x14ac:dyDescent="0.2">
      <c r="C377" s="201"/>
    </row>
    <row r="378" spans="3:3" x14ac:dyDescent="0.2">
      <c r="C378" s="201"/>
    </row>
    <row r="379" spans="3:3" x14ac:dyDescent="0.2">
      <c r="C379" s="201"/>
    </row>
    <row r="380" spans="3:3" x14ac:dyDescent="0.2">
      <c r="C380" s="201"/>
    </row>
    <row r="381" spans="3:3" x14ac:dyDescent="0.2">
      <c r="C381" s="201"/>
    </row>
    <row r="382" spans="3:3" x14ac:dyDescent="0.2">
      <c r="C382" s="201"/>
    </row>
    <row r="383" spans="3:3" x14ac:dyDescent="0.2">
      <c r="C383" s="201"/>
    </row>
    <row r="384" spans="3:3" x14ac:dyDescent="0.2">
      <c r="C384" s="201"/>
    </row>
    <row r="385" spans="3:3" x14ac:dyDescent="0.2">
      <c r="C385" s="201"/>
    </row>
    <row r="386" spans="3:3" x14ac:dyDescent="0.2">
      <c r="C386" s="201"/>
    </row>
    <row r="387" spans="3:3" x14ac:dyDescent="0.2">
      <c r="C387" s="201"/>
    </row>
    <row r="388" spans="3:3" x14ac:dyDescent="0.2">
      <c r="C388" s="201"/>
    </row>
    <row r="389" spans="3:3" x14ac:dyDescent="0.2">
      <c r="C389" s="201"/>
    </row>
    <row r="390" spans="3:3" x14ac:dyDescent="0.2">
      <c r="C390" s="201"/>
    </row>
    <row r="391" spans="3:3" x14ac:dyDescent="0.2">
      <c r="C391" s="201"/>
    </row>
    <row r="392" spans="3:3" x14ac:dyDescent="0.2">
      <c r="C392" s="201"/>
    </row>
    <row r="393" spans="3:3" x14ac:dyDescent="0.2">
      <c r="C393" s="201"/>
    </row>
    <row r="394" spans="3:3" x14ac:dyDescent="0.2">
      <c r="C394" s="201"/>
    </row>
    <row r="395" spans="3:3" x14ac:dyDescent="0.2">
      <c r="C395" s="201"/>
    </row>
    <row r="396" spans="3:3" x14ac:dyDescent="0.2">
      <c r="C396" s="201"/>
    </row>
    <row r="397" spans="3:3" x14ac:dyDescent="0.2">
      <c r="C397" s="201"/>
    </row>
    <row r="398" spans="3:3" x14ac:dyDescent="0.2">
      <c r="C398" s="201"/>
    </row>
    <row r="399" spans="3:3" x14ac:dyDescent="0.2">
      <c r="C399" s="201"/>
    </row>
    <row r="400" spans="3:3" x14ac:dyDescent="0.2">
      <c r="C400" s="201"/>
    </row>
    <row r="401" spans="3:3" x14ac:dyDescent="0.2">
      <c r="C401" s="201"/>
    </row>
    <row r="402" spans="3:3" x14ac:dyDescent="0.2">
      <c r="C402" s="201"/>
    </row>
    <row r="403" spans="3:3" x14ac:dyDescent="0.2">
      <c r="C403" s="201"/>
    </row>
    <row r="404" spans="3:3" x14ac:dyDescent="0.2">
      <c r="C404" s="201"/>
    </row>
    <row r="405" spans="3:3" x14ac:dyDescent="0.2">
      <c r="C405" s="201"/>
    </row>
    <row r="406" spans="3:3" x14ac:dyDescent="0.2">
      <c r="C406" s="201"/>
    </row>
    <row r="407" spans="3:3" x14ac:dyDescent="0.2">
      <c r="C407" s="201"/>
    </row>
    <row r="408" spans="3:3" x14ac:dyDescent="0.2">
      <c r="C408" s="201"/>
    </row>
    <row r="409" spans="3:3" x14ac:dyDescent="0.2">
      <c r="C409" s="201"/>
    </row>
    <row r="410" spans="3:3" x14ac:dyDescent="0.2">
      <c r="C410" s="201"/>
    </row>
    <row r="411" spans="3:3" x14ac:dyDescent="0.2">
      <c r="C411" s="201"/>
    </row>
    <row r="412" spans="3:3" x14ac:dyDescent="0.2">
      <c r="C412" s="201"/>
    </row>
    <row r="413" spans="3:3" x14ac:dyDescent="0.2">
      <c r="C413" s="201"/>
    </row>
    <row r="414" spans="3:3" x14ac:dyDescent="0.2">
      <c r="C414" s="201"/>
    </row>
    <row r="415" spans="3:3" x14ac:dyDescent="0.2">
      <c r="C415" s="201"/>
    </row>
    <row r="416" spans="3:3" x14ac:dyDescent="0.2">
      <c r="C416" s="201"/>
    </row>
    <row r="417" spans="3:3" x14ac:dyDescent="0.2">
      <c r="C417" s="201"/>
    </row>
    <row r="418" spans="3:3" x14ac:dyDescent="0.2">
      <c r="C418" s="201"/>
    </row>
    <row r="419" spans="3:3" x14ac:dyDescent="0.2">
      <c r="C419" s="201"/>
    </row>
    <row r="420" spans="3:3" x14ac:dyDescent="0.2">
      <c r="C420" s="201"/>
    </row>
    <row r="421" spans="3:3" x14ac:dyDescent="0.2">
      <c r="C421" s="201"/>
    </row>
    <row r="422" spans="3:3" x14ac:dyDescent="0.2">
      <c r="C422" s="201"/>
    </row>
    <row r="423" spans="3:3" x14ac:dyDescent="0.2">
      <c r="C423" s="201"/>
    </row>
    <row r="424" spans="3:3" x14ac:dyDescent="0.2">
      <c r="C424" s="201"/>
    </row>
    <row r="425" spans="3:3" x14ac:dyDescent="0.2">
      <c r="C425" s="201"/>
    </row>
    <row r="426" spans="3:3" x14ac:dyDescent="0.2">
      <c r="C426" s="201"/>
    </row>
    <row r="427" spans="3:3" x14ac:dyDescent="0.2">
      <c r="C427" s="201"/>
    </row>
    <row r="428" spans="3:3" x14ac:dyDescent="0.2">
      <c r="C428" s="201"/>
    </row>
    <row r="429" spans="3:3" x14ac:dyDescent="0.2">
      <c r="C429" s="201"/>
    </row>
    <row r="430" spans="3:3" x14ac:dyDescent="0.2">
      <c r="C430" s="201"/>
    </row>
    <row r="431" spans="3:3" x14ac:dyDescent="0.2">
      <c r="C431" s="201"/>
    </row>
    <row r="432" spans="3:3" x14ac:dyDescent="0.2">
      <c r="C432" s="201"/>
    </row>
    <row r="433" spans="3:3" x14ac:dyDescent="0.2">
      <c r="C433" s="201"/>
    </row>
    <row r="434" spans="3:3" x14ac:dyDescent="0.2">
      <c r="C434" s="201"/>
    </row>
    <row r="435" spans="3:3" x14ac:dyDescent="0.2">
      <c r="C435" s="201"/>
    </row>
    <row r="436" spans="3:3" x14ac:dyDescent="0.2">
      <c r="C436" s="201"/>
    </row>
    <row r="437" spans="3:3" x14ac:dyDescent="0.2">
      <c r="C437" s="201"/>
    </row>
    <row r="438" spans="3:3" x14ac:dyDescent="0.2">
      <c r="C438" s="201"/>
    </row>
    <row r="439" spans="3:3" x14ac:dyDescent="0.2">
      <c r="C439" s="201"/>
    </row>
    <row r="440" spans="3:3" x14ac:dyDescent="0.2">
      <c r="C440" s="201"/>
    </row>
    <row r="441" spans="3:3" x14ac:dyDescent="0.2">
      <c r="C441" s="201"/>
    </row>
    <row r="442" spans="3:3" x14ac:dyDescent="0.2">
      <c r="C442" s="201"/>
    </row>
    <row r="443" spans="3:3" x14ac:dyDescent="0.2">
      <c r="C443" s="201"/>
    </row>
    <row r="444" spans="3:3" x14ac:dyDescent="0.2">
      <c r="C444" s="201"/>
    </row>
    <row r="445" spans="3:3" x14ac:dyDescent="0.2">
      <c r="C445" s="201"/>
    </row>
    <row r="446" spans="3:3" x14ac:dyDescent="0.2">
      <c r="C446" s="201"/>
    </row>
  </sheetData>
  <mergeCells count="11">
    <mergeCell ref="B7:C7"/>
    <mergeCell ref="A1:C1"/>
    <mergeCell ref="A2:C2"/>
    <mergeCell ref="A3:C3"/>
    <mergeCell ref="A4:C4"/>
    <mergeCell ref="B6:C6"/>
    <mergeCell ref="B8:C8"/>
    <mergeCell ref="B9:C9"/>
    <mergeCell ref="B11:C11"/>
    <mergeCell ref="D16:H16"/>
    <mergeCell ref="D19:E19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workbookViewId="0">
      <selection activeCell="G10" sqref="G10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07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77" t="s">
        <v>394</v>
      </c>
      <c r="B1" s="277"/>
      <c r="C1" s="277"/>
      <c r="D1" s="277"/>
      <c r="E1" s="277"/>
      <c r="F1" s="277"/>
      <c r="G1" s="277"/>
      <c r="H1" s="35"/>
      <c r="I1" s="35"/>
      <c r="J1" s="35"/>
      <c r="K1" s="35"/>
      <c r="L1" s="35"/>
    </row>
    <row r="2" spans="1:12" ht="15" customHeight="1" x14ac:dyDescent="0.25">
      <c r="A2" s="83"/>
      <c r="B2" s="83"/>
      <c r="C2" s="83"/>
      <c r="D2" s="267"/>
      <c r="E2" s="83"/>
      <c r="F2" s="268" t="s">
        <v>157</v>
      </c>
      <c r="G2" s="268"/>
    </row>
    <row r="3" spans="1:12" ht="15" customHeight="1" x14ac:dyDescent="0.25">
      <c r="A3" s="83"/>
      <c r="B3" s="83"/>
      <c r="C3" s="83"/>
      <c r="D3" s="267"/>
      <c r="E3" s="83"/>
      <c r="F3" s="268" t="s">
        <v>395</v>
      </c>
      <c r="G3" s="268"/>
    </row>
    <row r="4" spans="1:12" ht="14.25" customHeight="1" x14ac:dyDescent="0.25">
      <c r="A4" s="83"/>
      <c r="B4" s="83"/>
      <c r="C4" s="83"/>
      <c r="D4" s="267"/>
      <c r="E4" s="83"/>
      <c r="F4" s="268" t="s">
        <v>476</v>
      </c>
      <c r="G4" s="268"/>
    </row>
    <row r="5" spans="1:12" ht="14.25" customHeight="1" x14ac:dyDescent="0.25">
      <c r="A5" s="83"/>
      <c r="B5" s="83"/>
      <c r="C5" s="83"/>
      <c r="D5" s="267"/>
      <c r="E5" s="83"/>
      <c r="F5" s="265"/>
      <c r="G5" s="265"/>
    </row>
    <row r="6" spans="1:12" ht="15" x14ac:dyDescent="0.25">
      <c r="A6" s="1"/>
      <c r="B6" s="1"/>
      <c r="C6" s="1"/>
      <c r="D6" s="108"/>
      <c r="E6" s="1"/>
      <c r="F6" s="1"/>
      <c r="G6" s="265" t="s">
        <v>192</v>
      </c>
    </row>
    <row r="7" spans="1:12" ht="15" x14ac:dyDescent="0.25">
      <c r="A7" s="1"/>
      <c r="B7" s="1"/>
      <c r="C7" s="1"/>
      <c r="D7" s="108"/>
      <c r="E7" s="1"/>
      <c r="F7" s="268" t="s">
        <v>157</v>
      </c>
      <c r="G7" s="268"/>
    </row>
    <row r="8" spans="1:12" ht="15" x14ac:dyDescent="0.25">
      <c r="A8" s="1"/>
      <c r="B8" s="1"/>
      <c r="C8" s="1"/>
      <c r="D8" s="108"/>
      <c r="E8" s="1"/>
      <c r="F8" s="268" t="s">
        <v>395</v>
      </c>
      <c r="G8" s="268"/>
    </row>
    <row r="9" spans="1:12" ht="15" x14ac:dyDescent="0.25">
      <c r="A9" s="1"/>
      <c r="B9" s="1"/>
      <c r="C9" s="1"/>
      <c r="D9" s="108"/>
      <c r="E9" s="1"/>
      <c r="F9" s="268" t="s">
        <v>416</v>
      </c>
      <c r="G9" s="268"/>
    </row>
    <row r="10" spans="1:12" ht="15" x14ac:dyDescent="0.25">
      <c r="A10" s="1"/>
      <c r="B10" s="1"/>
      <c r="C10" s="1"/>
      <c r="D10" s="108"/>
      <c r="E10" s="1"/>
      <c r="F10" s="2"/>
      <c r="G10" s="2"/>
    </row>
    <row r="11" spans="1:12" ht="48" customHeight="1" x14ac:dyDescent="0.2">
      <c r="A11" s="269" t="s">
        <v>402</v>
      </c>
      <c r="B11" s="269"/>
      <c r="C11" s="269"/>
      <c r="D11" s="269"/>
      <c r="E11" s="269"/>
      <c r="F11" s="269"/>
      <c r="G11" s="269"/>
    </row>
    <row r="12" spans="1:12" ht="15" x14ac:dyDescent="0.25">
      <c r="A12" s="1"/>
      <c r="B12" s="1"/>
      <c r="C12" s="1"/>
      <c r="D12" s="108"/>
      <c r="E12" s="1"/>
      <c r="F12" s="2"/>
      <c r="G12" s="3" t="s">
        <v>24</v>
      </c>
    </row>
    <row r="13" spans="1:12" ht="45" x14ac:dyDescent="0.2">
      <c r="A13" s="38" t="s">
        <v>25</v>
      </c>
      <c r="B13" s="38" t="s">
        <v>26</v>
      </c>
      <c r="C13" s="38" t="s">
        <v>27</v>
      </c>
      <c r="D13" s="79" t="s">
        <v>1</v>
      </c>
      <c r="E13" s="79" t="s">
        <v>2</v>
      </c>
      <c r="F13" s="38" t="s">
        <v>28</v>
      </c>
      <c r="G13" s="38" t="s">
        <v>29</v>
      </c>
    </row>
    <row r="14" spans="1:12" ht="15" x14ac:dyDescent="0.2">
      <c r="A14" s="38">
        <v>1</v>
      </c>
      <c r="B14" s="38">
        <v>2</v>
      </c>
      <c r="C14" s="38">
        <v>3</v>
      </c>
      <c r="D14" s="38">
        <v>4</v>
      </c>
      <c r="E14" s="38">
        <v>5</v>
      </c>
      <c r="F14" s="38">
        <v>6</v>
      </c>
      <c r="G14" s="38">
        <v>7</v>
      </c>
    </row>
    <row r="15" spans="1:12" ht="15" x14ac:dyDescent="0.2">
      <c r="A15" s="4" t="s">
        <v>30</v>
      </c>
      <c r="B15" s="5" t="s">
        <v>4</v>
      </c>
      <c r="C15" s="5"/>
      <c r="D15" s="80"/>
      <c r="E15" s="80"/>
      <c r="F15" s="6" t="s">
        <v>31</v>
      </c>
      <c r="G15" s="7">
        <f>G16+G22+G34+G28</f>
        <v>17618.679640000002</v>
      </c>
    </row>
    <row r="16" spans="1:12" ht="47.25" customHeight="1" x14ac:dyDescent="0.2">
      <c r="A16" s="8"/>
      <c r="B16" s="4" t="s">
        <v>4</v>
      </c>
      <c r="C16" s="4" t="s">
        <v>9</v>
      </c>
      <c r="D16" s="4"/>
      <c r="E16" s="4"/>
      <c r="F16" s="36" t="s">
        <v>32</v>
      </c>
      <c r="G16" s="19">
        <f>G17</f>
        <v>2967.6669999999999</v>
      </c>
    </row>
    <row r="17" spans="1:7" ht="15" x14ac:dyDescent="0.2">
      <c r="A17" s="31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G20</f>
        <v>2967.6669999999999</v>
      </c>
    </row>
    <row r="18" spans="1:7" ht="15" x14ac:dyDescent="0.2">
      <c r="A18" s="31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31"/>
      <c r="B19" s="12" t="s">
        <v>4</v>
      </c>
      <c r="C19" s="12" t="s">
        <v>9</v>
      </c>
      <c r="D19" s="12" t="s">
        <v>79</v>
      </c>
      <c r="E19" s="12"/>
      <c r="F19" s="13" t="s">
        <v>33</v>
      </c>
      <c r="G19" s="14">
        <f>G20</f>
        <v>2967.6669999999999</v>
      </c>
    </row>
    <row r="20" spans="1:7" ht="15" x14ac:dyDescent="0.2">
      <c r="A20" s="11"/>
      <c r="B20" s="12" t="s">
        <v>4</v>
      </c>
      <c r="C20" s="12" t="s">
        <v>9</v>
      </c>
      <c r="D20" s="12" t="s">
        <v>75</v>
      </c>
      <c r="E20" s="12"/>
      <c r="F20" s="13" t="s">
        <v>5</v>
      </c>
      <c r="G20" s="14">
        <f>G21</f>
        <v>2967.6669999999999</v>
      </c>
    </row>
    <row r="21" spans="1:7" ht="75" customHeight="1" x14ac:dyDescent="0.2">
      <c r="A21" s="11"/>
      <c r="B21" s="12" t="s">
        <v>4</v>
      </c>
      <c r="C21" s="12" t="s">
        <v>9</v>
      </c>
      <c r="D21" s="12" t="s">
        <v>75</v>
      </c>
      <c r="E21" s="12" t="s">
        <v>21</v>
      </c>
      <c r="F21" s="13" t="s">
        <v>34</v>
      </c>
      <c r="G21" s="14">
        <f>при.4!H22</f>
        <v>2967.6669999999999</v>
      </c>
    </row>
    <row r="22" spans="1:7" ht="76.5" customHeight="1" x14ac:dyDescent="0.2">
      <c r="A22" s="8"/>
      <c r="B22" s="4" t="s">
        <v>4</v>
      </c>
      <c r="C22" s="4" t="s">
        <v>20</v>
      </c>
      <c r="D22" s="4"/>
      <c r="E22" s="4"/>
      <c r="F22" s="37" t="s">
        <v>39</v>
      </c>
      <c r="G22" s="19">
        <f>G23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G26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15" x14ac:dyDescent="0.2">
      <c r="A25" s="4"/>
      <c r="B25" s="15" t="s">
        <v>4</v>
      </c>
      <c r="C25" s="15" t="s">
        <v>20</v>
      </c>
      <c r="D25" s="15" t="s">
        <v>79</v>
      </c>
      <c r="E25" s="15"/>
      <c r="F25" s="16" t="s">
        <v>35</v>
      </c>
      <c r="G25" s="10">
        <f>G26</f>
        <v>4890.5540000000001</v>
      </c>
    </row>
    <row r="26" spans="1:7" ht="50.25" customHeight="1" x14ac:dyDescent="0.2">
      <c r="A26" s="8"/>
      <c r="B26" s="15" t="s">
        <v>4</v>
      </c>
      <c r="C26" s="15" t="s">
        <v>20</v>
      </c>
      <c r="D26" s="15" t="s">
        <v>76</v>
      </c>
      <c r="E26" s="15"/>
      <c r="F26" s="16" t="s">
        <v>36</v>
      </c>
      <c r="G26" s="10">
        <f>G27</f>
        <v>4890.5540000000001</v>
      </c>
    </row>
    <row r="27" spans="1:7" ht="74.25" customHeight="1" x14ac:dyDescent="0.2">
      <c r="A27" s="8"/>
      <c r="B27" s="15" t="s">
        <v>4</v>
      </c>
      <c r="C27" s="15" t="s">
        <v>20</v>
      </c>
      <c r="D27" s="15" t="s">
        <v>76</v>
      </c>
      <c r="E27" s="15" t="s">
        <v>21</v>
      </c>
      <c r="F27" s="16" t="s">
        <v>34</v>
      </c>
      <c r="G27" s="10">
        <f>при.4!H29</f>
        <v>4890.5540000000001</v>
      </c>
    </row>
    <row r="28" spans="1:7" ht="15" x14ac:dyDescent="0.2">
      <c r="A28" s="8"/>
      <c r="B28" s="4" t="s">
        <v>4</v>
      </c>
      <c r="C28" s="4" t="s">
        <v>40</v>
      </c>
      <c r="D28" s="4"/>
      <c r="E28" s="4"/>
      <c r="F28" s="20" t="s">
        <v>6</v>
      </c>
      <c r="G28" s="19">
        <f>G29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G32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79</v>
      </c>
      <c r="E31" s="12"/>
      <c r="F31" s="13" t="s">
        <v>33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/>
      <c r="F32" s="13" t="s">
        <v>41</v>
      </c>
      <c r="G32" s="10">
        <f>G33</f>
        <v>7.5</v>
      </c>
    </row>
    <row r="33" spans="1:7" ht="15" x14ac:dyDescent="0.2">
      <c r="A33" s="12"/>
      <c r="B33" s="12" t="s">
        <v>4</v>
      </c>
      <c r="C33" s="12" t="s">
        <v>40</v>
      </c>
      <c r="D33" s="12" t="s">
        <v>135</v>
      </c>
      <c r="E33" s="12" t="s">
        <v>23</v>
      </c>
      <c r="F33" s="13" t="s">
        <v>38</v>
      </c>
      <c r="G33" s="10">
        <f>при.4!H41</f>
        <v>7.5</v>
      </c>
    </row>
    <row r="34" spans="1:7" ht="15" x14ac:dyDescent="0.2">
      <c r="A34" s="8"/>
      <c r="B34" s="4" t="s">
        <v>4</v>
      </c>
      <c r="C34" s="4" t="s">
        <v>42</v>
      </c>
      <c r="D34" s="4"/>
      <c r="E34" s="4"/>
      <c r="F34" s="20" t="s">
        <v>10</v>
      </c>
      <c r="G34" s="19">
        <f>G35+G52+G59</f>
        <v>9752.9586400000007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8458.1320400000004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</f>
        <v>8458.1320400000004</v>
      </c>
    </row>
    <row r="37" spans="1:7" ht="15" x14ac:dyDescent="0.2">
      <c r="A37" s="8"/>
      <c r="B37" s="12" t="s">
        <v>4</v>
      </c>
      <c r="C37" s="12" t="s">
        <v>42</v>
      </c>
      <c r="D37" s="12" t="s">
        <v>79</v>
      </c>
      <c r="E37" s="12"/>
      <c r="F37" s="13" t="s">
        <v>43</v>
      </c>
      <c r="G37" s="10">
        <f>G38+G42+G50+G46+G44+G48+G40</f>
        <v>8458.1320400000004</v>
      </c>
    </row>
    <row r="38" spans="1:7" ht="60" x14ac:dyDescent="0.2">
      <c r="A38" s="8"/>
      <c r="B38" s="12" t="s">
        <v>4</v>
      </c>
      <c r="C38" s="12" t="s">
        <v>42</v>
      </c>
      <c r="D38" s="12" t="s">
        <v>83</v>
      </c>
      <c r="E38" s="12"/>
      <c r="F38" s="13" t="s">
        <v>44</v>
      </c>
      <c r="G38" s="10">
        <f>G39</f>
        <v>5291.7790000000005</v>
      </c>
    </row>
    <row r="39" spans="1:7" ht="75" x14ac:dyDescent="0.2">
      <c r="A39" s="8"/>
      <c r="B39" s="12" t="s">
        <v>4</v>
      </c>
      <c r="C39" s="12" t="s">
        <v>42</v>
      </c>
      <c r="D39" s="12" t="s">
        <v>83</v>
      </c>
      <c r="E39" s="12" t="s">
        <v>21</v>
      </c>
      <c r="F39" s="13" t="s">
        <v>34</v>
      </c>
      <c r="G39" s="10">
        <f>при.4!H47</f>
        <v>5291.7790000000005</v>
      </c>
    </row>
    <row r="40" spans="1:7" ht="15" x14ac:dyDescent="0.2">
      <c r="A40" s="8"/>
      <c r="B40" s="12" t="s">
        <v>4</v>
      </c>
      <c r="C40" s="12" t="s">
        <v>42</v>
      </c>
      <c r="D40" s="12" t="s">
        <v>83</v>
      </c>
      <c r="E40" s="12"/>
      <c r="F40" s="53" t="s">
        <v>392</v>
      </c>
      <c r="G40" s="10">
        <f>G41</f>
        <v>72.325000000000003</v>
      </c>
    </row>
    <row r="41" spans="1:7" ht="15" x14ac:dyDescent="0.2">
      <c r="A41" s="8"/>
      <c r="B41" s="12" t="s">
        <v>4</v>
      </c>
      <c r="C41" s="12" t="s">
        <v>42</v>
      </c>
      <c r="D41" s="12" t="s">
        <v>83</v>
      </c>
      <c r="E41" s="12" t="s">
        <v>169</v>
      </c>
      <c r="F41" s="53" t="s">
        <v>393</v>
      </c>
      <c r="G41" s="10">
        <f>при.4!H49</f>
        <v>72.325000000000003</v>
      </c>
    </row>
    <row r="42" spans="1:7" ht="15" x14ac:dyDescent="0.2">
      <c r="A42" s="8"/>
      <c r="B42" s="12" t="s">
        <v>4</v>
      </c>
      <c r="C42" s="12" t="s">
        <v>42</v>
      </c>
      <c r="D42" s="12" t="s">
        <v>84</v>
      </c>
      <c r="E42" s="12"/>
      <c r="F42" s="13" t="s">
        <v>45</v>
      </c>
      <c r="G42" s="10">
        <f>G43</f>
        <v>3071.72804</v>
      </c>
    </row>
    <row r="43" spans="1:7" ht="30" x14ac:dyDescent="0.2">
      <c r="A43" s="8"/>
      <c r="B43" s="12" t="s">
        <v>4</v>
      </c>
      <c r="C43" s="12" t="s">
        <v>42</v>
      </c>
      <c r="D43" s="12" t="s">
        <v>84</v>
      </c>
      <c r="E43" s="12" t="s">
        <v>22</v>
      </c>
      <c r="F43" s="53" t="s">
        <v>203</v>
      </c>
      <c r="G43" s="10">
        <f>при.4!H51</f>
        <v>3071.72804</v>
      </c>
    </row>
    <row r="44" spans="1:7" ht="15" hidden="1" x14ac:dyDescent="0.2">
      <c r="A44" s="8"/>
      <c r="B44" s="12" t="s">
        <v>4</v>
      </c>
      <c r="C44" s="12" t="s">
        <v>42</v>
      </c>
      <c r="D44" s="12" t="s">
        <v>194</v>
      </c>
      <c r="E44" s="12"/>
      <c r="F44" s="13" t="s">
        <v>189</v>
      </c>
      <c r="G44" s="10">
        <f>G45</f>
        <v>0</v>
      </c>
    </row>
    <row r="45" spans="1:7" ht="30" hidden="1" x14ac:dyDescent="0.2">
      <c r="A45" s="8"/>
      <c r="B45" s="12" t="s">
        <v>4</v>
      </c>
      <c r="C45" s="12" t="s">
        <v>42</v>
      </c>
      <c r="D45" s="12" t="s">
        <v>194</v>
      </c>
      <c r="E45" s="12" t="s">
        <v>22</v>
      </c>
      <c r="F45" s="13" t="s">
        <v>37</v>
      </c>
      <c r="G45" s="10">
        <f>при.4!H53</f>
        <v>0</v>
      </c>
    </row>
    <row r="46" spans="1:7" ht="90" hidden="1" x14ac:dyDescent="0.25">
      <c r="A46" s="8"/>
      <c r="B46" s="12" t="s">
        <v>4</v>
      </c>
      <c r="C46" s="12" t="s">
        <v>42</v>
      </c>
      <c r="D46" s="12" t="s">
        <v>191</v>
      </c>
      <c r="E46" s="12"/>
      <c r="F46" s="34" t="s">
        <v>190</v>
      </c>
      <c r="G46" s="10">
        <f>G47</f>
        <v>0</v>
      </c>
    </row>
    <row r="47" spans="1:7" ht="15" hidden="1" x14ac:dyDescent="0.2">
      <c r="A47" s="8"/>
      <c r="B47" s="12" t="s">
        <v>4</v>
      </c>
      <c r="C47" s="12" t="s">
        <v>42</v>
      </c>
      <c r="D47" s="12" t="s">
        <v>191</v>
      </c>
      <c r="E47" s="12" t="s">
        <v>23</v>
      </c>
      <c r="F47" s="94" t="s">
        <v>38</v>
      </c>
      <c r="G47" s="10"/>
    </row>
    <row r="48" spans="1:7" ht="30" hidden="1" x14ac:dyDescent="0.2">
      <c r="A48" s="8"/>
      <c r="B48" s="12" t="s">
        <v>4</v>
      </c>
      <c r="C48" s="12" t="s">
        <v>42</v>
      </c>
      <c r="D48" s="12" t="s">
        <v>199</v>
      </c>
      <c r="E48" s="12"/>
      <c r="F48" s="94" t="s">
        <v>198</v>
      </c>
      <c r="G48" s="10">
        <f>G49</f>
        <v>0</v>
      </c>
    </row>
    <row r="49" spans="1:7" ht="30" hidden="1" x14ac:dyDescent="0.2">
      <c r="A49" s="8"/>
      <c r="B49" s="12" t="s">
        <v>201</v>
      </c>
      <c r="C49" s="12" t="s">
        <v>42</v>
      </c>
      <c r="D49" s="12" t="s">
        <v>199</v>
      </c>
      <c r="E49" s="12" t="s">
        <v>22</v>
      </c>
      <c r="F49" s="13" t="s">
        <v>37</v>
      </c>
      <c r="G49" s="10">
        <f>при.4!H57</f>
        <v>0</v>
      </c>
    </row>
    <row r="50" spans="1:7" ht="80.25" customHeight="1" x14ac:dyDescent="0.2">
      <c r="A50" s="8"/>
      <c r="B50" s="12" t="s">
        <v>4</v>
      </c>
      <c r="C50" s="12" t="s">
        <v>42</v>
      </c>
      <c r="D50" s="8" t="s">
        <v>85</v>
      </c>
      <c r="E50" s="8"/>
      <c r="F50" s="111" t="s">
        <v>232</v>
      </c>
      <c r="G50" s="10">
        <f>G51</f>
        <v>22.3</v>
      </c>
    </row>
    <row r="51" spans="1:7" ht="30" x14ac:dyDescent="0.2">
      <c r="A51" s="8"/>
      <c r="B51" s="12" t="s">
        <v>4</v>
      </c>
      <c r="C51" s="12" t="s">
        <v>42</v>
      </c>
      <c r="D51" s="8" t="s">
        <v>85</v>
      </c>
      <c r="E51" s="8" t="s">
        <v>22</v>
      </c>
      <c r="F51" s="53" t="s">
        <v>203</v>
      </c>
      <c r="G51" s="10">
        <f>при.4!H59</f>
        <v>22.3</v>
      </c>
    </row>
    <row r="52" spans="1:7" ht="45" x14ac:dyDescent="0.2">
      <c r="A52" s="8"/>
      <c r="B52" s="12" t="s">
        <v>4</v>
      </c>
      <c r="C52" s="12" t="s">
        <v>42</v>
      </c>
      <c r="D52" s="8" t="s">
        <v>111</v>
      </c>
      <c r="E52" s="8"/>
      <c r="F52" s="17" t="s">
        <v>115</v>
      </c>
      <c r="G52" s="10">
        <f>G53</f>
        <v>100</v>
      </c>
    </row>
    <row r="53" spans="1:7" ht="45" x14ac:dyDescent="0.2">
      <c r="A53" s="8"/>
      <c r="B53" s="12" t="s">
        <v>4</v>
      </c>
      <c r="C53" s="12" t="s">
        <v>42</v>
      </c>
      <c r="D53" s="8" t="s">
        <v>112</v>
      </c>
      <c r="E53" s="8"/>
      <c r="F53" s="17" t="s">
        <v>116</v>
      </c>
      <c r="G53" s="10">
        <f>G54</f>
        <v>100</v>
      </c>
    </row>
    <row r="54" spans="1:7" ht="48.75" customHeight="1" x14ac:dyDescent="0.2">
      <c r="A54" s="8"/>
      <c r="B54" s="12" t="s">
        <v>4</v>
      </c>
      <c r="C54" s="12" t="s">
        <v>42</v>
      </c>
      <c r="D54" s="8" t="s">
        <v>218</v>
      </c>
      <c r="E54" s="8"/>
      <c r="F54" s="17" t="s">
        <v>136</v>
      </c>
      <c r="G54" s="10">
        <f>G55+G57</f>
        <v>100</v>
      </c>
    </row>
    <row r="55" spans="1:7" ht="75" hidden="1" x14ac:dyDescent="0.2">
      <c r="A55" s="8"/>
      <c r="B55" s="12" t="s">
        <v>4</v>
      </c>
      <c r="C55" s="12" t="s">
        <v>42</v>
      </c>
      <c r="D55" s="8" t="s">
        <v>101</v>
      </c>
      <c r="E55" s="8"/>
      <c r="F55" s="17" t="s">
        <v>49</v>
      </c>
      <c r="G55" s="10">
        <f>G56</f>
        <v>0</v>
      </c>
    </row>
    <row r="56" spans="1:7" ht="30" hidden="1" x14ac:dyDescent="0.2">
      <c r="A56" s="8"/>
      <c r="B56" s="12" t="s">
        <v>4</v>
      </c>
      <c r="C56" s="12" t="s">
        <v>42</v>
      </c>
      <c r="D56" s="8" t="s">
        <v>101</v>
      </c>
      <c r="E56" s="8" t="s">
        <v>22</v>
      </c>
      <c r="F56" s="53" t="s">
        <v>203</v>
      </c>
      <c r="G56" s="10">
        <f>при.4!H63</f>
        <v>0</v>
      </c>
    </row>
    <row r="57" spans="1:7" ht="75" x14ac:dyDescent="0.2">
      <c r="A57" s="8"/>
      <c r="B57" s="12" t="s">
        <v>4</v>
      </c>
      <c r="C57" s="12" t="s">
        <v>42</v>
      </c>
      <c r="D57" s="8" t="s">
        <v>219</v>
      </c>
      <c r="E57" s="8"/>
      <c r="F57" s="17" t="s">
        <v>49</v>
      </c>
      <c r="G57" s="10">
        <f>G58</f>
        <v>100</v>
      </c>
    </row>
    <row r="58" spans="1:7" ht="30" x14ac:dyDescent="0.2">
      <c r="A58" s="8"/>
      <c r="B58" s="12" t="s">
        <v>4</v>
      </c>
      <c r="C58" s="12" t="s">
        <v>42</v>
      </c>
      <c r="D58" s="8" t="s">
        <v>219</v>
      </c>
      <c r="E58" s="8" t="s">
        <v>22</v>
      </c>
      <c r="F58" s="53" t="s">
        <v>203</v>
      </c>
      <c r="G58" s="10">
        <f>при.4!H66</f>
        <v>100</v>
      </c>
    </row>
    <row r="59" spans="1:7" ht="47.25" x14ac:dyDescent="0.2">
      <c r="A59" s="8"/>
      <c r="B59" s="12" t="s">
        <v>4</v>
      </c>
      <c r="C59" s="12" t="s">
        <v>42</v>
      </c>
      <c r="D59" s="8" t="s">
        <v>156</v>
      </c>
      <c r="E59" s="8"/>
      <c r="F59" s="90" t="s">
        <v>147</v>
      </c>
      <c r="G59" s="10">
        <f>G60</f>
        <v>1194.8265999999999</v>
      </c>
    </row>
    <row r="60" spans="1:7" ht="45.75" customHeight="1" x14ac:dyDescent="0.2">
      <c r="A60" s="8"/>
      <c r="B60" s="12" t="s">
        <v>4</v>
      </c>
      <c r="C60" s="12" t="s">
        <v>42</v>
      </c>
      <c r="D60" s="8" t="s">
        <v>155</v>
      </c>
      <c r="E60" s="8"/>
      <c r="F60" s="91" t="s">
        <v>173</v>
      </c>
      <c r="G60" s="10">
        <f>G61</f>
        <v>1194.8265999999999</v>
      </c>
    </row>
    <row r="61" spans="1:7" ht="60" x14ac:dyDescent="0.2">
      <c r="A61" s="8"/>
      <c r="B61" s="12" t="s">
        <v>4</v>
      </c>
      <c r="C61" s="12" t="s">
        <v>42</v>
      </c>
      <c r="D61" s="8" t="s">
        <v>220</v>
      </c>
      <c r="E61" s="8"/>
      <c r="F61" s="53" t="s">
        <v>148</v>
      </c>
      <c r="G61" s="10">
        <f>G62</f>
        <v>1194.8265999999999</v>
      </c>
    </row>
    <row r="62" spans="1:7" ht="75" x14ac:dyDescent="0.2">
      <c r="A62" s="8"/>
      <c r="B62" s="12" t="s">
        <v>4</v>
      </c>
      <c r="C62" s="12" t="s">
        <v>42</v>
      </c>
      <c r="D62" s="8" t="s">
        <v>221</v>
      </c>
      <c r="E62" s="8"/>
      <c r="F62" s="69" t="s">
        <v>49</v>
      </c>
      <c r="G62" s="10">
        <f>G63+G64</f>
        <v>1194.8265999999999</v>
      </c>
    </row>
    <row r="63" spans="1:7" ht="30" x14ac:dyDescent="0.2">
      <c r="A63" s="8"/>
      <c r="B63" s="12" t="s">
        <v>4</v>
      </c>
      <c r="C63" s="12" t="s">
        <v>42</v>
      </c>
      <c r="D63" s="8" t="s">
        <v>221</v>
      </c>
      <c r="E63" s="8" t="s">
        <v>22</v>
      </c>
      <c r="F63" s="53" t="s">
        <v>203</v>
      </c>
      <c r="G63" s="10">
        <f>при.4!H74</f>
        <v>974.82659999999998</v>
      </c>
    </row>
    <row r="64" spans="1:7" ht="15" x14ac:dyDescent="0.2">
      <c r="A64" s="8"/>
      <c r="B64" s="12" t="s">
        <v>4</v>
      </c>
      <c r="C64" s="12" t="s">
        <v>42</v>
      </c>
      <c r="D64" s="8" t="s">
        <v>221</v>
      </c>
      <c r="E64" s="8" t="s">
        <v>23</v>
      </c>
      <c r="F64" s="53" t="s">
        <v>38</v>
      </c>
      <c r="G64" s="10">
        <f>при.4!H75</f>
        <v>220</v>
      </c>
    </row>
    <row r="65" spans="1:7" ht="15" x14ac:dyDescent="0.2">
      <c r="A65" s="8" t="s">
        <v>68</v>
      </c>
      <c r="B65" s="49" t="s">
        <v>9</v>
      </c>
      <c r="C65" s="49" t="s">
        <v>95</v>
      </c>
      <c r="D65" s="49"/>
      <c r="E65" s="49"/>
      <c r="F65" s="76" t="s">
        <v>11</v>
      </c>
      <c r="G65" s="19">
        <f>G66</f>
        <v>348.55</v>
      </c>
    </row>
    <row r="66" spans="1:7" ht="15" x14ac:dyDescent="0.25">
      <c r="A66" s="8"/>
      <c r="B66" s="45" t="s">
        <v>9</v>
      </c>
      <c r="C66" s="45" t="s">
        <v>14</v>
      </c>
      <c r="D66" s="45"/>
      <c r="E66" s="45"/>
      <c r="F66" s="73" t="s">
        <v>64</v>
      </c>
      <c r="G66" s="10">
        <f>G67</f>
        <v>348.55</v>
      </c>
    </row>
    <row r="67" spans="1:7" ht="15" x14ac:dyDescent="0.25">
      <c r="A67" s="8"/>
      <c r="B67" s="45" t="s">
        <v>9</v>
      </c>
      <c r="C67" s="45" t="s">
        <v>14</v>
      </c>
      <c r="D67" s="50" t="s">
        <v>79</v>
      </c>
      <c r="E67" s="45"/>
      <c r="F67" s="73" t="s">
        <v>33</v>
      </c>
      <c r="G67" s="10">
        <f>G68</f>
        <v>348.55</v>
      </c>
    </row>
    <row r="68" spans="1:7" ht="15" x14ac:dyDescent="0.25">
      <c r="A68" s="8"/>
      <c r="B68" s="45" t="s">
        <v>9</v>
      </c>
      <c r="C68" s="45" t="s">
        <v>14</v>
      </c>
      <c r="D68" s="50" t="s">
        <v>79</v>
      </c>
      <c r="E68" s="45"/>
      <c r="F68" s="73" t="s">
        <v>33</v>
      </c>
      <c r="G68" s="10">
        <f>G69</f>
        <v>348.55</v>
      </c>
    </row>
    <row r="69" spans="1:7" ht="15" x14ac:dyDescent="0.25">
      <c r="A69" s="8"/>
      <c r="B69" s="45" t="s">
        <v>9</v>
      </c>
      <c r="C69" s="45" t="s">
        <v>14</v>
      </c>
      <c r="D69" s="50" t="s">
        <v>79</v>
      </c>
      <c r="E69" s="45"/>
      <c r="F69" s="73" t="s">
        <v>33</v>
      </c>
      <c r="G69" s="10">
        <f>G70</f>
        <v>348.55</v>
      </c>
    </row>
    <row r="70" spans="1:7" ht="45" x14ac:dyDescent="0.25">
      <c r="A70" s="8"/>
      <c r="B70" s="45" t="s">
        <v>9</v>
      </c>
      <c r="C70" s="45" t="s">
        <v>14</v>
      </c>
      <c r="D70" s="50" t="s">
        <v>86</v>
      </c>
      <c r="E70" s="45"/>
      <c r="F70" s="73" t="s">
        <v>233</v>
      </c>
      <c r="G70" s="10">
        <f>G71+G72</f>
        <v>348.55</v>
      </c>
    </row>
    <row r="71" spans="1:7" ht="15" x14ac:dyDescent="0.25">
      <c r="A71" s="8"/>
      <c r="B71" s="45" t="s">
        <v>9</v>
      </c>
      <c r="C71" s="45" t="s">
        <v>14</v>
      </c>
      <c r="D71" s="50" t="s">
        <v>86</v>
      </c>
      <c r="E71" s="45" t="s">
        <v>21</v>
      </c>
      <c r="F71" s="73" t="s">
        <v>65</v>
      </c>
      <c r="G71" s="10">
        <v>245.55</v>
      </c>
    </row>
    <row r="72" spans="1:7" ht="30" x14ac:dyDescent="0.25">
      <c r="A72" s="8"/>
      <c r="B72" s="45" t="s">
        <v>9</v>
      </c>
      <c r="C72" s="45" t="s">
        <v>14</v>
      </c>
      <c r="D72" s="51" t="s">
        <v>86</v>
      </c>
      <c r="E72" s="45" t="s">
        <v>22</v>
      </c>
      <c r="F72" s="53" t="s">
        <v>37</v>
      </c>
      <c r="G72" s="10">
        <v>103</v>
      </c>
    </row>
    <row r="73" spans="1:7" ht="28.5" x14ac:dyDescent="0.2">
      <c r="A73" s="4" t="s">
        <v>69</v>
      </c>
      <c r="B73" s="4" t="s">
        <v>14</v>
      </c>
      <c r="C73" s="4"/>
      <c r="D73" s="4"/>
      <c r="E73" s="4"/>
      <c r="F73" s="18" t="s">
        <v>18</v>
      </c>
      <c r="G73" s="19">
        <f>G80+G74+G86</f>
        <v>234.8</v>
      </c>
    </row>
    <row r="74" spans="1:7" ht="15" x14ac:dyDescent="0.2">
      <c r="A74" s="4"/>
      <c r="B74" s="8" t="s">
        <v>14</v>
      </c>
      <c r="C74" s="8" t="s">
        <v>20</v>
      </c>
      <c r="D74" s="4"/>
      <c r="E74" s="4"/>
      <c r="F74" s="84" t="s">
        <v>66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59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59" t="s">
        <v>79</v>
      </c>
      <c r="E76" s="4"/>
      <c r="F76" s="13" t="s">
        <v>33</v>
      </c>
      <c r="G76" s="10">
        <f>G77</f>
        <v>4.8</v>
      </c>
    </row>
    <row r="77" spans="1:7" ht="15" x14ac:dyDescent="0.2">
      <c r="A77" s="4"/>
      <c r="B77" s="8" t="s">
        <v>14</v>
      </c>
      <c r="C77" s="8" t="s">
        <v>20</v>
      </c>
      <c r="D77" s="59" t="s">
        <v>79</v>
      </c>
      <c r="E77" s="4"/>
      <c r="F77" s="13" t="s">
        <v>33</v>
      </c>
      <c r="G77" s="10">
        <f>G78</f>
        <v>4.8</v>
      </c>
    </row>
    <row r="78" spans="1:7" ht="45" x14ac:dyDescent="0.2">
      <c r="A78" s="4"/>
      <c r="B78" s="8" t="s">
        <v>14</v>
      </c>
      <c r="C78" s="8" t="s">
        <v>20</v>
      </c>
      <c r="D78" s="58" t="s">
        <v>139</v>
      </c>
      <c r="E78" s="4"/>
      <c r="F78" s="60" t="s">
        <v>231</v>
      </c>
      <c r="G78" s="10">
        <f>G79</f>
        <v>4.8</v>
      </c>
    </row>
    <row r="79" spans="1:7" ht="30" x14ac:dyDescent="0.2">
      <c r="A79" s="4"/>
      <c r="B79" s="8" t="s">
        <v>14</v>
      </c>
      <c r="C79" s="8" t="s">
        <v>20</v>
      </c>
      <c r="D79" s="58" t="s">
        <v>139</v>
      </c>
      <c r="E79" s="8" t="s">
        <v>22</v>
      </c>
      <c r="F79" s="53" t="s">
        <v>203</v>
      </c>
      <c r="G79" s="10">
        <f>при.4!H90</f>
        <v>4.8</v>
      </c>
    </row>
    <row r="80" spans="1:7" ht="15" x14ac:dyDescent="0.2">
      <c r="A80" s="4"/>
      <c r="B80" s="8" t="s">
        <v>14</v>
      </c>
      <c r="C80" s="8" t="s">
        <v>46</v>
      </c>
      <c r="D80" s="8"/>
      <c r="E80" s="8"/>
      <c r="F80" s="9" t="s">
        <v>202</v>
      </c>
      <c r="G80" s="10">
        <f>G81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G84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15" x14ac:dyDescent="0.2">
      <c r="A83" s="4"/>
      <c r="B83" s="8" t="s">
        <v>14</v>
      </c>
      <c r="C83" s="8" t="s">
        <v>46</v>
      </c>
      <c r="D83" s="12" t="s">
        <v>79</v>
      </c>
      <c r="E83" s="12"/>
      <c r="F83" s="13" t="s">
        <v>35</v>
      </c>
      <c r="G83" s="10">
        <f>G84</f>
        <v>100</v>
      </c>
    </row>
    <row r="84" spans="1:7" ht="45" x14ac:dyDescent="0.2">
      <c r="A84" s="4"/>
      <c r="B84" s="8" t="s">
        <v>14</v>
      </c>
      <c r="C84" s="8" t="s">
        <v>46</v>
      </c>
      <c r="D84" s="12" t="s">
        <v>87</v>
      </c>
      <c r="E84" s="8"/>
      <c r="F84" s="9" t="s">
        <v>47</v>
      </c>
      <c r="G84" s="10">
        <f>G85</f>
        <v>100</v>
      </c>
    </row>
    <row r="85" spans="1:7" ht="30" x14ac:dyDescent="0.2">
      <c r="A85" s="4"/>
      <c r="B85" s="8" t="s">
        <v>14</v>
      </c>
      <c r="C85" s="8" t="s">
        <v>46</v>
      </c>
      <c r="D85" s="12" t="s">
        <v>87</v>
      </c>
      <c r="E85" s="8" t="s">
        <v>22</v>
      </c>
      <c r="F85" s="53" t="s">
        <v>203</v>
      </c>
      <c r="G85" s="10">
        <f>при.4!H96</f>
        <v>100</v>
      </c>
    </row>
    <row r="86" spans="1:7" ht="45" x14ac:dyDescent="0.2">
      <c r="A86" s="4"/>
      <c r="B86" s="8" t="s">
        <v>14</v>
      </c>
      <c r="C86" s="8" t="s">
        <v>186</v>
      </c>
      <c r="D86" s="12"/>
      <c r="E86" s="8"/>
      <c r="F86" s="53" t="s">
        <v>239</v>
      </c>
      <c r="G86" s="10">
        <f>G87</f>
        <v>130</v>
      </c>
    </row>
    <row r="87" spans="1:7" ht="60" customHeight="1" x14ac:dyDescent="0.2">
      <c r="A87" s="4"/>
      <c r="B87" s="8" t="s">
        <v>14</v>
      </c>
      <c r="C87" s="8" t="s">
        <v>186</v>
      </c>
      <c r="D87" s="15" t="s">
        <v>240</v>
      </c>
      <c r="E87" s="8"/>
      <c r="F87" s="53" t="s">
        <v>403</v>
      </c>
      <c r="G87" s="10">
        <f>G88</f>
        <v>130</v>
      </c>
    </row>
    <row r="88" spans="1:7" ht="29.25" customHeight="1" x14ac:dyDescent="0.25">
      <c r="A88" s="4"/>
      <c r="B88" s="8" t="s">
        <v>14</v>
      </c>
      <c r="C88" s="8" t="s">
        <v>186</v>
      </c>
      <c r="D88" s="45" t="s">
        <v>242</v>
      </c>
      <c r="E88" s="8"/>
      <c r="F88" s="53" t="s">
        <v>241</v>
      </c>
      <c r="G88" s="10">
        <f>G89</f>
        <v>130</v>
      </c>
    </row>
    <row r="89" spans="1:7" ht="75" x14ac:dyDescent="0.2">
      <c r="A89" s="4"/>
      <c r="B89" s="8" t="s">
        <v>14</v>
      </c>
      <c r="C89" s="8" t="s">
        <v>186</v>
      </c>
      <c r="D89" s="15" t="s">
        <v>243</v>
      </c>
      <c r="E89" s="8"/>
      <c r="F89" s="69" t="s">
        <v>49</v>
      </c>
      <c r="G89" s="10">
        <f>G90</f>
        <v>130</v>
      </c>
    </row>
    <row r="90" spans="1:7" ht="30" x14ac:dyDescent="0.2">
      <c r="A90" s="4"/>
      <c r="B90" s="8" t="s">
        <v>14</v>
      </c>
      <c r="C90" s="8" t="s">
        <v>186</v>
      </c>
      <c r="D90" s="15" t="s">
        <v>243</v>
      </c>
      <c r="E90" s="8" t="s">
        <v>22</v>
      </c>
      <c r="F90" s="53" t="s">
        <v>203</v>
      </c>
      <c r="G90" s="10">
        <f>при.4!H101</f>
        <v>130</v>
      </c>
    </row>
    <row r="91" spans="1:7" ht="14.25" x14ac:dyDescent="0.2">
      <c r="A91" s="4" t="s">
        <v>398</v>
      </c>
      <c r="B91" s="4" t="s">
        <v>20</v>
      </c>
      <c r="C91" s="4"/>
      <c r="D91" s="4"/>
      <c r="E91" s="4"/>
      <c r="F91" s="18" t="s">
        <v>19</v>
      </c>
      <c r="G91" s="19">
        <f>G98+G106+G92</f>
        <v>4499.5</v>
      </c>
    </row>
    <row r="92" spans="1:7" ht="15" hidden="1" x14ac:dyDescent="0.2">
      <c r="A92" s="4"/>
      <c r="B92" s="8" t="s">
        <v>20</v>
      </c>
      <c r="C92" s="8" t="s">
        <v>13</v>
      </c>
      <c r="D92" s="4"/>
      <c r="E92" s="4"/>
      <c r="F92" s="9" t="s">
        <v>159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0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0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0" t="s">
        <v>79</v>
      </c>
      <c r="E95" s="4"/>
      <c r="F95" s="13" t="s">
        <v>35</v>
      </c>
      <c r="G95" s="10">
        <f>G96</f>
        <v>0</v>
      </c>
    </row>
    <row r="96" spans="1:7" ht="15" hidden="1" x14ac:dyDescent="0.2">
      <c r="A96" s="4"/>
      <c r="B96" s="8" t="s">
        <v>20</v>
      </c>
      <c r="C96" s="8" t="s">
        <v>13</v>
      </c>
      <c r="D96" s="50" t="s">
        <v>160</v>
      </c>
      <c r="E96" s="4"/>
      <c r="F96" s="73" t="s">
        <v>145</v>
      </c>
      <c r="G96" s="10">
        <f>G97</f>
        <v>0</v>
      </c>
    </row>
    <row r="97" spans="1:7" ht="30" hidden="1" x14ac:dyDescent="0.2">
      <c r="A97" s="4"/>
      <c r="B97" s="8" t="s">
        <v>20</v>
      </c>
      <c r="C97" s="8" t="s">
        <v>13</v>
      </c>
      <c r="D97" s="50" t="s">
        <v>160</v>
      </c>
      <c r="E97" s="8" t="s">
        <v>22</v>
      </c>
      <c r="F97" s="53" t="s">
        <v>37</v>
      </c>
      <c r="G97" s="10">
        <f>при.4!H108</f>
        <v>0</v>
      </c>
    </row>
    <row r="98" spans="1:7" ht="15" x14ac:dyDescent="0.2">
      <c r="A98" s="4"/>
      <c r="B98" s="8" t="s">
        <v>20</v>
      </c>
      <c r="C98" s="8" t="s">
        <v>46</v>
      </c>
      <c r="D98" s="8"/>
      <c r="E98" s="8"/>
      <c r="F98" s="9" t="s">
        <v>48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</f>
        <v>3000</v>
      </c>
    </row>
    <row r="101" spans="1:7" ht="15" x14ac:dyDescent="0.2">
      <c r="A101" s="4"/>
      <c r="B101" s="8" t="s">
        <v>20</v>
      </c>
      <c r="C101" s="8" t="s">
        <v>46</v>
      </c>
      <c r="D101" s="8" t="s">
        <v>79</v>
      </c>
      <c r="E101" s="8"/>
      <c r="F101" s="13" t="s">
        <v>35</v>
      </c>
      <c r="G101" s="10">
        <f>G102+G104</f>
        <v>3000</v>
      </c>
    </row>
    <row r="102" spans="1:7" ht="75" hidden="1" x14ac:dyDescent="0.2">
      <c r="A102" s="4"/>
      <c r="B102" s="8" t="s">
        <v>20</v>
      </c>
      <c r="C102" s="8" t="s">
        <v>46</v>
      </c>
      <c r="D102" s="8" t="s">
        <v>88</v>
      </c>
      <c r="E102" s="8"/>
      <c r="F102" s="9" t="s">
        <v>71</v>
      </c>
      <c r="G102" s="10">
        <f>G103</f>
        <v>0</v>
      </c>
    </row>
    <row r="103" spans="1:7" ht="30" hidden="1" x14ac:dyDescent="0.2">
      <c r="A103" s="4"/>
      <c r="B103" s="8" t="s">
        <v>20</v>
      </c>
      <c r="C103" s="8" t="s">
        <v>46</v>
      </c>
      <c r="D103" s="8" t="s">
        <v>88</v>
      </c>
      <c r="E103" s="8" t="s">
        <v>22</v>
      </c>
      <c r="F103" s="17" t="s">
        <v>37</v>
      </c>
      <c r="G103" s="10"/>
    </row>
    <row r="104" spans="1:7" ht="15" x14ac:dyDescent="0.2">
      <c r="A104" s="4"/>
      <c r="B104" s="8" t="s">
        <v>20</v>
      </c>
      <c r="C104" s="8" t="s">
        <v>46</v>
      </c>
      <c r="D104" s="8" t="s">
        <v>88</v>
      </c>
      <c r="E104" s="8"/>
      <c r="F104" s="17" t="s">
        <v>74</v>
      </c>
      <c r="G104" s="10">
        <f>G105</f>
        <v>3000</v>
      </c>
    </row>
    <row r="105" spans="1:7" ht="30" x14ac:dyDescent="0.2">
      <c r="A105" s="4"/>
      <c r="B105" s="8" t="s">
        <v>20</v>
      </c>
      <c r="C105" s="8" t="s">
        <v>46</v>
      </c>
      <c r="D105" s="8" t="s">
        <v>88</v>
      </c>
      <c r="E105" s="8" t="s">
        <v>22</v>
      </c>
      <c r="F105" s="53" t="s">
        <v>203</v>
      </c>
      <c r="G105" s="10">
        <f>при.4!H116</f>
        <v>3000</v>
      </c>
    </row>
    <row r="106" spans="1:7" ht="15" x14ac:dyDescent="0.25">
      <c r="A106" s="4"/>
      <c r="B106" s="39" t="s">
        <v>20</v>
      </c>
      <c r="C106" s="39" t="s">
        <v>73</v>
      </c>
      <c r="D106" s="39"/>
      <c r="E106" s="39"/>
      <c r="F106" s="85" t="s">
        <v>60</v>
      </c>
      <c r="G106" s="10">
        <f>G115</f>
        <v>1499.5</v>
      </c>
    </row>
    <row r="107" spans="1:7" ht="78.75" hidden="1" customHeight="1" x14ac:dyDescent="0.2">
      <c r="A107" s="4"/>
      <c r="B107" s="8" t="s">
        <v>20</v>
      </c>
      <c r="C107" s="8" t="s">
        <v>73</v>
      </c>
      <c r="D107" s="8" t="s">
        <v>107</v>
      </c>
      <c r="E107" s="8"/>
      <c r="F107" s="33" t="s">
        <v>150</v>
      </c>
      <c r="G107" s="10" t="e">
        <f>G108</f>
        <v>#REF!</v>
      </c>
    </row>
    <row r="108" spans="1:7" ht="30" hidden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48" t="s">
        <v>72</v>
      </c>
      <c r="G108" s="10" t="e">
        <f>G109</f>
        <v>#REF!</v>
      </c>
    </row>
    <row r="109" spans="1:7" ht="49.5" hidden="1" customHeight="1" x14ac:dyDescent="0.2">
      <c r="A109" s="4"/>
      <c r="B109" s="8" t="s">
        <v>20</v>
      </c>
      <c r="C109" s="8" t="s">
        <v>73</v>
      </c>
      <c r="D109" s="8" t="s">
        <v>108</v>
      </c>
      <c r="E109" s="8"/>
      <c r="F109" s="48" t="s">
        <v>121</v>
      </c>
      <c r="G109" s="10" t="e">
        <f>G110+G113</f>
        <v>#REF!</v>
      </c>
    </row>
    <row r="110" spans="1:7" ht="75" hidden="1" x14ac:dyDescent="0.2">
      <c r="A110" s="4"/>
      <c r="B110" s="8" t="s">
        <v>20</v>
      </c>
      <c r="C110" s="8" t="s">
        <v>73</v>
      </c>
      <c r="D110" s="8" t="s">
        <v>98</v>
      </c>
      <c r="E110" s="8"/>
      <c r="F110" s="48" t="s">
        <v>49</v>
      </c>
      <c r="G110" s="10" t="e">
        <f>G111</f>
        <v>#REF!</v>
      </c>
    </row>
    <row r="111" spans="1:7" ht="45" hidden="1" x14ac:dyDescent="0.2">
      <c r="A111" s="4"/>
      <c r="B111" s="8" t="s">
        <v>20</v>
      </c>
      <c r="C111" s="8" t="s">
        <v>73</v>
      </c>
      <c r="D111" s="8" t="s">
        <v>98</v>
      </c>
      <c r="E111" s="8" t="s">
        <v>23</v>
      </c>
      <c r="F111" s="16" t="s">
        <v>123</v>
      </c>
      <c r="G111" s="10" t="e">
        <f>#REF!</f>
        <v>#REF!</v>
      </c>
    </row>
    <row r="112" spans="1:7" ht="75" hidden="1" x14ac:dyDescent="0.2">
      <c r="A112" s="4"/>
      <c r="B112" s="8" t="s">
        <v>20</v>
      </c>
      <c r="C112" s="8" t="s">
        <v>73</v>
      </c>
      <c r="D112" s="8" t="s">
        <v>151</v>
      </c>
      <c r="E112" s="8"/>
      <c r="F112" s="48" t="s">
        <v>49</v>
      </c>
      <c r="G112" s="10"/>
    </row>
    <row r="113" spans="1:7" ht="75" hidden="1" x14ac:dyDescent="0.2">
      <c r="A113" s="4"/>
      <c r="B113" s="8" t="s">
        <v>20</v>
      </c>
      <c r="C113" s="8" t="s">
        <v>73</v>
      </c>
      <c r="D113" s="8" t="s">
        <v>152</v>
      </c>
      <c r="E113" s="8"/>
      <c r="F113" s="48" t="s">
        <v>49</v>
      </c>
      <c r="G113" s="10">
        <f>G114</f>
        <v>0</v>
      </c>
    </row>
    <row r="114" spans="1:7" ht="45" hidden="1" x14ac:dyDescent="0.2">
      <c r="A114" s="4"/>
      <c r="B114" s="8" t="s">
        <v>20</v>
      </c>
      <c r="C114" s="8" t="s">
        <v>73</v>
      </c>
      <c r="D114" s="8" t="s">
        <v>153</v>
      </c>
      <c r="E114" s="8" t="s">
        <v>23</v>
      </c>
      <c r="F114" s="16" t="s">
        <v>123</v>
      </c>
      <c r="G114" s="10"/>
    </row>
    <row r="115" spans="1:7" ht="45" x14ac:dyDescent="0.2">
      <c r="A115" s="4"/>
      <c r="B115" s="8" t="s">
        <v>20</v>
      </c>
      <c r="C115" s="8" t="s">
        <v>73</v>
      </c>
      <c r="D115" s="8" t="s">
        <v>113</v>
      </c>
      <c r="E115" s="8"/>
      <c r="F115" s="87" t="s">
        <v>216</v>
      </c>
      <c r="G115" s="10">
        <f>G116</f>
        <v>1499.5</v>
      </c>
    </row>
    <row r="116" spans="1:7" ht="36" customHeight="1" x14ac:dyDescent="0.2">
      <c r="A116" s="4"/>
      <c r="B116" s="8" t="s">
        <v>20</v>
      </c>
      <c r="C116" s="8" t="s">
        <v>73</v>
      </c>
      <c r="D116" s="8" t="s">
        <v>114</v>
      </c>
      <c r="E116" s="8"/>
      <c r="F116" s="17" t="s">
        <v>161</v>
      </c>
      <c r="G116" s="10">
        <f>G117</f>
        <v>1499.5</v>
      </c>
    </row>
    <row r="117" spans="1:7" ht="45" x14ac:dyDescent="0.2">
      <c r="A117" s="4"/>
      <c r="B117" s="8" t="s">
        <v>20</v>
      </c>
      <c r="C117" s="8" t="s">
        <v>73</v>
      </c>
      <c r="D117" s="8" t="s">
        <v>222</v>
      </c>
      <c r="E117" s="8"/>
      <c r="F117" s="17" t="s">
        <v>162</v>
      </c>
      <c r="G117" s="10">
        <f>G118+G120+G122</f>
        <v>1499.5</v>
      </c>
    </row>
    <row r="118" spans="1:7" ht="75" hidden="1" x14ac:dyDescent="0.2">
      <c r="A118" s="4"/>
      <c r="B118" s="8" t="s">
        <v>20</v>
      </c>
      <c r="C118" s="8" t="s">
        <v>73</v>
      </c>
      <c r="D118" s="8" t="s">
        <v>99</v>
      </c>
      <c r="E118" s="8"/>
      <c r="F118" s="17" t="str">
        <f>F110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8" s="10">
        <f>G119</f>
        <v>0</v>
      </c>
    </row>
    <row r="119" spans="1:7" ht="30" hidden="1" x14ac:dyDescent="0.2">
      <c r="A119" s="4"/>
      <c r="B119" s="8" t="s">
        <v>20</v>
      </c>
      <c r="C119" s="8" t="s">
        <v>73</v>
      </c>
      <c r="D119" s="8" t="s">
        <v>99</v>
      </c>
      <c r="E119" s="8" t="s">
        <v>22</v>
      </c>
      <c r="F119" s="53" t="s">
        <v>203</v>
      </c>
      <c r="G119" s="10">
        <f>при.4!H141</f>
        <v>0</v>
      </c>
    </row>
    <row r="120" spans="1:7" ht="15" hidden="1" x14ac:dyDescent="0.2">
      <c r="A120" s="4"/>
      <c r="B120" s="8" t="s">
        <v>20</v>
      </c>
      <c r="C120" s="8" t="s">
        <v>73</v>
      </c>
      <c r="D120" s="8" t="s">
        <v>210</v>
      </c>
      <c r="E120" s="8"/>
      <c r="F120" s="94" t="s">
        <v>38</v>
      </c>
      <c r="G120" s="10">
        <f>G121</f>
        <v>0</v>
      </c>
    </row>
    <row r="121" spans="1:7" ht="44.25" hidden="1" customHeight="1" x14ac:dyDescent="0.2">
      <c r="A121" s="4"/>
      <c r="B121" s="8" t="s">
        <v>20</v>
      </c>
      <c r="C121" s="8" t="s">
        <v>73</v>
      </c>
      <c r="D121" s="8" t="s">
        <v>210</v>
      </c>
      <c r="E121" s="8" t="s">
        <v>23</v>
      </c>
      <c r="F121" s="53" t="s">
        <v>123</v>
      </c>
      <c r="G121" s="10">
        <f>при.4!H139</f>
        <v>0</v>
      </c>
    </row>
    <row r="122" spans="1:7" ht="76.5" customHeight="1" x14ac:dyDescent="0.2">
      <c r="A122" s="4"/>
      <c r="B122" s="8" t="s">
        <v>20</v>
      </c>
      <c r="C122" s="8" t="s">
        <v>73</v>
      </c>
      <c r="D122" s="8" t="s">
        <v>223</v>
      </c>
      <c r="E122" s="8"/>
      <c r="F122" s="69" t="s">
        <v>49</v>
      </c>
      <c r="G122" s="10">
        <f>G123</f>
        <v>1499.5</v>
      </c>
    </row>
    <row r="123" spans="1:7" ht="33" customHeight="1" x14ac:dyDescent="0.2">
      <c r="A123" s="4"/>
      <c r="B123" s="8" t="s">
        <v>20</v>
      </c>
      <c r="C123" s="8" t="s">
        <v>73</v>
      </c>
      <c r="D123" s="8" t="s">
        <v>223</v>
      </c>
      <c r="E123" s="8" t="s">
        <v>22</v>
      </c>
      <c r="F123" s="53" t="s">
        <v>203</v>
      </c>
      <c r="G123" s="10">
        <f>при.4!H137</f>
        <v>1499.5</v>
      </c>
    </row>
    <row r="124" spans="1:7" ht="14.25" x14ac:dyDescent="0.2">
      <c r="A124" s="4" t="s">
        <v>399</v>
      </c>
      <c r="B124" s="4" t="s">
        <v>7</v>
      </c>
      <c r="C124" s="4" t="s">
        <v>95</v>
      </c>
      <c r="D124" s="4"/>
      <c r="E124" s="4"/>
      <c r="F124" s="104" t="s">
        <v>0</v>
      </c>
      <c r="G124" s="19">
        <f>G125+G133+G158</f>
        <v>47739.809349999996</v>
      </c>
    </row>
    <row r="125" spans="1:7" ht="15" x14ac:dyDescent="0.2">
      <c r="A125" s="4"/>
      <c r="B125" s="22" t="s">
        <v>7</v>
      </c>
      <c r="C125" s="22" t="s">
        <v>4</v>
      </c>
      <c r="D125" s="22"/>
      <c r="E125" s="22"/>
      <c r="F125" s="23" t="s">
        <v>8</v>
      </c>
      <c r="G125" s="10">
        <f>G126</f>
        <v>25748.586060000001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25748.586060000001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</f>
        <v>25748.586060000001</v>
      </c>
    </row>
    <row r="128" spans="1:7" ht="15" x14ac:dyDescent="0.2">
      <c r="A128" s="4"/>
      <c r="B128" s="8" t="s">
        <v>7</v>
      </c>
      <c r="C128" s="22" t="s">
        <v>4</v>
      </c>
      <c r="D128" s="12" t="s">
        <v>79</v>
      </c>
      <c r="E128" s="12"/>
      <c r="F128" s="13" t="s">
        <v>35</v>
      </c>
      <c r="G128" s="10">
        <f>G129+G131</f>
        <v>25748.586060000001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/>
      <c r="F129" s="9" t="s">
        <v>137</v>
      </c>
      <c r="G129" s="10">
        <f>G130</f>
        <v>25748.586060000001</v>
      </c>
    </row>
    <row r="130" spans="1:7" ht="30" x14ac:dyDescent="0.2">
      <c r="A130" s="4"/>
      <c r="B130" s="8" t="s">
        <v>7</v>
      </c>
      <c r="C130" s="22" t="s">
        <v>4</v>
      </c>
      <c r="D130" s="12" t="s">
        <v>89</v>
      </c>
      <c r="E130" s="8" t="s">
        <v>22</v>
      </c>
      <c r="F130" s="53" t="s">
        <v>203</v>
      </c>
      <c r="G130" s="10">
        <f>при.4!H148</f>
        <v>25748.586060000001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/>
      <c r="F131" s="9" t="s">
        <v>137</v>
      </c>
      <c r="G131" s="10">
        <f>G132</f>
        <v>0</v>
      </c>
    </row>
    <row r="132" spans="1:7" ht="30" hidden="1" x14ac:dyDescent="0.2">
      <c r="A132" s="4"/>
      <c r="B132" s="8" t="s">
        <v>7</v>
      </c>
      <c r="C132" s="22" t="s">
        <v>4</v>
      </c>
      <c r="D132" s="12" t="s">
        <v>120</v>
      </c>
      <c r="E132" s="8" t="s">
        <v>22</v>
      </c>
      <c r="F132" s="53" t="s">
        <v>203</v>
      </c>
      <c r="G132" s="10"/>
    </row>
    <row r="133" spans="1:7" ht="15" x14ac:dyDescent="0.2">
      <c r="A133" s="4"/>
      <c r="B133" s="8" t="s">
        <v>7</v>
      </c>
      <c r="C133" s="22" t="s">
        <v>14</v>
      </c>
      <c r="D133" s="12"/>
      <c r="E133" s="8"/>
      <c r="F133" s="37" t="s">
        <v>15</v>
      </c>
      <c r="G133" s="10">
        <f>G134+G141</f>
        <v>12275.05329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961.86898999999994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</f>
        <v>961.86898999999994</v>
      </c>
    </row>
    <row r="136" spans="1:7" ht="15" x14ac:dyDescent="0.2">
      <c r="A136" s="4"/>
      <c r="B136" s="8" t="s">
        <v>7</v>
      </c>
      <c r="C136" s="22" t="s">
        <v>14</v>
      </c>
      <c r="D136" s="12" t="s">
        <v>79</v>
      </c>
      <c r="E136" s="8"/>
      <c r="F136" s="13" t="s">
        <v>35</v>
      </c>
      <c r="G136" s="10">
        <f>G137+G139</f>
        <v>961.86898999999994</v>
      </c>
    </row>
    <row r="137" spans="1:7" ht="15" x14ac:dyDescent="0.2">
      <c r="A137" s="4"/>
      <c r="B137" s="8" t="s">
        <v>7</v>
      </c>
      <c r="C137" s="22" t="s">
        <v>14</v>
      </c>
      <c r="D137" s="12" t="s">
        <v>90</v>
      </c>
      <c r="E137" s="8"/>
      <c r="F137" s="17" t="s">
        <v>17</v>
      </c>
      <c r="G137" s="10">
        <f>G138</f>
        <v>961.86898999999994</v>
      </c>
    </row>
    <row r="138" spans="1:7" ht="30" x14ac:dyDescent="0.2">
      <c r="A138" s="4"/>
      <c r="B138" s="8" t="s">
        <v>7</v>
      </c>
      <c r="C138" s="22" t="s">
        <v>14</v>
      </c>
      <c r="D138" s="12" t="s">
        <v>90</v>
      </c>
      <c r="E138" s="8" t="s">
        <v>22</v>
      </c>
      <c r="F138" s="53" t="s">
        <v>203</v>
      </c>
      <c r="G138" s="10">
        <f>при.4!H156</f>
        <v>961.86898999999994</v>
      </c>
    </row>
    <row r="139" spans="1:7" ht="15" hidden="1" x14ac:dyDescent="0.2">
      <c r="A139" s="4"/>
      <c r="B139" s="8" t="s">
        <v>7</v>
      </c>
      <c r="C139" s="22" t="s">
        <v>14</v>
      </c>
      <c r="D139" s="12" t="s">
        <v>91</v>
      </c>
      <c r="E139" s="8"/>
      <c r="F139" s="9" t="s">
        <v>50</v>
      </c>
      <c r="G139" s="10">
        <f>G140</f>
        <v>0</v>
      </c>
    </row>
    <row r="140" spans="1:7" ht="30" hidden="1" x14ac:dyDescent="0.2">
      <c r="A140" s="4"/>
      <c r="B140" s="8" t="s">
        <v>7</v>
      </c>
      <c r="C140" s="22" t="s">
        <v>14</v>
      </c>
      <c r="D140" s="12" t="s">
        <v>91</v>
      </c>
      <c r="E140" s="8" t="s">
        <v>22</v>
      </c>
      <c r="F140" s="17" t="s">
        <v>37</v>
      </c>
      <c r="G140" s="10"/>
    </row>
    <row r="141" spans="1:7" ht="30" x14ac:dyDescent="0.2">
      <c r="A141" s="57"/>
      <c r="B141" s="15" t="s">
        <v>7</v>
      </c>
      <c r="C141" s="61" t="s">
        <v>14</v>
      </c>
      <c r="D141" s="15" t="s">
        <v>164</v>
      </c>
      <c r="E141" s="15"/>
      <c r="F141" s="33" t="s">
        <v>163</v>
      </c>
      <c r="G141" s="62">
        <f>G142</f>
        <v>11313.184300000001</v>
      </c>
    </row>
    <row r="142" spans="1:7" ht="30" x14ac:dyDescent="0.2">
      <c r="A142" s="57"/>
      <c r="B142" s="15" t="s">
        <v>7</v>
      </c>
      <c r="C142" s="61" t="s">
        <v>14</v>
      </c>
      <c r="D142" s="15" t="s">
        <v>166</v>
      </c>
      <c r="E142" s="15"/>
      <c r="F142" s="69" t="s">
        <v>165</v>
      </c>
      <c r="G142" s="62">
        <f>G143</f>
        <v>11313.184300000001</v>
      </c>
    </row>
    <row r="143" spans="1:7" ht="30" x14ac:dyDescent="0.2">
      <c r="A143" s="57"/>
      <c r="B143" s="15" t="s">
        <v>7</v>
      </c>
      <c r="C143" s="61" t="s">
        <v>14</v>
      </c>
      <c r="D143" s="15" t="s">
        <v>224</v>
      </c>
      <c r="E143" s="15"/>
      <c r="F143" s="69" t="s">
        <v>167</v>
      </c>
      <c r="G143" s="62">
        <f>G144+G146+G148+G150</f>
        <v>11313.184300000001</v>
      </c>
    </row>
    <row r="144" spans="1:7" ht="75" x14ac:dyDescent="0.2">
      <c r="A144" s="57"/>
      <c r="B144" s="15" t="s">
        <v>7</v>
      </c>
      <c r="C144" s="61" t="s">
        <v>14</v>
      </c>
      <c r="D144" s="15" t="s">
        <v>225</v>
      </c>
      <c r="E144" s="15"/>
      <c r="F144" s="69" t="s">
        <v>49</v>
      </c>
      <c r="G144" s="62">
        <f>G145</f>
        <v>6308.878200000001</v>
      </c>
    </row>
    <row r="145" spans="1:7" ht="30" x14ac:dyDescent="0.2">
      <c r="A145" s="57"/>
      <c r="B145" s="15" t="s">
        <v>7</v>
      </c>
      <c r="C145" s="61" t="s">
        <v>14</v>
      </c>
      <c r="D145" s="15" t="s">
        <v>225</v>
      </c>
      <c r="E145" s="15" t="s">
        <v>22</v>
      </c>
      <c r="F145" s="53" t="s">
        <v>203</v>
      </c>
      <c r="G145" s="62">
        <f>при.4!H163</f>
        <v>6308.878200000001</v>
      </c>
    </row>
    <row r="146" spans="1:7" ht="75" x14ac:dyDescent="0.2">
      <c r="A146" s="57"/>
      <c r="B146" s="15" t="s">
        <v>7</v>
      </c>
      <c r="C146" s="61" t="s">
        <v>14</v>
      </c>
      <c r="D146" s="15" t="s">
        <v>473</v>
      </c>
      <c r="E146" s="15"/>
      <c r="F146" s="69" t="s">
        <v>49</v>
      </c>
      <c r="G146" s="62">
        <f>G147</f>
        <v>155.85509999999999</v>
      </c>
    </row>
    <row r="147" spans="1:7" ht="30" x14ac:dyDescent="0.2">
      <c r="A147" s="57"/>
      <c r="B147" s="15" t="s">
        <v>7</v>
      </c>
      <c r="C147" s="61" t="s">
        <v>14</v>
      </c>
      <c r="D147" s="15" t="s">
        <v>473</v>
      </c>
      <c r="E147" s="15" t="s">
        <v>22</v>
      </c>
      <c r="F147" s="53" t="s">
        <v>203</v>
      </c>
      <c r="G147" s="62">
        <f>при.4!H165</f>
        <v>155.85509999999999</v>
      </c>
    </row>
    <row r="148" spans="1:7" ht="45" hidden="1" x14ac:dyDescent="0.25">
      <c r="A148" s="57"/>
      <c r="B148" s="15" t="s">
        <v>7</v>
      </c>
      <c r="C148" s="61" t="s">
        <v>14</v>
      </c>
      <c r="D148" s="15" t="s">
        <v>197</v>
      </c>
      <c r="E148" s="15"/>
      <c r="F148" s="34" t="s">
        <v>195</v>
      </c>
      <c r="G148" s="62">
        <f>G149</f>
        <v>0</v>
      </c>
    </row>
    <row r="149" spans="1:7" ht="30" hidden="1" x14ac:dyDescent="0.2">
      <c r="A149" s="57"/>
      <c r="B149" s="15" t="s">
        <v>7</v>
      </c>
      <c r="C149" s="61" t="s">
        <v>14</v>
      </c>
      <c r="D149" s="15" t="s">
        <v>197</v>
      </c>
      <c r="E149" s="15" t="s">
        <v>22</v>
      </c>
      <c r="F149" s="53" t="s">
        <v>37</v>
      </c>
      <c r="G149" s="62">
        <f>при.4!H169</f>
        <v>0</v>
      </c>
    </row>
    <row r="150" spans="1:7" ht="45" x14ac:dyDescent="0.25">
      <c r="A150" s="57"/>
      <c r="B150" s="15" t="s">
        <v>7</v>
      </c>
      <c r="C150" s="61" t="s">
        <v>14</v>
      </c>
      <c r="D150" s="15" t="s">
        <v>235</v>
      </c>
      <c r="E150" s="15"/>
      <c r="F150" s="34" t="s">
        <v>195</v>
      </c>
      <c r="G150" s="62">
        <f>G151</f>
        <v>4848.451</v>
      </c>
    </row>
    <row r="151" spans="1:7" ht="30" x14ac:dyDescent="0.2">
      <c r="A151" s="57"/>
      <c r="B151" s="15" t="s">
        <v>7</v>
      </c>
      <c r="C151" s="61" t="s">
        <v>14</v>
      </c>
      <c r="D151" s="15" t="s">
        <v>235</v>
      </c>
      <c r="E151" s="15" t="s">
        <v>22</v>
      </c>
      <c r="F151" s="53" t="s">
        <v>37</v>
      </c>
      <c r="G151" s="62">
        <f>при.4!H171</f>
        <v>4848.451</v>
      </c>
    </row>
    <row r="152" spans="1:7" ht="75" hidden="1" x14ac:dyDescent="0.2">
      <c r="A152" s="57"/>
      <c r="B152" s="15" t="s">
        <v>7</v>
      </c>
      <c r="C152" s="61" t="s">
        <v>14</v>
      </c>
      <c r="D152" s="15" t="s">
        <v>237</v>
      </c>
      <c r="E152" s="15"/>
      <c r="F152" s="69" t="s">
        <v>49</v>
      </c>
      <c r="G152" s="62">
        <f>G153+G154</f>
        <v>0</v>
      </c>
    </row>
    <row r="153" spans="1:7" ht="15" hidden="1" x14ac:dyDescent="0.2">
      <c r="A153" s="57"/>
      <c r="B153" s="15" t="s">
        <v>7</v>
      </c>
      <c r="C153" s="61" t="s">
        <v>14</v>
      </c>
      <c r="D153" s="15" t="s">
        <v>238</v>
      </c>
      <c r="E153" s="15" t="s">
        <v>23</v>
      </c>
      <c r="F153" s="94" t="s">
        <v>38</v>
      </c>
      <c r="G153" s="62">
        <f>при.4!H173</f>
        <v>0</v>
      </c>
    </row>
    <row r="154" spans="1:7" ht="30" hidden="1" x14ac:dyDescent="0.2">
      <c r="A154" s="57"/>
      <c r="B154" s="15" t="s">
        <v>7</v>
      </c>
      <c r="C154" s="61" t="s">
        <v>14</v>
      </c>
      <c r="D154" s="15" t="s">
        <v>237</v>
      </c>
      <c r="E154" s="15" t="s">
        <v>22</v>
      </c>
      <c r="F154" s="53" t="s">
        <v>37</v>
      </c>
      <c r="G154" s="62">
        <f>при.4!H174</f>
        <v>0</v>
      </c>
    </row>
    <row r="155" spans="1:7" ht="75" hidden="1" x14ac:dyDescent="0.2">
      <c r="A155" s="57"/>
      <c r="B155" s="15" t="s">
        <v>7</v>
      </c>
      <c r="C155" s="61" t="s">
        <v>14</v>
      </c>
      <c r="D155" s="15" t="s">
        <v>215</v>
      </c>
      <c r="E155" s="15"/>
      <c r="F155" s="69" t="s">
        <v>49</v>
      </c>
      <c r="G155" s="62">
        <f>G156+G157</f>
        <v>0</v>
      </c>
    </row>
    <row r="156" spans="1:7" ht="15" hidden="1" x14ac:dyDescent="0.2">
      <c r="A156" s="57"/>
      <c r="B156" s="15" t="s">
        <v>7</v>
      </c>
      <c r="C156" s="61" t="s">
        <v>14</v>
      </c>
      <c r="D156" s="15" t="s">
        <v>215</v>
      </c>
      <c r="E156" s="15" t="s">
        <v>23</v>
      </c>
      <c r="F156" s="94" t="s">
        <v>38</v>
      </c>
      <c r="G156" s="62">
        <f>при.4!H176</f>
        <v>0</v>
      </c>
    </row>
    <row r="157" spans="1:7" ht="30" hidden="1" x14ac:dyDescent="0.2">
      <c r="A157" s="57"/>
      <c r="B157" s="15" t="s">
        <v>7</v>
      </c>
      <c r="C157" s="61" t="s">
        <v>14</v>
      </c>
      <c r="D157" s="15" t="s">
        <v>215</v>
      </c>
      <c r="E157" s="15" t="s">
        <v>22</v>
      </c>
      <c r="F157" s="53" t="s">
        <v>37</v>
      </c>
      <c r="G157" s="62"/>
    </row>
    <row r="158" spans="1:7" ht="28.5" x14ac:dyDescent="0.2">
      <c r="A158" s="57"/>
      <c r="B158" s="15" t="s">
        <v>7</v>
      </c>
      <c r="C158" s="61" t="s">
        <v>7</v>
      </c>
      <c r="D158" s="15"/>
      <c r="E158" s="15"/>
      <c r="F158" s="47" t="s">
        <v>51</v>
      </c>
      <c r="G158" s="62">
        <f>G159</f>
        <v>9716.1699999999983</v>
      </c>
    </row>
    <row r="159" spans="1:7" ht="71.25" customHeight="1" x14ac:dyDescent="0.2">
      <c r="A159" s="57"/>
      <c r="B159" s="15" t="s">
        <v>7</v>
      </c>
      <c r="C159" s="61" t="s">
        <v>7</v>
      </c>
      <c r="D159" s="15" t="s">
        <v>107</v>
      </c>
      <c r="E159" s="15"/>
      <c r="F159" s="33" t="s">
        <v>405</v>
      </c>
      <c r="G159" s="62">
        <f>G160+G171</f>
        <v>9716.1699999999983</v>
      </c>
    </row>
    <row r="160" spans="1:7" ht="30" x14ac:dyDescent="0.2">
      <c r="A160" s="57"/>
      <c r="B160" s="15" t="s">
        <v>7</v>
      </c>
      <c r="C160" s="61" t="s">
        <v>7</v>
      </c>
      <c r="D160" s="15" t="s">
        <v>108</v>
      </c>
      <c r="E160" s="15"/>
      <c r="F160" s="69" t="s">
        <v>72</v>
      </c>
      <c r="G160" s="62">
        <f>G161</f>
        <v>8116.1699999999992</v>
      </c>
    </row>
    <row r="161" spans="1:7" ht="47.25" customHeight="1" x14ac:dyDescent="0.2">
      <c r="A161" s="57"/>
      <c r="B161" s="15" t="s">
        <v>7</v>
      </c>
      <c r="C161" s="61" t="s">
        <v>7</v>
      </c>
      <c r="D161" s="15" t="s">
        <v>226</v>
      </c>
      <c r="E161" s="15"/>
      <c r="F161" s="69" t="s">
        <v>121</v>
      </c>
      <c r="G161" s="62">
        <f>G162+G166+G169</f>
        <v>8116.1699999999992</v>
      </c>
    </row>
    <row r="162" spans="1:7" ht="90" x14ac:dyDescent="0.2">
      <c r="A162" s="57"/>
      <c r="B162" s="15" t="s">
        <v>7</v>
      </c>
      <c r="C162" s="61" t="s">
        <v>7</v>
      </c>
      <c r="D162" s="15" t="s">
        <v>234</v>
      </c>
      <c r="E162" s="15"/>
      <c r="F162" s="69" t="s">
        <v>411</v>
      </c>
      <c r="G162" s="62">
        <f>G163</f>
        <v>162.32400000000001</v>
      </c>
    </row>
    <row r="163" spans="1:7" ht="15" x14ac:dyDescent="0.2">
      <c r="A163" s="57"/>
      <c r="B163" s="15" t="s">
        <v>7</v>
      </c>
      <c r="C163" s="61" t="s">
        <v>7</v>
      </c>
      <c r="D163" s="15" t="s">
        <v>234</v>
      </c>
      <c r="E163" s="15" t="s">
        <v>23</v>
      </c>
      <c r="F163" s="94" t="s">
        <v>38</v>
      </c>
      <c r="G163" s="62">
        <f>при.4!H189</f>
        <v>162.32400000000001</v>
      </c>
    </row>
    <row r="164" spans="1:7" ht="45" hidden="1" x14ac:dyDescent="0.2">
      <c r="A164" s="57"/>
      <c r="B164" s="15" t="s">
        <v>7</v>
      </c>
      <c r="C164" s="61" t="s">
        <v>7</v>
      </c>
      <c r="D164" s="15" t="s">
        <v>130</v>
      </c>
      <c r="E164" s="15"/>
      <c r="F164" s="53" t="s">
        <v>123</v>
      </c>
      <c r="G164" s="62">
        <f>G165</f>
        <v>0</v>
      </c>
    </row>
    <row r="165" spans="1:7" ht="45" hidden="1" x14ac:dyDescent="0.2">
      <c r="A165" s="57"/>
      <c r="B165" s="15" t="s">
        <v>7</v>
      </c>
      <c r="C165" s="61" t="s">
        <v>7</v>
      </c>
      <c r="D165" s="15" t="s">
        <v>130</v>
      </c>
      <c r="E165" s="15" t="s">
        <v>23</v>
      </c>
      <c r="F165" s="53" t="s">
        <v>123</v>
      </c>
      <c r="G165" s="62"/>
    </row>
    <row r="166" spans="1:7" ht="90" x14ac:dyDescent="0.2">
      <c r="A166" s="57"/>
      <c r="B166" s="15" t="s">
        <v>7</v>
      </c>
      <c r="C166" s="61" t="s">
        <v>7</v>
      </c>
      <c r="D166" s="15" t="s">
        <v>409</v>
      </c>
      <c r="E166" s="15"/>
      <c r="F166" s="69" t="s">
        <v>217</v>
      </c>
      <c r="G166" s="62">
        <f>G168</f>
        <v>7953.8459999999995</v>
      </c>
    </row>
    <row r="167" spans="1:7" ht="36" hidden="1" customHeight="1" x14ac:dyDescent="0.2">
      <c r="A167" s="57"/>
      <c r="B167" s="15" t="s">
        <v>7</v>
      </c>
      <c r="C167" s="61" t="s">
        <v>7</v>
      </c>
      <c r="D167" s="15" t="s">
        <v>109</v>
      </c>
      <c r="E167" s="15"/>
      <c r="F167" s="53" t="s">
        <v>123</v>
      </c>
      <c r="G167" s="62"/>
    </row>
    <row r="168" spans="1:7" ht="15" x14ac:dyDescent="0.2">
      <c r="A168" s="57"/>
      <c r="B168" s="15" t="s">
        <v>7</v>
      </c>
      <c r="C168" s="61" t="s">
        <v>7</v>
      </c>
      <c r="D168" s="15" t="s">
        <v>409</v>
      </c>
      <c r="E168" s="15" t="s">
        <v>23</v>
      </c>
      <c r="F168" s="94" t="s">
        <v>38</v>
      </c>
      <c r="G168" s="62">
        <f>при.4!H191</f>
        <v>7953.8459999999995</v>
      </c>
    </row>
    <row r="169" spans="1:7" ht="45" hidden="1" x14ac:dyDescent="0.25">
      <c r="A169" s="57"/>
      <c r="B169" s="15" t="s">
        <v>7</v>
      </c>
      <c r="C169" s="61" t="s">
        <v>7</v>
      </c>
      <c r="D169" s="15" t="s">
        <v>196</v>
      </c>
      <c r="E169" s="15"/>
      <c r="F169" s="34" t="s">
        <v>195</v>
      </c>
      <c r="G169" s="62">
        <f>G170</f>
        <v>0</v>
      </c>
    </row>
    <row r="170" spans="1:7" ht="15" hidden="1" x14ac:dyDescent="0.2">
      <c r="A170" s="57"/>
      <c r="B170" s="15" t="s">
        <v>7</v>
      </c>
      <c r="C170" s="61" t="s">
        <v>7</v>
      </c>
      <c r="D170" s="15" t="s">
        <v>196</v>
      </c>
      <c r="E170" s="15" t="s">
        <v>23</v>
      </c>
      <c r="F170" s="94" t="s">
        <v>38</v>
      </c>
      <c r="G170" s="62"/>
    </row>
    <row r="171" spans="1:7" ht="30" x14ac:dyDescent="0.2">
      <c r="A171" s="57"/>
      <c r="B171" s="15" t="s">
        <v>7</v>
      </c>
      <c r="C171" s="61" t="s">
        <v>7</v>
      </c>
      <c r="D171" s="15" t="s">
        <v>211</v>
      </c>
      <c r="E171" s="15"/>
      <c r="F171" s="69" t="s">
        <v>193</v>
      </c>
      <c r="G171" s="62">
        <f>G172</f>
        <v>1600</v>
      </c>
    </row>
    <row r="172" spans="1:7" ht="45" x14ac:dyDescent="0.2">
      <c r="A172" s="57"/>
      <c r="B172" s="15" t="s">
        <v>7</v>
      </c>
      <c r="C172" s="61" t="s">
        <v>7</v>
      </c>
      <c r="D172" s="15" t="s">
        <v>211</v>
      </c>
      <c r="E172" s="15"/>
      <c r="F172" s="69" t="s">
        <v>129</v>
      </c>
      <c r="G172" s="62">
        <f>G173+G175</f>
        <v>1600</v>
      </c>
    </row>
    <row r="173" spans="1:7" ht="75" x14ac:dyDescent="0.2">
      <c r="A173" s="57"/>
      <c r="B173" s="15" t="s">
        <v>7</v>
      </c>
      <c r="C173" s="61" t="s">
        <v>7</v>
      </c>
      <c r="D173" s="15" t="s">
        <v>212</v>
      </c>
      <c r="E173" s="15"/>
      <c r="F173" s="69" t="s">
        <v>49</v>
      </c>
      <c r="G173" s="62">
        <f>G174</f>
        <v>1600</v>
      </c>
    </row>
    <row r="174" spans="1:7" ht="15" x14ac:dyDescent="0.2">
      <c r="A174" s="57"/>
      <c r="B174" s="15" t="s">
        <v>7</v>
      </c>
      <c r="C174" s="61" t="s">
        <v>7</v>
      </c>
      <c r="D174" s="15" t="s">
        <v>212</v>
      </c>
      <c r="E174" s="15" t="s">
        <v>23</v>
      </c>
      <c r="F174" s="94" t="s">
        <v>38</v>
      </c>
      <c r="G174" s="62">
        <f>при.4!H197</f>
        <v>1600</v>
      </c>
    </row>
    <row r="175" spans="1:7" ht="75" hidden="1" x14ac:dyDescent="0.2">
      <c r="A175" s="57"/>
      <c r="B175" s="15" t="s">
        <v>7</v>
      </c>
      <c r="C175" s="61" t="s">
        <v>7</v>
      </c>
      <c r="D175" s="15" t="s">
        <v>213</v>
      </c>
      <c r="E175" s="15"/>
      <c r="F175" s="69" t="s">
        <v>49</v>
      </c>
      <c r="G175" s="62">
        <f>G176</f>
        <v>0</v>
      </c>
    </row>
    <row r="176" spans="1:7" ht="28.5" hidden="1" customHeight="1" x14ac:dyDescent="0.2">
      <c r="A176" s="57"/>
      <c r="B176" s="15" t="s">
        <v>7</v>
      </c>
      <c r="C176" s="61" t="s">
        <v>7</v>
      </c>
      <c r="D176" s="15" t="s">
        <v>213</v>
      </c>
      <c r="E176" s="15" t="s">
        <v>23</v>
      </c>
      <c r="F176" s="94" t="s">
        <v>38</v>
      </c>
      <c r="G176" s="62"/>
    </row>
    <row r="177" spans="1:7" ht="36.75" hidden="1" customHeight="1" x14ac:dyDescent="0.2">
      <c r="A177" s="57"/>
      <c r="B177" s="15" t="s">
        <v>52</v>
      </c>
      <c r="C177" s="61" t="s">
        <v>7</v>
      </c>
      <c r="D177" s="24" t="s">
        <v>138</v>
      </c>
      <c r="E177" s="15"/>
      <c r="F177" s="54" t="s">
        <v>140</v>
      </c>
      <c r="G177" s="62">
        <f>G178</f>
        <v>0</v>
      </c>
    </row>
    <row r="178" spans="1:7" ht="45" hidden="1" x14ac:dyDescent="0.2">
      <c r="A178" s="57"/>
      <c r="B178" s="15" t="s">
        <v>52</v>
      </c>
      <c r="C178" s="61" t="s">
        <v>7</v>
      </c>
      <c r="D178" s="24" t="s">
        <v>105</v>
      </c>
      <c r="E178" s="15"/>
      <c r="F178" s="54" t="s">
        <v>177</v>
      </c>
      <c r="G178" s="62">
        <f>G179</f>
        <v>0</v>
      </c>
    </row>
    <row r="179" spans="1:7" ht="51" hidden="1" customHeight="1" x14ac:dyDescent="0.2">
      <c r="A179" s="57"/>
      <c r="B179" s="15" t="s">
        <v>52</v>
      </c>
      <c r="C179" s="61" t="s">
        <v>7</v>
      </c>
      <c r="D179" s="24" t="s">
        <v>105</v>
      </c>
      <c r="E179" s="15"/>
      <c r="F179" s="54" t="s">
        <v>133</v>
      </c>
      <c r="G179" s="62">
        <f>G182+G184</f>
        <v>0</v>
      </c>
    </row>
    <row r="180" spans="1:7" ht="75" hidden="1" x14ac:dyDescent="0.2">
      <c r="A180" s="57"/>
      <c r="B180" s="15" t="s">
        <v>52</v>
      </c>
      <c r="C180" s="61" t="s">
        <v>7</v>
      </c>
      <c r="D180" s="24" t="s">
        <v>100</v>
      </c>
      <c r="E180" s="15"/>
      <c r="F180" s="48" t="s">
        <v>49</v>
      </c>
      <c r="G180" s="62">
        <f>G181</f>
        <v>0</v>
      </c>
    </row>
    <row r="181" spans="1:7" ht="30" hidden="1" x14ac:dyDescent="0.2">
      <c r="A181" s="57"/>
      <c r="B181" s="15" t="s">
        <v>52</v>
      </c>
      <c r="C181" s="61" t="s">
        <v>7</v>
      </c>
      <c r="D181" s="15" t="s">
        <v>100</v>
      </c>
      <c r="E181" s="15" t="s">
        <v>22</v>
      </c>
      <c r="F181" s="16" t="s">
        <v>37</v>
      </c>
      <c r="G181" s="62"/>
    </row>
    <row r="182" spans="1:7" ht="75" hidden="1" x14ac:dyDescent="0.2">
      <c r="A182" s="57"/>
      <c r="B182" s="15" t="s">
        <v>52</v>
      </c>
      <c r="C182" s="61" t="s">
        <v>7</v>
      </c>
      <c r="D182" s="15" t="s">
        <v>171</v>
      </c>
      <c r="E182" s="15"/>
      <c r="F182" s="48" t="s">
        <v>49</v>
      </c>
      <c r="G182" s="62">
        <f>G183</f>
        <v>0</v>
      </c>
    </row>
    <row r="183" spans="1:7" ht="30" hidden="1" x14ac:dyDescent="0.2">
      <c r="A183" s="57"/>
      <c r="B183" s="15" t="s">
        <v>52</v>
      </c>
      <c r="C183" s="61" t="s">
        <v>7</v>
      </c>
      <c r="D183" s="15" t="s">
        <v>171</v>
      </c>
      <c r="E183" s="15" t="s">
        <v>22</v>
      </c>
      <c r="F183" s="53" t="s">
        <v>203</v>
      </c>
      <c r="G183" s="62">
        <f>при.4!H214</f>
        <v>0</v>
      </c>
    </row>
    <row r="184" spans="1:7" ht="75" hidden="1" x14ac:dyDescent="0.2">
      <c r="A184" s="57"/>
      <c r="B184" s="15" t="s">
        <v>52</v>
      </c>
      <c r="C184" s="61" t="s">
        <v>7</v>
      </c>
      <c r="D184" s="15" t="s">
        <v>100</v>
      </c>
      <c r="E184" s="15"/>
      <c r="F184" s="48" t="s">
        <v>49</v>
      </c>
      <c r="G184" s="62">
        <f>G185</f>
        <v>0</v>
      </c>
    </row>
    <row r="185" spans="1:7" ht="30" hidden="1" x14ac:dyDescent="0.2">
      <c r="A185" s="57"/>
      <c r="B185" s="15" t="s">
        <v>52</v>
      </c>
      <c r="C185" s="61" t="s">
        <v>7</v>
      </c>
      <c r="D185" s="15" t="s">
        <v>100</v>
      </c>
      <c r="E185" s="15" t="s">
        <v>22</v>
      </c>
      <c r="F185" s="16" t="s">
        <v>37</v>
      </c>
      <c r="G185" s="62">
        <f>при.4!H216</f>
        <v>0</v>
      </c>
    </row>
    <row r="186" spans="1:7" ht="15" x14ac:dyDescent="0.2">
      <c r="A186" s="4" t="s">
        <v>400</v>
      </c>
      <c r="B186" s="57" t="s">
        <v>13</v>
      </c>
      <c r="C186" s="57"/>
      <c r="D186" s="57"/>
      <c r="E186" s="15"/>
      <c r="F186" s="63" t="s">
        <v>54</v>
      </c>
      <c r="G186" s="19">
        <f>G187+G193</f>
        <v>9077.5505499999999</v>
      </c>
    </row>
    <row r="187" spans="1:7" ht="15" x14ac:dyDescent="0.2">
      <c r="A187" s="8"/>
      <c r="B187" s="24" t="s">
        <v>13</v>
      </c>
      <c r="C187" s="8" t="s">
        <v>4</v>
      </c>
      <c r="D187" s="8"/>
      <c r="E187" s="24"/>
      <c r="F187" s="21" t="s">
        <v>12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15" x14ac:dyDescent="0.2">
      <c r="A190" s="8"/>
      <c r="B190" s="24" t="s">
        <v>13</v>
      </c>
      <c r="C190" s="24" t="s">
        <v>4</v>
      </c>
      <c r="D190" s="24" t="s">
        <v>79</v>
      </c>
      <c r="E190" s="24"/>
      <c r="F190" s="25" t="s">
        <v>33</v>
      </c>
      <c r="G190" s="10">
        <f>G191</f>
        <v>8863.5505499999999</v>
      </c>
    </row>
    <row r="191" spans="1:7" ht="60" x14ac:dyDescent="0.2">
      <c r="A191" s="8"/>
      <c r="B191" s="24" t="s">
        <v>13</v>
      </c>
      <c r="C191" s="24" t="s">
        <v>4</v>
      </c>
      <c r="D191" s="24" t="s">
        <v>92</v>
      </c>
      <c r="E191" s="24"/>
      <c r="F191" s="25" t="s">
        <v>55</v>
      </c>
      <c r="G191" s="10">
        <f>G192</f>
        <v>8863.5505499999999</v>
      </c>
    </row>
    <row r="192" spans="1:7" ht="36" customHeight="1" x14ac:dyDescent="0.25">
      <c r="A192" s="8"/>
      <c r="B192" s="24" t="s">
        <v>13</v>
      </c>
      <c r="C192" s="24" t="s">
        <v>4</v>
      </c>
      <c r="D192" s="24" t="s">
        <v>92</v>
      </c>
      <c r="E192" s="8" t="s">
        <v>67</v>
      </c>
      <c r="F192" s="93" t="s">
        <v>178</v>
      </c>
      <c r="G192" s="10">
        <f>при.4!H223</f>
        <v>8863.5505499999999</v>
      </c>
    </row>
    <row r="193" spans="1:7" ht="29.25" customHeight="1" x14ac:dyDescent="0.2">
      <c r="A193" s="8"/>
      <c r="B193" s="24" t="s">
        <v>13</v>
      </c>
      <c r="C193" s="89" t="s">
        <v>20</v>
      </c>
      <c r="D193" s="89"/>
      <c r="E193" s="8"/>
      <c r="F193" s="32" t="s">
        <v>146</v>
      </c>
      <c r="G193" s="10">
        <f>G194+G201</f>
        <v>214</v>
      </c>
    </row>
    <row r="194" spans="1:7" ht="54.75" customHeight="1" x14ac:dyDescent="0.2">
      <c r="A194" s="57"/>
      <c r="B194" s="15" t="s">
        <v>13</v>
      </c>
      <c r="C194" s="61" t="s">
        <v>20</v>
      </c>
      <c r="D194" s="64" t="s">
        <v>149</v>
      </c>
      <c r="E194" s="15"/>
      <c r="F194" s="16" t="s">
        <v>406</v>
      </c>
      <c r="G194" s="62">
        <f>G195</f>
        <v>214</v>
      </c>
    </row>
    <row r="195" spans="1:7" ht="60" x14ac:dyDescent="0.25">
      <c r="A195" s="57"/>
      <c r="B195" s="15" t="s">
        <v>13</v>
      </c>
      <c r="C195" s="61" t="s">
        <v>20</v>
      </c>
      <c r="D195" s="64" t="s">
        <v>106</v>
      </c>
      <c r="E195" s="15"/>
      <c r="F195" s="65" t="s">
        <v>176</v>
      </c>
      <c r="G195" s="62">
        <f>G196</f>
        <v>214</v>
      </c>
    </row>
    <row r="196" spans="1:7" ht="60" x14ac:dyDescent="0.25">
      <c r="A196" s="57"/>
      <c r="B196" s="15" t="s">
        <v>13</v>
      </c>
      <c r="C196" s="61" t="s">
        <v>20</v>
      </c>
      <c r="D196" s="64" t="s">
        <v>227</v>
      </c>
      <c r="E196" s="15"/>
      <c r="F196" s="65" t="s">
        <v>141</v>
      </c>
      <c r="G196" s="62">
        <f>G199</f>
        <v>214</v>
      </c>
    </row>
    <row r="197" spans="1:7" ht="75" hidden="1" x14ac:dyDescent="0.2">
      <c r="A197" s="57"/>
      <c r="B197" s="15" t="s">
        <v>13</v>
      </c>
      <c r="C197" s="61" t="s">
        <v>20</v>
      </c>
      <c r="D197" s="64" t="s">
        <v>172</v>
      </c>
      <c r="E197" s="15"/>
      <c r="F197" s="48" t="s">
        <v>49</v>
      </c>
      <c r="G197" s="62">
        <f>G198</f>
        <v>0</v>
      </c>
    </row>
    <row r="198" spans="1:7" ht="36.75" hidden="1" customHeight="1" x14ac:dyDescent="0.25">
      <c r="A198" s="57"/>
      <c r="B198" s="15" t="s">
        <v>13</v>
      </c>
      <c r="C198" s="61" t="s">
        <v>20</v>
      </c>
      <c r="D198" s="64" t="s">
        <v>172</v>
      </c>
      <c r="E198" s="15" t="s">
        <v>67</v>
      </c>
      <c r="F198" s="93" t="s">
        <v>178</v>
      </c>
      <c r="G198" s="62">
        <f>при.4!H229</f>
        <v>0</v>
      </c>
    </row>
    <row r="199" spans="1:7" ht="43.5" customHeight="1" x14ac:dyDescent="0.2">
      <c r="A199" s="57"/>
      <c r="B199" s="15" t="s">
        <v>13</v>
      </c>
      <c r="C199" s="61" t="s">
        <v>20</v>
      </c>
      <c r="D199" s="64" t="s">
        <v>228</v>
      </c>
      <c r="E199" s="15"/>
      <c r="F199" s="48" t="s">
        <v>49</v>
      </c>
      <c r="G199" s="62">
        <f>G200</f>
        <v>214</v>
      </c>
    </row>
    <row r="200" spans="1:7" ht="36.75" customHeight="1" x14ac:dyDescent="0.25">
      <c r="A200" s="57"/>
      <c r="B200" s="15" t="s">
        <v>13</v>
      </c>
      <c r="C200" s="61" t="s">
        <v>20</v>
      </c>
      <c r="D200" s="64" t="s">
        <v>228</v>
      </c>
      <c r="E200" s="15" t="s">
        <v>67</v>
      </c>
      <c r="F200" s="93" t="s">
        <v>178</v>
      </c>
      <c r="G200" s="62">
        <f>при.4!H231</f>
        <v>214</v>
      </c>
    </row>
    <row r="201" spans="1:7" ht="36.75" hidden="1" customHeight="1" x14ac:dyDescent="0.2">
      <c r="A201" s="57"/>
      <c r="B201" s="15" t="s">
        <v>13</v>
      </c>
      <c r="C201" s="61" t="s">
        <v>20</v>
      </c>
      <c r="D201" s="64" t="s">
        <v>183</v>
      </c>
      <c r="E201" s="15"/>
      <c r="F201" s="74" t="s">
        <v>408</v>
      </c>
      <c r="G201" s="62">
        <f>G202</f>
        <v>0</v>
      </c>
    </row>
    <row r="202" spans="1:7" ht="30" hidden="1" customHeight="1" x14ac:dyDescent="0.25">
      <c r="A202" s="57"/>
      <c r="B202" s="15" t="s">
        <v>13</v>
      </c>
      <c r="C202" s="61" t="s">
        <v>20</v>
      </c>
      <c r="D202" s="64" t="s">
        <v>182</v>
      </c>
      <c r="E202" s="15"/>
      <c r="F202" s="40" t="s">
        <v>179</v>
      </c>
      <c r="G202" s="62">
        <f>G203</f>
        <v>0</v>
      </c>
    </row>
    <row r="203" spans="1:7" ht="36.75" hidden="1" customHeight="1" x14ac:dyDescent="0.25">
      <c r="A203" s="57"/>
      <c r="B203" s="15" t="s">
        <v>13</v>
      </c>
      <c r="C203" s="61" t="s">
        <v>20</v>
      </c>
      <c r="D203" s="64" t="s">
        <v>182</v>
      </c>
      <c r="E203" s="15"/>
      <c r="F203" s="95" t="s">
        <v>180</v>
      </c>
      <c r="G203" s="62">
        <f>G204+G206</f>
        <v>0</v>
      </c>
    </row>
    <row r="204" spans="1:7" ht="78" hidden="1" customHeight="1" x14ac:dyDescent="0.2">
      <c r="A204" s="57"/>
      <c r="B204" s="15" t="s">
        <v>13</v>
      </c>
      <c r="C204" s="61" t="s">
        <v>20</v>
      </c>
      <c r="D204" s="64" t="s">
        <v>181</v>
      </c>
      <c r="E204" s="15"/>
      <c r="F204" s="69" t="s">
        <v>49</v>
      </c>
      <c r="G204" s="62">
        <f>G205</f>
        <v>0</v>
      </c>
    </row>
    <row r="205" spans="1:7" ht="33" hidden="1" customHeight="1" x14ac:dyDescent="0.25">
      <c r="A205" s="57"/>
      <c r="B205" s="15" t="s">
        <v>13</v>
      </c>
      <c r="C205" s="61" t="s">
        <v>20</v>
      </c>
      <c r="D205" s="64" t="s">
        <v>181</v>
      </c>
      <c r="E205" s="15" t="s">
        <v>67</v>
      </c>
      <c r="F205" s="93" t="s">
        <v>178</v>
      </c>
      <c r="G205" s="62">
        <f>при.4!H236</f>
        <v>0</v>
      </c>
    </row>
    <row r="206" spans="1:7" ht="75" hidden="1" customHeight="1" x14ac:dyDescent="0.2">
      <c r="A206" s="57"/>
      <c r="B206" s="15" t="s">
        <v>13</v>
      </c>
      <c r="C206" s="61" t="s">
        <v>20</v>
      </c>
      <c r="D206" s="64" t="s">
        <v>236</v>
      </c>
      <c r="E206" s="15"/>
      <c r="F206" s="69" t="s">
        <v>49</v>
      </c>
      <c r="G206" s="62">
        <f>G207</f>
        <v>0</v>
      </c>
    </row>
    <row r="207" spans="1:7" ht="30.75" hidden="1" customHeight="1" x14ac:dyDescent="0.25">
      <c r="A207" s="57"/>
      <c r="B207" s="15" t="s">
        <v>13</v>
      </c>
      <c r="C207" s="61" t="s">
        <v>20</v>
      </c>
      <c r="D207" s="64" t="s">
        <v>236</v>
      </c>
      <c r="E207" s="15" t="s">
        <v>67</v>
      </c>
      <c r="F207" s="93" t="s">
        <v>178</v>
      </c>
      <c r="G207" s="62">
        <f>при.4!H238</f>
        <v>0</v>
      </c>
    </row>
    <row r="208" spans="1:7" ht="16.5" customHeight="1" x14ac:dyDescent="0.2">
      <c r="A208" s="57"/>
      <c r="B208" s="49" t="s">
        <v>186</v>
      </c>
      <c r="C208" s="49" t="s">
        <v>95</v>
      </c>
      <c r="D208" s="57"/>
      <c r="E208" s="15"/>
      <c r="F208" s="74" t="s">
        <v>185</v>
      </c>
      <c r="G208" s="43">
        <f>G209</f>
        <v>261.44</v>
      </c>
    </row>
    <row r="209" spans="1:7" ht="16.5" customHeight="1" x14ac:dyDescent="0.25">
      <c r="A209" s="57"/>
      <c r="B209" s="45" t="s">
        <v>186</v>
      </c>
      <c r="C209" s="45" t="s">
        <v>52</v>
      </c>
      <c r="D209" s="15"/>
      <c r="E209" s="15"/>
      <c r="F209" s="53" t="s">
        <v>187</v>
      </c>
      <c r="G209" s="46">
        <f>G210</f>
        <v>261.44</v>
      </c>
    </row>
    <row r="210" spans="1:7" ht="15.75" customHeight="1" x14ac:dyDescent="0.25">
      <c r="A210" s="57"/>
      <c r="B210" s="45" t="s">
        <v>186</v>
      </c>
      <c r="C210" s="45" t="s">
        <v>52</v>
      </c>
      <c r="D210" s="15" t="s">
        <v>79</v>
      </c>
      <c r="E210" s="15"/>
      <c r="F210" s="77" t="s">
        <v>33</v>
      </c>
      <c r="G210" s="46">
        <f>G211</f>
        <v>261.44</v>
      </c>
    </row>
    <row r="211" spans="1:7" ht="17.25" customHeight="1" x14ac:dyDescent="0.25">
      <c r="A211" s="57"/>
      <c r="B211" s="45" t="s">
        <v>186</v>
      </c>
      <c r="C211" s="45" t="s">
        <v>52</v>
      </c>
      <c r="D211" s="15" t="s">
        <v>79</v>
      </c>
      <c r="E211" s="15"/>
      <c r="F211" s="77" t="s">
        <v>33</v>
      </c>
      <c r="G211" s="46">
        <f>G213</f>
        <v>261.44</v>
      </c>
    </row>
    <row r="212" spans="1:7" ht="17.25" customHeight="1" x14ac:dyDescent="0.25">
      <c r="A212" s="57"/>
      <c r="B212" s="45" t="s">
        <v>186</v>
      </c>
      <c r="C212" s="45" t="s">
        <v>52</v>
      </c>
      <c r="D212" s="15" t="s">
        <v>79</v>
      </c>
      <c r="E212" s="15"/>
      <c r="F212" s="77" t="s">
        <v>33</v>
      </c>
      <c r="G212" s="46">
        <f>G213</f>
        <v>261.44</v>
      </c>
    </row>
    <row r="213" spans="1:7" ht="42.75" customHeight="1" x14ac:dyDescent="0.25">
      <c r="A213" s="57"/>
      <c r="B213" s="45" t="s">
        <v>186</v>
      </c>
      <c r="C213" s="45" t="s">
        <v>52</v>
      </c>
      <c r="D213" s="15" t="s">
        <v>83</v>
      </c>
      <c r="E213" s="15"/>
      <c r="F213" s="34" t="s">
        <v>144</v>
      </c>
      <c r="G213" s="46">
        <f>G214</f>
        <v>261.44</v>
      </c>
    </row>
    <row r="214" spans="1:7" ht="28.5" customHeight="1" x14ac:dyDescent="0.25">
      <c r="A214" s="57"/>
      <c r="B214" s="45" t="s">
        <v>186</v>
      </c>
      <c r="C214" s="45" t="s">
        <v>52</v>
      </c>
      <c r="D214" s="15" t="s">
        <v>83</v>
      </c>
      <c r="E214" s="15" t="s">
        <v>169</v>
      </c>
      <c r="F214" s="96" t="s">
        <v>188</v>
      </c>
      <c r="G214" s="46">
        <f>при.4!H245</f>
        <v>261.44</v>
      </c>
    </row>
    <row r="215" spans="1:7" ht="18" customHeight="1" x14ac:dyDescent="0.2">
      <c r="A215" s="57" t="s">
        <v>413</v>
      </c>
      <c r="B215" s="49" t="s">
        <v>40</v>
      </c>
      <c r="C215" s="49" t="s">
        <v>95</v>
      </c>
      <c r="D215" s="57"/>
      <c r="E215" s="57"/>
      <c r="F215" s="102" t="s">
        <v>204</v>
      </c>
      <c r="G215" s="43">
        <f t="shared" ref="G215:G220" si="0">G216</f>
        <v>50</v>
      </c>
    </row>
    <row r="216" spans="1:7" ht="28.5" customHeight="1" x14ac:dyDescent="0.25">
      <c r="A216" s="57"/>
      <c r="B216" s="45" t="s">
        <v>40</v>
      </c>
      <c r="C216" s="45" t="s">
        <v>7</v>
      </c>
      <c r="D216" s="15"/>
      <c r="E216" s="15"/>
      <c r="F216" s="103" t="s">
        <v>205</v>
      </c>
      <c r="G216" s="46">
        <f t="shared" si="0"/>
        <v>50</v>
      </c>
    </row>
    <row r="217" spans="1:7" ht="44.25" customHeight="1" x14ac:dyDescent="0.25">
      <c r="A217" s="57"/>
      <c r="B217" s="45" t="s">
        <v>40</v>
      </c>
      <c r="C217" s="45" t="s">
        <v>7</v>
      </c>
      <c r="D217" s="15" t="s">
        <v>138</v>
      </c>
      <c r="E217" s="15"/>
      <c r="F217" s="104" t="s">
        <v>407</v>
      </c>
      <c r="G217" s="46">
        <f t="shared" si="0"/>
        <v>50</v>
      </c>
    </row>
    <row r="218" spans="1:7" ht="47.25" customHeight="1" x14ac:dyDescent="0.25">
      <c r="A218" s="57"/>
      <c r="B218" s="45" t="s">
        <v>40</v>
      </c>
      <c r="C218" s="45" t="s">
        <v>7</v>
      </c>
      <c r="D218" s="15" t="s">
        <v>105</v>
      </c>
      <c r="E218" s="15"/>
      <c r="F218" s="105" t="s">
        <v>206</v>
      </c>
      <c r="G218" s="46">
        <f t="shared" si="0"/>
        <v>50</v>
      </c>
    </row>
    <row r="219" spans="1:7" ht="43.5" customHeight="1" x14ac:dyDescent="0.25">
      <c r="A219" s="57"/>
      <c r="B219" s="45" t="s">
        <v>40</v>
      </c>
      <c r="C219" s="45" t="s">
        <v>7</v>
      </c>
      <c r="D219" s="15" t="s">
        <v>229</v>
      </c>
      <c r="E219" s="15"/>
      <c r="F219" s="106" t="s">
        <v>207</v>
      </c>
      <c r="G219" s="46">
        <f>G220+G222</f>
        <v>50</v>
      </c>
    </row>
    <row r="220" spans="1:7" ht="77.25" hidden="1" customHeight="1" x14ac:dyDescent="0.25">
      <c r="A220" s="57"/>
      <c r="B220" s="45" t="s">
        <v>40</v>
      </c>
      <c r="C220" s="45" t="s">
        <v>7</v>
      </c>
      <c r="D220" s="15" t="s">
        <v>171</v>
      </c>
      <c r="E220" s="15"/>
      <c r="F220" s="69" t="s">
        <v>49</v>
      </c>
      <c r="G220" s="46">
        <f t="shared" si="0"/>
        <v>0</v>
      </c>
    </row>
    <row r="221" spans="1:7" ht="30.75" hidden="1" customHeight="1" x14ac:dyDescent="0.25">
      <c r="A221" s="57"/>
      <c r="B221" s="45" t="s">
        <v>40</v>
      </c>
      <c r="C221" s="45" t="s">
        <v>7</v>
      </c>
      <c r="D221" s="15" t="s">
        <v>171</v>
      </c>
      <c r="E221" s="15" t="s">
        <v>22</v>
      </c>
      <c r="F221" s="53" t="s">
        <v>203</v>
      </c>
      <c r="G221" s="46">
        <f>при.4!H252</f>
        <v>0</v>
      </c>
    </row>
    <row r="222" spans="1:7" ht="58.5" customHeight="1" x14ac:dyDescent="0.25">
      <c r="A222" s="57"/>
      <c r="B222" s="45" t="s">
        <v>40</v>
      </c>
      <c r="C222" s="45" t="s">
        <v>7</v>
      </c>
      <c r="D222" s="15" t="s">
        <v>230</v>
      </c>
      <c r="E222" s="15"/>
      <c r="F222" s="69" t="s">
        <v>49</v>
      </c>
      <c r="G222" s="46">
        <f>G223</f>
        <v>50</v>
      </c>
    </row>
    <row r="223" spans="1:7" ht="30.75" customHeight="1" x14ac:dyDescent="0.25">
      <c r="A223" s="57"/>
      <c r="B223" s="45" t="s">
        <v>40</v>
      </c>
      <c r="C223" s="45" t="s">
        <v>7</v>
      </c>
      <c r="D223" s="15" t="s">
        <v>230</v>
      </c>
      <c r="E223" s="15" t="s">
        <v>22</v>
      </c>
      <c r="F223" s="53" t="s">
        <v>203</v>
      </c>
      <c r="G223" s="46">
        <f>при.4!H254</f>
        <v>50</v>
      </c>
    </row>
    <row r="224" spans="1:7" ht="14.25" x14ac:dyDescent="0.2">
      <c r="A224" s="81"/>
      <c r="B224" s="81"/>
      <c r="C224" s="81"/>
      <c r="D224" s="109"/>
      <c r="E224" s="81"/>
      <c r="F224" s="82" t="s">
        <v>142</v>
      </c>
      <c r="G224" s="86">
        <f>G186+G15+G73+G91+G124+G208+G215+G65</f>
        <v>79830.329540000006</v>
      </c>
    </row>
    <row r="227" spans="6:6" x14ac:dyDescent="0.2">
      <c r="F227" s="112"/>
    </row>
  </sheetData>
  <mergeCells count="8">
    <mergeCell ref="F9:G9"/>
    <mergeCell ref="A11:G11"/>
    <mergeCell ref="A1:G1"/>
    <mergeCell ref="F2:G2"/>
    <mergeCell ref="F3:G3"/>
    <mergeCell ref="F4:G4"/>
    <mergeCell ref="F7:G7"/>
    <mergeCell ref="F8:G8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workbookViewId="0">
      <selection activeCell="B7" sqref="B7:H7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3"/>
      <c r="C1" s="268" t="s">
        <v>158</v>
      </c>
      <c r="D1" s="268"/>
      <c r="E1" s="268"/>
      <c r="F1" s="268"/>
      <c r="G1" s="268"/>
      <c r="H1" s="268"/>
    </row>
    <row r="2" spans="1:8" ht="13.5" customHeight="1" x14ac:dyDescent="0.25">
      <c r="B2" s="268" t="s">
        <v>157</v>
      </c>
      <c r="C2" s="268"/>
      <c r="D2" s="268"/>
      <c r="E2" s="268"/>
      <c r="F2" s="268"/>
      <c r="G2" s="268"/>
      <c r="H2" s="268"/>
    </row>
    <row r="3" spans="1:8" ht="13.5" customHeight="1" x14ac:dyDescent="0.25">
      <c r="B3" s="268" t="s">
        <v>395</v>
      </c>
      <c r="C3" s="268"/>
      <c r="D3" s="268"/>
      <c r="E3" s="268"/>
      <c r="F3" s="268"/>
      <c r="G3" s="268"/>
      <c r="H3" s="268"/>
    </row>
    <row r="4" spans="1:8" ht="14.25" customHeight="1" x14ac:dyDescent="0.25">
      <c r="A4" s="268" t="s">
        <v>476</v>
      </c>
      <c r="B4" s="268"/>
      <c r="C4" s="268"/>
      <c r="D4" s="268"/>
      <c r="E4" s="268"/>
      <c r="F4" s="268"/>
      <c r="G4" s="268"/>
      <c r="H4" s="268"/>
    </row>
    <row r="5" spans="1:8" ht="14.25" customHeight="1" x14ac:dyDescent="0.25">
      <c r="A5" s="265"/>
      <c r="B5" s="265"/>
      <c r="C5" s="265"/>
      <c r="D5" s="265"/>
      <c r="E5" s="265"/>
      <c r="F5" s="265"/>
      <c r="G5" s="265"/>
      <c r="H5" s="265"/>
    </row>
    <row r="6" spans="1:8" ht="15" x14ac:dyDescent="0.25">
      <c r="A6" s="1"/>
      <c r="B6" s="83"/>
      <c r="C6" s="268" t="s">
        <v>158</v>
      </c>
      <c r="D6" s="268"/>
      <c r="E6" s="268"/>
      <c r="F6" s="268"/>
      <c r="G6" s="268"/>
      <c r="H6" s="268"/>
    </row>
    <row r="7" spans="1:8" ht="15" x14ac:dyDescent="0.25">
      <c r="A7" s="1"/>
      <c r="B7" s="268" t="s">
        <v>157</v>
      </c>
      <c r="C7" s="268"/>
      <c r="D7" s="268"/>
      <c r="E7" s="268"/>
      <c r="F7" s="268"/>
      <c r="G7" s="268"/>
      <c r="H7" s="268"/>
    </row>
    <row r="8" spans="1:8" ht="15" x14ac:dyDescent="0.25">
      <c r="A8" s="1"/>
      <c r="B8" s="268" t="s">
        <v>395</v>
      </c>
      <c r="C8" s="268"/>
      <c r="D8" s="268"/>
      <c r="E8" s="268"/>
      <c r="F8" s="268"/>
      <c r="G8" s="268"/>
      <c r="H8" s="268"/>
    </row>
    <row r="9" spans="1:8" ht="15" x14ac:dyDescent="0.25">
      <c r="A9" s="1"/>
      <c r="B9" s="35"/>
      <c r="C9" s="35"/>
      <c r="D9" s="35"/>
      <c r="E9" s="35"/>
      <c r="F9" s="35" t="s">
        <v>415</v>
      </c>
      <c r="G9" s="35"/>
      <c r="H9" s="35"/>
    </row>
    <row r="10" spans="1:8" ht="15" x14ac:dyDescent="0.25">
      <c r="A10" s="1"/>
      <c r="B10" s="1"/>
      <c r="C10" s="268"/>
      <c r="D10" s="268"/>
      <c r="E10" s="268"/>
      <c r="F10" s="268"/>
      <c r="G10" s="268"/>
      <c r="H10" s="268"/>
    </row>
    <row r="11" spans="1:8" ht="15" x14ac:dyDescent="0.25">
      <c r="A11" s="1"/>
      <c r="B11" s="280" t="s">
        <v>397</v>
      </c>
      <c r="C11" s="280"/>
      <c r="D11" s="280"/>
      <c r="E11" s="280"/>
      <c r="F11" s="280"/>
      <c r="G11" s="280"/>
      <c r="H11" s="280"/>
    </row>
    <row r="12" spans="1:8" ht="15" x14ac:dyDescent="0.25">
      <c r="A12" s="1"/>
      <c r="B12" s="1"/>
      <c r="C12" s="1"/>
      <c r="D12" s="1"/>
      <c r="E12" s="1"/>
      <c r="F12" s="1"/>
      <c r="G12" s="1"/>
      <c r="H12" s="3" t="s">
        <v>24</v>
      </c>
    </row>
    <row r="13" spans="1:8" ht="15" x14ac:dyDescent="0.2">
      <c r="A13" s="281" t="s">
        <v>56</v>
      </c>
      <c r="B13" s="281" t="s">
        <v>28</v>
      </c>
      <c r="C13" s="282" t="s">
        <v>3</v>
      </c>
      <c r="D13" s="282"/>
      <c r="E13" s="282"/>
      <c r="F13" s="282"/>
      <c r="G13" s="282"/>
      <c r="H13" s="281" t="s">
        <v>29</v>
      </c>
    </row>
    <row r="14" spans="1:8" ht="45" x14ac:dyDescent="0.2">
      <c r="A14" s="281"/>
      <c r="B14" s="281"/>
      <c r="C14" s="38" t="s">
        <v>97</v>
      </c>
      <c r="D14" s="38" t="s">
        <v>94</v>
      </c>
      <c r="E14" s="38" t="s">
        <v>93</v>
      </c>
      <c r="F14" s="38" t="s">
        <v>1</v>
      </c>
      <c r="G14" s="38" t="s">
        <v>2</v>
      </c>
      <c r="H14" s="281"/>
    </row>
    <row r="15" spans="1:8" ht="42.75" x14ac:dyDescent="0.25">
      <c r="A15" s="6" t="s">
        <v>57</v>
      </c>
      <c r="B15" s="72" t="s">
        <v>63</v>
      </c>
      <c r="C15" s="41" t="s">
        <v>16</v>
      </c>
      <c r="D15" s="42"/>
      <c r="E15" s="42"/>
      <c r="F15" s="42"/>
      <c r="G15" s="42"/>
      <c r="H15" s="43">
        <f>H16+H76+H84+H102+H142+H217+H246+H239</f>
        <v>79830.329539999992</v>
      </c>
    </row>
    <row r="16" spans="1:8" ht="15" x14ac:dyDescent="0.25">
      <c r="A16" s="6"/>
      <c r="B16" s="68" t="s">
        <v>31</v>
      </c>
      <c r="C16" s="41" t="s">
        <v>16</v>
      </c>
      <c r="D16" s="41" t="s">
        <v>4</v>
      </c>
      <c r="E16" s="44"/>
      <c r="F16" s="44"/>
      <c r="G16" s="44"/>
      <c r="H16" s="43">
        <f>H17+H24+H36+H42+H30</f>
        <v>17618.679640000002</v>
      </c>
    </row>
    <row r="17" spans="1:10" ht="45" x14ac:dyDescent="0.25">
      <c r="A17" s="26"/>
      <c r="B17" s="69" t="s">
        <v>58</v>
      </c>
      <c r="C17" s="42" t="s">
        <v>16</v>
      </c>
      <c r="D17" s="45" t="s">
        <v>4</v>
      </c>
      <c r="E17" s="45" t="s">
        <v>9</v>
      </c>
      <c r="F17" s="45"/>
      <c r="G17" s="45"/>
      <c r="H17" s="46">
        <f>H18</f>
        <v>2967.6669999999999</v>
      </c>
    </row>
    <row r="18" spans="1:10" ht="15" x14ac:dyDescent="0.25">
      <c r="A18" s="26"/>
      <c r="B18" s="73" t="s">
        <v>35</v>
      </c>
      <c r="C18" s="42" t="s">
        <v>16</v>
      </c>
      <c r="D18" s="45" t="s">
        <v>4</v>
      </c>
      <c r="E18" s="45" t="s">
        <v>9</v>
      </c>
      <c r="F18" s="45" t="s">
        <v>79</v>
      </c>
      <c r="G18" s="45"/>
      <c r="H18" s="46">
        <f>H19</f>
        <v>2967.6669999999999</v>
      </c>
    </row>
    <row r="19" spans="1:10" ht="15" x14ac:dyDescent="0.25">
      <c r="A19" s="26"/>
      <c r="B19" s="73" t="s">
        <v>35</v>
      </c>
      <c r="C19" s="42" t="s">
        <v>16</v>
      </c>
      <c r="D19" s="45" t="s">
        <v>4</v>
      </c>
      <c r="E19" s="45" t="s">
        <v>9</v>
      </c>
      <c r="F19" s="45" t="s">
        <v>79</v>
      </c>
      <c r="G19" s="45"/>
      <c r="H19" s="46">
        <f>H20</f>
        <v>2967.6669999999999</v>
      </c>
    </row>
    <row r="20" spans="1:10" ht="15" x14ac:dyDescent="0.25">
      <c r="A20" s="26"/>
      <c r="B20" s="73" t="s">
        <v>35</v>
      </c>
      <c r="C20" s="42" t="s">
        <v>16</v>
      </c>
      <c r="D20" s="45" t="s">
        <v>4</v>
      </c>
      <c r="E20" s="45" t="s">
        <v>9</v>
      </c>
      <c r="F20" s="45" t="s">
        <v>79</v>
      </c>
      <c r="G20" s="45"/>
      <c r="H20" s="46">
        <f>H21</f>
        <v>2967.6669999999999</v>
      </c>
    </row>
    <row r="21" spans="1:10" ht="15.75" customHeight="1" x14ac:dyDescent="0.25">
      <c r="A21" s="26"/>
      <c r="B21" s="73" t="s">
        <v>5</v>
      </c>
      <c r="C21" s="42" t="s">
        <v>16</v>
      </c>
      <c r="D21" s="45" t="s">
        <v>4</v>
      </c>
      <c r="E21" s="45" t="s">
        <v>9</v>
      </c>
      <c r="F21" s="45" t="s">
        <v>80</v>
      </c>
      <c r="G21" s="45"/>
      <c r="H21" s="46">
        <f>H22+H23</f>
        <v>2967.6669999999999</v>
      </c>
    </row>
    <row r="22" spans="1:10" ht="90" x14ac:dyDescent="0.25">
      <c r="A22" s="26"/>
      <c r="B22" s="53" t="s">
        <v>34</v>
      </c>
      <c r="C22" s="42" t="s">
        <v>16</v>
      </c>
      <c r="D22" s="45" t="s">
        <v>4</v>
      </c>
      <c r="E22" s="45" t="s">
        <v>9</v>
      </c>
      <c r="F22" s="45" t="s">
        <v>80</v>
      </c>
      <c r="G22" s="45" t="s">
        <v>21</v>
      </c>
      <c r="H22" s="46">
        <v>2967.6669999999999</v>
      </c>
    </row>
    <row r="23" spans="1:10" ht="30" hidden="1" x14ac:dyDescent="0.25">
      <c r="A23" s="26"/>
      <c r="B23" s="53" t="s">
        <v>37</v>
      </c>
      <c r="C23" s="42" t="s">
        <v>16</v>
      </c>
      <c r="D23" s="45" t="s">
        <v>4</v>
      </c>
      <c r="E23" s="45" t="s">
        <v>9</v>
      </c>
      <c r="F23" s="45" t="s">
        <v>80</v>
      </c>
      <c r="G23" s="45" t="s">
        <v>22</v>
      </c>
      <c r="H23" s="46"/>
    </row>
    <row r="24" spans="1:10" ht="59.25" customHeight="1" x14ac:dyDescent="0.25">
      <c r="A24" s="26"/>
      <c r="B24" s="74" t="s">
        <v>59</v>
      </c>
      <c r="C24" s="41" t="s">
        <v>16</v>
      </c>
      <c r="D24" s="49" t="s">
        <v>4</v>
      </c>
      <c r="E24" s="49" t="s">
        <v>20</v>
      </c>
      <c r="F24" s="49"/>
      <c r="G24" s="49"/>
      <c r="H24" s="43">
        <f>H25</f>
        <v>4890.5540000000001</v>
      </c>
    </row>
    <row r="25" spans="1:10" ht="15" x14ac:dyDescent="0.25">
      <c r="A25" s="26"/>
      <c r="B25" s="53" t="s">
        <v>35</v>
      </c>
      <c r="C25" s="42" t="s">
        <v>16</v>
      </c>
      <c r="D25" s="45" t="s">
        <v>4</v>
      </c>
      <c r="E25" s="45" t="s">
        <v>20</v>
      </c>
      <c r="F25" s="45" t="s">
        <v>79</v>
      </c>
      <c r="G25" s="45"/>
      <c r="H25" s="46">
        <f>H28</f>
        <v>4890.5540000000001</v>
      </c>
    </row>
    <row r="26" spans="1:10" ht="15" x14ac:dyDescent="0.25">
      <c r="A26" s="26"/>
      <c r="B26" s="53" t="s">
        <v>35</v>
      </c>
      <c r="C26" s="42" t="s">
        <v>16</v>
      </c>
      <c r="D26" s="45" t="s">
        <v>4</v>
      </c>
      <c r="E26" s="45" t="s">
        <v>20</v>
      </c>
      <c r="F26" s="45" t="s">
        <v>79</v>
      </c>
      <c r="G26" s="45"/>
      <c r="H26" s="46">
        <f>H27</f>
        <v>4890.5540000000001</v>
      </c>
    </row>
    <row r="27" spans="1:10" ht="15" x14ac:dyDescent="0.25">
      <c r="A27" s="26"/>
      <c r="B27" s="53" t="s">
        <v>35</v>
      </c>
      <c r="C27" s="42" t="s">
        <v>16</v>
      </c>
      <c r="D27" s="45" t="s">
        <v>4</v>
      </c>
      <c r="E27" s="45" t="s">
        <v>20</v>
      </c>
      <c r="F27" s="45" t="s">
        <v>79</v>
      </c>
      <c r="G27" s="45"/>
      <c r="H27" s="46">
        <f>H28</f>
        <v>4890.5540000000001</v>
      </c>
    </row>
    <row r="28" spans="1:10" ht="46.5" customHeight="1" x14ac:dyDescent="0.25">
      <c r="A28" s="26"/>
      <c r="B28" s="53" t="s">
        <v>36</v>
      </c>
      <c r="C28" s="42" t="s">
        <v>16</v>
      </c>
      <c r="D28" s="45" t="s">
        <v>4</v>
      </c>
      <c r="E28" s="45" t="s">
        <v>20</v>
      </c>
      <c r="F28" s="45" t="s">
        <v>81</v>
      </c>
      <c r="G28" s="45"/>
      <c r="H28" s="46">
        <f>H29</f>
        <v>4890.5540000000001</v>
      </c>
    </row>
    <row r="29" spans="1:10" ht="90" x14ac:dyDescent="0.25">
      <c r="A29" s="26"/>
      <c r="B29" s="53" t="s">
        <v>34</v>
      </c>
      <c r="C29" s="42" t="s">
        <v>16</v>
      </c>
      <c r="D29" s="45" t="s">
        <v>4</v>
      </c>
      <c r="E29" s="45" t="s">
        <v>20</v>
      </c>
      <c r="F29" s="45" t="s">
        <v>81</v>
      </c>
      <c r="G29" s="45" t="s">
        <v>21</v>
      </c>
      <c r="H29" s="46">
        <v>4890.5540000000001</v>
      </c>
      <c r="J29" s="98"/>
    </row>
    <row r="30" spans="1:10" ht="28.5" hidden="1" x14ac:dyDescent="0.25">
      <c r="A30" s="26"/>
      <c r="B30" s="66" t="s">
        <v>104</v>
      </c>
      <c r="C30" s="42" t="s">
        <v>16</v>
      </c>
      <c r="D30" s="45" t="s">
        <v>4</v>
      </c>
      <c r="E30" s="45" t="s">
        <v>102</v>
      </c>
      <c r="F30" s="45"/>
      <c r="G30" s="45"/>
      <c r="H30" s="46">
        <f>H31</f>
        <v>0</v>
      </c>
    </row>
    <row r="31" spans="1:10" ht="15" hidden="1" x14ac:dyDescent="0.25">
      <c r="A31" s="26"/>
      <c r="B31" s="73" t="s">
        <v>35</v>
      </c>
      <c r="C31" s="42" t="s">
        <v>16</v>
      </c>
      <c r="D31" s="45" t="s">
        <v>4</v>
      </c>
      <c r="E31" s="45" t="s">
        <v>102</v>
      </c>
      <c r="F31" s="45" t="s">
        <v>79</v>
      </c>
      <c r="G31" s="45"/>
      <c r="H31" s="46">
        <f>H34</f>
        <v>0</v>
      </c>
    </row>
    <row r="32" spans="1:10" ht="15" hidden="1" x14ac:dyDescent="0.25">
      <c r="A32" s="26"/>
      <c r="B32" s="73" t="s">
        <v>35</v>
      </c>
      <c r="C32" s="42" t="s">
        <v>16</v>
      </c>
      <c r="D32" s="45" t="s">
        <v>4</v>
      </c>
      <c r="E32" s="45" t="s">
        <v>102</v>
      </c>
      <c r="F32" s="45" t="s">
        <v>79</v>
      </c>
      <c r="G32" s="45"/>
      <c r="H32" s="46">
        <f>H34</f>
        <v>0</v>
      </c>
    </row>
    <row r="33" spans="1:12" ht="15" hidden="1" x14ac:dyDescent="0.25">
      <c r="A33" s="26"/>
      <c r="B33" s="73" t="s">
        <v>35</v>
      </c>
      <c r="C33" s="42" t="s">
        <v>16</v>
      </c>
      <c r="D33" s="45" t="s">
        <v>4</v>
      </c>
      <c r="E33" s="45" t="s">
        <v>102</v>
      </c>
      <c r="F33" s="45" t="s">
        <v>79</v>
      </c>
      <c r="G33" s="45"/>
      <c r="H33" s="46">
        <f>H34</f>
        <v>0</v>
      </c>
    </row>
    <row r="34" spans="1:12" ht="30" hidden="1" x14ac:dyDescent="0.25">
      <c r="A34" s="26"/>
      <c r="B34" s="67" t="s">
        <v>103</v>
      </c>
      <c r="C34" s="42" t="s">
        <v>16</v>
      </c>
      <c r="D34" s="45" t="s">
        <v>4</v>
      </c>
      <c r="E34" s="45" t="s">
        <v>102</v>
      </c>
      <c r="F34" s="45" t="s">
        <v>82</v>
      </c>
      <c r="G34" s="45"/>
      <c r="H34" s="46">
        <f>H35</f>
        <v>0</v>
      </c>
    </row>
    <row r="35" spans="1:12" ht="30" hidden="1" x14ac:dyDescent="0.25">
      <c r="A35" s="26"/>
      <c r="B35" s="53" t="s">
        <v>37</v>
      </c>
      <c r="C35" s="42" t="s">
        <v>16</v>
      </c>
      <c r="D35" s="45" t="s">
        <v>4</v>
      </c>
      <c r="E35" s="45" t="s">
        <v>102</v>
      </c>
      <c r="F35" s="45" t="s">
        <v>82</v>
      </c>
      <c r="G35" s="45" t="s">
        <v>23</v>
      </c>
      <c r="H35" s="46"/>
    </row>
    <row r="36" spans="1:12" ht="15" x14ac:dyDescent="0.25">
      <c r="A36" s="26"/>
      <c r="B36" s="68" t="s">
        <v>6</v>
      </c>
      <c r="C36" s="42" t="s">
        <v>16</v>
      </c>
      <c r="D36" s="45" t="s">
        <v>4</v>
      </c>
      <c r="E36" s="45" t="s">
        <v>40</v>
      </c>
      <c r="F36" s="45"/>
      <c r="G36" s="45"/>
      <c r="H36" s="43">
        <f>H37</f>
        <v>7.5</v>
      </c>
    </row>
    <row r="37" spans="1:12" ht="15" x14ac:dyDescent="0.25">
      <c r="A37" s="26"/>
      <c r="B37" s="73" t="s">
        <v>33</v>
      </c>
      <c r="C37" s="42" t="s">
        <v>16</v>
      </c>
      <c r="D37" s="45" t="s">
        <v>4</v>
      </c>
      <c r="E37" s="45" t="s">
        <v>40</v>
      </c>
      <c r="F37" s="45" t="s">
        <v>79</v>
      </c>
      <c r="G37" s="45"/>
      <c r="H37" s="46">
        <f>H40</f>
        <v>7.5</v>
      </c>
    </row>
    <row r="38" spans="1:12" ht="15" x14ac:dyDescent="0.25">
      <c r="A38" s="26"/>
      <c r="B38" s="73" t="s">
        <v>33</v>
      </c>
      <c r="C38" s="42" t="s">
        <v>16</v>
      </c>
      <c r="D38" s="45" t="s">
        <v>4</v>
      </c>
      <c r="E38" s="45" t="s">
        <v>40</v>
      </c>
      <c r="F38" s="45" t="s">
        <v>79</v>
      </c>
      <c r="G38" s="45"/>
      <c r="H38" s="46">
        <f>H39</f>
        <v>7.5</v>
      </c>
    </row>
    <row r="39" spans="1:12" ht="15" x14ac:dyDescent="0.25">
      <c r="A39" s="26"/>
      <c r="B39" s="73" t="s">
        <v>33</v>
      </c>
      <c r="C39" s="42" t="s">
        <v>16</v>
      </c>
      <c r="D39" s="45" t="s">
        <v>4</v>
      </c>
      <c r="E39" s="45" t="s">
        <v>40</v>
      </c>
      <c r="F39" s="45" t="s">
        <v>79</v>
      </c>
      <c r="G39" s="45"/>
      <c r="H39" s="46">
        <f>H40</f>
        <v>7.5</v>
      </c>
    </row>
    <row r="40" spans="1:12" ht="15" x14ac:dyDescent="0.25">
      <c r="A40" s="26"/>
      <c r="B40" s="73" t="s">
        <v>41</v>
      </c>
      <c r="C40" s="42" t="s">
        <v>16</v>
      </c>
      <c r="D40" s="45" t="s">
        <v>4</v>
      </c>
      <c r="E40" s="45" t="s">
        <v>40</v>
      </c>
      <c r="F40" s="45" t="s">
        <v>117</v>
      </c>
      <c r="G40" s="45"/>
      <c r="H40" s="46">
        <f>H41</f>
        <v>7.5</v>
      </c>
    </row>
    <row r="41" spans="1:12" ht="15" x14ac:dyDescent="0.25">
      <c r="A41" s="26"/>
      <c r="B41" s="69" t="s">
        <v>38</v>
      </c>
      <c r="C41" s="42" t="s">
        <v>16</v>
      </c>
      <c r="D41" s="45" t="s">
        <v>4</v>
      </c>
      <c r="E41" s="45" t="s">
        <v>40</v>
      </c>
      <c r="F41" s="45" t="s">
        <v>117</v>
      </c>
      <c r="G41" s="45" t="s">
        <v>23</v>
      </c>
      <c r="H41" s="46">
        <v>7.5</v>
      </c>
    </row>
    <row r="42" spans="1:12" ht="15" x14ac:dyDescent="0.25">
      <c r="A42" s="26"/>
      <c r="B42" s="68" t="s">
        <v>10</v>
      </c>
      <c r="C42" s="42" t="s">
        <v>16</v>
      </c>
      <c r="D42" s="45" t="s">
        <v>4</v>
      </c>
      <c r="E42" s="45" t="s">
        <v>42</v>
      </c>
      <c r="F42" s="45"/>
      <c r="G42" s="45"/>
      <c r="H42" s="43">
        <f>H43+H60+H67</f>
        <v>9752.9586400000007</v>
      </c>
    </row>
    <row r="43" spans="1:12" ht="15" x14ac:dyDescent="0.25">
      <c r="A43" s="26"/>
      <c r="B43" s="73" t="s">
        <v>43</v>
      </c>
      <c r="C43" s="42" t="s">
        <v>16</v>
      </c>
      <c r="D43" s="45" t="s">
        <v>4</v>
      </c>
      <c r="E43" s="45" t="s">
        <v>42</v>
      </c>
      <c r="F43" s="45" t="s">
        <v>79</v>
      </c>
      <c r="G43" s="45"/>
      <c r="H43" s="46">
        <f>H44</f>
        <v>8458.1320400000004</v>
      </c>
    </row>
    <row r="44" spans="1:12" ht="15" x14ac:dyDescent="0.25">
      <c r="A44" s="26"/>
      <c r="B44" s="73" t="s">
        <v>43</v>
      </c>
      <c r="C44" s="42" t="s">
        <v>16</v>
      </c>
      <c r="D44" s="45" t="s">
        <v>4</v>
      </c>
      <c r="E44" s="45" t="s">
        <v>42</v>
      </c>
      <c r="F44" s="45" t="s">
        <v>79</v>
      </c>
      <c r="G44" s="45"/>
      <c r="H44" s="46">
        <f>H45</f>
        <v>8458.1320400000004</v>
      </c>
    </row>
    <row r="45" spans="1:12" ht="15" x14ac:dyDescent="0.25">
      <c r="A45" s="26"/>
      <c r="B45" s="73" t="s">
        <v>43</v>
      </c>
      <c r="C45" s="42" t="s">
        <v>16</v>
      </c>
      <c r="D45" s="45" t="s">
        <v>4</v>
      </c>
      <c r="E45" s="45" t="s">
        <v>42</v>
      </c>
      <c r="F45" s="45" t="s">
        <v>79</v>
      </c>
      <c r="G45" s="45"/>
      <c r="H45" s="46">
        <f>H58+H50+H47+H49</f>
        <v>8458.1320400000004</v>
      </c>
    </row>
    <row r="46" spans="1:12" ht="60" x14ac:dyDescent="0.25">
      <c r="A46" s="26"/>
      <c r="B46" s="73" t="s">
        <v>44</v>
      </c>
      <c r="C46" s="42" t="s">
        <v>16</v>
      </c>
      <c r="D46" s="45" t="s">
        <v>4</v>
      </c>
      <c r="E46" s="45" t="s">
        <v>42</v>
      </c>
      <c r="F46" s="45" t="s">
        <v>83</v>
      </c>
      <c r="G46" s="45"/>
      <c r="H46" s="46">
        <f>H47</f>
        <v>5291.7790000000005</v>
      </c>
      <c r="L46" s="98"/>
    </row>
    <row r="47" spans="1:12" ht="90" x14ac:dyDescent="0.25">
      <c r="A47" s="26"/>
      <c r="B47" s="53" t="s">
        <v>34</v>
      </c>
      <c r="C47" s="42" t="s">
        <v>16</v>
      </c>
      <c r="D47" s="45" t="s">
        <v>4</v>
      </c>
      <c r="E47" s="45" t="s">
        <v>42</v>
      </c>
      <c r="F47" s="45" t="s">
        <v>83</v>
      </c>
      <c r="G47" s="45" t="s">
        <v>21</v>
      </c>
      <c r="H47" s="46">
        <v>5291.7790000000005</v>
      </c>
      <c r="K47" s="98"/>
    </row>
    <row r="48" spans="1:12" ht="30" x14ac:dyDescent="0.25">
      <c r="A48" s="26"/>
      <c r="B48" s="53" t="s">
        <v>392</v>
      </c>
      <c r="C48" s="42" t="s">
        <v>16</v>
      </c>
      <c r="D48" s="45" t="s">
        <v>4</v>
      </c>
      <c r="E48" s="45" t="s">
        <v>42</v>
      </c>
      <c r="F48" s="45" t="s">
        <v>83</v>
      </c>
      <c r="G48" s="45"/>
      <c r="H48" s="46">
        <f>H49</f>
        <v>72.325000000000003</v>
      </c>
    </row>
    <row r="49" spans="1:12" ht="15" x14ac:dyDescent="0.25">
      <c r="A49" s="26"/>
      <c r="B49" s="53" t="s">
        <v>393</v>
      </c>
      <c r="C49" s="42" t="s">
        <v>16</v>
      </c>
      <c r="D49" s="45" t="s">
        <v>4</v>
      </c>
      <c r="E49" s="45" t="s">
        <v>42</v>
      </c>
      <c r="F49" s="45" t="s">
        <v>83</v>
      </c>
      <c r="G49" s="45" t="s">
        <v>169</v>
      </c>
      <c r="H49" s="46">
        <v>72.325000000000003</v>
      </c>
    </row>
    <row r="50" spans="1:12" ht="15" x14ac:dyDescent="0.25">
      <c r="A50" s="26"/>
      <c r="B50" s="73" t="s">
        <v>45</v>
      </c>
      <c r="C50" s="42" t="s">
        <v>16</v>
      </c>
      <c r="D50" s="45" t="s">
        <v>4</v>
      </c>
      <c r="E50" s="45" t="s">
        <v>42</v>
      </c>
      <c r="F50" s="45" t="s">
        <v>84</v>
      </c>
      <c r="G50" s="45"/>
      <c r="H50" s="46">
        <f>H51</f>
        <v>3071.72804</v>
      </c>
    </row>
    <row r="51" spans="1:12" ht="45" x14ac:dyDescent="0.25">
      <c r="A51" s="26"/>
      <c r="B51" s="53" t="s">
        <v>203</v>
      </c>
      <c r="C51" s="42" t="s">
        <v>16</v>
      </c>
      <c r="D51" s="45" t="s">
        <v>4</v>
      </c>
      <c r="E51" s="45" t="s">
        <v>42</v>
      </c>
      <c r="F51" s="45" t="s">
        <v>84</v>
      </c>
      <c r="G51" s="45" t="s">
        <v>22</v>
      </c>
      <c r="H51" s="46">
        <f>2168.74697+1434.98107-532</f>
        <v>3071.72804</v>
      </c>
      <c r="L51" s="98"/>
    </row>
    <row r="52" spans="1:12" ht="15" hidden="1" x14ac:dyDescent="0.25">
      <c r="A52" s="26"/>
      <c r="B52" s="53" t="s">
        <v>189</v>
      </c>
      <c r="C52" s="42" t="s">
        <v>16</v>
      </c>
      <c r="D52" s="45" t="s">
        <v>4</v>
      </c>
      <c r="E52" s="45" t="s">
        <v>42</v>
      </c>
      <c r="F52" s="45" t="s">
        <v>194</v>
      </c>
      <c r="G52" s="45"/>
      <c r="H52" s="46">
        <f>H53</f>
        <v>0</v>
      </c>
    </row>
    <row r="53" spans="1:12" ht="30" hidden="1" x14ac:dyDescent="0.25">
      <c r="A53" s="26"/>
      <c r="B53" s="53" t="s">
        <v>37</v>
      </c>
      <c r="C53" s="42" t="s">
        <v>16</v>
      </c>
      <c r="D53" s="45" t="s">
        <v>4</v>
      </c>
      <c r="E53" s="45" t="s">
        <v>42</v>
      </c>
      <c r="F53" s="45" t="s">
        <v>194</v>
      </c>
      <c r="G53" s="45" t="s">
        <v>22</v>
      </c>
      <c r="H53" s="46"/>
      <c r="L53" s="98"/>
    </row>
    <row r="54" spans="1:12" ht="105" hidden="1" x14ac:dyDescent="0.25">
      <c r="A54" s="26"/>
      <c r="B54" s="34" t="s">
        <v>190</v>
      </c>
      <c r="C54" s="42" t="s">
        <v>16</v>
      </c>
      <c r="D54" s="45" t="s">
        <v>4</v>
      </c>
      <c r="E54" s="45" t="s">
        <v>42</v>
      </c>
      <c r="F54" s="45" t="s">
        <v>191</v>
      </c>
      <c r="G54" s="45"/>
      <c r="H54" s="46">
        <f>H55</f>
        <v>0</v>
      </c>
    </row>
    <row r="55" spans="1:12" ht="15" hidden="1" x14ac:dyDescent="0.25">
      <c r="A55" s="26"/>
      <c r="B55" s="94" t="s">
        <v>38</v>
      </c>
      <c r="C55" s="42" t="s">
        <v>16</v>
      </c>
      <c r="D55" s="45" t="s">
        <v>4</v>
      </c>
      <c r="E55" s="45" t="s">
        <v>42</v>
      </c>
      <c r="F55" s="45" t="s">
        <v>191</v>
      </c>
      <c r="G55" s="45" t="s">
        <v>23</v>
      </c>
      <c r="H55" s="46">
        <v>0</v>
      </c>
    </row>
    <row r="56" spans="1:12" ht="30" hidden="1" x14ac:dyDescent="0.25">
      <c r="A56" s="26"/>
      <c r="B56" s="94" t="s">
        <v>198</v>
      </c>
      <c r="C56" s="42" t="s">
        <v>16</v>
      </c>
      <c r="D56" s="45" t="s">
        <v>4</v>
      </c>
      <c r="E56" s="45" t="s">
        <v>42</v>
      </c>
      <c r="F56" s="45" t="s">
        <v>199</v>
      </c>
      <c r="G56" s="45"/>
      <c r="H56" s="46">
        <f>H57</f>
        <v>0</v>
      </c>
    </row>
    <row r="57" spans="1:12" ht="30" hidden="1" x14ac:dyDescent="0.25">
      <c r="A57" s="26"/>
      <c r="B57" s="53" t="s">
        <v>37</v>
      </c>
      <c r="C57" s="42" t="s">
        <v>16</v>
      </c>
      <c r="D57" s="45" t="s">
        <v>4</v>
      </c>
      <c r="E57" s="45" t="s">
        <v>200</v>
      </c>
      <c r="F57" s="45" t="s">
        <v>199</v>
      </c>
      <c r="G57" s="45" t="s">
        <v>22</v>
      </c>
      <c r="H57" s="46"/>
    </row>
    <row r="58" spans="1:12" ht="94.5" customHeight="1" x14ac:dyDescent="0.25">
      <c r="A58" s="26"/>
      <c r="B58" s="110" t="s">
        <v>232</v>
      </c>
      <c r="C58" s="42" t="s">
        <v>16</v>
      </c>
      <c r="D58" s="45" t="s">
        <v>4</v>
      </c>
      <c r="E58" s="45" t="s">
        <v>42</v>
      </c>
      <c r="F58" s="45" t="s">
        <v>85</v>
      </c>
      <c r="G58" s="45"/>
      <c r="H58" s="46">
        <f>H59</f>
        <v>22.3</v>
      </c>
    </row>
    <row r="59" spans="1:12" ht="45" x14ac:dyDescent="0.25">
      <c r="A59" s="26"/>
      <c r="B59" s="53" t="s">
        <v>203</v>
      </c>
      <c r="C59" s="42" t="s">
        <v>16</v>
      </c>
      <c r="D59" s="45" t="s">
        <v>4</v>
      </c>
      <c r="E59" s="45" t="s">
        <v>42</v>
      </c>
      <c r="F59" s="45" t="s">
        <v>85</v>
      </c>
      <c r="G59" s="45" t="s">
        <v>22</v>
      </c>
      <c r="H59" s="46">
        <v>22.3</v>
      </c>
    </row>
    <row r="60" spans="1:12" ht="45" x14ac:dyDescent="0.25">
      <c r="A60" s="26"/>
      <c r="B60" s="71" t="s">
        <v>110</v>
      </c>
      <c r="C60" s="42" t="s">
        <v>16</v>
      </c>
      <c r="D60" s="45" t="s">
        <v>4</v>
      </c>
      <c r="E60" s="45" t="s">
        <v>42</v>
      </c>
      <c r="F60" s="45" t="s">
        <v>111</v>
      </c>
      <c r="G60" s="45"/>
      <c r="H60" s="46">
        <f>H61</f>
        <v>100</v>
      </c>
    </row>
    <row r="61" spans="1:12" ht="47.25" customHeight="1" x14ac:dyDescent="0.25">
      <c r="A61" s="26"/>
      <c r="B61" s="69" t="s">
        <v>116</v>
      </c>
      <c r="C61" s="42" t="s">
        <v>16</v>
      </c>
      <c r="D61" s="45" t="s">
        <v>4</v>
      </c>
      <c r="E61" s="45" t="s">
        <v>42</v>
      </c>
      <c r="F61" s="45" t="s">
        <v>112</v>
      </c>
      <c r="G61" s="45"/>
      <c r="H61" s="46">
        <f>H62</f>
        <v>100</v>
      </c>
    </row>
    <row r="62" spans="1:12" ht="60" x14ac:dyDescent="0.25">
      <c r="A62" s="26"/>
      <c r="B62" s="75" t="s">
        <v>118</v>
      </c>
      <c r="C62" s="42" t="s">
        <v>16</v>
      </c>
      <c r="D62" s="45" t="s">
        <v>4</v>
      </c>
      <c r="E62" s="45" t="s">
        <v>42</v>
      </c>
      <c r="F62" s="45" t="s">
        <v>218</v>
      </c>
      <c r="G62" s="45"/>
      <c r="H62" s="46">
        <f>H63+H65</f>
        <v>100</v>
      </c>
    </row>
    <row r="63" spans="1:12" ht="75" hidden="1" x14ac:dyDescent="0.25">
      <c r="A63" s="26"/>
      <c r="B63" s="69" t="s">
        <v>49</v>
      </c>
      <c r="C63" s="42" t="s">
        <v>16</v>
      </c>
      <c r="D63" s="45" t="s">
        <v>4</v>
      </c>
      <c r="E63" s="45" t="s">
        <v>42</v>
      </c>
      <c r="F63" s="45" t="s">
        <v>101</v>
      </c>
      <c r="G63" s="45"/>
      <c r="H63" s="46">
        <f>H64</f>
        <v>0</v>
      </c>
    </row>
    <row r="64" spans="1:12" ht="45" hidden="1" x14ac:dyDescent="0.25">
      <c r="A64" s="26"/>
      <c r="B64" s="53" t="s">
        <v>203</v>
      </c>
      <c r="C64" s="42" t="s">
        <v>16</v>
      </c>
      <c r="D64" s="45" t="s">
        <v>4</v>
      </c>
      <c r="E64" s="45" t="s">
        <v>42</v>
      </c>
      <c r="F64" s="45" t="s">
        <v>101</v>
      </c>
      <c r="G64" s="45" t="s">
        <v>22</v>
      </c>
      <c r="H64" s="46">
        <v>0</v>
      </c>
    </row>
    <row r="65" spans="1:11" ht="75" x14ac:dyDescent="0.25">
      <c r="A65" s="26"/>
      <c r="B65" s="69" t="s">
        <v>49</v>
      </c>
      <c r="C65" s="42" t="s">
        <v>16</v>
      </c>
      <c r="D65" s="45" t="s">
        <v>4</v>
      </c>
      <c r="E65" s="45" t="s">
        <v>42</v>
      </c>
      <c r="F65" s="45" t="s">
        <v>219</v>
      </c>
      <c r="G65" s="45"/>
      <c r="H65" s="46">
        <f>H66</f>
        <v>100</v>
      </c>
    </row>
    <row r="66" spans="1:11" ht="45" x14ac:dyDescent="0.25">
      <c r="A66" s="26"/>
      <c r="B66" s="53" t="s">
        <v>203</v>
      </c>
      <c r="C66" s="42" t="s">
        <v>16</v>
      </c>
      <c r="D66" s="45" t="s">
        <v>4</v>
      </c>
      <c r="E66" s="45" t="s">
        <v>42</v>
      </c>
      <c r="F66" s="45" t="s">
        <v>219</v>
      </c>
      <c r="G66" s="45" t="s">
        <v>22</v>
      </c>
      <c r="H66" s="46">
        <f>30+70</f>
        <v>100</v>
      </c>
    </row>
    <row r="67" spans="1:11" ht="63" customHeight="1" x14ac:dyDescent="0.25">
      <c r="A67" s="26"/>
      <c r="B67" s="90" t="s">
        <v>170</v>
      </c>
      <c r="C67" s="42" t="s">
        <v>16</v>
      </c>
      <c r="D67" s="45" t="s">
        <v>4</v>
      </c>
      <c r="E67" s="45" t="s">
        <v>42</v>
      </c>
      <c r="F67" s="45" t="s">
        <v>156</v>
      </c>
      <c r="G67" s="45"/>
      <c r="H67" s="46">
        <f>H68</f>
        <v>1194.8265999999999</v>
      </c>
    </row>
    <row r="68" spans="1:11" ht="47.25" x14ac:dyDescent="0.25">
      <c r="A68" s="26"/>
      <c r="B68" s="91" t="s">
        <v>173</v>
      </c>
      <c r="C68" s="42" t="s">
        <v>16</v>
      </c>
      <c r="D68" s="45" t="s">
        <v>4</v>
      </c>
      <c r="E68" s="45" t="s">
        <v>42</v>
      </c>
      <c r="F68" s="45" t="s">
        <v>155</v>
      </c>
      <c r="G68" s="45"/>
      <c r="H68" s="46">
        <f>H69</f>
        <v>1194.8265999999999</v>
      </c>
    </row>
    <row r="69" spans="1:11" ht="75" x14ac:dyDescent="0.25">
      <c r="A69" s="26"/>
      <c r="B69" s="53" t="s">
        <v>148</v>
      </c>
      <c r="C69" s="42" t="s">
        <v>16</v>
      </c>
      <c r="D69" s="45" t="s">
        <v>4</v>
      </c>
      <c r="E69" s="45" t="s">
        <v>42</v>
      </c>
      <c r="F69" s="45" t="s">
        <v>220</v>
      </c>
      <c r="G69" s="45"/>
      <c r="H69" s="46">
        <f>H70+H73</f>
        <v>1194.8265999999999</v>
      </c>
    </row>
    <row r="70" spans="1:11" ht="75" hidden="1" x14ac:dyDescent="0.25">
      <c r="A70" s="26"/>
      <c r="B70" s="69" t="s">
        <v>49</v>
      </c>
      <c r="C70" s="42" t="s">
        <v>16</v>
      </c>
      <c r="D70" s="45" t="s">
        <v>4</v>
      </c>
      <c r="E70" s="45" t="s">
        <v>42</v>
      </c>
      <c r="F70" s="45" t="s">
        <v>154</v>
      </c>
      <c r="G70" s="45"/>
      <c r="H70" s="46">
        <f>H71+H72</f>
        <v>0</v>
      </c>
      <c r="K70" s="98"/>
    </row>
    <row r="71" spans="1:11" ht="30" hidden="1" x14ac:dyDescent="0.25">
      <c r="A71" s="26"/>
      <c r="B71" s="53" t="s">
        <v>37</v>
      </c>
      <c r="C71" s="42" t="s">
        <v>16</v>
      </c>
      <c r="D71" s="45" t="s">
        <v>4</v>
      </c>
      <c r="E71" s="45" t="s">
        <v>42</v>
      </c>
      <c r="F71" s="45" t="s">
        <v>154</v>
      </c>
      <c r="G71" s="45" t="s">
        <v>22</v>
      </c>
      <c r="H71" s="46">
        <f>31.52428-31.52428</f>
        <v>0</v>
      </c>
    </row>
    <row r="72" spans="1:11" ht="15" hidden="1" x14ac:dyDescent="0.25">
      <c r="A72" s="26"/>
      <c r="B72" s="53" t="s">
        <v>38</v>
      </c>
      <c r="C72" s="42" t="s">
        <v>16</v>
      </c>
      <c r="D72" s="45" t="s">
        <v>4</v>
      </c>
      <c r="E72" s="45" t="s">
        <v>42</v>
      </c>
      <c r="F72" s="45" t="s">
        <v>154</v>
      </c>
      <c r="G72" s="45" t="s">
        <v>23</v>
      </c>
      <c r="H72" s="46">
        <v>0</v>
      </c>
    </row>
    <row r="73" spans="1:11" ht="75" x14ac:dyDescent="0.25">
      <c r="A73" s="26"/>
      <c r="B73" s="69" t="s">
        <v>49</v>
      </c>
      <c r="C73" s="42" t="s">
        <v>16</v>
      </c>
      <c r="D73" s="45" t="s">
        <v>4</v>
      </c>
      <c r="E73" s="45" t="s">
        <v>42</v>
      </c>
      <c r="F73" s="45" t="s">
        <v>221</v>
      </c>
      <c r="G73" s="45"/>
      <c r="H73" s="46">
        <f>H74+H75</f>
        <v>1194.8265999999999</v>
      </c>
    </row>
    <row r="74" spans="1:11" ht="30" x14ac:dyDescent="0.25">
      <c r="A74" s="26"/>
      <c r="B74" s="53" t="s">
        <v>37</v>
      </c>
      <c r="C74" s="42" t="s">
        <v>16</v>
      </c>
      <c r="D74" s="45" t="s">
        <v>4</v>
      </c>
      <c r="E74" s="45" t="s">
        <v>42</v>
      </c>
      <c r="F74" s="45" t="s">
        <v>221</v>
      </c>
      <c r="G74" s="45" t="s">
        <v>22</v>
      </c>
      <c r="H74" s="46">
        <f>930+44.8266</f>
        <v>974.82659999999998</v>
      </c>
    </row>
    <row r="75" spans="1:11" ht="15" x14ac:dyDescent="0.25">
      <c r="A75" s="26"/>
      <c r="B75" s="53" t="s">
        <v>38</v>
      </c>
      <c r="C75" s="42" t="s">
        <v>16</v>
      </c>
      <c r="D75" s="45" t="s">
        <v>4</v>
      </c>
      <c r="E75" s="45" t="s">
        <v>42</v>
      </c>
      <c r="F75" s="45" t="s">
        <v>221</v>
      </c>
      <c r="G75" s="45" t="s">
        <v>23</v>
      </c>
      <c r="H75" s="46">
        <v>220</v>
      </c>
    </row>
    <row r="76" spans="1:11" ht="14.25" x14ac:dyDescent="0.2">
      <c r="A76" s="6" t="s">
        <v>68</v>
      </c>
      <c r="B76" s="76" t="s">
        <v>11</v>
      </c>
      <c r="C76" s="41" t="s">
        <v>16</v>
      </c>
      <c r="D76" s="49" t="s">
        <v>9</v>
      </c>
      <c r="E76" s="49" t="s">
        <v>95</v>
      </c>
      <c r="F76" s="49"/>
      <c r="G76" s="49"/>
      <c r="H76" s="43">
        <f>H77</f>
        <v>348.55</v>
      </c>
    </row>
    <row r="77" spans="1:11" ht="15" x14ac:dyDescent="0.25">
      <c r="A77" s="26"/>
      <c r="B77" s="73" t="s">
        <v>64</v>
      </c>
      <c r="C77" s="42" t="s">
        <v>16</v>
      </c>
      <c r="D77" s="45" t="s">
        <v>9</v>
      </c>
      <c r="E77" s="45" t="s">
        <v>14</v>
      </c>
      <c r="F77" s="45"/>
      <c r="G77" s="45"/>
      <c r="H77" s="46">
        <f>H78</f>
        <v>348.55</v>
      </c>
    </row>
    <row r="78" spans="1:11" ht="15" x14ac:dyDescent="0.25">
      <c r="A78" s="26"/>
      <c r="B78" s="73" t="s">
        <v>33</v>
      </c>
      <c r="C78" s="42" t="s">
        <v>16</v>
      </c>
      <c r="D78" s="45" t="s">
        <v>9</v>
      </c>
      <c r="E78" s="45" t="s">
        <v>14</v>
      </c>
      <c r="F78" s="50" t="s">
        <v>79</v>
      </c>
      <c r="G78" s="45"/>
      <c r="H78" s="46">
        <f>H81</f>
        <v>348.55</v>
      </c>
    </row>
    <row r="79" spans="1:11" ht="15" x14ac:dyDescent="0.25">
      <c r="A79" s="26"/>
      <c r="B79" s="73" t="s">
        <v>33</v>
      </c>
      <c r="C79" s="42" t="s">
        <v>16</v>
      </c>
      <c r="D79" s="45" t="s">
        <v>9</v>
      </c>
      <c r="E79" s="45" t="s">
        <v>14</v>
      </c>
      <c r="F79" s="50" t="s">
        <v>79</v>
      </c>
      <c r="G79" s="45"/>
      <c r="H79" s="46">
        <f>H80</f>
        <v>348.55</v>
      </c>
    </row>
    <row r="80" spans="1:11" ht="15" x14ac:dyDescent="0.25">
      <c r="A80" s="26"/>
      <c r="B80" s="73" t="s">
        <v>33</v>
      </c>
      <c r="C80" s="42" t="s">
        <v>16</v>
      </c>
      <c r="D80" s="45" t="s">
        <v>9</v>
      </c>
      <c r="E80" s="45" t="s">
        <v>14</v>
      </c>
      <c r="F80" s="50" t="s">
        <v>79</v>
      </c>
      <c r="G80" s="45"/>
      <c r="H80" s="46">
        <f>H81</f>
        <v>348.55</v>
      </c>
    </row>
    <row r="81" spans="1:8" ht="49.5" customHeight="1" x14ac:dyDescent="0.25">
      <c r="A81" s="26"/>
      <c r="B81" s="73" t="s">
        <v>233</v>
      </c>
      <c r="C81" s="42" t="s">
        <v>16</v>
      </c>
      <c r="D81" s="45" t="s">
        <v>9</v>
      </c>
      <c r="E81" s="45" t="s">
        <v>14</v>
      </c>
      <c r="F81" s="50" t="s">
        <v>86</v>
      </c>
      <c r="G81" s="45"/>
      <c r="H81" s="46">
        <f>H82+H83</f>
        <v>348.55</v>
      </c>
    </row>
    <row r="82" spans="1:8" ht="15" x14ac:dyDescent="0.25">
      <c r="A82" s="26"/>
      <c r="B82" s="73" t="s">
        <v>65</v>
      </c>
      <c r="C82" s="42" t="s">
        <v>16</v>
      </c>
      <c r="D82" s="45" t="s">
        <v>9</v>
      </c>
      <c r="E82" s="45" t="s">
        <v>14</v>
      </c>
      <c r="F82" s="50" t="s">
        <v>86</v>
      </c>
      <c r="G82" s="45" t="s">
        <v>21</v>
      </c>
      <c r="H82" s="46">
        <v>245.55</v>
      </c>
    </row>
    <row r="83" spans="1:8" ht="30" x14ac:dyDescent="0.25">
      <c r="A83" s="26"/>
      <c r="B83" s="53" t="s">
        <v>37</v>
      </c>
      <c r="C83" s="42" t="s">
        <v>16</v>
      </c>
      <c r="D83" s="45" t="s">
        <v>9</v>
      </c>
      <c r="E83" s="45" t="s">
        <v>14</v>
      </c>
      <c r="F83" s="51" t="s">
        <v>86</v>
      </c>
      <c r="G83" s="45" t="s">
        <v>22</v>
      </c>
      <c r="H83" s="46">
        <v>103</v>
      </c>
    </row>
    <row r="84" spans="1:8" ht="28.5" x14ac:dyDescent="0.2">
      <c r="A84" s="6" t="s">
        <v>69</v>
      </c>
      <c r="B84" s="68" t="s">
        <v>18</v>
      </c>
      <c r="C84" s="41" t="s">
        <v>16</v>
      </c>
      <c r="D84" s="49" t="s">
        <v>14</v>
      </c>
      <c r="E84" s="49" t="s">
        <v>95</v>
      </c>
      <c r="F84" s="49"/>
      <c r="G84" s="49"/>
      <c r="H84" s="43">
        <f>H91+H85+H97</f>
        <v>234.8</v>
      </c>
    </row>
    <row r="85" spans="1:8" ht="15" x14ac:dyDescent="0.25">
      <c r="A85" s="6"/>
      <c r="B85" s="69" t="s">
        <v>66</v>
      </c>
      <c r="C85" s="42" t="s">
        <v>16</v>
      </c>
      <c r="D85" s="45" t="s">
        <v>14</v>
      </c>
      <c r="E85" s="45" t="s">
        <v>20</v>
      </c>
      <c r="F85" s="49"/>
      <c r="G85" s="49"/>
      <c r="H85" s="46">
        <f>H86</f>
        <v>4.8</v>
      </c>
    </row>
    <row r="86" spans="1:8" ht="15" x14ac:dyDescent="0.25">
      <c r="A86" s="6"/>
      <c r="B86" s="73" t="s">
        <v>33</v>
      </c>
      <c r="C86" s="42" t="s">
        <v>16</v>
      </c>
      <c r="D86" s="45" t="s">
        <v>14</v>
      </c>
      <c r="E86" s="45" t="s">
        <v>20</v>
      </c>
      <c r="F86" s="50" t="s">
        <v>79</v>
      </c>
      <c r="G86" s="49"/>
      <c r="H86" s="46">
        <f>H87</f>
        <v>4.8</v>
      </c>
    </row>
    <row r="87" spans="1:8" ht="15" x14ac:dyDescent="0.25">
      <c r="A87" s="6"/>
      <c r="B87" s="73" t="s">
        <v>33</v>
      </c>
      <c r="C87" s="42" t="s">
        <v>16</v>
      </c>
      <c r="D87" s="45" t="s">
        <v>14</v>
      </c>
      <c r="E87" s="45" t="s">
        <v>20</v>
      </c>
      <c r="F87" s="50" t="s">
        <v>79</v>
      </c>
      <c r="G87" s="49"/>
      <c r="H87" s="46">
        <f>H88</f>
        <v>4.8</v>
      </c>
    </row>
    <row r="88" spans="1:8" ht="15" x14ac:dyDescent="0.25">
      <c r="A88" s="6"/>
      <c r="B88" s="73" t="s">
        <v>33</v>
      </c>
      <c r="C88" s="42" t="s">
        <v>16</v>
      </c>
      <c r="D88" s="45" t="s">
        <v>14</v>
      </c>
      <c r="E88" s="45" t="s">
        <v>20</v>
      </c>
      <c r="F88" s="50" t="s">
        <v>79</v>
      </c>
      <c r="G88" s="49"/>
      <c r="H88" s="46">
        <f>H89</f>
        <v>4.8</v>
      </c>
    </row>
    <row r="89" spans="1:8" ht="60" x14ac:dyDescent="0.25">
      <c r="A89" s="6"/>
      <c r="B89" s="78" t="s">
        <v>231</v>
      </c>
      <c r="C89" s="42" t="s">
        <v>16</v>
      </c>
      <c r="D89" s="45" t="s">
        <v>14</v>
      </c>
      <c r="E89" s="45" t="s">
        <v>20</v>
      </c>
      <c r="F89" s="45" t="s">
        <v>139</v>
      </c>
      <c r="G89" s="49"/>
      <c r="H89" s="46">
        <f>H90</f>
        <v>4.8</v>
      </c>
    </row>
    <row r="90" spans="1:8" ht="45" x14ac:dyDescent="0.25">
      <c r="A90" s="6"/>
      <c r="B90" s="53" t="s">
        <v>203</v>
      </c>
      <c r="C90" s="42" t="s">
        <v>16</v>
      </c>
      <c r="D90" s="45" t="s">
        <v>14</v>
      </c>
      <c r="E90" s="45" t="s">
        <v>20</v>
      </c>
      <c r="F90" s="45" t="s">
        <v>139</v>
      </c>
      <c r="G90" s="45" t="s">
        <v>22</v>
      </c>
      <c r="H90" s="46">
        <v>4.8</v>
      </c>
    </row>
    <row r="91" spans="1:8" ht="15" x14ac:dyDescent="0.25">
      <c r="A91" s="26"/>
      <c r="B91" s="69" t="s">
        <v>202</v>
      </c>
      <c r="C91" s="42" t="s">
        <v>16</v>
      </c>
      <c r="D91" s="45" t="s">
        <v>14</v>
      </c>
      <c r="E91" s="45" t="s">
        <v>46</v>
      </c>
      <c r="F91" s="50"/>
      <c r="G91" s="45"/>
      <c r="H91" s="46">
        <f>H92</f>
        <v>100</v>
      </c>
    </row>
    <row r="92" spans="1:8" ht="15" x14ac:dyDescent="0.25">
      <c r="A92" s="26"/>
      <c r="B92" s="73" t="s">
        <v>35</v>
      </c>
      <c r="C92" s="42" t="s">
        <v>16</v>
      </c>
      <c r="D92" s="45" t="s">
        <v>14</v>
      </c>
      <c r="E92" s="45" t="s">
        <v>46</v>
      </c>
      <c r="F92" s="45" t="s">
        <v>79</v>
      </c>
      <c r="G92" s="45"/>
      <c r="H92" s="46">
        <f>H95</f>
        <v>100</v>
      </c>
    </row>
    <row r="93" spans="1:8" ht="15" x14ac:dyDescent="0.25">
      <c r="A93" s="26"/>
      <c r="B93" s="73" t="s">
        <v>35</v>
      </c>
      <c r="C93" s="42" t="s">
        <v>16</v>
      </c>
      <c r="D93" s="45" t="s">
        <v>14</v>
      </c>
      <c r="E93" s="45" t="s">
        <v>46</v>
      </c>
      <c r="F93" s="45" t="s">
        <v>79</v>
      </c>
      <c r="G93" s="45"/>
      <c r="H93" s="46">
        <f>H94</f>
        <v>100</v>
      </c>
    </row>
    <row r="94" spans="1:8" ht="15" x14ac:dyDescent="0.25">
      <c r="A94" s="26"/>
      <c r="B94" s="73" t="s">
        <v>35</v>
      </c>
      <c r="C94" s="42" t="s">
        <v>16</v>
      </c>
      <c r="D94" s="45" t="s">
        <v>14</v>
      </c>
      <c r="E94" s="45" t="s">
        <v>46</v>
      </c>
      <c r="F94" s="45" t="s">
        <v>79</v>
      </c>
      <c r="G94" s="45"/>
      <c r="H94" s="46">
        <f>H95</f>
        <v>100</v>
      </c>
    </row>
    <row r="95" spans="1:8" ht="45" x14ac:dyDescent="0.25">
      <c r="A95" s="26"/>
      <c r="B95" s="69" t="s">
        <v>47</v>
      </c>
      <c r="C95" s="42" t="s">
        <v>16</v>
      </c>
      <c r="D95" s="45" t="s">
        <v>14</v>
      </c>
      <c r="E95" s="45" t="s">
        <v>46</v>
      </c>
      <c r="F95" s="45" t="s">
        <v>87</v>
      </c>
      <c r="G95" s="45"/>
      <c r="H95" s="46">
        <f>H96</f>
        <v>100</v>
      </c>
    </row>
    <row r="96" spans="1:8" ht="45" x14ac:dyDescent="0.25">
      <c r="A96" s="26"/>
      <c r="B96" s="53" t="s">
        <v>203</v>
      </c>
      <c r="C96" s="42" t="s">
        <v>16</v>
      </c>
      <c r="D96" s="45" t="s">
        <v>14</v>
      </c>
      <c r="E96" s="45" t="s">
        <v>46</v>
      </c>
      <c r="F96" s="45" t="s">
        <v>87</v>
      </c>
      <c r="G96" s="45" t="s">
        <v>22</v>
      </c>
      <c r="H96" s="46">
        <v>100</v>
      </c>
    </row>
    <row r="97" spans="1:8" ht="60" x14ac:dyDescent="0.25">
      <c r="A97" s="26"/>
      <c r="B97" s="53" t="s">
        <v>239</v>
      </c>
      <c r="C97" s="42" t="s">
        <v>16</v>
      </c>
      <c r="D97" s="45" t="s">
        <v>14</v>
      </c>
      <c r="E97" s="45" t="s">
        <v>186</v>
      </c>
      <c r="F97" s="45"/>
      <c r="G97" s="45"/>
      <c r="H97" s="46">
        <f>H98</f>
        <v>130</v>
      </c>
    </row>
    <row r="98" spans="1:8" ht="66" customHeight="1" x14ac:dyDescent="0.25">
      <c r="A98" s="26"/>
      <c r="B98" s="53" t="s">
        <v>403</v>
      </c>
      <c r="C98" s="42" t="s">
        <v>16</v>
      </c>
      <c r="D98" s="45" t="s">
        <v>14</v>
      </c>
      <c r="E98" s="45" t="s">
        <v>186</v>
      </c>
      <c r="F98" s="45" t="s">
        <v>240</v>
      </c>
      <c r="G98" s="45"/>
      <c r="H98" s="46">
        <f>H99</f>
        <v>130</v>
      </c>
    </row>
    <row r="99" spans="1:8" ht="30" x14ac:dyDescent="0.25">
      <c r="A99" s="26"/>
      <c r="B99" s="53" t="s">
        <v>241</v>
      </c>
      <c r="C99" s="42" t="s">
        <v>16</v>
      </c>
      <c r="D99" s="45" t="s">
        <v>14</v>
      </c>
      <c r="E99" s="45" t="s">
        <v>186</v>
      </c>
      <c r="F99" s="45" t="s">
        <v>242</v>
      </c>
      <c r="G99" s="45"/>
      <c r="H99" s="46">
        <f>H100</f>
        <v>130</v>
      </c>
    </row>
    <row r="100" spans="1:8" ht="75" x14ac:dyDescent="0.25">
      <c r="A100" s="26"/>
      <c r="B100" s="69" t="s">
        <v>49</v>
      </c>
      <c r="C100" s="42" t="s">
        <v>16</v>
      </c>
      <c r="D100" s="45" t="s">
        <v>14</v>
      </c>
      <c r="E100" s="45" t="s">
        <v>186</v>
      </c>
      <c r="F100" s="45" t="s">
        <v>243</v>
      </c>
      <c r="G100" s="45"/>
      <c r="H100" s="46">
        <f>H101</f>
        <v>130</v>
      </c>
    </row>
    <row r="101" spans="1:8" ht="45" x14ac:dyDescent="0.25">
      <c r="A101" s="26"/>
      <c r="B101" s="53" t="s">
        <v>203</v>
      </c>
      <c r="C101" s="42" t="s">
        <v>16</v>
      </c>
      <c r="D101" s="45" t="s">
        <v>14</v>
      </c>
      <c r="E101" s="45" t="s">
        <v>186</v>
      </c>
      <c r="F101" s="45" t="s">
        <v>243</v>
      </c>
      <c r="G101" s="45" t="s">
        <v>22</v>
      </c>
      <c r="H101" s="46">
        <v>130</v>
      </c>
    </row>
    <row r="102" spans="1:8" ht="14.25" x14ac:dyDescent="0.2">
      <c r="A102" s="6" t="s">
        <v>398</v>
      </c>
      <c r="B102" s="68" t="s">
        <v>19</v>
      </c>
      <c r="C102" s="41" t="s">
        <v>16</v>
      </c>
      <c r="D102" s="49" t="s">
        <v>20</v>
      </c>
      <c r="E102" s="49" t="s">
        <v>95</v>
      </c>
      <c r="F102" s="49"/>
      <c r="G102" s="49"/>
      <c r="H102" s="43">
        <f>H109+H119+H103</f>
        <v>4499.5</v>
      </c>
    </row>
    <row r="103" spans="1:8" ht="15" hidden="1" x14ac:dyDescent="0.25">
      <c r="A103" s="6"/>
      <c r="B103" s="69" t="s">
        <v>159</v>
      </c>
      <c r="C103" s="42" t="s">
        <v>16</v>
      </c>
      <c r="D103" s="45" t="s">
        <v>20</v>
      </c>
      <c r="E103" s="45" t="s">
        <v>13</v>
      </c>
      <c r="F103" s="45"/>
      <c r="G103" s="45"/>
      <c r="H103" s="46">
        <f>H104</f>
        <v>0</v>
      </c>
    </row>
    <row r="104" spans="1:8" ht="15" hidden="1" x14ac:dyDescent="0.25">
      <c r="A104" s="6"/>
      <c r="B104" s="73" t="s">
        <v>35</v>
      </c>
      <c r="C104" s="42" t="s">
        <v>16</v>
      </c>
      <c r="D104" s="52" t="s">
        <v>20</v>
      </c>
      <c r="E104" s="52" t="s">
        <v>13</v>
      </c>
      <c r="F104" s="51" t="s">
        <v>79</v>
      </c>
      <c r="G104" s="45"/>
      <c r="H104" s="46">
        <f>H105</f>
        <v>0</v>
      </c>
    </row>
    <row r="105" spans="1:8" ht="15" hidden="1" x14ac:dyDescent="0.25">
      <c r="A105" s="6"/>
      <c r="B105" s="73" t="s">
        <v>35</v>
      </c>
      <c r="C105" s="42" t="s">
        <v>16</v>
      </c>
      <c r="D105" s="52" t="s">
        <v>20</v>
      </c>
      <c r="E105" s="52" t="s">
        <v>13</v>
      </c>
      <c r="F105" s="51" t="s">
        <v>79</v>
      </c>
      <c r="G105" s="45"/>
      <c r="H105" s="46">
        <f>H106</f>
        <v>0</v>
      </c>
    </row>
    <row r="106" spans="1:8" ht="15" hidden="1" x14ac:dyDescent="0.25">
      <c r="A106" s="6"/>
      <c r="B106" s="73" t="s">
        <v>35</v>
      </c>
      <c r="C106" s="42" t="s">
        <v>16</v>
      </c>
      <c r="D106" s="52" t="s">
        <v>20</v>
      </c>
      <c r="E106" s="52" t="s">
        <v>13</v>
      </c>
      <c r="F106" s="51" t="s">
        <v>79</v>
      </c>
      <c r="G106" s="45"/>
      <c r="H106" s="46">
        <f>H107</f>
        <v>0</v>
      </c>
    </row>
    <row r="107" spans="1:8" ht="15" hidden="1" x14ac:dyDescent="0.25">
      <c r="A107" s="6"/>
      <c r="B107" s="73" t="s">
        <v>145</v>
      </c>
      <c r="C107" s="42" t="s">
        <v>16</v>
      </c>
      <c r="D107" s="52" t="s">
        <v>20</v>
      </c>
      <c r="E107" s="52" t="s">
        <v>13</v>
      </c>
      <c r="F107" s="51" t="s">
        <v>160</v>
      </c>
      <c r="G107" s="45"/>
      <c r="H107" s="46">
        <f>H108</f>
        <v>0</v>
      </c>
    </row>
    <row r="108" spans="1:8" ht="30" hidden="1" x14ac:dyDescent="0.25">
      <c r="A108" s="6"/>
      <c r="B108" s="53" t="s">
        <v>37</v>
      </c>
      <c r="C108" s="42"/>
      <c r="D108" s="45" t="s">
        <v>20</v>
      </c>
      <c r="E108" s="45" t="s">
        <v>13</v>
      </c>
      <c r="F108" s="51" t="s">
        <v>160</v>
      </c>
      <c r="G108" s="45" t="s">
        <v>22</v>
      </c>
      <c r="H108" s="46"/>
    </row>
    <row r="109" spans="1:8" ht="15" x14ac:dyDescent="0.25">
      <c r="A109" s="26"/>
      <c r="B109" s="69" t="s">
        <v>48</v>
      </c>
      <c r="C109" s="42" t="s">
        <v>16</v>
      </c>
      <c r="D109" s="45" t="s">
        <v>20</v>
      </c>
      <c r="E109" s="45" t="s">
        <v>46</v>
      </c>
      <c r="F109" s="49"/>
      <c r="G109" s="49"/>
      <c r="H109" s="46">
        <f>H110</f>
        <v>3000</v>
      </c>
    </row>
    <row r="110" spans="1:8" ht="15" x14ac:dyDescent="0.25">
      <c r="A110" s="26"/>
      <c r="B110" s="73" t="s">
        <v>35</v>
      </c>
      <c r="C110" s="42" t="s">
        <v>16</v>
      </c>
      <c r="D110" s="52" t="s">
        <v>20</v>
      </c>
      <c r="E110" s="52" t="s">
        <v>46</v>
      </c>
      <c r="F110" s="51" t="s">
        <v>79</v>
      </c>
      <c r="G110" s="52"/>
      <c r="H110" s="46">
        <f>H113+H115+H117</f>
        <v>3000</v>
      </c>
    </row>
    <row r="111" spans="1:8" ht="15" x14ac:dyDescent="0.25">
      <c r="A111" s="26"/>
      <c r="B111" s="73" t="s">
        <v>35</v>
      </c>
      <c r="C111" s="42" t="s">
        <v>16</v>
      </c>
      <c r="D111" s="52" t="s">
        <v>20</v>
      </c>
      <c r="E111" s="52" t="s">
        <v>46</v>
      </c>
      <c r="F111" s="51" t="s">
        <v>79</v>
      </c>
      <c r="G111" s="52"/>
      <c r="H111" s="46">
        <f>H112</f>
        <v>3000</v>
      </c>
    </row>
    <row r="112" spans="1:8" ht="15" x14ac:dyDescent="0.25">
      <c r="A112" s="26"/>
      <c r="B112" s="73" t="s">
        <v>35</v>
      </c>
      <c r="C112" s="42" t="s">
        <v>16</v>
      </c>
      <c r="D112" s="52" t="s">
        <v>20</v>
      </c>
      <c r="E112" s="52" t="s">
        <v>46</v>
      </c>
      <c r="F112" s="51" t="s">
        <v>79</v>
      </c>
      <c r="G112" s="52"/>
      <c r="H112" s="46">
        <f>H113+H115</f>
        <v>3000</v>
      </c>
    </row>
    <row r="113" spans="1:8" ht="60" hidden="1" customHeight="1" x14ac:dyDescent="0.25">
      <c r="A113" s="26"/>
      <c r="B113" s="69" t="s">
        <v>70</v>
      </c>
      <c r="C113" s="42" t="s">
        <v>16</v>
      </c>
      <c r="D113" s="45" t="s">
        <v>20</v>
      </c>
      <c r="E113" s="45" t="s">
        <v>46</v>
      </c>
      <c r="F113" s="45" t="s">
        <v>88</v>
      </c>
      <c r="G113" s="45"/>
      <c r="H113" s="46">
        <f>H114</f>
        <v>0</v>
      </c>
    </row>
    <row r="114" spans="1:8" ht="30" hidden="1" x14ac:dyDescent="0.25">
      <c r="A114" s="26"/>
      <c r="B114" s="53" t="s">
        <v>37</v>
      </c>
      <c r="C114" s="42" t="s">
        <v>16</v>
      </c>
      <c r="D114" s="45" t="s">
        <v>20</v>
      </c>
      <c r="E114" s="45" t="s">
        <v>46</v>
      </c>
      <c r="F114" s="45" t="s">
        <v>88</v>
      </c>
      <c r="G114" s="45" t="s">
        <v>22</v>
      </c>
      <c r="H114" s="46">
        <v>0</v>
      </c>
    </row>
    <row r="115" spans="1:8" ht="15" x14ac:dyDescent="0.25">
      <c r="A115" s="26"/>
      <c r="B115" s="53" t="s">
        <v>74</v>
      </c>
      <c r="C115" s="42" t="s">
        <v>16</v>
      </c>
      <c r="D115" s="45" t="s">
        <v>20</v>
      </c>
      <c r="E115" s="45" t="s">
        <v>46</v>
      </c>
      <c r="F115" s="45" t="s">
        <v>88</v>
      </c>
      <c r="G115" s="45"/>
      <c r="H115" s="46">
        <f>H116</f>
        <v>3000</v>
      </c>
    </row>
    <row r="116" spans="1:8" ht="45" x14ac:dyDescent="0.25">
      <c r="A116" s="26"/>
      <c r="B116" s="53" t="s">
        <v>203</v>
      </c>
      <c r="C116" s="42" t="s">
        <v>16</v>
      </c>
      <c r="D116" s="45" t="s">
        <v>20</v>
      </c>
      <c r="E116" s="45" t="s">
        <v>46</v>
      </c>
      <c r="F116" s="45" t="s">
        <v>88</v>
      </c>
      <c r="G116" s="45" t="s">
        <v>22</v>
      </c>
      <c r="H116" s="46">
        <v>3000</v>
      </c>
    </row>
    <row r="117" spans="1:8" ht="30" hidden="1" x14ac:dyDescent="0.25">
      <c r="A117" s="26"/>
      <c r="B117" s="69" t="s">
        <v>119</v>
      </c>
      <c r="C117" s="42" t="s">
        <v>16</v>
      </c>
      <c r="D117" s="45" t="s">
        <v>20</v>
      </c>
      <c r="E117" s="45" t="s">
        <v>46</v>
      </c>
      <c r="F117" s="45" t="s">
        <v>120</v>
      </c>
      <c r="G117" s="45"/>
      <c r="H117" s="46">
        <f>H118</f>
        <v>0</v>
      </c>
    </row>
    <row r="118" spans="1:8" ht="30" hidden="1" x14ac:dyDescent="0.25">
      <c r="A118" s="26"/>
      <c r="B118" s="53" t="s">
        <v>37</v>
      </c>
      <c r="C118" s="42" t="s">
        <v>16</v>
      </c>
      <c r="D118" s="45" t="s">
        <v>20</v>
      </c>
      <c r="E118" s="45" t="s">
        <v>46</v>
      </c>
      <c r="F118" s="45" t="s">
        <v>120</v>
      </c>
      <c r="G118" s="45" t="s">
        <v>22</v>
      </c>
      <c r="H118" s="46"/>
    </row>
    <row r="119" spans="1:8" ht="30" x14ac:dyDescent="0.25">
      <c r="A119" s="26"/>
      <c r="B119" s="69" t="s">
        <v>60</v>
      </c>
      <c r="C119" s="42" t="s">
        <v>16</v>
      </c>
      <c r="D119" s="45" t="s">
        <v>20</v>
      </c>
      <c r="E119" s="45" t="s">
        <v>73</v>
      </c>
      <c r="F119" s="45"/>
      <c r="G119" s="45"/>
      <c r="H119" s="46">
        <f>H120+H133</f>
        <v>1499.5</v>
      </c>
    </row>
    <row r="120" spans="1:8" ht="93.75" hidden="1" customHeight="1" x14ac:dyDescent="0.25">
      <c r="A120" s="26"/>
      <c r="B120" s="33"/>
      <c r="C120" s="42"/>
      <c r="D120" s="45"/>
      <c r="E120" s="45"/>
      <c r="F120" s="45"/>
      <c r="G120" s="45"/>
      <c r="H120" s="4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15" hidden="1" x14ac:dyDescent="0.25">
      <c r="A125" s="26"/>
    </row>
    <row r="126" spans="1:8" ht="75" hidden="1" customHeight="1" x14ac:dyDescent="0.25">
      <c r="A126" s="27"/>
    </row>
    <row r="127" spans="1:8" ht="45" hidden="1" customHeight="1" x14ac:dyDescent="0.25">
      <c r="A127" s="27"/>
    </row>
    <row r="128" spans="1:8" ht="75" hidden="1" x14ac:dyDescent="0.25">
      <c r="A128" s="27"/>
      <c r="B128" s="69" t="s">
        <v>124</v>
      </c>
      <c r="C128" s="42" t="s">
        <v>16</v>
      </c>
      <c r="D128" s="45" t="s">
        <v>20</v>
      </c>
      <c r="E128" s="45" t="s">
        <v>73</v>
      </c>
      <c r="F128" s="45" t="s">
        <v>125</v>
      </c>
      <c r="G128" s="45"/>
      <c r="H128" s="46">
        <f>H129+H131</f>
        <v>0</v>
      </c>
    </row>
    <row r="129" spans="1:8" ht="75" hidden="1" x14ac:dyDescent="0.25">
      <c r="A129" s="27"/>
      <c r="B129" s="69" t="s">
        <v>49</v>
      </c>
      <c r="C129" s="42" t="s">
        <v>16</v>
      </c>
      <c r="D129" s="45" t="s">
        <v>20</v>
      </c>
      <c r="E129" s="45" t="s">
        <v>73</v>
      </c>
      <c r="F129" s="45" t="s">
        <v>126</v>
      </c>
      <c r="G129" s="45"/>
      <c r="H129" s="46">
        <f>H130</f>
        <v>0</v>
      </c>
    </row>
    <row r="130" spans="1:8" ht="30" hidden="1" x14ac:dyDescent="0.25">
      <c r="A130" s="27"/>
      <c r="B130" s="53" t="s">
        <v>37</v>
      </c>
      <c r="C130" s="42" t="s">
        <v>16</v>
      </c>
      <c r="D130" s="45" t="s">
        <v>20</v>
      </c>
      <c r="E130" s="45" t="s">
        <v>73</v>
      </c>
      <c r="F130" s="45" t="s">
        <v>126</v>
      </c>
      <c r="G130" s="45" t="s">
        <v>22</v>
      </c>
      <c r="H130" s="46"/>
    </row>
    <row r="131" spans="1:8" ht="75" hidden="1" x14ac:dyDescent="0.25">
      <c r="A131" s="27"/>
      <c r="B131" s="69" t="s">
        <v>49</v>
      </c>
      <c r="C131" s="42" t="s">
        <v>16</v>
      </c>
      <c r="D131" s="45" t="s">
        <v>20</v>
      </c>
      <c r="E131" s="45" t="s">
        <v>73</v>
      </c>
      <c r="F131" s="45" t="s">
        <v>127</v>
      </c>
      <c r="G131" s="45"/>
      <c r="H131" s="46">
        <f>H132</f>
        <v>0</v>
      </c>
    </row>
    <row r="132" spans="1:8" ht="30" hidden="1" x14ac:dyDescent="0.25">
      <c r="A132" s="27"/>
      <c r="B132" s="53" t="s">
        <v>37</v>
      </c>
      <c r="C132" s="42" t="s">
        <v>16</v>
      </c>
      <c r="D132" s="45" t="s">
        <v>20</v>
      </c>
      <c r="E132" s="45" t="s">
        <v>73</v>
      </c>
      <c r="F132" s="45" t="s">
        <v>127</v>
      </c>
      <c r="G132" s="45" t="s">
        <v>22</v>
      </c>
      <c r="H132" s="46"/>
    </row>
    <row r="133" spans="1:8" ht="60" x14ac:dyDescent="0.25">
      <c r="A133" s="27"/>
      <c r="B133" s="88" t="s">
        <v>404</v>
      </c>
      <c r="C133" s="42" t="s">
        <v>16</v>
      </c>
      <c r="D133" s="45" t="s">
        <v>20</v>
      </c>
      <c r="E133" s="45" t="s">
        <v>73</v>
      </c>
      <c r="F133" s="45" t="s">
        <v>113</v>
      </c>
      <c r="G133" s="45"/>
      <c r="H133" s="46">
        <f>H134</f>
        <v>1499.5</v>
      </c>
    </row>
    <row r="134" spans="1:8" ht="45" x14ac:dyDescent="0.25">
      <c r="A134" s="27"/>
      <c r="B134" s="17" t="s">
        <v>161</v>
      </c>
      <c r="C134" s="42" t="s">
        <v>16</v>
      </c>
      <c r="D134" s="45" t="s">
        <v>20</v>
      </c>
      <c r="E134" s="45" t="s">
        <v>73</v>
      </c>
      <c r="F134" s="45" t="s">
        <v>114</v>
      </c>
      <c r="G134" s="45"/>
      <c r="H134" s="46">
        <f>H135</f>
        <v>1499.5</v>
      </c>
    </row>
    <row r="135" spans="1:8" ht="45" x14ac:dyDescent="0.25">
      <c r="A135" s="27"/>
      <c r="B135" s="17" t="s">
        <v>162</v>
      </c>
      <c r="C135" s="42" t="s">
        <v>16</v>
      </c>
      <c r="D135" s="45" t="s">
        <v>20</v>
      </c>
      <c r="E135" s="45" t="s">
        <v>73</v>
      </c>
      <c r="F135" s="45" t="s">
        <v>222</v>
      </c>
      <c r="G135" s="45"/>
      <c r="H135" s="46">
        <f>H138+H140+H136</f>
        <v>1499.5</v>
      </c>
    </row>
    <row r="136" spans="1:8" ht="75" x14ac:dyDescent="0.25">
      <c r="A136" s="27"/>
      <c r="B136" s="69" t="s">
        <v>49</v>
      </c>
      <c r="C136" s="42" t="s">
        <v>16</v>
      </c>
      <c r="D136" s="45" t="s">
        <v>20</v>
      </c>
      <c r="E136" s="45" t="s">
        <v>73</v>
      </c>
      <c r="F136" s="45" t="s">
        <v>223</v>
      </c>
      <c r="G136" s="45"/>
      <c r="H136" s="46">
        <f>H137</f>
        <v>1499.5</v>
      </c>
    </row>
    <row r="137" spans="1:8" ht="45" x14ac:dyDescent="0.25">
      <c r="A137" s="27"/>
      <c r="B137" s="53" t="s">
        <v>203</v>
      </c>
      <c r="C137" s="42" t="s">
        <v>16</v>
      </c>
      <c r="D137" s="45" t="s">
        <v>20</v>
      </c>
      <c r="E137" s="45" t="s">
        <v>73</v>
      </c>
      <c r="F137" s="45" t="s">
        <v>223</v>
      </c>
      <c r="G137" s="45" t="s">
        <v>22</v>
      </c>
      <c r="H137" s="46">
        <f>720+250+333+168.5+4+15+35-26</f>
        <v>1499.5</v>
      </c>
    </row>
    <row r="138" spans="1:8" ht="15" hidden="1" x14ac:dyDescent="0.25">
      <c r="A138" s="27"/>
      <c r="B138" s="94" t="s">
        <v>38</v>
      </c>
      <c r="C138" s="42" t="s">
        <v>16</v>
      </c>
      <c r="D138" s="45" t="s">
        <v>20</v>
      </c>
      <c r="E138" s="45" t="s">
        <v>73</v>
      </c>
      <c r="F138" s="45" t="s">
        <v>210</v>
      </c>
      <c r="G138" s="45"/>
      <c r="H138" s="46">
        <f>H139</f>
        <v>0</v>
      </c>
    </row>
    <row r="139" spans="1:8" ht="45" hidden="1" x14ac:dyDescent="0.25">
      <c r="A139" s="27"/>
      <c r="B139" s="53" t="s">
        <v>203</v>
      </c>
      <c r="C139" s="42" t="s">
        <v>16</v>
      </c>
      <c r="D139" s="45" t="s">
        <v>20</v>
      </c>
      <c r="E139" s="45" t="s">
        <v>73</v>
      </c>
      <c r="F139" s="45" t="s">
        <v>210</v>
      </c>
      <c r="G139" s="45" t="s">
        <v>23</v>
      </c>
      <c r="H139" s="46">
        <f>1524.74892-1524.74892</f>
        <v>0</v>
      </c>
    </row>
    <row r="140" spans="1:8" ht="75" hidden="1" x14ac:dyDescent="0.25">
      <c r="A140" s="27"/>
      <c r="B140" s="69" t="s">
        <v>49</v>
      </c>
      <c r="C140" s="42" t="s">
        <v>16</v>
      </c>
      <c r="D140" s="45" t="s">
        <v>20</v>
      </c>
      <c r="E140" s="45" t="s">
        <v>73</v>
      </c>
      <c r="F140" s="45" t="s">
        <v>99</v>
      </c>
      <c r="G140" s="45"/>
      <c r="H140" s="46">
        <f>H141</f>
        <v>0</v>
      </c>
    </row>
    <row r="141" spans="1:8" ht="15" hidden="1" x14ac:dyDescent="0.25">
      <c r="A141" s="27"/>
      <c r="B141" s="94" t="s">
        <v>38</v>
      </c>
      <c r="C141" s="42" t="s">
        <v>16</v>
      </c>
      <c r="D141" s="45" t="s">
        <v>208</v>
      </c>
      <c r="E141" s="45" t="s">
        <v>209</v>
      </c>
      <c r="F141" s="45" t="s">
        <v>99</v>
      </c>
      <c r="G141" s="45" t="s">
        <v>22</v>
      </c>
      <c r="H141" s="46">
        <f>173.14361-173.14361</f>
        <v>0</v>
      </c>
    </row>
    <row r="142" spans="1:8" ht="15" x14ac:dyDescent="0.25">
      <c r="A142" s="29" t="s">
        <v>399</v>
      </c>
      <c r="B142" s="68" t="s">
        <v>0</v>
      </c>
      <c r="C142" s="42" t="s">
        <v>16</v>
      </c>
      <c r="D142" s="49" t="s">
        <v>7</v>
      </c>
      <c r="E142" s="49" t="s">
        <v>95</v>
      </c>
      <c r="F142" s="49"/>
      <c r="G142" s="49"/>
      <c r="H142" s="43">
        <f>SUM(H143+H151+H178)</f>
        <v>47739.809349999996</v>
      </c>
    </row>
    <row r="143" spans="1:8" ht="15" x14ac:dyDescent="0.25">
      <c r="A143" s="28"/>
      <c r="B143" s="69" t="s">
        <v>8</v>
      </c>
      <c r="C143" s="42" t="s">
        <v>16</v>
      </c>
      <c r="D143" s="45" t="s">
        <v>7</v>
      </c>
      <c r="E143" s="45" t="s">
        <v>4</v>
      </c>
      <c r="F143" s="45"/>
      <c r="G143" s="45"/>
      <c r="H143" s="46">
        <f>H144</f>
        <v>25748.586060000001</v>
      </c>
    </row>
    <row r="144" spans="1:8" ht="15" x14ac:dyDescent="0.25">
      <c r="A144" s="29"/>
      <c r="B144" s="73" t="s">
        <v>35</v>
      </c>
      <c r="C144" s="42" t="s">
        <v>16</v>
      </c>
      <c r="D144" s="45" t="s">
        <v>7</v>
      </c>
      <c r="E144" s="45" t="s">
        <v>4</v>
      </c>
      <c r="F144" s="45" t="s">
        <v>79</v>
      </c>
      <c r="G144" s="45"/>
      <c r="H144" s="46">
        <f>H147+H149</f>
        <v>25748.586060000001</v>
      </c>
    </row>
    <row r="145" spans="1:8" ht="15" x14ac:dyDescent="0.25">
      <c r="A145" s="29"/>
      <c r="B145" s="73" t="s">
        <v>35</v>
      </c>
      <c r="C145" s="42" t="s">
        <v>16</v>
      </c>
      <c r="D145" s="45" t="s">
        <v>7</v>
      </c>
      <c r="E145" s="45" t="s">
        <v>4</v>
      </c>
      <c r="F145" s="45" t="s">
        <v>79</v>
      </c>
      <c r="G145" s="45"/>
      <c r="H145" s="46">
        <f>H146</f>
        <v>25748.586060000001</v>
      </c>
    </row>
    <row r="146" spans="1:8" ht="15" x14ac:dyDescent="0.25">
      <c r="A146" s="29"/>
      <c r="B146" s="73" t="s">
        <v>35</v>
      </c>
      <c r="C146" s="42" t="s">
        <v>16</v>
      </c>
      <c r="D146" s="45" t="s">
        <v>7</v>
      </c>
      <c r="E146" s="45" t="s">
        <v>4</v>
      </c>
      <c r="F146" s="45" t="s">
        <v>79</v>
      </c>
      <c r="G146" s="45"/>
      <c r="H146" s="46">
        <f>H147+H149</f>
        <v>25748.586060000001</v>
      </c>
    </row>
    <row r="147" spans="1:8" ht="30" x14ac:dyDescent="0.25">
      <c r="A147" s="28"/>
      <c r="B147" s="69" t="s">
        <v>77</v>
      </c>
      <c r="C147" s="42" t="s">
        <v>16</v>
      </c>
      <c r="D147" s="45" t="s">
        <v>7</v>
      </c>
      <c r="E147" s="45" t="s">
        <v>4</v>
      </c>
      <c r="F147" s="45" t="s">
        <v>89</v>
      </c>
      <c r="G147" s="45" t="s">
        <v>61</v>
      </c>
      <c r="H147" s="46">
        <f>H148</f>
        <v>25748.586060000001</v>
      </c>
    </row>
    <row r="148" spans="1:8" ht="30" x14ac:dyDescent="0.25">
      <c r="A148" s="28"/>
      <c r="B148" s="53" t="s">
        <v>37</v>
      </c>
      <c r="C148" s="42" t="s">
        <v>16</v>
      </c>
      <c r="D148" s="45" t="s">
        <v>7</v>
      </c>
      <c r="E148" s="45" t="s">
        <v>4</v>
      </c>
      <c r="F148" s="45" t="s">
        <v>89</v>
      </c>
      <c r="G148" s="45" t="s">
        <v>22</v>
      </c>
      <c r="H148" s="101">
        <f>15386.47758-82.0625-189.745-644.97678-151-386.729-250+2214.75863-1434.98107-90+13050-70-634-383-168.5-4-15-35+26-389.6558</f>
        <v>25748.586060000001</v>
      </c>
    </row>
    <row r="149" spans="1:8" ht="30" hidden="1" x14ac:dyDescent="0.25">
      <c r="A149" s="28"/>
      <c r="B149" s="69" t="s">
        <v>77</v>
      </c>
      <c r="C149" s="42" t="s">
        <v>16</v>
      </c>
      <c r="D149" s="45" t="s">
        <v>7</v>
      </c>
      <c r="E149" s="45" t="s">
        <v>4</v>
      </c>
      <c r="F149" s="45" t="s">
        <v>120</v>
      </c>
      <c r="G149" s="45"/>
      <c r="H149" s="46">
        <f>H150</f>
        <v>0</v>
      </c>
    </row>
    <row r="150" spans="1:8" ht="30" hidden="1" x14ac:dyDescent="0.25">
      <c r="A150" s="28"/>
      <c r="B150" s="53" t="s">
        <v>37</v>
      </c>
      <c r="C150" s="42" t="s">
        <v>16</v>
      </c>
      <c r="D150" s="45" t="s">
        <v>7</v>
      </c>
      <c r="E150" s="45" t="s">
        <v>4</v>
      </c>
      <c r="F150" s="45" t="s">
        <v>120</v>
      </c>
      <c r="G150" s="45" t="s">
        <v>22</v>
      </c>
      <c r="H150" s="46">
        <v>0</v>
      </c>
    </row>
    <row r="151" spans="1:8" ht="15" x14ac:dyDescent="0.25">
      <c r="A151" s="28"/>
      <c r="B151" s="69" t="s">
        <v>15</v>
      </c>
      <c r="C151" s="42" t="s">
        <v>16</v>
      </c>
      <c r="D151" s="45" t="s">
        <v>7</v>
      </c>
      <c r="E151" s="45" t="s">
        <v>14</v>
      </c>
      <c r="F151" s="45"/>
      <c r="G151" s="45"/>
      <c r="H151" s="46">
        <f>H152+H159</f>
        <v>12275.05329</v>
      </c>
    </row>
    <row r="152" spans="1:8" ht="15" x14ac:dyDescent="0.25">
      <c r="A152" s="30"/>
      <c r="B152" s="73" t="s">
        <v>35</v>
      </c>
      <c r="C152" s="42" t="s">
        <v>16</v>
      </c>
      <c r="D152" s="45" t="s">
        <v>7</v>
      </c>
      <c r="E152" s="45" t="s">
        <v>14</v>
      </c>
      <c r="F152" s="45" t="s">
        <v>79</v>
      </c>
      <c r="G152" s="45"/>
      <c r="H152" s="46">
        <f>H153</f>
        <v>961.86898999999994</v>
      </c>
    </row>
    <row r="153" spans="1:8" ht="15" x14ac:dyDescent="0.25">
      <c r="A153" s="30"/>
      <c r="B153" s="73" t="s">
        <v>35</v>
      </c>
      <c r="C153" s="42" t="s">
        <v>16</v>
      </c>
      <c r="D153" s="45" t="s">
        <v>7</v>
      </c>
      <c r="E153" s="45" t="s">
        <v>14</v>
      </c>
      <c r="F153" s="45" t="s">
        <v>79</v>
      </c>
      <c r="G153" s="45"/>
      <c r="H153" s="46">
        <f>H154</f>
        <v>961.86898999999994</v>
      </c>
    </row>
    <row r="154" spans="1:8" ht="15" x14ac:dyDescent="0.25">
      <c r="A154" s="30"/>
      <c r="B154" s="73" t="s">
        <v>35</v>
      </c>
      <c r="C154" s="42" t="s">
        <v>16</v>
      </c>
      <c r="D154" s="45" t="s">
        <v>7</v>
      </c>
      <c r="E154" s="45" t="s">
        <v>14</v>
      </c>
      <c r="F154" s="45" t="s">
        <v>79</v>
      </c>
      <c r="G154" s="45"/>
      <c r="H154" s="46">
        <f>H155+H157</f>
        <v>961.86898999999994</v>
      </c>
    </row>
    <row r="155" spans="1:8" ht="15" x14ac:dyDescent="0.25">
      <c r="A155" s="30"/>
      <c r="B155" s="73" t="s">
        <v>17</v>
      </c>
      <c r="C155" s="42" t="s">
        <v>16</v>
      </c>
      <c r="D155" s="45" t="s">
        <v>7</v>
      </c>
      <c r="E155" s="45" t="s">
        <v>14</v>
      </c>
      <c r="F155" s="45" t="s">
        <v>90</v>
      </c>
      <c r="G155" s="45"/>
      <c r="H155" s="46">
        <f>H156</f>
        <v>961.86898999999994</v>
      </c>
    </row>
    <row r="156" spans="1:8" ht="45" x14ac:dyDescent="0.25">
      <c r="A156" s="30"/>
      <c r="B156" s="53" t="s">
        <v>203</v>
      </c>
      <c r="C156" s="42" t="s">
        <v>16</v>
      </c>
      <c r="D156" s="45" t="s">
        <v>7</v>
      </c>
      <c r="E156" s="45" t="s">
        <v>14</v>
      </c>
      <c r="F156" s="45" t="s">
        <v>90</v>
      </c>
      <c r="G156" s="45" t="s">
        <v>22</v>
      </c>
      <c r="H156" s="46">
        <f>300+129.86899+532</f>
        <v>961.86898999999994</v>
      </c>
    </row>
    <row r="157" spans="1:8" ht="15" hidden="1" x14ac:dyDescent="0.25">
      <c r="A157" s="30"/>
      <c r="B157" s="53" t="s">
        <v>50</v>
      </c>
      <c r="C157" s="42" t="s">
        <v>16</v>
      </c>
      <c r="D157" s="45" t="s">
        <v>7</v>
      </c>
      <c r="E157" s="45" t="s">
        <v>14</v>
      </c>
      <c r="F157" s="45" t="s">
        <v>91</v>
      </c>
      <c r="G157" s="45"/>
      <c r="H157" s="46">
        <f>H158</f>
        <v>0</v>
      </c>
    </row>
    <row r="158" spans="1:8" ht="30" hidden="1" x14ac:dyDescent="0.25">
      <c r="A158" s="30"/>
      <c r="B158" s="53" t="s">
        <v>37</v>
      </c>
      <c r="C158" s="42" t="s">
        <v>16</v>
      </c>
      <c r="D158" s="45" t="s">
        <v>7</v>
      </c>
      <c r="E158" s="45" t="s">
        <v>14</v>
      </c>
      <c r="F158" s="45" t="s">
        <v>91</v>
      </c>
      <c r="G158" s="45" t="s">
        <v>22</v>
      </c>
      <c r="H158" s="46">
        <v>0</v>
      </c>
    </row>
    <row r="159" spans="1:8" ht="30" x14ac:dyDescent="0.25">
      <c r="A159" s="30"/>
      <c r="B159" s="33" t="s">
        <v>163</v>
      </c>
      <c r="C159" s="42" t="s">
        <v>16</v>
      </c>
      <c r="D159" s="45" t="s">
        <v>7</v>
      </c>
      <c r="E159" s="45" t="s">
        <v>14</v>
      </c>
      <c r="F159" s="45" t="s">
        <v>164</v>
      </c>
      <c r="G159" s="45"/>
      <c r="H159" s="46">
        <f>H160</f>
        <v>11313.184300000001</v>
      </c>
    </row>
    <row r="160" spans="1:8" ht="30" x14ac:dyDescent="0.25">
      <c r="A160" s="30"/>
      <c r="B160" s="69" t="s">
        <v>174</v>
      </c>
      <c r="C160" s="42" t="s">
        <v>16</v>
      </c>
      <c r="D160" s="45" t="s">
        <v>7</v>
      </c>
      <c r="E160" s="45" t="s">
        <v>14</v>
      </c>
      <c r="F160" s="45" t="s">
        <v>166</v>
      </c>
      <c r="G160" s="45"/>
      <c r="H160" s="46">
        <f>H161</f>
        <v>11313.184300000001</v>
      </c>
    </row>
    <row r="161" spans="1:14" ht="45" x14ac:dyDescent="0.25">
      <c r="A161" s="30"/>
      <c r="B161" s="69" t="s">
        <v>167</v>
      </c>
      <c r="C161" s="42" t="s">
        <v>16</v>
      </c>
      <c r="D161" s="45" t="s">
        <v>7</v>
      </c>
      <c r="E161" s="45" t="s">
        <v>14</v>
      </c>
      <c r="F161" s="45" t="s">
        <v>224</v>
      </c>
      <c r="G161" s="45"/>
      <c r="H161" s="46">
        <f>H164+H168+H162+H170</f>
        <v>11313.184300000001</v>
      </c>
    </row>
    <row r="162" spans="1:14" ht="75" x14ac:dyDescent="0.25">
      <c r="A162" s="30"/>
      <c r="B162" s="69" t="s">
        <v>49</v>
      </c>
      <c r="C162" s="42" t="s">
        <v>16</v>
      </c>
      <c r="D162" s="45" t="s">
        <v>7</v>
      </c>
      <c r="E162" s="45" t="s">
        <v>14</v>
      </c>
      <c r="F162" s="45" t="s">
        <v>225</v>
      </c>
      <c r="G162" s="45"/>
      <c r="H162" s="46">
        <f>H163</f>
        <v>6308.878200000001</v>
      </c>
    </row>
    <row r="163" spans="1:14" ht="45" x14ac:dyDescent="0.25">
      <c r="A163" s="30"/>
      <c r="B163" s="53" t="s">
        <v>203</v>
      </c>
      <c r="C163" s="42" t="s">
        <v>16</v>
      </c>
      <c r="D163" s="45" t="s">
        <v>7</v>
      </c>
      <c r="E163" s="45" t="s">
        <v>14</v>
      </c>
      <c r="F163" s="45" t="s">
        <v>225</v>
      </c>
      <c r="G163" s="45" t="s">
        <v>22</v>
      </c>
      <c r="H163" s="101">
        <f>2751+151+560+953.64+62.0625+1000-155.8551-902.625+389.6558+1500</f>
        <v>6308.878200000001</v>
      </c>
      <c r="I163" s="278"/>
      <c r="J163" s="279"/>
      <c r="K163" s="279"/>
      <c r="L163" s="279"/>
      <c r="M163" s="279"/>
      <c r="N163" s="279"/>
    </row>
    <row r="164" spans="1:14" ht="75" x14ac:dyDescent="0.25">
      <c r="A164" s="30"/>
      <c r="B164" s="69" t="s">
        <v>49</v>
      </c>
      <c r="C164" s="42" t="s">
        <v>16</v>
      </c>
      <c r="D164" s="45" t="s">
        <v>7</v>
      </c>
      <c r="E164" s="45" t="s">
        <v>14</v>
      </c>
      <c r="F164" s="45" t="s">
        <v>473</v>
      </c>
      <c r="G164" s="45"/>
      <c r="H164" s="46">
        <f>H165</f>
        <v>155.85509999999999</v>
      </c>
    </row>
    <row r="165" spans="1:14" ht="45" x14ac:dyDescent="0.25">
      <c r="A165" s="30"/>
      <c r="B165" s="53" t="s">
        <v>203</v>
      </c>
      <c r="C165" s="42" t="s">
        <v>16</v>
      </c>
      <c r="D165" s="45" t="s">
        <v>7</v>
      </c>
      <c r="E165" s="45" t="s">
        <v>14</v>
      </c>
      <c r="F165" s="45" t="s">
        <v>473</v>
      </c>
      <c r="G165" s="45" t="s">
        <v>22</v>
      </c>
      <c r="H165" s="46">
        <v>155.85509999999999</v>
      </c>
    </row>
    <row r="166" spans="1:14" ht="75" hidden="1" x14ac:dyDescent="0.25">
      <c r="A166" s="30"/>
      <c r="B166" s="69" t="s">
        <v>49</v>
      </c>
      <c r="C166" s="42" t="s">
        <v>16</v>
      </c>
      <c r="D166" s="45" t="s">
        <v>7</v>
      </c>
      <c r="E166" s="45" t="s">
        <v>14</v>
      </c>
      <c r="F166" s="45" t="s">
        <v>168</v>
      </c>
      <c r="G166" s="45"/>
      <c r="H166" s="46">
        <f>H167</f>
        <v>0</v>
      </c>
    </row>
    <row r="167" spans="1:14" ht="30" hidden="1" x14ac:dyDescent="0.25">
      <c r="A167" s="30"/>
      <c r="B167" s="53" t="s">
        <v>37</v>
      </c>
      <c r="C167" s="42" t="s">
        <v>16</v>
      </c>
      <c r="D167" s="45" t="s">
        <v>7</v>
      </c>
      <c r="E167" s="45" t="s">
        <v>14</v>
      </c>
      <c r="F167" s="45" t="s">
        <v>168</v>
      </c>
      <c r="G167" s="45" t="s">
        <v>22</v>
      </c>
      <c r="H167" s="46">
        <v>0</v>
      </c>
    </row>
    <row r="168" spans="1:14" ht="45" hidden="1" x14ac:dyDescent="0.25">
      <c r="A168" s="30"/>
      <c r="B168" s="34" t="s">
        <v>195</v>
      </c>
      <c r="C168" s="42" t="s">
        <v>16</v>
      </c>
      <c r="D168" s="45" t="s">
        <v>7</v>
      </c>
      <c r="E168" s="45" t="s">
        <v>14</v>
      </c>
      <c r="F168" s="45" t="s">
        <v>197</v>
      </c>
      <c r="G168" s="45"/>
      <c r="H168" s="46">
        <f>H169</f>
        <v>0</v>
      </c>
    </row>
    <row r="169" spans="1:14" ht="30" hidden="1" x14ac:dyDescent="0.25">
      <c r="A169" s="30"/>
      <c r="B169" s="53" t="s">
        <v>37</v>
      </c>
      <c r="C169" s="42" t="s">
        <v>16</v>
      </c>
      <c r="D169" s="45" t="s">
        <v>7</v>
      </c>
      <c r="E169" s="45" t="s">
        <v>14</v>
      </c>
      <c r="F169" s="45" t="s">
        <v>197</v>
      </c>
      <c r="G169" s="45" t="s">
        <v>22</v>
      </c>
      <c r="H169" s="46">
        <v>0</v>
      </c>
    </row>
    <row r="170" spans="1:14" ht="75" customHeight="1" x14ac:dyDescent="0.25">
      <c r="A170" s="30"/>
      <c r="B170" s="34" t="s">
        <v>217</v>
      </c>
      <c r="C170" s="42" t="s">
        <v>16</v>
      </c>
      <c r="D170" s="45" t="s">
        <v>7</v>
      </c>
      <c r="E170" s="45" t="s">
        <v>14</v>
      </c>
      <c r="F170" s="45" t="s">
        <v>414</v>
      </c>
      <c r="G170" s="45"/>
      <c r="H170" s="46">
        <f>H171</f>
        <v>4848.451</v>
      </c>
    </row>
    <row r="171" spans="1:14" ht="30" x14ac:dyDescent="0.25">
      <c r="A171" s="30"/>
      <c r="B171" s="53" t="s">
        <v>37</v>
      </c>
      <c r="C171" s="42" t="s">
        <v>16</v>
      </c>
      <c r="D171" s="45" t="s">
        <v>7</v>
      </c>
      <c r="E171" s="45" t="s">
        <v>14</v>
      </c>
      <c r="F171" s="45" t="s">
        <v>414</v>
      </c>
      <c r="G171" s="45" t="s">
        <v>22</v>
      </c>
      <c r="H171" s="46">
        <f>4849-0.549</f>
        <v>4848.451</v>
      </c>
    </row>
    <row r="172" spans="1:14" ht="75" hidden="1" x14ac:dyDescent="0.25">
      <c r="A172" s="30"/>
      <c r="B172" s="69" t="s">
        <v>49</v>
      </c>
      <c r="C172" s="42" t="s">
        <v>16</v>
      </c>
      <c r="D172" s="45" t="s">
        <v>7</v>
      </c>
      <c r="E172" s="45" t="s">
        <v>14</v>
      </c>
      <c r="F172" s="45" t="s">
        <v>237</v>
      </c>
      <c r="G172" s="45"/>
      <c r="H172" s="46">
        <f>H173+H174</f>
        <v>0</v>
      </c>
    </row>
    <row r="173" spans="1:14" ht="15" hidden="1" x14ac:dyDescent="0.25">
      <c r="A173" s="30"/>
      <c r="B173" s="94" t="s">
        <v>38</v>
      </c>
      <c r="C173" s="42" t="s">
        <v>16</v>
      </c>
      <c r="D173" s="45" t="s">
        <v>7</v>
      </c>
      <c r="E173" s="45" t="s">
        <v>14</v>
      </c>
      <c r="F173" s="45" t="s">
        <v>238</v>
      </c>
      <c r="G173" s="45" t="s">
        <v>23</v>
      </c>
      <c r="H173" s="46">
        <f>1820-1820</f>
        <v>0</v>
      </c>
    </row>
    <row r="174" spans="1:14" ht="30" hidden="1" x14ac:dyDescent="0.25">
      <c r="A174" s="30"/>
      <c r="B174" s="53" t="s">
        <v>37</v>
      </c>
      <c r="C174" s="42" t="s">
        <v>16</v>
      </c>
      <c r="D174" s="45" t="s">
        <v>7</v>
      </c>
      <c r="E174" s="45" t="s">
        <v>14</v>
      </c>
      <c r="F174" s="45" t="s">
        <v>237</v>
      </c>
      <c r="G174" s="45" t="s">
        <v>22</v>
      </c>
      <c r="H174" s="46"/>
    </row>
    <row r="175" spans="1:14" ht="75" hidden="1" x14ac:dyDescent="0.25">
      <c r="A175" s="30"/>
      <c r="B175" s="69" t="s">
        <v>49</v>
      </c>
      <c r="C175" s="42" t="s">
        <v>16</v>
      </c>
      <c r="D175" s="45" t="s">
        <v>7</v>
      </c>
      <c r="E175" s="45" t="s">
        <v>14</v>
      </c>
      <c r="F175" s="45" t="s">
        <v>215</v>
      </c>
      <c r="G175" s="45"/>
      <c r="H175" s="46">
        <f>H176+H177</f>
        <v>0</v>
      </c>
    </row>
    <row r="176" spans="1:14" ht="15" hidden="1" x14ac:dyDescent="0.25">
      <c r="A176" s="30"/>
      <c r="B176" s="94" t="s">
        <v>38</v>
      </c>
      <c r="C176" s="42" t="s">
        <v>16</v>
      </c>
      <c r="D176" s="45" t="s">
        <v>7</v>
      </c>
      <c r="E176" s="45" t="s">
        <v>14</v>
      </c>
      <c r="F176" s="45" t="s">
        <v>215</v>
      </c>
      <c r="G176" s="45" t="s">
        <v>23</v>
      </c>
      <c r="H176" s="46">
        <f>780-780</f>
        <v>0</v>
      </c>
    </row>
    <row r="177" spans="1:8" ht="30" hidden="1" x14ac:dyDescent="0.25">
      <c r="A177" s="30"/>
      <c r="B177" s="53" t="s">
        <v>37</v>
      </c>
      <c r="C177" s="42" t="s">
        <v>16</v>
      </c>
      <c r="D177" s="45" t="s">
        <v>7</v>
      </c>
      <c r="E177" s="45" t="s">
        <v>14</v>
      </c>
      <c r="F177" s="45" t="s">
        <v>215</v>
      </c>
      <c r="G177" s="45" t="s">
        <v>22</v>
      </c>
      <c r="H177" s="46">
        <v>0</v>
      </c>
    </row>
    <row r="178" spans="1:8" ht="30" x14ac:dyDescent="0.25">
      <c r="A178" s="30"/>
      <c r="B178" s="53" t="s">
        <v>51</v>
      </c>
      <c r="C178" s="42" t="s">
        <v>16</v>
      </c>
      <c r="D178" s="45" t="s">
        <v>7</v>
      </c>
      <c r="E178" s="45" t="s">
        <v>7</v>
      </c>
      <c r="F178" s="45"/>
      <c r="G178" s="45"/>
      <c r="H178" s="46">
        <f>H182+H184</f>
        <v>9716.1699999999983</v>
      </c>
    </row>
    <row r="179" spans="1:8" ht="15" hidden="1" x14ac:dyDescent="0.25">
      <c r="A179" s="30"/>
      <c r="B179" s="73" t="s">
        <v>35</v>
      </c>
      <c r="C179" s="42" t="s">
        <v>16</v>
      </c>
      <c r="D179" s="45" t="s">
        <v>7</v>
      </c>
      <c r="E179" s="45" t="s">
        <v>7</v>
      </c>
      <c r="F179" s="45" t="s">
        <v>79</v>
      </c>
      <c r="G179" s="45"/>
      <c r="H179" s="46">
        <f>H182</f>
        <v>0</v>
      </c>
    </row>
    <row r="180" spans="1:8" ht="15" hidden="1" x14ac:dyDescent="0.25">
      <c r="A180" s="30"/>
      <c r="B180" s="73" t="s">
        <v>35</v>
      </c>
      <c r="C180" s="42" t="s">
        <v>16</v>
      </c>
      <c r="D180" s="45" t="s">
        <v>7</v>
      </c>
      <c r="E180" s="45" t="s">
        <v>7</v>
      </c>
      <c r="F180" s="45" t="s">
        <v>79</v>
      </c>
      <c r="G180" s="45"/>
      <c r="H180" s="46">
        <f>H181</f>
        <v>0</v>
      </c>
    </row>
    <row r="181" spans="1:8" ht="15" hidden="1" x14ac:dyDescent="0.25">
      <c r="A181" s="30"/>
      <c r="B181" s="73" t="s">
        <v>35</v>
      </c>
      <c r="C181" s="42" t="s">
        <v>16</v>
      </c>
      <c r="D181" s="45" t="s">
        <v>7</v>
      </c>
      <c r="E181" s="45" t="s">
        <v>7</v>
      </c>
      <c r="F181" s="45" t="s">
        <v>79</v>
      </c>
      <c r="G181" s="45"/>
      <c r="H181" s="46">
        <f>H182</f>
        <v>0</v>
      </c>
    </row>
    <row r="182" spans="1:8" ht="60" hidden="1" x14ac:dyDescent="0.25">
      <c r="A182" s="30"/>
      <c r="B182" s="70" t="s">
        <v>78</v>
      </c>
      <c r="C182" s="42" t="s">
        <v>16</v>
      </c>
      <c r="D182" s="45" t="s">
        <v>7</v>
      </c>
      <c r="E182" s="45" t="s">
        <v>7</v>
      </c>
      <c r="F182" s="45" t="s">
        <v>128</v>
      </c>
      <c r="G182" s="45"/>
      <c r="H182" s="46">
        <f>H183</f>
        <v>0</v>
      </c>
    </row>
    <row r="183" spans="1:8" ht="30" hidden="1" x14ac:dyDescent="0.25">
      <c r="A183" s="30"/>
      <c r="B183" s="53" t="s">
        <v>37</v>
      </c>
      <c r="C183" s="42" t="s">
        <v>16</v>
      </c>
      <c r="D183" s="45" t="s">
        <v>7</v>
      </c>
      <c r="E183" s="45" t="s">
        <v>7</v>
      </c>
      <c r="F183" s="45" t="s">
        <v>128</v>
      </c>
      <c r="G183" s="45" t="s">
        <v>21</v>
      </c>
      <c r="H183" s="46">
        <f>12.2-12.2</f>
        <v>0</v>
      </c>
    </row>
    <row r="184" spans="1:8" ht="93" customHeight="1" x14ac:dyDescent="0.25">
      <c r="A184" s="30"/>
      <c r="B184" s="33" t="s">
        <v>405</v>
      </c>
      <c r="C184" s="42" t="s">
        <v>16</v>
      </c>
      <c r="D184" s="45" t="s">
        <v>7</v>
      </c>
      <c r="E184" s="45" t="s">
        <v>7</v>
      </c>
      <c r="F184" s="45" t="s">
        <v>107</v>
      </c>
      <c r="G184" s="45"/>
      <c r="H184" s="46">
        <f>H185+H194</f>
        <v>9716.1699999999983</v>
      </c>
    </row>
    <row r="185" spans="1:8" ht="33" customHeight="1" x14ac:dyDescent="0.25">
      <c r="A185" s="30"/>
      <c r="B185" s="69" t="s">
        <v>72</v>
      </c>
      <c r="C185" s="42" t="s">
        <v>16</v>
      </c>
      <c r="D185" s="45" t="s">
        <v>7</v>
      </c>
      <c r="E185" s="45" t="s">
        <v>7</v>
      </c>
      <c r="F185" s="45" t="s">
        <v>108</v>
      </c>
      <c r="G185" s="45"/>
      <c r="H185" s="46">
        <f>H186+H128</f>
        <v>8116.1699999999992</v>
      </c>
    </row>
    <row r="186" spans="1:8" ht="63" customHeight="1" x14ac:dyDescent="0.25">
      <c r="A186" s="30"/>
      <c r="B186" s="69" t="s">
        <v>121</v>
      </c>
      <c r="C186" s="42" t="s">
        <v>16</v>
      </c>
      <c r="D186" s="45" t="s">
        <v>7</v>
      </c>
      <c r="E186" s="45" t="s">
        <v>7</v>
      </c>
      <c r="F186" s="45" t="s">
        <v>226</v>
      </c>
      <c r="G186" s="45"/>
      <c r="H186" s="46">
        <f>H187+H190+H192</f>
        <v>8116.1699999999992</v>
      </c>
    </row>
    <row r="187" spans="1:8" ht="108.75" customHeight="1" x14ac:dyDescent="0.25">
      <c r="A187" s="30"/>
      <c r="B187" s="69" t="s">
        <v>411</v>
      </c>
      <c r="C187" s="42" t="s">
        <v>16</v>
      </c>
      <c r="D187" s="45" t="s">
        <v>7</v>
      </c>
      <c r="E187" s="45" t="s">
        <v>7</v>
      </c>
      <c r="F187" s="45" t="s">
        <v>234</v>
      </c>
      <c r="G187" s="45"/>
      <c r="H187" s="46">
        <f>H188+H189</f>
        <v>162.32400000000001</v>
      </c>
    </row>
    <row r="188" spans="1:8" ht="33" hidden="1" customHeight="1" x14ac:dyDescent="0.25">
      <c r="A188" s="30"/>
      <c r="B188" s="53" t="s">
        <v>37</v>
      </c>
      <c r="C188" s="42" t="s">
        <v>16</v>
      </c>
      <c r="D188" s="45" t="s">
        <v>7</v>
      </c>
      <c r="E188" s="45" t="s">
        <v>7</v>
      </c>
      <c r="F188" s="45" t="s">
        <v>122</v>
      </c>
      <c r="G188" s="45" t="s">
        <v>22</v>
      </c>
      <c r="H188" s="46">
        <f>50-50</f>
        <v>0</v>
      </c>
    </row>
    <row r="189" spans="1:8" ht="16.5" customHeight="1" x14ac:dyDescent="0.25">
      <c r="A189" s="30"/>
      <c r="B189" s="94" t="s">
        <v>38</v>
      </c>
      <c r="C189" s="42" t="s">
        <v>16</v>
      </c>
      <c r="D189" s="45" t="s">
        <v>7</v>
      </c>
      <c r="E189" s="45" t="s">
        <v>7</v>
      </c>
      <c r="F189" s="45" t="s">
        <v>234</v>
      </c>
      <c r="G189" s="45" t="s">
        <v>23</v>
      </c>
      <c r="H189" s="46">
        <v>162.32400000000001</v>
      </c>
    </row>
    <row r="190" spans="1:8" ht="78" customHeight="1" x14ac:dyDescent="0.25">
      <c r="A190" s="30"/>
      <c r="B190" s="69" t="s">
        <v>217</v>
      </c>
      <c r="C190" s="42" t="s">
        <v>16</v>
      </c>
      <c r="D190" s="45" t="s">
        <v>7</v>
      </c>
      <c r="E190" s="45" t="s">
        <v>7</v>
      </c>
      <c r="F190" s="45" t="s">
        <v>409</v>
      </c>
      <c r="G190" s="45"/>
      <c r="H190" s="46">
        <f>H191</f>
        <v>7953.8459999999995</v>
      </c>
    </row>
    <row r="191" spans="1:8" ht="19.5" customHeight="1" x14ac:dyDescent="0.25">
      <c r="A191" s="30"/>
      <c r="B191" s="94" t="s">
        <v>38</v>
      </c>
      <c r="C191" s="42" t="s">
        <v>16</v>
      </c>
      <c r="D191" s="45" t="s">
        <v>7</v>
      </c>
      <c r="E191" s="45" t="s">
        <v>7</v>
      </c>
      <c r="F191" s="45" t="s">
        <v>409</v>
      </c>
      <c r="G191" s="45" t="s">
        <v>23</v>
      </c>
      <c r="H191" s="46">
        <v>7953.8459999999995</v>
      </c>
    </row>
    <row r="192" spans="1:8" ht="45" hidden="1" customHeight="1" x14ac:dyDescent="0.25">
      <c r="A192" s="30"/>
      <c r="B192" s="34" t="s">
        <v>195</v>
      </c>
      <c r="C192" s="42" t="s">
        <v>16</v>
      </c>
      <c r="D192" s="45" t="s">
        <v>7</v>
      </c>
      <c r="E192" s="45" t="s">
        <v>7</v>
      </c>
      <c r="F192" s="45" t="s">
        <v>196</v>
      </c>
      <c r="G192" s="45"/>
      <c r="H192" s="46">
        <f>H193</f>
        <v>0</v>
      </c>
    </row>
    <row r="193" spans="1:8" ht="19.5" hidden="1" customHeight="1" x14ac:dyDescent="0.25">
      <c r="A193" s="30"/>
      <c r="B193" s="94" t="s">
        <v>38</v>
      </c>
      <c r="C193" s="42" t="s">
        <v>16</v>
      </c>
      <c r="D193" s="45" t="s">
        <v>7</v>
      </c>
      <c r="E193" s="45" t="s">
        <v>7</v>
      </c>
      <c r="F193" s="45" t="s">
        <v>196</v>
      </c>
      <c r="G193" s="45" t="s">
        <v>23</v>
      </c>
      <c r="H193" s="46"/>
    </row>
    <row r="194" spans="1:8" ht="30" x14ac:dyDescent="0.25">
      <c r="A194" s="30"/>
      <c r="B194" s="69" t="s">
        <v>193</v>
      </c>
      <c r="C194" s="42" t="s">
        <v>16</v>
      </c>
      <c r="D194" s="45" t="s">
        <v>7</v>
      </c>
      <c r="E194" s="45" t="s">
        <v>7</v>
      </c>
      <c r="F194" s="45" t="s">
        <v>211</v>
      </c>
      <c r="G194" s="45"/>
      <c r="H194" s="46">
        <f>H195</f>
        <v>1600</v>
      </c>
    </row>
    <row r="195" spans="1:8" ht="45" x14ac:dyDescent="0.25">
      <c r="A195" s="30"/>
      <c r="B195" s="69" t="s">
        <v>129</v>
      </c>
      <c r="C195" s="42" t="s">
        <v>16</v>
      </c>
      <c r="D195" s="45" t="s">
        <v>7</v>
      </c>
      <c r="E195" s="45" t="s">
        <v>7</v>
      </c>
      <c r="F195" s="45" t="s">
        <v>211</v>
      </c>
      <c r="G195" s="45"/>
      <c r="H195" s="46">
        <f>H196+H198</f>
        <v>1600</v>
      </c>
    </row>
    <row r="196" spans="1:8" ht="75" x14ac:dyDescent="0.25">
      <c r="A196" s="30"/>
      <c r="B196" s="69" t="s">
        <v>49</v>
      </c>
      <c r="C196" s="42" t="s">
        <v>16</v>
      </c>
      <c r="D196" s="45" t="s">
        <v>7</v>
      </c>
      <c r="E196" s="45" t="s">
        <v>7</v>
      </c>
      <c r="F196" s="45" t="s">
        <v>212</v>
      </c>
      <c r="G196" s="45"/>
      <c r="H196" s="46">
        <f>H197</f>
        <v>1600</v>
      </c>
    </row>
    <row r="197" spans="1:8" ht="15" x14ac:dyDescent="0.25">
      <c r="A197" s="30"/>
      <c r="B197" s="94" t="s">
        <v>38</v>
      </c>
      <c r="C197" s="42" t="s">
        <v>16</v>
      </c>
      <c r="D197" s="45" t="s">
        <v>7</v>
      </c>
      <c r="E197" s="45" t="s">
        <v>7</v>
      </c>
      <c r="F197" s="45" t="s">
        <v>212</v>
      </c>
      <c r="G197" s="45" t="s">
        <v>23</v>
      </c>
      <c r="H197" s="101">
        <v>1600</v>
      </c>
    </row>
    <row r="198" spans="1:8" ht="75" hidden="1" x14ac:dyDescent="0.25">
      <c r="A198" s="30"/>
      <c r="B198" s="69" t="s">
        <v>49</v>
      </c>
      <c r="C198" s="42" t="s">
        <v>16</v>
      </c>
      <c r="D198" s="45" t="s">
        <v>7</v>
      </c>
      <c r="E198" s="45" t="s">
        <v>7</v>
      </c>
      <c r="F198" s="45" t="s">
        <v>214</v>
      </c>
      <c r="G198" s="45"/>
      <c r="H198" s="46">
        <f>H199</f>
        <v>0</v>
      </c>
    </row>
    <row r="199" spans="1:8" ht="15" hidden="1" x14ac:dyDescent="0.25">
      <c r="A199" s="30"/>
      <c r="B199" s="94" t="s">
        <v>38</v>
      </c>
      <c r="C199" s="42" t="s">
        <v>16</v>
      </c>
      <c r="D199" s="45" t="s">
        <v>7</v>
      </c>
      <c r="E199" s="45" t="s">
        <v>7</v>
      </c>
      <c r="F199" s="45" t="s">
        <v>214</v>
      </c>
      <c r="G199" s="45" t="s">
        <v>23</v>
      </c>
      <c r="H199" s="46">
        <v>0</v>
      </c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4.25" hidden="1" x14ac:dyDescent="0.2">
      <c r="A205" s="30"/>
    </row>
    <row r="206" spans="1:8" ht="15" hidden="1" x14ac:dyDescent="0.25">
      <c r="A206" s="30">
        <v>6</v>
      </c>
      <c r="B206" s="74" t="s">
        <v>53</v>
      </c>
      <c r="C206" s="41" t="s">
        <v>16</v>
      </c>
      <c r="D206" s="49" t="s">
        <v>52</v>
      </c>
      <c r="E206" s="49" t="s">
        <v>95</v>
      </c>
      <c r="F206" s="45"/>
      <c r="G206" s="45"/>
      <c r="H206" s="43">
        <f>H207</f>
        <v>0</v>
      </c>
    </row>
    <row r="207" spans="1:8" ht="30" hidden="1" x14ac:dyDescent="0.25">
      <c r="A207" s="30"/>
      <c r="B207" s="67" t="s">
        <v>131</v>
      </c>
      <c r="C207" s="42" t="s">
        <v>16</v>
      </c>
      <c r="D207" s="45" t="s">
        <v>52</v>
      </c>
      <c r="E207" s="45" t="s">
        <v>7</v>
      </c>
      <c r="F207" s="45"/>
      <c r="G207" s="45"/>
      <c r="H207" s="46">
        <f>H208</f>
        <v>0</v>
      </c>
    </row>
    <row r="208" spans="1:8" ht="45" hidden="1" x14ac:dyDescent="0.25">
      <c r="A208" s="30"/>
      <c r="B208" s="77" t="s">
        <v>132</v>
      </c>
      <c r="C208" s="42" t="s">
        <v>16</v>
      </c>
      <c r="D208" s="45" t="s">
        <v>52</v>
      </c>
      <c r="E208" s="45" t="s">
        <v>7</v>
      </c>
      <c r="F208" s="45" t="s">
        <v>138</v>
      </c>
      <c r="G208" s="45"/>
      <c r="H208" s="46">
        <f>H209</f>
        <v>0</v>
      </c>
    </row>
    <row r="209" spans="1:8" ht="45" hidden="1" x14ac:dyDescent="0.25">
      <c r="A209" s="30"/>
      <c r="B209" s="77" t="s">
        <v>175</v>
      </c>
      <c r="C209" s="42" t="s">
        <v>16</v>
      </c>
      <c r="D209" s="45" t="s">
        <v>52</v>
      </c>
      <c r="E209" s="45" t="s">
        <v>7</v>
      </c>
      <c r="F209" s="45" t="s">
        <v>105</v>
      </c>
      <c r="G209" s="45"/>
      <c r="H209" s="46">
        <f>H210</f>
        <v>0</v>
      </c>
    </row>
    <row r="210" spans="1:8" ht="60" hidden="1" x14ac:dyDescent="0.25">
      <c r="A210" s="30"/>
      <c r="B210" s="77" t="s">
        <v>133</v>
      </c>
      <c r="C210" s="42" t="s">
        <v>16</v>
      </c>
      <c r="D210" s="45" t="s">
        <v>52</v>
      </c>
      <c r="E210" s="45" t="s">
        <v>7</v>
      </c>
      <c r="F210" s="45" t="s">
        <v>105</v>
      </c>
      <c r="G210" s="45"/>
      <c r="H210" s="46">
        <f>H215+H213</f>
        <v>0</v>
      </c>
    </row>
    <row r="211" spans="1:8" ht="75" hidden="1" x14ac:dyDescent="0.25">
      <c r="A211" s="30"/>
      <c r="B211" s="69" t="s">
        <v>49</v>
      </c>
      <c r="C211" s="42" t="s">
        <v>16</v>
      </c>
      <c r="D211" s="45" t="s">
        <v>52</v>
      </c>
      <c r="E211" s="45" t="s">
        <v>7</v>
      </c>
      <c r="F211" s="45" t="s">
        <v>134</v>
      </c>
      <c r="G211" s="45"/>
      <c r="H211" s="46">
        <f>H212</f>
        <v>0</v>
      </c>
    </row>
    <row r="212" spans="1:8" ht="30" hidden="1" x14ac:dyDescent="0.25">
      <c r="A212" s="30"/>
      <c r="B212" s="53" t="s">
        <v>37</v>
      </c>
      <c r="C212" s="42" t="s">
        <v>16</v>
      </c>
      <c r="D212" s="45" t="s">
        <v>52</v>
      </c>
      <c r="E212" s="45" t="s">
        <v>7</v>
      </c>
      <c r="F212" s="45" t="s">
        <v>134</v>
      </c>
      <c r="G212" s="45" t="s">
        <v>22</v>
      </c>
      <c r="H212" s="46"/>
    </row>
    <row r="213" spans="1:8" ht="75" hidden="1" x14ac:dyDescent="0.25">
      <c r="A213" s="30"/>
      <c r="B213" s="69" t="s">
        <v>49</v>
      </c>
      <c r="C213" s="42" t="s">
        <v>16</v>
      </c>
      <c r="D213" s="45" t="s">
        <v>52</v>
      </c>
      <c r="E213" s="45" t="s">
        <v>7</v>
      </c>
      <c r="F213" s="45" t="s">
        <v>171</v>
      </c>
      <c r="G213" s="45"/>
      <c r="H213" s="46">
        <f>H214</f>
        <v>0</v>
      </c>
    </row>
    <row r="214" spans="1:8" ht="45" hidden="1" x14ac:dyDescent="0.25">
      <c r="A214" s="30"/>
      <c r="B214" s="53" t="s">
        <v>203</v>
      </c>
      <c r="C214" s="42" t="s">
        <v>16</v>
      </c>
      <c r="D214" s="45" t="s">
        <v>52</v>
      </c>
      <c r="E214" s="45" t="s">
        <v>7</v>
      </c>
      <c r="F214" s="45" t="s">
        <v>171</v>
      </c>
      <c r="G214" s="45" t="s">
        <v>22</v>
      </c>
      <c r="H214" s="46"/>
    </row>
    <row r="215" spans="1:8" ht="75" hidden="1" x14ac:dyDescent="0.25">
      <c r="A215" s="30"/>
      <c r="B215" s="69" t="s">
        <v>49</v>
      </c>
      <c r="C215" s="42" t="s">
        <v>16</v>
      </c>
      <c r="D215" s="45" t="s">
        <v>52</v>
      </c>
      <c r="E215" s="45" t="s">
        <v>7</v>
      </c>
      <c r="F215" s="45" t="s">
        <v>100</v>
      </c>
      <c r="G215" s="45"/>
      <c r="H215" s="46">
        <f>H216</f>
        <v>0</v>
      </c>
    </row>
    <row r="216" spans="1:8" ht="30" hidden="1" x14ac:dyDescent="0.25">
      <c r="A216" s="30"/>
      <c r="B216" s="53" t="s">
        <v>37</v>
      </c>
      <c r="C216" s="42" t="s">
        <v>16</v>
      </c>
      <c r="D216" s="45" t="s">
        <v>52</v>
      </c>
      <c r="E216" s="45" t="s">
        <v>7</v>
      </c>
      <c r="F216" s="45" t="s">
        <v>100</v>
      </c>
      <c r="G216" s="45" t="s">
        <v>22</v>
      </c>
      <c r="H216" s="46"/>
    </row>
    <row r="217" spans="1:8" ht="14.25" x14ac:dyDescent="0.2">
      <c r="A217" s="29" t="s">
        <v>400</v>
      </c>
      <c r="B217" s="68" t="s">
        <v>54</v>
      </c>
      <c r="C217" s="41" t="s">
        <v>16</v>
      </c>
      <c r="D217" s="49" t="s">
        <v>13</v>
      </c>
      <c r="E217" s="49" t="s">
        <v>95</v>
      </c>
      <c r="F217" s="49"/>
      <c r="G217" s="49"/>
      <c r="H217" s="43">
        <f>H218+H224</f>
        <v>9077.5505499999999</v>
      </c>
    </row>
    <row r="218" spans="1:8" ht="15" x14ac:dyDescent="0.25">
      <c r="A218" s="28"/>
      <c r="B218" s="69" t="s">
        <v>12</v>
      </c>
      <c r="C218" s="42" t="s">
        <v>16</v>
      </c>
      <c r="D218" s="45" t="s">
        <v>13</v>
      </c>
      <c r="E218" s="45" t="s">
        <v>4</v>
      </c>
      <c r="F218" s="45"/>
      <c r="G218" s="45"/>
      <c r="H218" s="46">
        <f>H219</f>
        <v>8863.5505499999999</v>
      </c>
    </row>
    <row r="219" spans="1:8" ht="15" x14ac:dyDescent="0.25">
      <c r="A219" s="28"/>
      <c r="B219" s="77" t="s">
        <v>33</v>
      </c>
      <c r="C219" s="42" t="s">
        <v>16</v>
      </c>
      <c r="D219" s="45" t="s">
        <v>13</v>
      </c>
      <c r="E219" s="45" t="s">
        <v>4</v>
      </c>
      <c r="F219" s="45" t="s">
        <v>79</v>
      </c>
      <c r="G219" s="45"/>
      <c r="H219" s="46">
        <f>H222</f>
        <v>8863.5505499999999</v>
      </c>
    </row>
    <row r="220" spans="1:8" ht="15" x14ac:dyDescent="0.25">
      <c r="A220" s="28"/>
      <c r="B220" s="77" t="s">
        <v>33</v>
      </c>
      <c r="C220" s="42" t="s">
        <v>16</v>
      </c>
      <c r="D220" s="45" t="s">
        <v>13</v>
      </c>
      <c r="E220" s="45" t="s">
        <v>4</v>
      </c>
      <c r="F220" s="45" t="s">
        <v>79</v>
      </c>
      <c r="G220" s="45"/>
      <c r="H220" s="46">
        <f>H222</f>
        <v>8863.5505499999999</v>
      </c>
    </row>
    <row r="221" spans="1:8" ht="15" x14ac:dyDescent="0.25">
      <c r="A221" s="28"/>
      <c r="B221" s="77" t="s">
        <v>33</v>
      </c>
      <c r="C221" s="42" t="s">
        <v>16</v>
      </c>
      <c r="D221" s="45" t="s">
        <v>13</v>
      </c>
      <c r="E221" s="45" t="s">
        <v>4</v>
      </c>
      <c r="F221" s="45" t="s">
        <v>79</v>
      </c>
      <c r="G221" s="45"/>
      <c r="H221" s="46">
        <f>H222</f>
        <v>8863.5505499999999</v>
      </c>
    </row>
    <row r="222" spans="1:8" ht="60" x14ac:dyDescent="0.25">
      <c r="A222" s="28"/>
      <c r="B222" s="77" t="s">
        <v>55</v>
      </c>
      <c r="C222" s="42" t="s">
        <v>16</v>
      </c>
      <c r="D222" s="45" t="s">
        <v>13</v>
      </c>
      <c r="E222" s="45" t="s">
        <v>4</v>
      </c>
      <c r="F222" s="45" t="s">
        <v>92</v>
      </c>
      <c r="G222" s="45"/>
      <c r="H222" s="46">
        <f>H223</f>
        <v>8863.5505499999999</v>
      </c>
    </row>
    <row r="223" spans="1:8" ht="45" x14ac:dyDescent="0.25">
      <c r="A223" s="28"/>
      <c r="B223" s="93" t="s">
        <v>178</v>
      </c>
      <c r="C223" s="42" t="s">
        <v>16</v>
      </c>
      <c r="D223" s="45" t="s">
        <v>13</v>
      </c>
      <c r="E223" s="45" t="s">
        <v>4</v>
      </c>
      <c r="F223" s="45" t="s">
        <v>92</v>
      </c>
      <c r="G223" s="55" t="s">
        <v>67</v>
      </c>
      <c r="H223" s="46">
        <f>7622.09977+20+189.745+644.97678+386.729</f>
        <v>8863.5505499999999</v>
      </c>
    </row>
    <row r="224" spans="1:8" ht="30" x14ac:dyDescent="0.25">
      <c r="A224" s="28"/>
      <c r="B224" s="32" t="s">
        <v>146</v>
      </c>
      <c r="C224" s="42" t="s">
        <v>16</v>
      </c>
      <c r="D224" s="45" t="s">
        <v>13</v>
      </c>
      <c r="E224" s="45" t="s">
        <v>20</v>
      </c>
      <c r="F224" s="45"/>
      <c r="G224" s="55"/>
      <c r="H224" s="46">
        <f>H225+H232</f>
        <v>214</v>
      </c>
    </row>
    <row r="225" spans="1:8" ht="57" x14ac:dyDescent="0.25">
      <c r="A225" s="28"/>
      <c r="B225" s="74" t="s">
        <v>406</v>
      </c>
      <c r="C225" s="42" t="s">
        <v>16</v>
      </c>
      <c r="D225" s="45" t="s">
        <v>13</v>
      </c>
      <c r="E225" s="45" t="s">
        <v>20</v>
      </c>
      <c r="F225" s="45" t="s">
        <v>149</v>
      </c>
      <c r="G225" s="55"/>
      <c r="H225" s="46">
        <f>H226</f>
        <v>214</v>
      </c>
    </row>
    <row r="226" spans="1:8" ht="60" x14ac:dyDescent="0.25">
      <c r="A226" s="28"/>
      <c r="B226" s="69" t="s">
        <v>176</v>
      </c>
      <c r="C226" s="42" t="s">
        <v>16</v>
      </c>
      <c r="D226" s="45" t="s">
        <v>13</v>
      </c>
      <c r="E226" s="45" t="s">
        <v>20</v>
      </c>
      <c r="F226" s="45" t="s">
        <v>106</v>
      </c>
      <c r="G226" s="45"/>
      <c r="H226" s="46">
        <f>H227</f>
        <v>214</v>
      </c>
    </row>
    <row r="227" spans="1:8" ht="75" x14ac:dyDescent="0.25">
      <c r="A227" s="6"/>
      <c r="B227" s="71" t="s">
        <v>143</v>
      </c>
      <c r="C227" s="42" t="s">
        <v>16</v>
      </c>
      <c r="D227" s="45" t="s">
        <v>13</v>
      </c>
      <c r="E227" s="45" t="s">
        <v>20</v>
      </c>
      <c r="F227" s="45" t="s">
        <v>227</v>
      </c>
      <c r="G227" s="42"/>
      <c r="H227" s="46">
        <f>H228+H230</f>
        <v>214</v>
      </c>
    </row>
    <row r="228" spans="1:8" ht="75" hidden="1" x14ac:dyDescent="0.25">
      <c r="A228" s="28"/>
      <c r="B228" s="69" t="s">
        <v>49</v>
      </c>
      <c r="C228" s="42" t="s">
        <v>16</v>
      </c>
      <c r="D228" s="45" t="s">
        <v>13</v>
      </c>
      <c r="E228" s="45" t="s">
        <v>20</v>
      </c>
      <c r="F228" s="45" t="s">
        <v>172</v>
      </c>
      <c r="G228" s="45"/>
      <c r="H228" s="46">
        <f>H229</f>
        <v>0</v>
      </c>
    </row>
    <row r="229" spans="1:8" ht="45" hidden="1" x14ac:dyDescent="0.25">
      <c r="A229" s="28"/>
      <c r="B229" s="93" t="s">
        <v>178</v>
      </c>
      <c r="C229" s="42" t="s">
        <v>16</v>
      </c>
      <c r="D229" s="45" t="s">
        <v>13</v>
      </c>
      <c r="E229" s="45" t="s">
        <v>20</v>
      </c>
      <c r="F229" s="45" t="s">
        <v>172</v>
      </c>
      <c r="G229" s="45" t="s">
        <v>67</v>
      </c>
      <c r="H229" s="46">
        <v>0</v>
      </c>
    </row>
    <row r="230" spans="1:8" ht="75" x14ac:dyDescent="0.25">
      <c r="A230" s="28"/>
      <c r="B230" s="69" t="s">
        <v>49</v>
      </c>
      <c r="C230" s="42" t="s">
        <v>16</v>
      </c>
      <c r="D230" s="45" t="s">
        <v>13</v>
      </c>
      <c r="E230" s="45" t="s">
        <v>20</v>
      </c>
      <c r="F230" s="45" t="s">
        <v>228</v>
      </c>
      <c r="G230" s="49"/>
      <c r="H230" s="46">
        <f>H231</f>
        <v>214</v>
      </c>
    </row>
    <row r="231" spans="1:8" ht="45" x14ac:dyDescent="0.25">
      <c r="A231" s="28"/>
      <c r="B231" s="93" t="s">
        <v>178</v>
      </c>
      <c r="C231" s="42" t="s">
        <v>16</v>
      </c>
      <c r="D231" s="45" t="s">
        <v>13</v>
      </c>
      <c r="E231" s="45" t="s">
        <v>20</v>
      </c>
      <c r="F231" s="45" t="s">
        <v>228</v>
      </c>
      <c r="G231" s="45" t="s">
        <v>67</v>
      </c>
      <c r="H231" s="46">
        <f>74+90+50</f>
        <v>214</v>
      </c>
    </row>
    <row r="232" spans="1:8" ht="42.75" hidden="1" x14ac:dyDescent="0.25">
      <c r="A232" s="28"/>
      <c r="B232" s="74" t="s">
        <v>408</v>
      </c>
      <c r="C232" s="92">
        <v>931</v>
      </c>
      <c r="D232" s="45" t="s">
        <v>13</v>
      </c>
      <c r="E232" s="45" t="s">
        <v>20</v>
      </c>
      <c r="F232" s="45" t="s">
        <v>183</v>
      </c>
      <c r="G232" s="45"/>
      <c r="H232" s="46">
        <f>H233</f>
        <v>0</v>
      </c>
    </row>
    <row r="233" spans="1:8" ht="30" hidden="1" x14ac:dyDescent="0.25">
      <c r="A233" s="28"/>
      <c r="B233" s="40" t="s">
        <v>184</v>
      </c>
      <c r="C233" s="92">
        <v>931</v>
      </c>
      <c r="D233" s="45" t="s">
        <v>13</v>
      </c>
      <c r="E233" s="45" t="s">
        <v>20</v>
      </c>
      <c r="F233" s="45" t="s">
        <v>182</v>
      </c>
      <c r="G233" s="45"/>
      <c r="H233" s="46">
        <f>H234</f>
        <v>0</v>
      </c>
    </row>
    <row r="234" spans="1:8" ht="45" hidden="1" x14ac:dyDescent="0.25">
      <c r="A234" s="28"/>
      <c r="B234" s="95" t="s">
        <v>180</v>
      </c>
      <c r="C234" s="92">
        <v>931</v>
      </c>
      <c r="D234" s="45" t="s">
        <v>13</v>
      </c>
      <c r="E234" s="45" t="s">
        <v>20</v>
      </c>
      <c r="F234" s="45" t="s">
        <v>182</v>
      </c>
      <c r="G234" s="45"/>
      <c r="H234" s="46">
        <f>H235+H237</f>
        <v>0</v>
      </c>
    </row>
    <row r="235" spans="1:8" ht="75" hidden="1" x14ac:dyDescent="0.25">
      <c r="A235" s="28"/>
      <c r="B235" s="69" t="s">
        <v>49</v>
      </c>
      <c r="C235" s="92">
        <v>931</v>
      </c>
      <c r="D235" s="45" t="s">
        <v>13</v>
      </c>
      <c r="E235" s="45" t="s">
        <v>20</v>
      </c>
      <c r="F235" s="45" t="s">
        <v>181</v>
      </c>
      <c r="G235" s="45"/>
      <c r="H235" s="46">
        <f>H236</f>
        <v>0</v>
      </c>
    </row>
    <row r="236" spans="1:8" ht="45" hidden="1" x14ac:dyDescent="0.25">
      <c r="A236" s="28"/>
      <c r="B236" s="93" t="s">
        <v>178</v>
      </c>
      <c r="C236" s="92">
        <v>931</v>
      </c>
      <c r="D236" s="45" t="s">
        <v>13</v>
      </c>
      <c r="E236" s="45" t="s">
        <v>20</v>
      </c>
      <c r="F236" s="45" t="s">
        <v>181</v>
      </c>
      <c r="G236" s="45" t="s">
        <v>67</v>
      </c>
      <c r="H236" s="46">
        <f>30-30</f>
        <v>0</v>
      </c>
    </row>
    <row r="237" spans="1:8" ht="75" hidden="1" x14ac:dyDescent="0.25">
      <c r="A237" s="28"/>
      <c r="B237" s="69" t="s">
        <v>49</v>
      </c>
      <c r="C237" s="92">
        <v>931</v>
      </c>
      <c r="D237" s="45" t="s">
        <v>13</v>
      </c>
      <c r="E237" s="45" t="s">
        <v>20</v>
      </c>
      <c r="F237" s="45" t="s">
        <v>236</v>
      </c>
      <c r="G237" s="45"/>
      <c r="H237" s="46">
        <f>H238</f>
        <v>0</v>
      </c>
    </row>
    <row r="238" spans="1:8" ht="45" hidden="1" x14ac:dyDescent="0.25">
      <c r="A238" s="28"/>
      <c r="B238" s="93" t="s">
        <v>178</v>
      </c>
      <c r="C238" s="92">
        <v>931</v>
      </c>
      <c r="D238" s="45" t="s">
        <v>13</v>
      </c>
      <c r="E238" s="45" t="s">
        <v>20</v>
      </c>
      <c r="F238" s="45" t="s">
        <v>236</v>
      </c>
      <c r="G238" s="45" t="s">
        <v>67</v>
      </c>
      <c r="H238" s="46">
        <f>62.0625-62.0625</f>
        <v>0</v>
      </c>
    </row>
    <row r="239" spans="1:8" ht="15" x14ac:dyDescent="0.25">
      <c r="A239" s="28">
        <v>8</v>
      </c>
      <c r="B239" s="74" t="s">
        <v>185</v>
      </c>
      <c r="C239" s="41" t="s">
        <v>16</v>
      </c>
      <c r="D239" s="49" t="s">
        <v>186</v>
      </c>
      <c r="E239" s="49" t="s">
        <v>95</v>
      </c>
      <c r="F239" s="49"/>
      <c r="G239" s="49"/>
      <c r="H239" s="43">
        <f>H240</f>
        <v>261.44</v>
      </c>
    </row>
    <row r="240" spans="1:8" ht="30" x14ac:dyDescent="0.25">
      <c r="A240" s="28"/>
      <c r="B240" s="53" t="s">
        <v>187</v>
      </c>
      <c r="C240" s="42" t="s">
        <v>16</v>
      </c>
      <c r="D240" s="45" t="s">
        <v>186</v>
      </c>
      <c r="E240" s="45" t="s">
        <v>52</v>
      </c>
      <c r="F240" s="45"/>
      <c r="G240" s="45"/>
      <c r="H240" s="46">
        <f>H241</f>
        <v>261.44</v>
      </c>
    </row>
    <row r="241" spans="1:8" ht="15" x14ac:dyDescent="0.25">
      <c r="A241" s="28"/>
      <c r="B241" s="77" t="s">
        <v>33</v>
      </c>
      <c r="C241" s="42" t="s">
        <v>16</v>
      </c>
      <c r="D241" s="45" t="s">
        <v>186</v>
      </c>
      <c r="E241" s="45" t="s">
        <v>52</v>
      </c>
      <c r="F241" s="45" t="s">
        <v>79</v>
      </c>
      <c r="G241" s="45"/>
      <c r="H241" s="46">
        <f>H242</f>
        <v>261.44</v>
      </c>
    </row>
    <row r="242" spans="1:8" ht="15" x14ac:dyDescent="0.25">
      <c r="A242" s="28"/>
      <c r="B242" s="77" t="s">
        <v>33</v>
      </c>
      <c r="C242" s="42" t="s">
        <v>16</v>
      </c>
      <c r="D242" s="45" t="s">
        <v>186</v>
      </c>
      <c r="E242" s="45" t="s">
        <v>52</v>
      </c>
      <c r="F242" s="45" t="s">
        <v>79</v>
      </c>
      <c r="G242" s="45"/>
      <c r="H242" s="46">
        <f>H244</f>
        <v>261.44</v>
      </c>
    </row>
    <row r="243" spans="1:8" ht="15" x14ac:dyDescent="0.25">
      <c r="A243" s="28"/>
      <c r="B243" s="77" t="s">
        <v>33</v>
      </c>
      <c r="C243" s="42" t="s">
        <v>16</v>
      </c>
      <c r="D243" s="45" t="s">
        <v>186</v>
      </c>
      <c r="E243" s="45" t="s">
        <v>52</v>
      </c>
      <c r="F243" s="45" t="s">
        <v>79</v>
      </c>
      <c r="G243" s="45"/>
      <c r="H243" s="46">
        <f>H244</f>
        <v>261.44</v>
      </c>
    </row>
    <row r="244" spans="1:8" ht="60" x14ac:dyDescent="0.25">
      <c r="A244" s="28"/>
      <c r="B244" s="34" t="s">
        <v>144</v>
      </c>
      <c r="C244" s="42" t="s">
        <v>16</v>
      </c>
      <c r="D244" s="45" t="s">
        <v>186</v>
      </c>
      <c r="E244" s="45" t="s">
        <v>52</v>
      </c>
      <c r="F244" s="45" t="s">
        <v>83</v>
      </c>
      <c r="G244" s="45"/>
      <c r="H244" s="46">
        <f>H245</f>
        <v>261.44</v>
      </c>
    </row>
    <row r="245" spans="1:8" ht="30" x14ac:dyDescent="0.25">
      <c r="A245" s="28"/>
      <c r="B245" s="96" t="s">
        <v>188</v>
      </c>
      <c r="C245" s="92">
        <v>931</v>
      </c>
      <c r="D245" s="45" t="s">
        <v>186</v>
      </c>
      <c r="E245" s="45" t="s">
        <v>52</v>
      </c>
      <c r="F245" s="45" t="s">
        <v>83</v>
      </c>
      <c r="G245" s="45" t="s">
        <v>169</v>
      </c>
      <c r="H245" s="46">
        <v>261.44</v>
      </c>
    </row>
    <row r="246" spans="1:8" ht="14.25" x14ac:dyDescent="0.2">
      <c r="A246" s="29" t="s">
        <v>413</v>
      </c>
      <c r="B246" s="99" t="s">
        <v>204</v>
      </c>
      <c r="C246" s="100">
        <v>931</v>
      </c>
      <c r="D246" s="49" t="s">
        <v>40</v>
      </c>
      <c r="E246" s="49" t="s">
        <v>95</v>
      </c>
      <c r="F246" s="49"/>
      <c r="G246" s="49"/>
      <c r="H246" s="43">
        <f t="shared" ref="H246:H251" si="0">H247</f>
        <v>50</v>
      </c>
    </row>
    <row r="247" spans="1:8" ht="30" x14ac:dyDescent="0.25">
      <c r="A247" s="28"/>
      <c r="B247" s="96" t="s">
        <v>205</v>
      </c>
      <c r="C247" s="92">
        <v>931</v>
      </c>
      <c r="D247" s="45" t="s">
        <v>40</v>
      </c>
      <c r="E247" s="45" t="s">
        <v>7</v>
      </c>
      <c r="F247" s="45"/>
      <c r="G247" s="45"/>
      <c r="H247" s="46">
        <f t="shared" si="0"/>
        <v>50</v>
      </c>
    </row>
    <row r="248" spans="1:8" ht="47.25" customHeight="1" x14ac:dyDescent="0.25">
      <c r="A248" s="28"/>
      <c r="B248" s="104" t="s">
        <v>407</v>
      </c>
      <c r="C248" s="92">
        <v>931</v>
      </c>
      <c r="D248" s="45" t="s">
        <v>40</v>
      </c>
      <c r="E248" s="45" t="s">
        <v>7</v>
      </c>
      <c r="F248" s="45" t="s">
        <v>138</v>
      </c>
      <c r="G248" s="45"/>
      <c r="H248" s="46">
        <f t="shared" si="0"/>
        <v>50</v>
      </c>
    </row>
    <row r="249" spans="1:8" ht="45" x14ac:dyDescent="0.25">
      <c r="A249" s="28"/>
      <c r="B249" s="105" t="s">
        <v>206</v>
      </c>
      <c r="C249" s="92">
        <v>931</v>
      </c>
      <c r="D249" s="45" t="s">
        <v>40</v>
      </c>
      <c r="E249" s="45" t="s">
        <v>7</v>
      </c>
      <c r="F249" s="45" t="s">
        <v>105</v>
      </c>
      <c r="G249" s="45"/>
      <c r="H249" s="46">
        <f t="shared" si="0"/>
        <v>50</v>
      </c>
    </row>
    <row r="250" spans="1:8" ht="45" x14ac:dyDescent="0.25">
      <c r="A250" s="28"/>
      <c r="B250" s="106" t="s">
        <v>207</v>
      </c>
      <c r="C250" s="92">
        <v>931</v>
      </c>
      <c r="D250" s="45" t="s">
        <v>40</v>
      </c>
      <c r="E250" s="45" t="s">
        <v>7</v>
      </c>
      <c r="F250" s="45" t="s">
        <v>229</v>
      </c>
      <c r="G250" s="45"/>
      <c r="H250" s="46">
        <f>H251+H253</f>
        <v>50</v>
      </c>
    </row>
    <row r="251" spans="1:8" ht="75" hidden="1" x14ac:dyDescent="0.25">
      <c r="A251" s="28"/>
      <c r="B251" s="69" t="s">
        <v>49</v>
      </c>
      <c r="C251" s="92">
        <v>931</v>
      </c>
      <c r="D251" s="45" t="s">
        <v>40</v>
      </c>
      <c r="E251" s="45" t="s">
        <v>7</v>
      </c>
      <c r="F251" s="45" t="s">
        <v>171</v>
      </c>
      <c r="G251" s="45"/>
      <c r="H251" s="46">
        <f t="shared" si="0"/>
        <v>0</v>
      </c>
    </row>
    <row r="252" spans="1:8" ht="45" hidden="1" x14ac:dyDescent="0.25">
      <c r="A252" s="28"/>
      <c r="B252" s="53" t="s">
        <v>203</v>
      </c>
      <c r="C252" s="92">
        <v>931</v>
      </c>
      <c r="D252" s="45" t="s">
        <v>40</v>
      </c>
      <c r="E252" s="45" t="s">
        <v>7</v>
      </c>
      <c r="F252" s="45" t="s">
        <v>171</v>
      </c>
      <c r="G252" s="45" t="s">
        <v>22</v>
      </c>
      <c r="H252" s="46">
        <f>10-10</f>
        <v>0</v>
      </c>
    </row>
    <row r="253" spans="1:8" ht="75" x14ac:dyDescent="0.25">
      <c r="A253" s="28"/>
      <c r="B253" s="69" t="s">
        <v>49</v>
      </c>
      <c r="C253" s="92">
        <v>931</v>
      </c>
      <c r="D253" s="45" t="s">
        <v>40</v>
      </c>
      <c r="E253" s="45" t="s">
        <v>7</v>
      </c>
      <c r="F253" s="45" t="s">
        <v>230</v>
      </c>
      <c r="G253" s="45"/>
      <c r="H253" s="46">
        <f>H254</f>
        <v>50</v>
      </c>
    </row>
    <row r="254" spans="1:8" ht="45" x14ac:dyDescent="0.25">
      <c r="A254" s="28"/>
      <c r="B254" s="53" t="s">
        <v>203</v>
      </c>
      <c r="C254" s="92">
        <v>931</v>
      </c>
      <c r="D254" s="45" t="s">
        <v>40</v>
      </c>
      <c r="E254" s="45" t="s">
        <v>7</v>
      </c>
      <c r="F254" s="45" t="s">
        <v>230</v>
      </c>
      <c r="G254" s="45" t="s">
        <v>22</v>
      </c>
      <c r="H254" s="46">
        <v>50</v>
      </c>
    </row>
    <row r="255" spans="1:8" ht="15" x14ac:dyDescent="0.25">
      <c r="A255" s="28"/>
      <c r="B255" s="56" t="s">
        <v>62</v>
      </c>
      <c r="C255" s="30"/>
      <c r="D255" s="45"/>
      <c r="E255" s="45"/>
      <c r="F255" s="45"/>
      <c r="G255" s="30"/>
      <c r="H255" s="43">
        <f>H15</f>
        <v>79830.329539999992</v>
      </c>
    </row>
    <row r="257" spans="2:2" x14ac:dyDescent="0.2">
      <c r="B257" s="112"/>
    </row>
  </sheetData>
  <mergeCells count="14">
    <mergeCell ref="I163:N163"/>
    <mergeCell ref="C1:H1"/>
    <mergeCell ref="B2:H2"/>
    <mergeCell ref="B3:H3"/>
    <mergeCell ref="B8:H8"/>
    <mergeCell ref="C6:H6"/>
    <mergeCell ref="A4:H4"/>
    <mergeCell ref="C10:H10"/>
    <mergeCell ref="B11:H11"/>
    <mergeCell ref="A13:A14"/>
    <mergeCell ref="B13:B14"/>
    <mergeCell ref="C13:G13"/>
    <mergeCell ref="H13:H14"/>
    <mergeCell ref="B7:H7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70"/>
  <sheetViews>
    <sheetView tabSelected="1" topLeftCell="A16" zoomScale="95" zoomScaleNormal="95" workbookViewId="0">
      <selection activeCell="K16" sqref="K16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5">
      <c r="A1" s="205"/>
      <c r="B1" s="205"/>
      <c r="C1" s="268" t="s">
        <v>423</v>
      </c>
      <c r="D1" s="268"/>
      <c r="E1" s="268"/>
      <c r="F1" s="268"/>
      <c r="G1" s="268"/>
      <c r="H1" s="268"/>
    </row>
    <row r="2" spans="1:9" ht="13.5" customHeight="1" x14ac:dyDescent="0.25">
      <c r="A2" s="205"/>
      <c r="B2" s="205"/>
      <c r="C2" s="268" t="s">
        <v>157</v>
      </c>
      <c r="D2" s="268"/>
      <c r="E2" s="268"/>
      <c r="F2" s="268"/>
      <c r="G2" s="268"/>
      <c r="H2" s="268"/>
    </row>
    <row r="3" spans="1:9" ht="14.25" customHeight="1" x14ac:dyDescent="0.25">
      <c r="A3" s="205"/>
      <c r="B3" s="205"/>
      <c r="C3" s="268" t="s">
        <v>395</v>
      </c>
      <c r="D3" s="268"/>
      <c r="E3" s="268"/>
      <c r="F3" s="268"/>
      <c r="G3" s="268"/>
      <c r="H3" s="268"/>
    </row>
    <row r="4" spans="1:9" ht="14.25" customHeight="1" x14ac:dyDescent="0.25">
      <c r="A4" s="205"/>
      <c r="B4" s="205"/>
      <c r="C4" s="205"/>
      <c r="D4" s="35"/>
      <c r="E4" s="35"/>
      <c r="F4" s="268" t="s">
        <v>476</v>
      </c>
      <c r="G4" s="268"/>
      <c r="H4" s="268"/>
    </row>
    <row r="5" spans="1:9" ht="14.25" customHeight="1" x14ac:dyDescent="0.25">
      <c r="A5" s="205"/>
      <c r="B5" s="205"/>
      <c r="C5" s="205"/>
      <c r="D5" s="35"/>
      <c r="E5" s="35"/>
      <c r="F5" s="265"/>
      <c r="G5" s="265"/>
      <c r="H5" s="265"/>
    </row>
    <row r="6" spans="1:9" ht="15" customHeight="1" x14ac:dyDescent="0.25">
      <c r="A6" s="1"/>
      <c r="B6" s="204"/>
      <c r="C6" s="268" t="s">
        <v>423</v>
      </c>
      <c r="D6" s="268"/>
      <c r="E6" s="268"/>
      <c r="F6" s="268"/>
      <c r="G6" s="268"/>
      <c r="H6" s="268"/>
    </row>
    <row r="7" spans="1:9" ht="15" x14ac:dyDescent="0.25">
      <c r="A7" s="268"/>
      <c r="B7" s="268"/>
      <c r="C7" s="268" t="s">
        <v>157</v>
      </c>
      <c r="D7" s="268"/>
      <c r="E7" s="268"/>
      <c r="F7" s="268"/>
      <c r="G7" s="268"/>
      <c r="H7" s="268"/>
    </row>
    <row r="8" spans="1:9" ht="15" x14ac:dyDescent="0.25">
      <c r="A8" s="268"/>
      <c r="B8" s="268"/>
      <c r="C8" s="268" t="s">
        <v>395</v>
      </c>
      <c r="D8" s="268"/>
      <c r="E8" s="268"/>
      <c r="F8" s="268"/>
      <c r="G8" s="268"/>
      <c r="H8" s="268"/>
    </row>
    <row r="9" spans="1:9" ht="15" x14ac:dyDescent="0.25">
      <c r="A9" s="268" t="s">
        <v>424</v>
      </c>
      <c r="B9" s="268"/>
      <c r="C9" s="268"/>
      <c r="D9" s="268"/>
      <c r="E9" s="268"/>
      <c r="F9" s="268"/>
      <c r="G9" s="268"/>
      <c r="H9" s="268"/>
      <c r="I9" s="35"/>
    </row>
    <row r="10" spans="1:9" ht="15" x14ac:dyDescent="0.25">
      <c r="A10" s="205"/>
      <c r="B10" s="205"/>
      <c r="C10" s="205"/>
      <c r="D10" s="35"/>
      <c r="E10" s="35"/>
      <c r="F10" s="204"/>
      <c r="G10" s="204"/>
      <c r="H10" s="204"/>
    </row>
    <row r="11" spans="1:9" ht="14.25" customHeight="1" x14ac:dyDescent="0.2">
      <c r="A11" s="283" t="s">
        <v>425</v>
      </c>
      <c r="B11" s="283"/>
      <c r="C11" s="283"/>
      <c r="D11" s="283"/>
      <c r="E11" s="283"/>
      <c r="F11" s="283"/>
      <c r="G11" s="283"/>
      <c r="H11" s="283"/>
    </row>
    <row r="12" spans="1:9" ht="14.25" x14ac:dyDescent="0.2">
      <c r="A12" s="206"/>
      <c r="B12" s="206"/>
      <c r="C12" s="206"/>
      <c r="D12" s="206"/>
      <c r="E12" s="206"/>
      <c r="F12" s="206"/>
      <c r="G12" s="206"/>
      <c r="H12" s="206"/>
    </row>
    <row r="13" spans="1:9" ht="15" x14ac:dyDescent="0.25">
      <c r="A13" s="207"/>
      <c r="B13" s="206"/>
      <c r="C13" s="206"/>
      <c r="D13" s="206"/>
      <c r="E13" s="206"/>
      <c r="F13" s="206"/>
      <c r="G13" s="206"/>
      <c r="H13" s="208" t="s">
        <v>96</v>
      </c>
    </row>
    <row r="14" spans="1:9" ht="63" customHeight="1" x14ac:dyDescent="0.2">
      <c r="A14" s="209" t="s">
        <v>426</v>
      </c>
      <c r="B14" s="209" t="s">
        <v>1</v>
      </c>
      <c r="C14" s="209" t="s">
        <v>427</v>
      </c>
      <c r="D14" s="209" t="s">
        <v>428</v>
      </c>
      <c r="E14" s="209" t="s">
        <v>429</v>
      </c>
      <c r="F14" s="209" t="s">
        <v>1</v>
      </c>
      <c r="G14" s="210" t="s">
        <v>2</v>
      </c>
      <c r="H14" s="210" t="s">
        <v>474</v>
      </c>
    </row>
    <row r="15" spans="1:9" ht="15" x14ac:dyDescent="0.2">
      <c r="A15" s="209">
        <v>1</v>
      </c>
      <c r="B15" s="209">
        <v>2</v>
      </c>
      <c r="C15" s="209">
        <v>2</v>
      </c>
      <c r="D15" s="209">
        <v>4</v>
      </c>
      <c r="E15" s="209">
        <v>5</v>
      </c>
      <c r="F15" s="209">
        <v>6</v>
      </c>
      <c r="G15" s="209" t="s">
        <v>430</v>
      </c>
      <c r="H15" s="209">
        <v>8</v>
      </c>
    </row>
    <row r="16" spans="1:9" ht="90.75" customHeight="1" x14ac:dyDescent="0.2">
      <c r="A16" s="211" t="s">
        <v>431</v>
      </c>
      <c r="B16" s="209"/>
      <c r="C16" s="211" t="s">
        <v>405</v>
      </c>
      <c r="D16" s="209"/>
      <c r="E16" s="210"/>
      <c r="F16" s="209"/>
      <c r="G16" s="210"/>
      <c r="H16" s="212">
        <f>H36+H40+H37+H39+H41</f>
        <v>9716.17</v>
      </c>
    </row>
    <row r="17" spans="1:8" ht="87.75" hidden="1" customHeight="1" x14ac:dyDescent="0.2">
      <c r="A17" s="211" t="s">
        <v>432</v>
      </c>
      <c r="B17" s="209"/>
      <c r="C17" s="33" t="s">
        <v>433</v>
      </c>
      <c r="D17" s="209"/>
      <c r="E17" s="210"/>
      <c r="F17" s="209"/>
      <c r="G17" s="210"/>
      <c r="H17" s="213">
        <f>SUM(H18:H27)</f>
        <v>0</v>
      </c>
    </row>
    <row r="18" spans="1:8" ht="94.5" hidden="1" customHeight="1" x14ac:dyDescent="0.2">
      <c r="A18" s="211"/>
      <c r="B18" s="209" t="s">
        <v>434</v>
      </c>
      <c r="C18" s="33" t="s">
        <v>433</v>
      </c>
      <c r="D18" s="209">
        <v>931</v>
      </c>
      <c r="E18" s="210" t="s">
        <v>435</v>
      </c>
      <c r="F18" s="209" t="s">
        <v>434</v>
      </c>
      <c r="G18" s="210" t="s">
        <v>22</v>
      </c>
      <c r="H18" s="214"/>
    </row>
    <row r="19" spans="1:8" ht="89.25" hidden="1" customHeight="1" x14ac:dyDescent="0.2">
      <c r="A19" s="211"/>
      <c r="B19" s="209" t="s">
        <v>436</v>
      </c>
      <c r="C19" s="33" t="s">
        <v>433</v>
      </c>
      <c r="D19" s="209">
        <v>931</v>
      </c>
      <c r="E19" s="210" t="s">
        <v>437</v>
      </c>
      <c r="F19" s="209" t="s">
        <v>436</v>
      </c>
      <c r="G19" s="210" t="s">
        <v>22</v>
      </c>
      <c r="H19" s="214"/>
    </row>
    <row r="20" spans="1:8" ht="75" hidden="1" customHeight="1" x14ac:dyDescent="0.2">
      <c r="A20" s="211"/>
      <c r="B20" s="209" t="s">
        <v>438</v>
      </c>
      <c r="C20" s="33" t="s">
        <v>433</v>
      </c>
      <c r="D20" s="209">
        <v>931</v>
      </c>
      <c r="E20" s="210" t="s">
        <v>437</v>
      </c>
      <c r="F20" s="209" t="s">
        <v>438</v>
      </c>
      <c r="G20" s="210" t="s">
        <v>22</v>
      </c>
      <c r="H20" s="214"/>
    </row>
    <row r="21" spans="1:8" ht="93.75" hidden="1" customHeight="1" x14ac:dyDescent="0.2">
      <c r="A21" s="211"/>
      <c r="B21" s="209" t="s">
        <v>439</v>
      </c>
      <c r="C21" s="33" t="s">
        <v>433</v>
      </c>
      <c r="D21" s="209">
        <v>931</v>
      </c>
      <c r="E21" s="210" t="s">
        <v>437</v>
      </c>
      <c r="F21" s="209" t="s">
        <v>439</v>
      </c>
      <c r="G21" s="210" t="s">
        <v>22</v>
      </c>
      <c r="H21" s="214"/>
    </row>
    <row r="22" spans="1:8" ht="103.5" hidden="1" customHeight="1" x14ac:dyDescent="0.2">
      <c r="A22" s="211"/>
      <c r="B22" s="209" t="s">
        <v>440</v>
      </c>
      <c r="C22" s="33" t="s">
        <v>433</v>
      </c>
      <c r="D22" s="209">
        <v>931</v>
      </c>
      <c r="E22" s="210" t="s">
        <v>437</v>
      </c>
      <c r="F22" s="209" t="s">
        <v>440</v>
      </c>
      <c r="G22" s="210" t="s">
        <v>22</v>
      </c>
      <c r="H22" s="214"/>
    </row>
    <row r="23" spans="1:8" ht="144.75" hidden="1" customHeight="1" x14ac:dyDescent="0.2">
      <c r="A23" s="211"/>
      <c r="B23" s="209" t="s">
        <v>441</v>
      </c>
      <c r="C23" s="33" t="s">
        <v>433</v>
      </c>
      <c r="D23" s="209">
        <v>931</v>
      </c>
      <c r="E23" s="210" t="s">
        <v>437</v>
      </c>
      <c r="F23" s="209" t="s">
        <v>441</v>
      </c>
      <c r="G23" s="210" t="s">
        <v>22</v>
      </c>
      <c r="H23" s="214"/>
    </row>
    <row r="24" spans="1:8" ht="101.25" hidden="1" customHeight="1" x14ac:dyDescent="0.2">
      <c r="A24" s="211"/>
      <c r="B24" s="209" t="s">
        <v>442</v>
      </c>
      <c r="C24" s="33" t="s">
        <v>433</v>
      </c>
      <c r="D24" s="209">
        <v>931</v>
      </c>
      <c r="E24" s="210" t="s">
        <v>437</v>
      </c>
      <c r="F24" s="209" t="s">
        <v>442</v>
      </c>
      <c r="G24" s="210" t="s">
        <v>22</v>
      </c>
      <c r="H24" s="214"/>
    </row>
    <row r="25" spans="1:8" ht="97.5" hidden="1" customHeight="1" x14ac:dyDescent="0.2">
      <c r="A25" s="211"/>
      <c r="B25" s="209" t="s">
        <v>443</v>
      </c>
      <c r="C25" s="33" t="s">
        <v>433</v>
      </c>
      <c r="D25" s="209">
        <v>931</v>
      </c>
      <c r="E25" s="210" t="s">
        <v>437</v>
      </c>
      <c r="F25" s="209" t="s">
        <v>443</v>
      </c>
      <c r="G25" s="210" t="s">
        <v>22</v>
      </c>
      <c r="H25" s="214"/>
    </row>
    <row r="26" spans="1:8" ht="87.75" hidden="1" customHeight="1" x14ac:dyDescent="0.2">
      <c r="A26" s="211"/>
      <c r="B26" s="209" t="s">
        <v>434</v>
      </c>
      <c r="C26" s="33" t="s">
        <v>433</v>
      </c>
      <c r="D26" s="209">
        <v>931</v>
      </c>
      <c r="E26" s="210" t="s">
        <v>437</v>
      </c>
      <c r="F26" s="209" t="s">
        <v>434</v>
      </c>
      <c r="G26" s="210" t="s">
        <v>22</v>
      </c>
      <c r="H26" s="214"/>
    </row>
    <row r="27" spans="1:8" ht="90.75" hidden="1" customHeight="1" x14ac:dyDescent="0.2">
      <c r="A27" s="211"/>
      <c r="B27" s="209" t="s">
        <v>444</v>
      </c>
      <c r="C27" s="33" t="s">
        <v>433</v>
      </c>
      <c r="D27" s="209">
        <v>931</v>
      </c>
      <c r="E27" s="210" t="s">
        <v>437</v>
      </c>
      <c r="F27" s="209" t="s">
        <v>444</v>
      </c>
      <c r="G27" s="210" t="s">
        <v>22</v>
      </c>
      <c r="H27" s="214"/>
    </row>
    <row r="28" spans="1:8" ht="102.75" hidden="1" customHeight="1" x14ac:dyDescent="0.2">
      <c r="A28" s="211" t="s">
        <v>445</v>
      </c>
      <c r="B28" s="209"/>
      <c r="C28" s="33" t="s">
        <v>433</v>
      </c>
      <c r="D28" s="209"/>
      <c r="E28" s="210"/>
      <c r="F28" s="209"/>
      <c r="G28" s="210"/>
      <c r="H28" s="213">
        <f>H29</f>
        <v>0</v>
      </c>
    </row>
    <row r="29" spans="1:8" ht="92.25" hidden="1" customHeight="1" x14ac:dyDescent="0.2">
      <c r="A29" s="211"/>
      <c r="B29" s="209" t="s">
        <v>446</v>
      </c>
      <c r="C29" s="33" t="s">
        <v>433</v>
      </c>
      <c r="D29" s="209">
        <v>921</v>
      </c>
      <c r="E29" s="210" t="s">
        <v>447</v>
      </c>
      <c r="F29" s="209" t="s">
        <v>446</v>
      </c>
      <c r="G29" s="210" t="s">
        <v>22</v>
      </c>
      <c r="H29" s="214"/>
    </row>
    <row r="30" spans="1:8" ht="73.5" hidden="1" customHeight="1" x14ac:dyDescent="0.2">
      <c r="A30" s="211" t="s">
        <v>448</v>
      </c>
      <c r="B30" s="209"/>
      <c r="C30" s="33" t="s">
        <v>433</v>
      </c>
      <c r="D30" s="209"/>
      <c r="E30" s="210"/>
      <c r="F30" s="209"/>
      <c r="G30" s="210"/>
      <c r="H30" s="213">
        <f>H31</f>
        <v>0</v>
      </c>
    </row>
    <row r="31" spans="1:8" ht="87" hidden="1" customHeight="1" x14ac:dyDescent="0.2">
      <c r="A31" s="211"/>
      <c r="B31" s="209" t="s">
        <v>449</v>
      </c>
      <c r="C31" s="33" t="s">
        <v>433</v>
      </c>
      <c r="D31" s="209">
        <v>931</v>
      </c>
      <c r="E31" s="210" t="s">
        <v>450</v>
      </c>
      <c r="F31" s="209" t="s">
        <v>449</v>
      </c>
      <c r="G31" s="210" t="s">
        <v>22</v>
      </c>
      <c r="H31" s="214"/>
    </row>
    <row r="32" spans="1:8" ht="45" hidden="1" x14ac:dyDescent="0.25">
      <c r="A32" s="211"/>
      <c r="B32" s="209"/>
      <c r="C32" s="33" t="s">
        <v>433</v>
      </c>
      <c r="D32" s="215"/>
      <c r="E32" s="216"/>
      <c r="F32" s="209"/>
      <c r="G32" s="216"/>
      <c r="H32" s="217"/>
    </row>
    <row r="33" spans="1:8" ht="45" hidden="1" x14ac:dyDescent="0.25">
      <c r="A33" s="211" t="s">
        <v>432</v>
      </c>
      <c r="B33" s="209"/>
      <c r="C33" s="33" t="s">
        <v>433</v>
      </c>
      <c r="D33" s="215"/>
      <c r="E33" s="216"/>
      <c r="F33" s="209"/>
      <c r="G33" s="216"/>
      <c r="H33" s="212">
        <f>H34</f>
        <v>0</v>
      </c>
    </row>
    <row r="34" spans="1:8" ht="72.75" hidden="1" customHeight="1" x14ac:dyDescent="0.2">
      <c r="A34" s="211"/>
      <c r="B34" s="209" t="s">
        <v>434</v>
      </c>
      <c r="C34" s="33" t="s">
        <v>433</v>
      </c>
      <c r="D34" s="209">
        <v>931</v>
      </c>
      <c r="E34" s="210" t="s">
        <v>437</v>
      </c>
      <c r="F34" s="209" t="s">
        <v>434</v>
      </c>
      <c r="G34" s="210" t="s">
        <v>22</v>
      </c>
      <c r="H34" s="218"/>
    </row>
    <row r="35" spans="1:8" ht="72.75" hidden="1" customHeight="1" x14ac:dyDescent="0.2">
      <c r="A35" s="211"/>
      <c r="B35" s="209" t="s">
        <v>451</v>
      </c>
      <c r="C35" s="33" t="str">
        <f>[5]расх.ведомств.!B68</f>
        <v>Подпрограмма 1 "Энергосбережение и повышение энергоэффективности в с. Карага"</v>
      </c>
      <c r="D35" s="209">
        <v>931</v>
      </c>
      <c r="E35" s="210" t="s">
        <v>452</v>
      </c>
      <c r="F35" s="209" t="s">
        <v>451</v>
      </c>
      <c r="G35" s="210" t="s">
        <v>22</v>
      </c>
      <c r="H35" s="218">
        <v>2727.37</v>
      </c>
    </row>
    <row r="36" spans="1:8" ht="36" customHeight="1" x14ac:dyDescent="0.2">
      <c r="A36" s="211"/>
      <c r="B36" s="219" t="s">
        <v>453</v>
      </c>
      <c r="C36" s="284" t="str">
        <f>C35</f>
        <v>Подпрограмма 1 "Энергосбережение и повышение энергоэффективности в с. Карага"</v>
      </c>
      <c r="D36" s="284">
        <v>931</v>
      </c>
      <c r="E36" s="286" t="s">
        <v>447</v>
      </c>
      <c r="F36" s="220" t="s">
        <v>234</v>
      </c>
      <c r="G36" s="210" t="s">
        <v>23</v>
      </c>
      <c r="H36" s="221">
        <f>[6]при.4!H188</f>
        <v>162.32400000000001</v>
      </c>
    </row>
    <row r="37" spans="1:8" ht="25.5" customHeight="1" x14ac:dyDescent="0.2">
      <c r="A37" s="211"/>
      <c r="B37" s="209" t="s">
        <v>451</v>
      </c>
      <c r="C37" s="285"/>
      <c r="D37" s="285"/>
      <c r="E37" s="287"/>
      <c r="F37" s="220" t="s">
        <v>409</v>
      </c>
      <c r="G37" s="210" t="s">
        <v>23</v>
      </c>
      <c r="H37" s="221">
        <f>[6]при.4!H190</f>
        <v>7953.8459999999995</v>
      </c>
    </row>
    <row r="38" spans="1:8" ht="72.75" hidden="1" customHeight="1" x14ac:dyDescent="0.2">
      <c r="A38" s="211"/>
      <c r="B38" s="209"/>
      <c r="C38" s="222"/>
      <c r="D38" s="223"/>
      <c r="E38" s="224"/>
      <c r="F38" s="225"/>
      <c r="G38" s="210" t="s">
        <v>22</v>
      </c>
      <c r="H38" s="221"/>
    </row>
    <row r="39" spans="1:8" ht="26.25" hidden="1" customHeight="1" x14ac:dyDescent="0.2">
      <c r="A39" s="211"/>
      <c r="B39" s="209"/>
      <c r="C39" s="226"/>
      <c r="D39" s="227"/>
      <c r="E39" s="228"/>
      <c r="F39" s="229" t="s">
        <v>196</v>
      </c>
      <c r="G39" s="210" t="s">
        <v>23</v>
      </c>
      <c r="H39" s="221"/>
    </row>
    <row r="40" spans="1:8" ht="33" customHeight="1" x14ac:dyDescent="0.2">
      <c r="A40" s="211"/>
      <c r="B40" s="219" t="s">
        <v>454</v>
      </c>
      <c r="C40" s="230" t="s">
        <v>193</v>
      </c>
      <c r="D40" s="231">
        <v>931</v>
      </c>
      <c r="E40" s="232" t="s">
        <v>447</v>
      </c>
      <c r="F40" s="220" t="s">
        <v>212</v>
      </c>
      <c r="G40" s="210" t="s">
        <v>23</v>
      </c>
      <c r="H40" s="221">
        <f>[6]при.4!H196</f>
        <v>1600</v>
      </c>
    </row>
    <row r="41" spans="1:8" ht="32.25" hidden="1" customHeight="1" x14ac:dyDescent="0.2">
      <c r="A41" s="211"/>
      <c r="B41" s="219"/>
      <c r="C41" s="226"/>
      <c r="D41" s="226"/>
      <c r="E41" s="233"/>
      <c r="F41" s="225" t="s">
        <v>213</v>
      </c>
      <c r="G41" s="210" t="s">
        <v>23</v>
      </c>
      <c r="H41" s="221">
        <v>0</v>
      </c>
    </row>
    <row r="42" spans="1:8" ht="57.75" customHeight="1" x14ac:dyDescent="0.2">
      <c r="A42" s="211" t="s">
        <v>432</v>
      </c>
      <c r="B42" s="209" t="s">
        <v>455</v>
      </c>
      <c r="C42" s="234" t="s">
        <v>115</v>
      </c>
      <c r="D42" s="209"/>
      <c r="E42" s="210"/>
      <c r="F42" s="209"/>
      <c r="G42" s="210"/>
      <c r="H42" s="235">
        <f>H43</f>
        <v>100</v>
      </c>
    </row>
    <row r="43" spans="1:8" ht="65.25" customHeight="1" x14ac:dyDescent="0.2">
      <c r="A43" s="211"/>
      <c r="B43" s="209"/>
      <c r="C43" s="236" t="s">
        <v>116</v>
      </c>
      <c r="D43" s="209">
        <v>931</v>
      </c>
      <c r="E43" s="210" t="s">
        <v>456</v>
      </c>
      <c r="F43" s="209" t="s">
        <v>219</v>
      </c>
      <c r="G43" s="210" t="s">
        <v>22</v>
      </c>
      <c r="H43" s="235">
        <f>при.4!H66</f>
        <v>100</v>
      </c>
    </row>
    <row r="44" spans="1:8" ht="65.25" customHeight="1" x14ac:dyDescent="0.2">
      <c r="A44" s="211" t="s">
        <v>445</v>
      </c>
      <c r="B44" s="209" t="s">
        <v>457</v>
      </c>
      <c r="C44" s="237" t="s">
        <v>404</v>
      </c>
      <c r="D44" s="238"/>
      <c r="E44" s="239"/>
      <c r="F44" s="209"/>
      <c r="G44" s="210"/>
      <c r="H44" s="235">
        <f>H45+H46+H47</f>
        <v>1499.5</v>
      </c>
    </row>
    <row r="45" spans="1:8" ht="51" customHeight="1" x14ac:dyDescent="0.2">
      <c r="A45" s="211"/>
      <c r="B45" s="209"/>
      <c r="C45" s="240" t="s">
        <v>161</v>
      </c>
      <c r="D45" s="231">
        <v>931</v>
      </c>
      <c r="E45" s="232" t="s">
        <v>452</v>
      </c>
      <c r="F45" s="231" t="s">
        <v>223</v>
      </c>
      <c r="G45" s="210" t="s">
        <v>22</v>
      </c>
      <c r="H45" s="221">
        <f>при.4!H137</f>
        <v>1499.5</v>
      </c>
    </row>
    <row r="46" spans="1:8" ht="19.5" hidden="1" customHeight="1" x14ac:dyDescent="0.2">
      <c r="A46" s="211"/>
      <c r="B46" s="209"/>
      <c r="C46" s="241"/>
      <c r="D46" s="242"/>
      <c r="E46" s="243"/>
      <c r="F46" s="242"/>
      <c r="G46" s="210" t="s">
        <v>23</v>
      </c>
      <c r="H46" s="221">
        <v>0</v>
      </c>
    </row>
    <row r="47" spans="1:8" ht="30.75" hidden="1" customHeight="1" x14ac:dyDescent="0.2">
      <c r="A47" s="211"/>
      <c r="B47" s="209"/>
      <c r="C47" s="244"/>
      <c r="D47" s="242">
        <v>931</v>
      </c>
      <c r="E47" s="243" t="s">
        <v>458</v>
      </c>
      <c r="F47" s="242" t="s">
        <v>99</v>
      </c>
      <c r="G47" s="210" t="s">
        <v>22</v>
      </c>
      <c r="H47" s="221">
        <v>0</v>
      </c>
    </row>
    <row r="48" spans="1:8" ht="46.5" customHeight="1" x14ac:dyDescent="0.2">
      <c r="A48" s="211" t="s">
        <v>448</v>
      </c>
      <c r="B48" s="209"/>
      <c r="C48" s="104" t="s">
        <v>407</v>
      </c>
      <c r="D48" s="236"/>
      <c r="E48" s="245"/>
      <c r="F48" s="246"/>
      <c r="G48" s="247"/>
      <c r="H48" s="235">
        <f>H50+H51</f>
        <v>50</v>
      </c>
    </row>
    <row r="49" spans="1:8" ht="26.25" hidden="1" customHeight="1" x14ac:dyDescent="0.2">
      <c r="A49" s="211"/>
      <c r="B49" s="209"/>
      <c r="C49" s="293" t="s">
        <v>206</v>
      </c>
      <c r="D49" s="284">
        <v>931</v>
      </c>
      <c r="E49" s="286" t="s">
        <v>459</v>
      </c>
      <c r="F49" s="246" t="s">
        <v>100</v>
      </c>
      <c r="G49" s="286" t="s">
        <v>22</v>
      </c>
      <c r="H49" s="221"/>
    </row>
    <row r="50" spans="1:8" ht="52.5" hidden="1" customHeight="1" x14ac:dyDescent="0.2">
      <c r="A50" s="211"/>
      <c r="B50" s="209"/>
      <c r="C50" s="294"/>
      <c r="D50" s="291"/>
      <c r="E50" s="288"/>
      <c r="F50" s="246" t="s">
        <v>171</v>
      </c>
      <c r="G50" s="288"/>
      <c r="H50" s="221">
        <v>0</v>
      </c>
    </row>
    <row r="51" spans="1:8" ht="52.5" customHeight="1" x14ac:dyDescent="0.2">
      <c r="A51" s="211"/>
      <c r="B51" s="209"/>
      <c r="C51" s="248" t="s">
        <v>206</v>
      </c>
      <c r="D51" s="242">
        <v>931</v>
      </c>
      <c r="E51" s="243" t="s">
        <v>460</v>
      </c>
      <c r="F51" s="246" t="s">
        <v>230</v>
      </c>
      <c r="G51" s="243" t="s">
        <v>22</v>
      </c>
      <c r="H51" s="221">
        <f>[6]при.4!H253</f>
        <v>50</v>
      </c>
    </row>
    <row r="52" spans="1:8" ht="57" customHeight="1" x14ac:dyDescent="0.2">
      <c r="A52" s="211" t="s">
        <v>461</v>
      </c>
      <c r="B52" s="209"/>
      <c r="C52" s="74" t="s">
        <v>406</v>
      </c>
      <c r="D52" s="209"/>
      <c r="E52" s="210"/>
      <c r="F52" s="209"/>
      <c r="G52" s="210"/>
      <c r="H52" s="235">
        <f>H53+H54</f>
        <v>214</v>
      </c>
    </row>
    <row r="53" spans="1:8" ht="66" customHeight="1" x14ac:dyDescent="0.2">
      <c r="A53" s="211"/>
      <c r="B53" s="209"/>
      <c r="C53" s="289" t="s">
        <v>176</v>
      </c>
      <c r="D53" s="284">
        <v>931</v>
      </c>
      <c r="E53" s="286" t="s">
        <v>462</v>
      </c>
      <c r="F53" s="209" t="s">
        <v>228</v>
      </c>
      <c r="G53" s="286" t="s">
        <v>67</v>
      </c>
      <c r="H53" s="221">
        <f>при.4!H231</f>
        <v>214</v>
      </c>
    </row>
    <row r="54" spans="1:8" ht="27" hidden="1" customHeight="1" x14ac:dyDescent="0.2">
      <c r="A54" s="211"/>
      <c r="B54" s="209"/>
      <c r="C54" s="290"/>
      <c r="D54" s="291"/>
      <c r="E54" s="288"/>
      <c r="F54" s="209" t="s">
        <v>463</v>
      </c>
      <c r="G54" s="288"/>
      <c r="H54" s="221"/>
    </row>
    <row r="55" spans="1:8" ht="60.75" customHeight="1" x14ac:dyDescent="0.2">
      <c r="A55" s="211" t="s">
        <v>464</v>
      </c>
      <c r="B55" s="209"/>
      <c r="C55" s="234" t="s">
        <v>170</v>
      </c>
      <c r="D55" s="209"/>
      <c r="E55" s="210"/>
      <c r="F55" s="209"/>
      <c r="G55" s="210"/>
      <c r="H55" s="235">
        <f>H56+H57+H58</f>
        <v>1150</v>
      </c>
    </row>
    <row r="56" spans="1:8" ht="27" customHeight="1" x14ac:dyDescent="0.2">
      <c r="A56" s="211"/>
      <c r="B56" s="209"/>
      <c r="C56" s="292" t="s">
        <v>173</v>
      </c>
      <c r="D56" s="284">
        <v>931</v>
      </c>
      <c r="E56" s="286" t="s">
        <v>456</v>
      </c>
      <c r="F56" s="284" t="s">
        <v>221</v>
      </c>
      <c r="G56" s="210" t="s">
        <v>22</v>
      </c>
      <c r="H56" s="221">
        <f>[6]при.4!H73</f>
        <v>930</v>
      </c>
    </row>
    <row r="57" spans="1:8" ht="24.75" customHeight="1" x14ac:dyDescent="0.2">
      <c r="A57" s="211"/>
      <c r="B57" s="209"/>
      <c r="C57" s="292"/>
      <c r="D57" s="291"/>
      <c r="E57" s="288"/>
      <c r="F57" s="291"/>
      <c r="G57" s="210" t="s">
        <v>23</v>
      </c>
      <c r="H57" s="221">
        <f>[6]при.4!H74</f>
        <v>220</v>
      </c>
    </row>
    <row r="58" spans="1:8" ht="18.75" hidden="1" customHeight="1" x14ac:dyDescent="0.2">
      <c r="A58" s="211"/>
      <c r="B58" s="209"/>
      <c r="C58" s="226"/>
      <c r="D58" s="242">
        <v>931</v>
      </c>
      <c r="E58" s="243" t="s">
        <v>465</v>
      </c>
      <c r="F58" s="242" t="s">
        <v>154</v>
      </c>
      <c r="G58" s="210" t="s">
        <v>22</v>
      </c>
      <c r="H58" s="221">
        <v>0</v>
      </c>
    </row>
    <row r="59" spans="1:8" ht="42" customHeight="1" x14ac:dyDescent="0.2">
      <c r="A59" s="211" t="s">
        <v>466</v>
      </c>
      <c r="B59" s="209"/>
      <c r="C59" s="249" t="s">
        <v>467</v>
      </c>
      <c r="D59" s="211"/>
      <c r="E59" s="250"/>
      <c r="F59" s="211"/>
      <c r="G59" s="250"/>
      <c r="H59" s="235">
        <f>H60+H61+H62</f>
        <v>11313.184300000001</v>
      </c>
    </row>
    <row r="60" spans="1:8" ht="41.25" customHeight="1" x14ac:dyDescent="0.2">
      <c r="A60" s="211"/>
      <c r="B60" s="209"/>
      <c r="C60" s="251" t="s">
        <v>468</v>
      </c>
      <c r="D60" s="246">
        <v>931</v>
      </c>
      <c r="E60" s="210" t="s">
        <v>437</v>
      </c>
      <c r="F60" s="209" t="s">
        <v>225</v>
      </c>
      <c r="G60" s="210" t="s">
        <v>22</v>
      </c>
      <c r="H60" s="221">
        <f>при.4!H163</f>
        <v>6308.878200000001</v>
      </c>
    </row>
    <row r="61" spans="1:8" ht="30" customHeight="1" x14ac:dyDescent="0.2">
      <c r="A61" s="211"/>
      <c r="B61" s="209"/>
      <c r="C61" s="252"/>
      <c r="D61" s="242">
        <v>931</v>
      </c>
      <c r="E61" s="253" t="s">
        <v>437</v>
      </c>
      <c r="F61" s="209" t="s">
        <v>473</v>
      </c>
      <c r="G61" s="253" t="s">
        <v>22</v>
      </c>
      <c r="H61" s="221">
        <f>при.4!H165</f>
        <v>155.85509999999999</v>
      </c>
    </row>
    <row r="62" spans="1:8" ht="30" customHeight="1" x14ac:dyDescent="0.2">
      <c r="A62" s="211"/>
      <c r="B62" s="209"/>
      <c r="C62" s="252"/>
      <c r="D62" s="242">
        <v>931</v>
      </c>
      <c r="E62" s="253" t="s">
        <v>437</v>
      </c>
      <c r="F62" s="209" t="s">
        <v>414</v>
      </c>
      <c r="G62" s="253" t="s">
        <v>22</v>
      </c>
      <c r="H62" s="221">
        <f>при.4!H171</f>
        <v>4848.451</v>
      </c>
    </row>
    <row r="63" spans="1:8" ht="45.75" hidden="1" customHeight="1" x14ac:dyDescent="0.2">
      <c r="A63" s="211"/>
      <c r="B63" s="209"/>
      <c r="C63" s="74" t="s">
        <v>408</v>
      </c>
      <c r="D63" s="242"/>
      <c r="E63" s="253"/>
      <c r="F63" s="209"/>
      <c r="G63" s="253"/>
      <c r="H63" s="235">
        <f>H64</f>
        <v>0</v>
      </c>
    </row>
    <row r="64" spans="1:8" ht="39.75" hidden="1" customHeight="1" x14ac:dyDescent="0.2">
      <c r="A64" s="211" t="s">
        <v>469</v>
      </c>
      <c r="B64" s="209"/>
      <c r="C64" s="254" t="s">
        <v>184</v>
      </c>
      <c r="D64" s="231">
        <v>931</v>
      </c>
      <c r="E64" s="232" t="s">
        <v>462</v>
      </c>
      <c r="F64" s="209" t="s">
        <v>236</v>
      </c>
      <c r="G64" s="232" t="s">
        <v>67</v>
      </c>
      <c r="H64" s="221">
        <f>при.4!H238</f>
        <v>0</v>
      </c>
    </row>
    <row r="65" spans="1:8" ht="61.5" customHeight="1" x14ac:dyDescent="0.2">
      <c r="A65" s="211" t="s">
        <v>470</v>
      </c>
      <c r="B65" s="209"/>
      <c r="C65" s="255" t="s">
        <v>403</v>
      </c>
      <c r="D65" s="231"/>
      <c r="E65" s="232"/>
      <c r="F65" s="209"/>
      <c r="G65" s="232"/>
      <c r="H65" s="221">
        <f>H66</f>
        <v>130</v>
      </c>
    </row>
    <row r="66" spans="1:8" ht="27.75" customHeight="1" x14ac:dyDescent="0.2">
      <c r="A66" s="211"/>
      <c r="B66" s="209"/>
      <c r="C66" s="53" t="s">
        <v>241</v>
      </c>
      <c r="D66" s="231">
        <v>931</v>
      </c>
      <c r="E66" s="232" t="s">
        <v>471</v>
      </c>
      <c r="F66" s="209" t="s">
        <v>243</v>
      </c>
      <c r="G66" s="232" t="s">
        <v>22</v>
      </c>
      <c r="H66" s="221">
        <f>[6]при.4!H100</f>
        <v>130</v>
      </c>
    </row>
    <row r="67" spans="1:8" ht="15" customHeight="1" x14ac:dyDescent="0.2">
      <c r="A67" s="211"/>
      <c r="B67" s="209"/>
      <c r="C67" s="74" t="s">
        <v>472</v>
      </c>
      <c r="D67" s="209"/>
      <c r="E67" s="256"/>
      <c r="F67" s="209"/>
      <c r="G67" s="256"/>
      <c r="H67" s="257">
        <f>H52+H44+H42+H16++H48+H55+H59+H63+H65</f>
        <v>24172.854299999999</v>
      </c>
    </row>
    <row r="68" spans="1:8" ht="15" customHeight="1" x14ac:dyDescent="0.2">
      <c r="A68" s="258"/>
      <c r="B68" s="259"/>
      <c r="C68" s="260"/>
      <c r="D68" s="259"/>
      <c r="E68" s="261"/>
      <c r="F68" s="259"/>
      <c r="G68" s="261"/>
      <c r="H68" s="262"/>
    </row>
    <row r="69" spans="1:8" ht="12.75" customHeight="1" x14ac:dyDescent="0.2">
      <c r="H69" s="263"/>
    </row>
    <row r="70" spans="1:8" x14ac:dyDescent="0.2">
      <c r="C70" s="112"/>
    </row>
  </sheetData>
  <mergeCells count="26">
    <mergeCell ref="C56:C57"/>
    <mergeCell ref="D56:D57"/>
    <mergeCell ref="E56:E57"/>
    <mergeCell ref="F56:F57"/>
    <mergeCell ref="C49:C50"/>
    <mergeCell ref="D49:D50"/>
    <mergeCell ref="E49:E50"/>
    <mergeCell ref="G49:G50"/>
    <mergeCell ref="C53:C54"/>
    <mergeCell ref="D53:D54"/>
    <mergeCell ref="E53:E54"/>
    <mergeCell ref="G53:G54"/>
    <mergeCell ref="A8:B8"/>
    <mergeCell ref="C8:H8"/>
    <mergeCell ref="A9:H9"/>
    <mergeCell ref="A11:H11"/>
    <mergeCell ref="C36:C37"/>
    <mergeCell ref="D36:D37"/>
    <mergeCell ref="E36:E37"/>
    <mergeCell ref="A7:B7"/>
    <mergeCell ref="C7:H7"/>
    <mergeCell ref="C1:H1"/>
    <mergeCell ref="C2:H2"/>
    <mergeCell ref="C3:H3"/>
    <mergeCell ref="F4:H4"/>
    <mergeCell ref="C6:H6"/>
  </mergeCells>
  <pageMargins left="0.69" right="0.27" top="0.32" bottom="0.3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Server</cp:lastModifiedBy>
  <cp:lastPrinted>2024-12-11T02:38:24Z</cp:lastPrinted>
  <dcterms:created xsi:type="dcterms:W3CDTF">2003-10-06T03:10:42Z</dcterms:created>
  <dcterms:modified xsi:type="dcterms:W3CDTF">2024-12-11T02:38:27Z</dcterms:modified>
</cp:coreProperties>
</file>