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4"/>
  </bookViews>
  <sheets>
    <sheet name="прил.1" sheetId="43" r:id="rId1"/>
    <sheet name="прил.2" sheetId="44" r:id="rId2"/>
    <sheet name="прил.3" sheetId="34" r:id="rId3"/>
    <sheet name="прил.4" sheetId="36" r:id="rId4"/>
    <sheet name="прил.5" sheetId="42" r:id="rId5"/>
    <sheet name="прил.6" sheetId="45" r:id="rId6"/>
    <sheet name="прил.7" sheetId="46" r:id="rId7"/>
    <sheet name="прил.8" sheetId="4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прил.2!$A$1:$C$36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16" i="47" l="1"/>
  <c r="H14" i="47"/>
  <c r="H13" i="47" s="1"/>
  <c r="H12" i="47" s="1"/>
  <c r="H11" i="47" l="1"/>
  <c r="H10" i="47" s="1"/>
  <c r="D15" i="46"/>
  <c r="D21" i="45" l="1"/>
  <c r="D12" i="45" s="1"/>
  <c r="C21" i="45"/>
  <c r="C12" i="45" s="1"/>
  <c r="B21" i="45"/>
  <c r="B12" i="45" s="1"/>
  <c r="H147" i="36" l="1"/>
  <c r="H222" i="36"/>
  <c r="G60" i="34"/>
  <c r="H41" i="36"/>
  <c r="H44" i="36"/>
  <c r="G72" i="34"/>
  <c r="G69" i="34"/>
  <c r="G64" i="34"/>
  <c r="G65" i="34"/>
  <c r="G66" i="34"/>
  <c r="G67" i="34"/>
  <c r="G68" i="34"/>
  <c r="G173" i="34" l="1"/>
  <c r="G167" i="34"/>
  <c r="G162" i="34"/>
  <c r="H154" i="36" l="1"/>
  <c r="G38" i="34" l="1"/>
  <c r="G40" i="34"/>
  <c r="G39" i="34" s="1"/>
  <c r="H47" i="36"/>
  <c r="H45" i="36" s="1"/>
  <c r="C23" i="43" l="1"/>
  <c r="C38" i="44" l="1"/>
  <c r="C37" i="44" s="1"/>
  <c r="C26" i="44"/>
  <c r="C24" i="44"/>
  <c r="C23" i="44" s="1"/>
  <c r="C21" i="44"/>
  <c r="C19" i="44"/>
  <c r="C18" i="44"/>
  <c r="C58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14" i="43" l="1"/>
  <c r="C43" i="43"/>
  <c r="C42" i="43" s="1"/>
  <c r="C63" i="43" l="1"/>
  <c r="C32" i="44" s="1"/>
  <c r="C31" i="44" s="1"/>
  <c r="C30" i="44" s="1"/>
  <c r="C29" i="44" s="1"/>
  <c r="H60" i="42" l="1"/>
  <c r="H65" i="42"/>
  <c r="H64" i="42" s="1"/>
  <c r="G89" i="34"/>
  <c r="G88" i="34" s="1"/>
  <c r="G87" i="34" s="1"/>
  <c r="G153" i="34"/>
  <c r="H99" i="36"/>
  <c r="H98" i="36" s="1"/>
  <c r="H97" i="36" s="1"/>
  <c r="H96" i="36" s="1"/>
  <c r="G86" i="34" l="1"/>
  <c r="G85" i="34" s="1"/>
  <c r="G20" i="34"/>
  <c r="H63" i="42" l="1"/>
  <c r="H62" i="42" s="1"/>
  <c r="H61" i="42"/>
  <c r="G150" i="34"/>
  <c r="H146" i="36" l="1"/>
  <c r="H221" i="36"/>
  <c r="H219" i="36" s="1"/>
  <c r="H27" i="36"/>
  <c r="H24" i="36" s="1"/>
  <c r="H23" i="36" s="1"/>
  <c r="H56" i="42"/>
  <c r="H55" i="42"/>
  <c r="H50" i="42"/>
  <c r="H47" i="42" s="1"/>
  <c r="H44" i="42"/>
  <c r="H43" i="42" s="1"/>
  <c r="H36" i="42"/>
  <c r="H35" i="42"/>
  <c r="G199" i="34"/>
  <c r="G198" i="34" s="1"/>
  <c r="G195" i="34" s="1"/>
  <c r="G194" i="34" s="1"/>
  <c r="G193" i="34" s="1"/>
  <c r="G144" i="34"/>
  <c r="G143" i="34" s="1"/>
  <c r="G122" i="34"/>
  <c r="G121" i="34" s="1"/>
  <c r="G104" i="34"/>
  <c r="G78" i="34"/>
  <c r="G77" i="34" s="1"/>
  <c r="G76" i="34" s="1"/>
  <c r="G75" i="34" s="1"/>
  <c r="G74" i="34" s="1"/>
  <c r="G73" i="34" s="1"/>
  <c r="G63" i="34"/>
  <c r="G62" i="34"/>
  <c r="G42" i="34"/>
  <c r="G41" i="34" s="1"/>
  <c r="G37" i="34"/>
  <c r="H39" i="42"/>
  <c r="H72" i="36"/>
  <c r="H175" i="36"/>
  <c r="H174" i="36" s="1"/>
  <c r="H172" i="36"/>
  <c r="H171" i="36" s="1"/>
  <c r="H161" i="36"/>
  <c r="H59" i="42"/>
  <c r="H58" i="42" s="1"/>
  <c r="H138" i="36"/>
  <c r="G120" i="34" s="1"/>
  <c r="G119" i="34" s="1"/>
  <c r="G130" i="34"/>
  <c r="H229" i="36"/>
  <c r="H226" i="36" s="1"/>
  <c r="H225" i="36" s="1"/>
  <c r="H224" i="36" s="1"/>
  <c r="H197" i="36"/>
  <c r="G174" i="34"/>
  <c r="H16" i="42"/>
  <c r="H27" i="42"/>
  <c r="H29" i="42"/>
  <c r="H32" i="42"/>
  <c r="C34" i="42"/>
  <c r="C35" i="42" s="1"/>
  <c r="H41" i="42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51" i="36"/>
  <c r="H53" i="36"/>
  <c r="H55" i="36"/>
  <c r="H57" i="36"/>
  <c r="H62" i="36"/>
  <c r="H64" i="36"/>
  <c r="H61" i="36" s="1"/>
  <c r="H60" i="36" s="1"/>
  <c r="H59" i="36" s="1"/>
  <c r="H70" i="36"/>
  <c r="H69" i="36" s="1"/>
  <c r="H80" i="36"/>
  <c r="H77" i="36" s="1"/>
  <c r="H76" i="36" s="1"/>
  <c r="H75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4" i="36"/>
  <c r="H163" i="36" s="1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0" i="34" s="1"/>
  <c r="G219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84" i="34"/>
  <c r="G83" i="34" s="1"/>
  <c r="G82" i="34" s="1"/>
  <c r="G81" i="34" s="1"/>
  <c r="G96" i="34"/>
  <c r="G95" i="34" s="1"/>
  <c r="G94" i="34" s="1"/>
  <c r="G93" i="34" s="1"/>
  <c r="G92" i="34" s="1"/>
  <c r="G91" i="34" s="1"/>
  <c r="G101" i="34"/>
  <c r="G103" i="34"/>
  <c r="G100" i="34" s="1"/>
  <c r="G99" i="34" s="1"/>
  <c r="G98" i="34" s="1"/>
  <c r="G97" i="34" s="1"/>
  <c r="G110" i="34"/>
  <c r="G109" i="34"/>
  <c r="G112" i="34"/>
  <c r="F117" i="34"/>
  <c r="G118" i="34"/>
  <c r="G117" i="34" s="1"/>
  <c r="G137" i="34"/>
  <c r="G136" i="34" s="1"/>
  <c r="G138" i="34"/>
  <c r="G146" i="34"/>
  <c r="G145" i="34" s="1"/>
  <c r="G148" i="34"/>
  <c r="G147" i="34" s="1"/>
  <c r="G149" i="34"/>
  <c r="G161" i="34"/>
  <c r="G163" i="34"/>
  <c r="G165" i="34"/>
  <c r="G168" i="34"/>
  <c r="G172" i="34"/>
  <c r="G171" i="34" s="1"/>
  <c r="G170" i="34" s="1"/>
  <c r="G179" i="34"/>
  <c r="G182" i="34"/>
  <c r="G181" i="34" s="1"/>
  <c r="G184" i="34"/>
  <c r="G183" i="34" s="1"/>
  <c r="G197" i="34"/>
  <c r="G196" i="34" s="1"/>
  <c r="G204" i="34"/>
  <c r="G203" i="34" s="1"/>
  <c r="G205" i="34"/>
  <c r="G212" i="34"/>
  <c r="G210" i="34" s="1"/>
  <c r="G209" i="34" s="1"/>
  <c r="G208" i="34" s="1"/>
  <c r="G207" i="34" s="1"/>
  <c r="G222" i="34"/>
  <c r="G221" i="34" s="1"/>
  <c r="H209" i="36"/>
  <c r="H208" i="36" s="1"/>
  <c r="H207" i="36" s="1"/>
  <c r="H206" i="36" s="1"/>
  <c r="H205" i="36" s="1"/>
  <c r="G152" i="34"/>
  <c r="G151" i="34" s="1"/>
  <c r="G61" i="34"/>
  <c r="H111" i="36"/>
  <c r="H110" i="36"/>
  <c r="G26" i="34"/>
  <c r="G25" i="34" s="1"/>
  <c r="G191" i="34"/>
  <c r="G190" i="34" s="1"/>
  <c r="G189" i="34" s="1"/>
  <c r="G188" i="34" s="1"/>
  <c r="G187" i="34" s="1"/>
  <c r="G186" i="34" s="1"/>
  <c r="G129" i="34"/>
  <c r="G128" i="34" s="1"/>
  <c r="G127" i="34" s="1"/>
  <c r="G126" i="34" s="1"/>
  <c r="G125" i="34" s="1"/>
  <c r="G124" i="34" s="1"/>
  <c r="H218" i="36"/>
  <c r="H217" i="36" s="1"/>
  <c r="G108" i="34" l="1"/>
  <c r="G107" i="34" s="1"/>
  <c r="G106" i="34" s="1"/>
  <c r="G211" i="34"/>
  <c r="G160" i="34"/>
  <c r="G159" i="34" s="1"/>
  <c r="G36" i="34"/>
  <c r="G35" i="34" s="1"/>
  <c r="G34" i="34" s="1"/>
  <c r="G14" i="34" s="1"/>
  <c r="H79" i="36"/>
  <c r="H78" i="36" s="1"/>
  <c r="H68" i="36"/>
  <c r="H67" i="36" s="1"/>
  <c r="H66" i="36" s="1"/>
  <c r="H54" i="42"/>
  <c r="H66" i="42" s="1"/>
  <c r="H26" i="36"/>
  <c r="H25" i="36" s="1"/>
  <c r="G135" i="34"/>
  <c r="G134" i="34" s="1"/>
  <c r="G133" i="34" s="1"/>
  <c r="G155" i="34"/>
  <c r="G154" i="34" s="1"/>
  <c r="G142" i="34" s="1"/>
  <c r="G141" i="34" s="1"/>
  <c r="G140" i="34" s="1"/>
  <c r="H127" i="36"/>
  <c r="H137" i="36"/>
  <c r="H134" i="36" s="1"/>
  <c r="H133" i="36" s="1"/>
  <c r="H132" i="36" s="1"/>
  <c r="H118" i="36" s="1"/>
  <c r="H109" i="36"/>
  <c r="H108" i="36" s="1"/>
  <c r="H43" i="36"/>
  <c r="H42" i="36" s="1"/>
  <c r="G59" i="34"/>
  <c r="G58" i="34" s="1"/>
  <c r="G33" i="34" s="1"/>
  <c r="G18" i="34"/>
  <c r="G17" i="34" s="1"/>
  <c r="G53" i="34"/>
  <c r="G52" i="34" s="1"/>
  <c r="G51" i="34" s="1"/>
  <c r="G116" i="34"/>
  <c r="G115" i="34" s="1"/>
  <c r="G114" i="34" s="1"/>
  <c r="G105" i="34" s="1"/>
  <c r="G90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18" i="34"/>
  <c r="G217" i="34" s="1"/>
  <c r="G216" i="34" s="1"/>
  <c r="G215" i="34" s="1"/>
  <c r="G214" i="34" s="1"/>
  <c r="H250" i="36"/>
  <c r="H249" i="36" s="1"/>
  <c r="H248" i="36" s="1"/>
  <c r="H247" i="36" s="1"/>
  <c r="H246" i="36" s="1"/>
  <c r="H245" i="36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0" i="34"/>
  <c r="G79" i="34" s="1"/>
  <c r="H15" i="42"/>
  <c r="G158" i="34"/>
  <c r="G157" i="34" s="1"/>
  <c r="G202" i="34"/>
  <c r="G201" i="34" s="1"/>
  <c r="G200" i="34" s="1"/>
  <c r="G192" i="34" s="1"/>
  <c r="G185" i="34" s="1"/>
  <c r="H233" i="36"/>
  <c r="H232" i="36" s="1"/>
  <c r="H231" i="36" s="1"/>
  <c r="H223" i="36" s="1"/>
  <c r="H216" i="36" s="1"/>
  <c r="G178" i="34"/>
  <c r="G177" i="34" s="1"/>
  <c r="G176" i="34" s="1"/>
  <c r="H194" i="36"/>
  <c r="H193" i="36" s="1"/>
  <c r="H185" i="36"/>
  <c r="H242" i="36"/>
  <c r="H52" i="42"/>
  <c r="H51" i="42" s="1"/>
  <c r="H160" i="36"/>
  <c r="H159" i="36" s="1"/>
  <c r="H158" i="36" s="1"/>
  <c r="H220" i="36"/>
  <c r="H15" i="36" l="1"/>
  <c r="G132" i="34"/>
  <c r="G123" i="34" s="1"/>
  <c r="G223" i="34" s="1"/>
  <c r="H101" i="36"/>
  <c r="H184" i="36"/>
  <c r="H150" i="36"/>
  <c r="H183" i="36"/>
  <c r="H177" i="36" s="1"/>
  <c r="H141" i="36" l="1"/>
  <c r="H14" i="36" s="1"/>
  <c r="H254" i="36" l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<sst xmlns="http://schemas.openxmlformats.org/spreadsheetml/2006/main" count="2510" uniqueCount="516">
  <si>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</si>
  <si>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</si>
  <si>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</si>
  <si>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</si>
  <si>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</si>
  <si>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</si>
  <si>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</si>
  <si>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</si>
  <si>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</si>
  <si>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</si>
  <si>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</si>
  <si>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</si>
  <si>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</si>
  <si>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</si>
  <si>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</si>
  <si>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</si>
  <si>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</si>
  <si>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</si>
  <si>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</si>
  <si>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</si>
  <si>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</si>
  <si>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</si>
  <si>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</si>
  <si>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</si>
  <si>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</si>
  <si>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</si>
  <si>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</si>
  <si>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</si>
  <si>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</si>
  <si>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</si>
  <si>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</si>
  <si>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</si>
  <si>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</si>
  <si>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</si>
  <si>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</si>
  <si>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</si>
  <si>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</si>
  <si>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</si>
  <si>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</si>
  <si>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</si>
  <si>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</si>
  <si>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</si>
  <si>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</si>
  <si>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</si>
  <si>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</si>
  <si>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</si>
  <si>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</si>
  <si>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</si>
  <si>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</si>
  <si>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</si>
  <si>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</si>
  <si>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</si>
  <si>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</si>
  <si>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</si>
  <si>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</si>
  <si>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</si>
  <si>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</si>
  <si>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</si>
  <si>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</si>
  <si>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</si>
  <si>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</si>
  <si>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</si>
  <si>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</si>
  <si>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</si>
  <si>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</si>
  <si>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</si>
  <si>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</si>
  <si>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</si>
  <si>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</si>
  <si>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</si>
  <si>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</si>
  <si>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</si>
  <si>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</si>
  <si>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</si>
  <si>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</si>
  <si>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</si>
  <si>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</si>
  <si>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</si>
  <si>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</si>
  <si>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</si>
  <si>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</si>
  <si>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</si>
  <si>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</si>
  <si>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</si>
  <si>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</si>
  <si>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</si>
  <si>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</si>
  <si>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</si>
  <si>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</si>
  <si>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</si>
  <si>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</si>
  <si>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</si>
  <si>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</si>
  <si>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</si>
  <si>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</si>
  <si>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</si>
  <si>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</si>
  <si>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</si>
  <si>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</si>
  <si>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</si>
  <si>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</si>
  <si>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</si>
  <si>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</si>
  <si>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</si>
  <si>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</si>
  <si>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</si>
  <si>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</si>
  <si>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</si>
  <si>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</si>
  <si>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</si>
  <si>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</si>
  <si>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</si>
  <si>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</si>
  <si>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</si>
  <si>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</si>
  <si>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</si>
  <si>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</si>
  <si>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</si>
  <si>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</si>
  <si>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</si>
  <si>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</si>
  <si>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</si>
  <si>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</si>
  <si>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</si>
  <si>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</si>
  <si>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</si>
  <si>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</si>
  <si>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</si>
  <si>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</si>
  <si>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</si>
  <si>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</si>
  <si>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</si>
  <si>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</si>
  <si>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</si>
  <si>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</si>
  <si>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</si>
  <si>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</si>
  <si>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</si>
  <si>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</si>
  <si>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</si>
  <si>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</si>
  <si>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</si>
  <si>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</si>
  <si>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</si>
  <si>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</si>
  <si>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</si>
  <si>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</si>
  <si>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</si>
  <si>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</si>
  <si>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</si>
  <si>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</si>
  <si>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</si>
  <si>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</si>
  <si>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</si>
  <si>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</si>
  <si>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</si>
  <si>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</si>
  <si>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</si>
  <si>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</si>
  <si>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</si>
  <si>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</si>
  <si>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</si>
  <si>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</si>
  <si>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</si>
  <si>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</si>
  <si>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</si>
  <si>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</si>
  <si>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</si>
  <si>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</si>
  <si>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</si>
  <si>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</si>
  <si>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</si>
  <si>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</si>
  <si>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</si>
  <si>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</si>
  <si>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</si>
  <si>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</si>
  <si>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</si>
  <si>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</si>
  <si>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</si>
  <si>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</si>
  <si>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</si>
  <si>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</si>
  <si>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</si>
  <si>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</si>
  <si>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</si>
  <si>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</si>
  <si>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</si>
  <si>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</si>
  <si>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</si>
  <si>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</si>
  <si>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</si>
  <si>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</si>
  <si>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</si>
  <si>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</si>
  <si>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</si>
  <si>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</si>
  <si>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</si>
  <si>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</si>
  <si>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</si>
  <si>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</si>
  <si>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</si>
  <si>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</si>
  <si>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</si>
  <si>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</si>
  <si>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</si>
  <si>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</si>
  <si>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</si>
  <si>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</si>
  <si>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</si>
  <si>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</si>
  <si>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</si>
  <si>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</si>
  <si>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</si>
  <si>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</si>
  <si>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</si>
  <si>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</si>
  <si>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</si>
  <si>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</si>
  <si>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</si>
  <si>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</si>
  <si>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</si>
  <si>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</si>
  <si>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</si>
  <si>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</si>
  <si>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</si>
  <si>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</si>
  <si>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</si>
  <si>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</si>
  <si>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</si>
  <si>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</si>
  <si>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</si>
  <si>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</si>
  <si>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</si>
  <si>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</si>
  <si>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</si>
  <si>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</si>
  <si>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</si>
  <si>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</si>
  <si>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</si>
  <si>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</si>
  <si>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</si>
  <si>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</si>
  <si>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</si>
  <si>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Годовой объем ассигнований на 2022 год</t>
  </si>
  <si>
    <t>11 05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</si>
  <si>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</si>
  <si>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</si>
  <si>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</si>
  <si>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</si>
  <si>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</si>
  <si>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</si>
  <si>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</si>
  <si>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</si>
  <si>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</si>
  <si>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</si>
  <si>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</si>
  <si>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</si>
  <si>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"О бюджете  СП "с.Карага" на 2023 г."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</si>
  <si>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</si>
  <si>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</si>
  <si>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</si>
  <si>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</si>
  <si>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</si>
  <si>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</si>
  <si>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</si>
  <si>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</si>
  <si>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</si>
  <si>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</si>
  <si>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</si>
  <si>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</si>
  <si>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</si>
  <si>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</si>
  <si>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</si>
  <si>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</si>
  <si>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</si>
  <si>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</si>
  <si>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</si>
  <si>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</si>
  <si>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</si>
  <si>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0113</t>
  </si>
  <si>
    <t>1105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</si>
  <si>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</si>
  <si>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</si>
  <si>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</si>
  <si>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</si>
  <si>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0310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</si>
  <si>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</si>
  <si>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</si>
  <si>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</si>
  <si>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</si>
  <si>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</si>
  <si>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</si>
  <si>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</si>
  <si>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</si>
  <si>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</si>
  <si>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</si>
  <si>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</si>
  <si>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</si>
  <si>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</si>
  <si>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</si>
  <si>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</si>
  <si>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</si>
  <si>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</si>
  <si>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</si>
  <si>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</si>
  <si>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</si>
  <si>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</si>
  <si>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</si>
  <si>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</si>
  <si>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</si>
  <si>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</si>
  <si>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</si>
  <si>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</si>
  <si>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</si>
  <si>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</si>
  <si>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</si>
  <si>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</si>
  <si>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</si>
  <si>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</si>
  <si>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</si>
  <si>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</si>
  <si>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</si>
  <si>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</si>
  <si>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</si>
  <si>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</si>
  <si>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</si>
  <si>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</si>
  <si>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</si>
  <si>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</si>
  <si>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</si>
  <si>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</si>
  <si>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</si>
  <si>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</si>
  <si>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</si>
  <si>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</si>
  <si>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</si>
  <si>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</si>
  <si>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</si>
  <si>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</si>
  <si>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</si>
  <si>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</si>
  <si>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</si>
  <si>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</si>
  <si>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</si>
  <si>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</si>
  <si>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</si>
  <si>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</si>
  <si>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</si>
  <si>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</si>
  <si>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</si>
  <si>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</si>
  <si>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</si>
  <si>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</si>
  <si>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</si>
  <si>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</si>
  <si>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</si>
  <si>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</si>
  <si>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</si>
  <si>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</si>
  <si>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</si>
  <si>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</si>
  <si>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</si>
  <si>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</si>
  <si>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</si>
  <si>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</si>
  <si>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</si>
  <si>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</si>
  <si>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</si>
  <si>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</si>
  <si>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</si>
  <si>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</si>
  <si>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</si>
  <si>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</si>
  <si>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</si>
  <si>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</si>
  <si>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</si>
  <si>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</si>
  <si>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</si>
  <si>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</si>
  <si>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</si>
  <si>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к решению Совета депутатов сп "с.Карага"</t>
  </si>
  <si>
    <t>"О бюджете  СП "с.Карага" на 2023г."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</si>
  <si>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</si>
  <si>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</si>
  <si>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</si>
  <si>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</si>
  <si>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</si>
  <si>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</si>
  <si>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</si>
  <si>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</si>
  <si>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</si>
  <si>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</si>
  <si>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</si>
  <si>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</si>
  <si>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</si>
  <si>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</si>
  <si>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</si>
  <si>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</si>
  <si>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</si>
  <si>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</si>
  <si>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</si>
  <si>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</si>
  <si>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</si>
  <si>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</si>
  <si>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</si>
  <si>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</si>
  <si>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</si>
  <si>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</si>
  <si>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</si>
  <si>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</si>
  <si>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</si>
  <si>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</si>
  <si>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</si>
  <si>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</si>
  <si>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</si>
  <si>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</si>
  <si>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</si>
  <si>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</si>
  <si>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</si>
  <si>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</si>
  <si>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</si>
  <si>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</si>
  <si>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</si>
  <si>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</si>
  <si>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</si>
  <si>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</si>
  <si>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</si>
  <si>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</si>
  <si>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</si>
  <si>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</si>
  <si>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</si>
  <si>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</si>
  <si>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</si>
  <si>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</si>
  <si>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</si>
  <si>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</si>
  <si>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</si>
  <si>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</si>
  <si>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</si>
  <si>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</si>
  <si>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</si>
  <si>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от 28.09.2023 г. №  18          </t>
  </si>
  <si>
    <t xml:space="preserve">             от    28.09.2023 г. №  18                   </t>
  </si>
  <si>
    <t xml:space="preserve">  от  28.09.2023 г. № 18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</si>
  <si>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   28.09.2023 г. №  18                            </t>
  </si>
  <si>
    <t xml:space="preserve">   от    28.09.2023 г. № 18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</si>
  <si>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</si>
  <si>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</si>
  <si>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</si>
  <si>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</si>
  <si>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</si>
  <si>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</si>
  <si>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</si>
  <si>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</si>
  <si>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</si>
  <si>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</si>
  <si>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</si>
  <si>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</si>
  <si>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</si>
  <si>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</si>
  <si>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</si>
  <si>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</si>
  <si>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05.</t>
  </si>
  <si>
    <t>06.</t>
  </si>
  <si>
    <t>07.</t>
  </si>
  <si>
    <t>09.</t>
  </si>
  <si>
    <t>01 1 01 40430</t>
  </si>
  <si>
    <t>Источники финансирования дефицита местного бюджета на 2024 год</t>
  </si>
  <si>
    <t>08.</t>
  </si>
  <si>
    <t xml:space="preserve">Распределение бюджетных ассигнований на реализацию муниципальных программ на 2024 год 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</si>
  <si>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</si>
  <si>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</si>
  <si>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</si>
  <si>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 xml:space="preserve"> от 27.12.2023 г. № 22       </t>
  </si>
  <si>
    <t xml:space="preserve">от 27.12.2023 г. № 22     </t>
  </si>
  <si>
    <t xml:space="preserve">  от 27.12.2023 г. № 22       </t>
  </si>
  <si>
    <t xml:space="preserve">                  от 27.12.2023 г.  № 22                         </t>
  </si>
  <si>
    <t xml:space="preserve">   от 27.12.2023 г. № 22    </t>
  </si>
  <si>
    <t>Приложение № 6</t>
  </si>
  <si>
    <t xml:space="preserve">  от 27.12.2023 г. № 22            </t>
  </si>
  <si>
    <t>Программа муниципальных заимствований МО СП "с. Карага" на 2024 год и на плановый период 2025 и 2026 годов</t>
  </si>
  <si>
    <t>Наименование</t>
  </si>
  <si>
    <t>Муниципальные заимствования (привлечение/погашение)</t>
  </si>
  <si>
    <t>Муниципальные ценные бумаги</t>
  </si>
  <si>
    <t>привлечение средств</t>
  </si>
  <si>
    <t>погашение основной суммы задолженности</t>
  </si>
  <si>
    <t xml:space="preserve">                    в. т.ч. прошлых лет</t>
  </si>
  <si>
    <t>Кредитные соглашения и договоры, заключенные от имени Карагинского муниципального района</t>
  </si>
  <si>
    <t>получение кредитов</t>
  </si>
  <si>
    <t>погашение основной суммы долга</t>
  </si>
  <si>
    <t>Бюджетные кредиты (ссуды) из краевого бюджета</t>
  </si>
  <si>
    <t>Прочие источники</t>
  </si>
  <si>
    <t>Приложение № 7</t>
  </si>
  <si>
    <t xml:space="preserve">  от 27.12.2023 г. № 22              </t>
  </si>
  <si>
    <t xml:space="preserve"> Программа муниципальных гарантий МО СП "с.Карага" в валюте Российской Федерации на 2024 год и на плановый период 2025 и 2026 годов</t>
  </si>
  <si>
    <t xml:space="preserve"> 1.1. Перечень подлежащих предоставлению муниципальных гарантий МО СП "с. Карага" в 2023 году и на плановом периоде 2024 и 2025 годов</t>
  </si>
  <si>
    <t>N п/п</t>
  </si>
  <si>
    <t>Цель гарантирования</t>
  </si>
  <si>
    <t xml:space="preserve">Наименование  принципала   </t>
  </si>
  <si>
    <t xml:space="preserve">Сумма гарантирования, тыс. рублей       </t>
  </si>
  <si>
    <t>Наличие права регрессного  требования гаранта к принципалу</t>
  </si>
  <si>
    <t>Проверка финансового состояния принципала</t>
  </si>
  <si>
    <t>Иные условия предоставления  муниципальных гарантий</t>
  </si>
  <si>
    <t>Итого:</t>
  </si>
  <si>
    <t>1.2. Общий объем бюджетных ассигнований, предусмотренных на исполнение муниципальных гарантий  МО СП "с. Карага" по возможным гарантийным случаям, в 2023 году и в плановом периоде 2024 и 2025 годов</t>
  </si>
  <si>
    <t xml:space="preserve"> Исполнение муниципальных гарантий Карагинского муниципального района</t>
  </si>
  <si>
    <t>Объем бюджетных ассигнований на исполнение гарантий по возможным гарантийным случаям, тыс. рублей</t>
  </si>
  <si>
    <t>в 2024 году</t>
  </si>
  <si>
    <t>в 2025 году</t>
  </si>
  <si>
    <t>в 2026 году</t>
  </si>
  <si>
    <t>За  счет  источников  финансирования   дефицита районного бюджета</t>
  </si>
  <si>
    <t xml:space="preserve">За счет расходов  районного бюджета   </t>
  </si>
  <si>
    <t>Приложение № 8</t>
  </si>
  <si>
    <t xml:space="preserve">        от 27.12.2023 г.  № 22                         </t>
  </si>
  <si>
    <t>Распределение бюджетных ассигнований дорожного фонда местного бюджета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</si>
</sst>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  <numFmt numFmtId="175" formatCode="0.0"/>
  </numFmts>
  <fonts count="61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sz val="12"/>
      <name val="Arial Cyr"/>
      <charset val="204"/>
    </font>
    <font>
      <sz val="9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37" fillId="0" borderId="0"/>
    <xf numFmtId="0" fontId="37" fillId="0" borderId="0"/>
    <xf numFmtId="1" fontId="38" fillId="0" borderId="19">
      <alignment horizontal="right" vertical="top" shrinkToFit="1"/>
    </xf>
    <xf numFmtId="0" fontId="39" fillId="0" borderId="0"/>
    <xf numFmtId="0" fontId="39" fillId="0" borderId="0"/>
    <xf numFmtId="0" fontId="37" fillId="0" borderId="0"/>
    <xf numFmtId="0" fontId="39" fillId="16" borderId="0"/>
    <xf numFmtId="0" fontId="39" fillId="0" borderId="0">
      <alignment horizontal="left" wrapText="1"/>
    </xf>
    <xf numFmtId="0" fontId="39" fillId="0" borderId="0">
      <alignment wrapText="1"/>
    </xf>
    <xf numFmtId="0" fontId="40" fillId="0" borderId="0">
      <alignment horizontal="center" wrapText="1"/>
    </xf>
    <xf numFmtId="0" fontId="39" fillId="0" borderId="0"/>
    <xf numFmtId="0" fontId="40" fillId="0" borderId="0">
      <alignment horizontal="center"/>
    </xf>
    <xf numFmtId="0" fontId="40" fillId="0" borderId="0">
      <alignment horizontal="center" wrapText="1"/>
    </xf>
    <xf numFmtId="0" fontId="39" fillId="0" borderId="0">
      <alignment horizontal="right"/>
    </xf>
    <xf numFmtId="0" fontId="40" fillId="0" borderId="0">
      <alignment horizontal="center"/>
    </xf>
    <xf numFmtId="0" fontId="39" fillId="16" borderId="20"/>
    <xf numFmtId="0" fontId="39" fillId="0" borderId="0">
      <alignment horizontal="right"/>
    </xf>
    <xf numFmtId="0" fontId="39" fillId="0" borderId="21">
      <alignment horizontal="center" vertical="center" wrapText="1"/>
    </xf>
    <xf numFmtId="0" fontId="39" fillId="16" borderId="20"/>
    <xf numFmtId="0" fontId="39" fillId="16" borderId="22"/>
    <xf numFmtId="0" fontId="39" fillId="0" borderId="21">
      <alignment horizontal="center" vertical="center" wrapText="1"/>
    </xf>
    <xf numFmtId="49" fontId="39" fillId="0" borderId="21">
      <alignment horizontal="center" vertical="top" shrinkToFit="1"/>
    </xf>
    <xf numFmtId="0" fontId="39" fillId="16" borderId="22"/>
    <xf numFmtId="0" fontId="39" fillId="0" borderId="21">
      <alignment horizontal="center" vertical="top" wrapText="1"/>
    </xf>
    <xf numFmtId="49" fontId="39" fillId="0" borderId="21">
      <alignment horizontal="left" vertical="top" wrapText="1" indent="2"/>
    </xf>
    <xf numFmtId="4" fontId="39" fillId="0" borderId="21">
      <alignment horizontal="right" vertical="top" shrinkToFit="1"/>
    </xf>
    <xf numFmtId="49" fontId="39" fillId="0" borderId="21">
      <alignment horizontal="center" vertical="top" shrinkToFit="1"/>
    </xf>
    <xf numFmtId="10" fontId="39" fillId="0" borderId="21">
      <alignment horizontal="center" vertical="top" shrinkToFit="1"/>
    </xf>
    <xf numFmtId="4" fontId="39" fillId="0" borderId="21">
      <alignment horizontal="right" vertical="top" shrinkToFit="1"/>
    </xf>
    <xf numFmtId="0" fontId="39" fillId="16" borderId="23"/>
    <xf numFmtId="10" fontId="39" fillId="0" borderId="21">
      <alignment horizontal="right" vertical="top" shrinkToFit="1"/>
    </xf>
    <xf numFmtId="49" fontId="41" fillId="0" borderId="21">
      <alignment horizontal="left" vertical="top" shrinkToFit="1"/>
    </xf>
    <xf numFmtId="0" fontId="39" fillId="16" borderId="22">
      <alignment shrinkToFit="1"/>
    </xf>
    <xf numFmtId="4" fontId="41" fillId="17" borderId="21">
      <alignment horizontal="right" vertical="top" shrinkToFit="1"/>
    </xf>
    <xf numFmtId="0" fontId="41" fillId="0" borderId="21">
      <alignment horizontal="left"/>
    </xf>
    <xf numFmtId="10" fontId="41" fillId="17" borderId="21">
      <alignment horizontal="center" vertical="top" shrinkToFit="1"/>
    </xf>
    <xf numFmtId="4" fontId="41" fillId="18" borderId="21">
      <alignment horizontal="right" vertical="top" shrinkToFit="1"/>
    </xf>
    <xf numFmtId="0" fontId="39" fillId="0" borderId="0"/>
    <xf numFmtId="10" fontId="41" fillId="18" borderId="21">
      <alignment horizontal="right" vertical="top" shrinkToFit="1"/>
    </xf>
    <xf numFmtId="0" fontId="39" fillId="16" borderId="20">
      <alignment horizontal="left"/>
    </xf>
    <xf numFmtId="0" fontId="39" fillId="16" borderId="23"/>
    <xf numFmtId="0" fontId="39" fillId="0" borderId="21">
      <alignment horizontal="left" vertical="top" wrapText="1"/>
    </xf>
    <xf numFmtId="0" fontId="39" fillId="0" borderId="0">
      <alignment horizontal="left" wrapText="1"/>
    </xf>
    <xf numFmtId="4" fontId="41" fillId="19" borderId="21">
      <alignment horizontal="right" vertical="top" shrinkToFit="1"/>
    </xf>
    <xf numFmtId="0" fontId="41" fillId="0" borderId="21">
      <alignment vertical="top" wrapText="1"/>
    </xf>
    <xf numFmtId="10" fontId="41" fillId="19" borderId="21">
      <alignment horizontal="center" vertical="top" shrinkToFit="1"/>
    </xf>
    <xf numFmtId="4" fontId="41" fillId="19" borderId="21">
      <alignment horizontal="right" vertical="top" shrinkToFit="1"/>
    </xf>
    <xf numFmtId="0" fontId="39" fillId="16" borderId="22">
      <alignment horizontal="left"/>
    </xf>
    <xf numFmtId="10" fontId="41" fillId="19" borderId="21">
      <alignment horizontal="right" vertical="top" shrinkToFit="1"/>
    </xf>
    <xf numFmtId="0" fontId="39" fillId="16" borderId="23">
      <alignment horizontal="left"/>
    </xf>
    <xf numFmtId="0" fontId="39" fillId="16" borderId="22">
      <alignment horizontal="center"/>
    </xf>
    <xf numFmtId="0" fontId="39" fillId="16" borderId="0">
      <alignment horizontal="left"/>
    </xf>
    <xf numFmtId="0" fontId="39" fillId="16" borderId="22">
      <alignment horizontal="left"/>
    </xf>
    <xf numFmtId="0" fontId="39" fillId="16" borderId="23">
      <alignment horizontal="center"/>
    </xf>
    <xf numFmtId="0" fontId="39" fillId="16" borderId="23">
      <alignment horizontal="left"/>
    </xf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1" applyNumberFormat="0" applyAlignment="0" applyProtection="0"/>
    <xf numFmtId="0" fontId="20" fillId="7" borderId="2" applyNumberFormat="0" applyAlignment="0" applyProtection="0"/>
    <xf numFmtId="0" fontId="21" fillId="7" borderId="1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4" borderId="7" applyNumberFormat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6" fillId="0" borderId="0"/>
    <xf numFmtId="0" fontId="6" fillId="0" borderId="0"/>
    <xf numFmtId="0" fontId="36" fillId="0" borderId="0"/>
    <xf numFmtId="0" fontId="12" fillId="0" borderId="0"/>
    <xf numFmtId="0" fontId="1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34" fillId="0" borderId="0"/>
    <xf numFmtId="0" fontId="1" fillId="20" borderId="0"/>
    <xf numFmtId="0" fontId="35" fillId="0" borderId="0"/>
    <xf numFmtId="0" fontId="1" fillId="0" borderId="0"/>
    <xf numFmtId="0" fontId="29" fillId="2" borderId="0" applyNumberFormat="0" applyBorder="0" applyAlignment="0" applyProtection="0"/>
    <xf numFmtId="0" fontId="30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1" fillId="0" borderId="9" applyNumberFormat="0" applyFill="0" applyAlignment="0" applyProtection="0"/>
    <xf numFmtId="0" fontId="14" fillId="0" borderId="0"/>
    <xf numFmtId="0" fontId="3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43" fontId="6" fillId="0" borderId="0" applyFont="0" applyFill="0" applyBorder="0" applyAlignment="0" applyProtection="0"/>
    <xf numFmtId="0" fontId="33" fillId="3" borderId="0" applyNumberFormat="0" applyBorder="0" applyAlignment="0" applyProtection="0"/>
    <xf numFmtId="0" fontId="1" fillId="0" borderId="0"/>
  </cellStyleXfs>
  <cellXfs count="359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3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3" fillId="0" borderId="17" xfId="0" applyNumberFormat="1" applyFont="1" applyBorder="1" applyAlignment="1">
      <alignment horizontal="justify" vertical="top" wrapText="1"/>
    </xf>
    <xf numFmtId="49" fontId="43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4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5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vertical="center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165" fontId="2" fillId="15" borderId="17" xfId="97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7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45" fillId="0" borderId="17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166" fontId="0" fillId="0" borderId="0" xfId="0" applyNumberFormat="1"/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3" fillId="21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16" fillId="21" borderId="18" xfId="0" applyFont="1" applyFill="1" applyBorder="1" applyAlignment="1">
      <alignment horizontal="center" vertical="center" wrapText="1"/>
    </xf>
    <xf numFmtId="0" fontId="16" fillId="21" borderId="17" xfId="0" applyFont="1" applyFill="1" applyBorder="1" applyAlignment="1">
      <alignment horizontal="center" vertical="center" wrapText="1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4" fillId="15" borderId="18" xfId="75" applyNumberFormat="1" applyFont="1" applyFill="1" applyBorder="1" applyAlignment="1">
      <alignment vertical="top" wrapText="1"/>
    </xf>
    <xf numFmtId="0" fontId="47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8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9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50" fillId="0" borderId="10" xfId="75" applyFont="1" applyFill="1" applyBorder="1" applyAlignment="1">
      <alignment horizontal="center"/>
    </xf>
    <xf numFmtId="0" fontId="51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2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3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7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4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5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5" fillId="0" borderId="15" xfId="0" applyNumberFormat="1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left" vertical="center" wrapText="1"/>
    </xf>
    <xf numFmtId="173" fontId="56" fillId="0" borderId="15" xfId="0" applyNumberFormat="1" applyFont="1" applyFill="1" applyBorder="1" applyAlignment="1">
      <alignment vertical="center"/>
    </xf>
    <xf numFmtId="173" fontId="56" fillId="0" borderId="26" xfId="0" applyNumberFormat="1" applyFont="1" applyFill="1" applyBorder="1" applyAlignment="1">
      <alignment vertical="center"/>
    </xf>
    <xf numFmtId="0" fontId="55" fillId="0" borderId="15" xfId="0" applyFont="1" applyFill="1" applyBorder="1" applyAlignment="1">
      <alignment horizontal="left" vertical="center" wrapText="1" indent="2"/>
    </xf>
    <xf numFmtId="49" fontId="55" fillId="0" borderId="27" xfId="0" applyNumberFormat="1" applyFont="1" applyFill="1" applyBorder="1" applyAlignment="1">
      <alignment horizontal="center" vertical="center"/>
    </xf>
    <xf numFmtId="0" fontId="55" fillId="0" borderId="27" xfId="0" applyFont="1" applyFill="1" applyBorder="1" applyAlignment="1">
      <alignment horizontal="left" vertical="center" wrapText="1" indent="2"/>
    </xf>
    <xf numFmtId="173" fontId="56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57" fillId="0" borderId="0" xfId="107" applyFont="1"/>
    <xf numFmtId="0" fontId="58" fillId="0" borderId="0" xfId="107" applyFont="1"/>
    <xf numFmtId="0" fontId="58" fillId="15" borderId="0" xfId="82" applyFont="1" applyFill="1" applyAlignment="1"/>
    <xf numFmtId="0" fontId="6" fillId="0" borderId="0" xfId="82" applyAlignment="1"/>
    <xf numFmtId="0" fontId="2" fillId="0" borderId="0" xfId="107" applyFont="1"/>
    <xf numFmtId="0" fontId="2" fillId="0" borderId="28" xfId="107" applyFont="1" applyBorder="1" applyAlignment="1">
      <alignment horizontal="right"/>
    </xf>
    <xf numFmtId="0" fontId="2" fillId="0" borderId="10" xfId="107" applyFont="1" applyBorder="1" applyAlignment="1">
      <alignment horizontal="center" vertical="center"/>
    </xf>
    <xf numFmtId="0" fontId="2" fillId="0" borderId="10" xfId="82" applyFont="1" applyBorder="1" applyAlignment="1">
      <alignment horizontal="center" vertical="center" wrapText="1"/>
    </xf>
    <xf numFmtId="0" fontId="59" fillId="0" borderId="0" xfId="82" applyFont="1"/>
    <xf numFmtId="0" fontId="2" fillId="0" borderId="18" xfId="107" applyFont="1" applyBorder="1" applyAlignment="1">
      <alignment horizontal="center" vertical="center"/>
    </xf>
    <xf numFmtId="0" fontId="2" fillId="0" borderId="18" xfId="82" applyFont="1" applyBorder="1" applyAlignment="1">
      <alignment horizontal="center" vertical="center" wrapText="1"/>
    </xf>
    <xf numFmtId="0" fontId="60" fillId="0" borderId="0" xfId="82" applyFont="1"/>
    <xf numFmtId="0" fontId="4" fillId="0" borderId="29" xfId="107" applyFont="1" applyBorder="1" applyAlignment="1">
      <alignment vertical="center" wrapText="1"/>
    </xf>
    <xf numFmtId="169" fontId="4" fillId="0" borderId="29" xfId="107" applyNumberFormat="1" applyFont="1" applyBorder="1" applyAlignment="1">
      <alignment vertical="center"/>
    </xf>
    <xf numFmtId="0" fontId="57" fillId="0" borderId="0" xfId="107" applyFont="1" applyAlignment="1">
      <alignment vertical="center"/>
    </xf>
    <xf numFmtId="0" fontId="2" fillId="0" borderId="15" xfId="82" applyFont="1" applyBorder="1" applyAlignment="1">
      <alignment vertical="center"/>
    </xf>
    <xf numFmtId="169" fontId="2" fillId="0" borderId="15" xfId="107" applyNumberFormat="1" applyFont="1" applyBorder="1" applyAlignment="1">
      <alignment vertical="center"/>
    </xf>
    <xf numFmtId="0" fontId="4" fillId="0" borderId="15" xfId="107" applyFont="1" applyBorder="1" applyAlignment="1">
      <alignment horizontal="left" vertical="center"/>
    </xf>
    <xf numFmtId="169" fontId="4" fillId="0" borderId="15" xfId="107" applyNumberFormat="1" applyFont="1" applyBorder="1" applyAlignment="1">
      <alignment horizontal="right" vertical="center"/>
    </xf>
    <xf numFmtId="0" fontId="2" fillId="0" borderId="15" xfId="107" applyFont="1" applyBorder="1" applyAlignment="1">
      <alignment horizontal="left" vertical="center"/>
    </xf>
    <xf numFmtId="0" fontId="2" fillId="0" borderId="15" xfId="107" applyFont="1" applyBorder="1" applyAlignment="1">
      <alignment vertical="center" wrapText="1"/>
    </xf>
    <xf numFmtId="0" fontId="4" fillId="0" borderId="15" xfId="107" applyFont="1" applyBorder="1" applyAlignment="1">
      <alignment horizontal="left" vertical="center" wrapText="1"/>
    </xf>
    <xf numFmtId="169" fontId="4" fillId="0" borderId="15" xfId="107" applyNumberFormat="1" applyFont="1" applyBorder="1" applyAlignment="1">
      <alignment horizontal="right" vertical="center" wrapText="1"/>
    </xf>
    <xf numFmtId="0" fontId="2" fillId="0" borderId="27" xfId="107" applyFont="1" applyBorder="1" applyAlignment="1">
      <alignment vertical="center" wrapText="1"/>
    </xf>
    <xf numFmtId="169" fontId="2" fillId="0" borderId="27" xfId="107" applyNumberFormat="1" applyFont="1" applyBorder="1" applyAlignment="1">
      <alignment vertical="center"/>
    </xf>
    <xf numFmtId="0" fontId="57" fillId="0" borderId="0" xfId="107" applyFont="1" applyBorder="1" applyAlignment="1">
      <alignment horizontal="right" vertical="center"/>
    </xf>
    <xf numFmtId="0" fontId="6" fillId="0" borderId="0" xfId="82"/>
    <xf numFmtId="0" fontId="4" fillId="0" borderId="0" xfId="82" applyFont="1" applyFill="1" applyAlignment="1">
      <alignment horizontal="center" wrapText="1"/>
    </xf>
    <xf numFmtId="0" fontId="2" fillId="0" borderId="0" xfId="82" applyFont="1" applyAlignment="1">
      <alignment horizontal="justify"/>
    </xf>
    <xf numFmtId="0" fontId="2" fillId="0" borderId="0" xfId="82" applyFont="1"/>
    <xf numFmtId="0" fontId="2" fillId="0" borderId="10" xfId="82" applyFont="1" applyBorder="1" applyAlignment="1">
      <alignment horizontal="center" wrapText="1"/>
    </xf>
    <xf numFmtId="0" fontId="2" fillId="0" borderId="18" xfId="82" applyFont="1" applyBorder="1" applyAlignment="1">
      <alignment horizontal="center" wrapText="1"/>
    </xf>
    <xf numFmtId="0" fontId="2" fillId="0" borderId="18" xfId="82" applyFont="1" applyBorder="1" applyAlignment="1">
      <alignment horizontal="justify" wrapText="1"/>
    </xf>
    <xf numFmtId="0" fontId="4" fillId="0" borderId="10" xfId="82" applyFont="1" applyBorder="1" applyAlignment="1">
      <alignment wrapText="1"/>
    </xf>
    <xf numFmtId="0" fontId="2" fillId="0" borderId="0" xfId="82" applyFont="1" applyAlignment="1">
      <alignment wrapText="1"/>
    </xf>
    <xf numFmtId="175" fontId="2" fillId="0" borderId="10" xfId="82" applyNumberFormat="1" applyFont="1" applyBorder="1" applyAlignment="1">
      <alignment wrapText="1"/>
    </xf>
    <xf numFmtId="0" fontId="15" fillId="0" borderId="0" xfId="79" applyFont="1" applyAlignment="1"/>
    <xf numFmtId="0" fontId="1" fillId="0" borderId="0" xfId="79"/>
    <xf numFmtId="0" fontId="1" fillId="0" borderId="10" xfId="79" applyBorder="1"/>
    <xf numFmtId="0" fontId="7" fillId="15" borderId="10" xfId="79" applyNumberFormat="1" applyFont="1" applyFill="1" applyBorder="1" applyAlignment="1">
      <alignment vertical="top" wrapText="1"/>
    </xf>
    <xf numFmtId="49" fontId="7" fillId="15" borderId="10" xfId="79" applyNumberFormat="1" applyFont="1" applyFill="1" applyBorder="1" applyAlignment="1">
      <alignment horizontal="center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6" fillId="15" borderId="25" xfId="75" applyNumberFormat="1" applyFont="1" applyFill="1" applyBorder="1" applyAlignment="1">
      <alignment horizontal="left"/>
    </xf>
    <xf numFmtId="49" fontId="46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4" fillId="0" borderId="0" xfId="87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3" fillId="21" borderId="18" xfId="0" applyNumberFormat="1" applyFont="1" applyFill="1" applyBorder="1" applyAlignment="1">
      <alignment horizontal="center" vertical="center" wrapText="1"/>
    </xf>
    <xf numFmtId="49" fontId="43" fillId="21" borderId="11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0" xfId="107" applyFont="1" applyAlignment="1">
      <alignment horizontal="center" vertical="center" wrapText="1"/>
    </xf>
    <xf numFmtId="173" fontId="4" fillId="0" borderId="10" xfId="82" applyNumberFormat="1" applyFont="1" applyBorder="1" applyAlignment="1">
      <alignment horizontal="right" wrapText="1"/>
    </xf>
    <xf numFmtId="0" fontId="4" fillId="0" borderId="0" xfId="82" applyFont="1" applyFill="1" applyAlignment="1">
      <alignment horizontal="center" wrapText="1"/>
    </xf>
    <xf numFmtId="0" fontId="2" fillId="0" borderId="30" xfId="82" applyFont="1" applyBorder="1" applyAlignment="1">
      <alignment horizontal="center" vertical="center" wrapText="1"/>
    </xf>
    <xf numFmtId="0" fontId="2" fillId="0" borderId="31" xfId="82" applyFont="1" applyBorder="1" applyAlignment="1">
      <alignment horizontal="center" vertical="center" wrapText="1"/>
    </xf>
    <xf numFmtId="0" fontId="2" fillId="0" borderId="32" xfId="82" applyFont="1" applyBorder="1" applyAlignment="1">
      <alignment horizontal="center" vertical="center" wrapText="1"/>
    </xf>
    <xf numFmtId="0" fontId="2" fillId="0" borderId="33" xfId="82" applyFont="1" applyBorder="1" applyAlignment="1">
      <alignment horizontal="center" vertical="center" wrapText="1"/>
    </xf>
    <xf numFmtId="0" fontId="2" fillId="0" borderId="28" xfId="82" applyFont="1" applyBorder="1" applyAlignment="1">
      <alignment horizontal="center" vertical="center" wrapText="1"/>
    </xf>
    <xf numFmtId="0" fontId="2" fillId="0" borderId="18" xfId="82" applyFont="1" applyBorder="1" applyAlignment="1">
      <alignment horizontal="center" vertical="center" wrapText="1"/>
    </xf>
    <xf numFmtId="0" fontId="2" fillId="0" borderId="10" xfId="82" applyFont="1" applyBorder="1" applyAlignment="1">
      <alignment horizontal="left" wrapText="1"/>
    </xf>
    <xf numFmtId="0" fontId="2" fillId="0" borderId="34" xfId="82" applyFont="1" applyBorder="1" applyAlignment="1">
      <alignment horizontal="left" wrapText="1"/>
    </xf>
    <xf numFmtId="0" fontId="2" fillId="0" borderId="10" xfId="82" applyFont="1" applyBorder="1" applyAlignment="1">
      <alignment horizontal="center" vertical="center" wrapText="1"/>
    </xf>
    <xf numFmtId="0" fontId="2" fillId="0" borderId="10" xfId="82" applyFont="1" applyBorder="1" applyAlignment="1">
      <alignment horizontal="center" wrapText="1"/>
    </xf>
    <xf numFmtId="173" fontId="2" fillId="0" borderId="14" xfId="82" applyNumberFormat="1" applyFont="1" applyBorder="1" applyAlignment="1">
      <alignment horizontal="right" wrapText="1"/>
    </xf>
    <xf numFmtId="0" fontId="4" fillId="0" borderId="0" xfId="79" applyFont="1" applyFill="1" applyAlignment="1">
      <alignment horizontal="center" vertical="center" wrapText="1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107"/>
    <cellStyle name="Плохой 2" xfId="88"/>
    <cellStyle name="Пояснение 2" xfId="89"/>
    <cellStyle name="Примечание 2" xfId="90"/>
    <cellStyle name="Процентный 2" xfId="91"/>
    <cellStyle name="Связанная ячейка 2" xfId="92"/>
    <cellStyle name="Стиль 1" xfId="93"/>
    <cellStyle name="Текст предупреждения 2" xfId="94"/>
    <cellStyle name="Тысячи [0]_Лист1" xfId="95"/>
    <cellStyle name="Тысячи_Лист1" xfId="96"/>
    <cellStyle name="Финансовый" xfId="97" builtinId="3"/>
    <cellStyle name="Финансовый 2" xfId="98"/>
    <cellStyle name="Финансовый 3" xfId="99"/>
    <cellStyle name="Финансовый 3 2" xfId="100"/>
    <cellStyle name="Финансовый 4" xfId="101"/>
    <cellStyle name="Финансовый 4 2" xfId="102"/>
    <cellStyle name="Финансовый 5" xfId="103"/>
    <cellStyle name="Финансовый 6" xfId="104"/>
    <cellStyle name="Финансовый 7" xfId="105"/>
    <cellStyle name="Хороший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5" workbookViewId="0">
      <selection activeCell="C9" sqref="C9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hidden="1" customHeight="1" x14ac:dyDescent="0.25">
      <c r="A1" s="315" t="s">
        <v>448</v>
      </c>
      <c r="B1" s="315"/>
      <c r="C1" s="315"/>
      <c r="D1" s="36"/>
      <c r="E1" s="36"/>
      <c r="F1" s="36"/>
      <c r="G1" s="36"/>
      <c r="H1" s="36"/>
      <c r="I1" s="36"/>
      <c r="J1" s="36"/>
      <c r="K1" s="36"/>
      <c r="L1" s="36"/>
    </row>
    <row r="2" spans="1:12" ht="11.25" hidden="1" customHeight="1" x14ac:dyDescent="0.2">
      <c r="A2" s="316" t="s">
        <v>159</v>
      </c>
      <c r="B2" s="316"/>
      <c r="C2" s="316"/>
      <c r="D2" s="100"/>
      <c r="E2" s="100"/>
      <c r="F2" s="187"/>
      <c r="G2" s="187"/>
    </row>
    <row r="3" spans="1:12" ht="15" hidden="1" customHeight="1" x14ac:dyDescent="0.2">
      <c r="A3" s="316" t="s">
        <v>258</v>
      </c>
      <c r="B3" s="316"/>
      <c r="C3" s="316"/>
      <c r="D3" s="100"/>
      <c r="E3" s="100"/>
      <c r="F3" s="187"/>
      <c r="G3" s="187"/>
    </row>
    <row r="4" spans="1:12" ht="15.75" hidden="1" customHeight="1" x14ac:dyDescent="0.2">
      <c r="A4" s="316" t="s">
        <v>442</v>
      </c>
      <c r="B4" s="316"/>
      <c r="C4" s="316"/>
      <c r="D4" s="100"/>
      <c r="E4" s="100"/>
      <c r="F4" s="317"/>
      <c r="G4" s="317"/>
    </row>
    <row r="5" spans="1:12" ht="15" x14ac:dyDescent="0.25">
      <c r="A5" s="1"/>
      <c r="B5" s="1"/>
      <c r="C5" s="183" t="s">
        <v>290</v>
      </c>
    </row>
    <row r="6" spans="1:12" ht="15" x14ac:dyDescent="0.25">
      <c r="A6" s="1"/>
      <c r="B6" s="318" t="s">
        <v>159</v>
      </c>
      <c r="C6" s="318"/>
    </row>
    <row r="7" spans="1:12" ht="15" x14ac:dyDescent="0.25">
      <c r="A7" s="1"/>
      <c r="B7" s="318" t="s">
        <v>449</v>
      </c>
      <c r="C7" s="318"/>
    </row>
    <row r="8" spans="1:12" ht="15" x14ac:dyDescent="0.25">
      <c r="A8" s="1"/>
      <c r="B8" s="318" t="s">
        <v>474</v>
      </c>
      <c r="C8" s="318"/>
    </row>
    <row r="9" spans="1:12" ht="15" x14ac:dyDescent="0.25">
      <c r="A9" s="1"/>
      <c r="B9" s="183"/>
      <c r="C9" s="183" t="s">
        <v>291</v>
      </c>
    </row>
    <row r="10" spans="1:12" ht="42" customHeight="1" x14ac:dyDescent="0.2">
      <c r="A10" s="319" t="s">
        <v>450</v>
      </c>
      <c r="B10" s="319"/>
      <c r="C10" s="319"/>
    </row>
    <row r="11" spans="1:12" ht="15" x14ac:dyDescent="0.25">
      <c r="A11" s="1"/>
      <c r="B11" s="1"/>
      <c r="C11" s="184" t="s">
        <v>25</v>
      </c>
    </row>
    <row r="12" spans="1:12" ht="30" x14ac:dyDescent="0.2">
      <c r="A12" s="185" t="s">
        <v>292</v>
      </c>
      <c r="B12" s="186" t="s">
        <v>29</v>
      </c>
      <c r="C12" s="186" t="s">
        <v>293</v>
      </c>
    </row>
    <row r="13" spans="1:12" ht="15" x14ac:dyDescent="0.25">
      <c r="A13" s="26">
        <v>1</v>
      </c>
      <c r="B13" s="188">
        <v>2</v>
      </c>
      <c r="C13" s="188">
        <v>3</v>
      </c>
    </row>
    <row r="14" spans="1:12" ht="23.25" customHeight="1" x14ac:dyDescent="0.2">
      <c r="A14" s="6" t="s">
        <v>294</v>
      </c>
      <c r="B14" s="189" t="s">
        <v>295</v>
      </c>
      <c r="C14" s="190">
        <f>SUM(C15+C25+C32+C38+C28+C17+C23)</f>
        <v>5674.1483200000002</v>
      </c>
    </row>
    <row r="15" spans="1:12" ht="22.5" customHeight="1" x14ac:dyDescent="0.2">
      <c r="A15" s="6" t="s">
        <v>296</v>
      </c>
      <c r="B15" s="189" t="s">
        <v>297</v>
      </c>
      <c r="C15" s="190">
        <f>SUM(C16)</f>
        <v>260</v>
      </c>
    </row>
    <row r="16" spans="1:12" ht="75.75" customHeight="1" x14ac:dyDescent="0.25">
      <c r="A16" s="26" t="s">
        <v>298</v>
      </c>
      <c r="B16" s="35" t="s">
        <v>299</v>
      </c>
      <c r="C16" s="191">
        <v>260</v>
      </c>
      <c r="F16" s="192"/>
    </row>
    <row r="17" spans="1:3" ht="45.75" customHeight="1" x14ac:dyDescent="0.2">
      <c r="A17" s="6" t="s">
        <v>300</v>
      </c>
      <c r="B17" s="189" t="s">
        <v>301</v>
      </c>
      <c r="C17" s="190">
        <f>C18</f>
        <v>501</v>
      </c>
    </row>
    <row r="18" spans="1:3" ht="33" customHeight="1" x14ac:dyDescent="0.25">
      <c r="A18" s="26" t="s">
        <v>302</v>
      </c>
      <c r="B18" s="35" t="s">
        <v>303</v>
      </c>
      <c r="C18" s="193">
        <f>C19+C20+C21+C22</f>
        <v>501</v>
      </c>
    </row>
    <row r="19" spans="1:3" ht="73.5" customHeight="1" x14ac:dyDescent="0.25">
      <c r="A19" s="194" t="s">
        <v>304</v>
      </c>
      <c r="B19" s="35" t="s">
        <v>305</v>
      </c>
      <c r="C19" s="191">
        <v>261.3</v>
      </c>
    </row>
    <row r="20" spans="1:3" ht="103.5" customHeight="1" x14ac:dyDescent="0.25">
      <c r="A20" s="194" t="s">
        <v>306</v>
      </c>
      <c r="B20" s="35" t="s">
        <v>472</v>
      </c>
      <c r="C20" s="191">
        <v>1.2</v>
      </c>
    </row>
    <row r="21" spans="1:3" ht="75.75" customHeight="1" x14ac:dyDescent="0.25">
      <c r="A21" s="194" t="s">
        <v>307</v>
      </c>
      <c r="B21" s="35" t="s">
        <v>308</v>
      </c>
      <c r="C21" s="191">
        <v>271</v>
      </c>
    </row>
    <row r="22" spans="1:3" ht="75.75" customHeight="1" x14ac:dyDescent="0.25">
      <c r="A22" s="194" t="s">
        <v>309</v>
      </c>
      <c r="B22" s="35" t="s">
        <v>310</v>
      </c>
      <c r="C22" s="191">
        <v>-32.5</v>
      </c>
    </row>
    <row r="23" spans="1:3" ht="24" customHeight="1" x14ac:dyDescent="0.25">
      <c r="A23" s="6" t="s">
        <v>436</v>
      </c>
      <c r="B23" s="189" t="s">
        <v>437</v>
      </c>
      <c r="C23" s="191">
        <f>C24</f>
        <v>2550</v>
      </c>
    </row>
    <row r="24" spans="1:3" ht="30" x14ac:dyDescent="0.25">
      <c r="A24" s="194" t="s">
        <v>438</v>
      </c>
      <c r="B24" s="35" t="s">
        <v>439</v>
      </c>
      <c r="C24" s="191">
        <v>2550</v>
      </c>
    </row>
    <row r="25" spans="1:3" ht="18.75" customHeight="1" x14ac:dyDescent="0.2">
      <c r="A25" s="6" t="s">
        <v>311</v>
      </c>
      <c r="B25" s="189" t="s">
        <v>312</v>
      </c>
      <c r="C25" s="190">
        <f>C26+C27</f>
        <v>55</v>
      </c>
    </row>
    <row r="26" spans="1:3" ht="21" customHeight="1" x14ac:dyDescent="0.25">
      <c r="A26" s="26" t="s">
        <v>313</v>
      </c>
      <c r="B26" s="195" t="s">
        <v>314</v>
      </c>
      <c r="C26" s="191">
        <v>15</v>
      </c>
    </row>
    <row r="27" spans="1:3" ht="20.25" customHeight="1" x14ac:dyDescent="0.25">
      <c r="A27" s="26" t="s">
        <v>315</v>
      </c>
      <c r="B27" s="196" t="s">
        <v>316</v>
      </c>
      <c r="C27" s="191">
        <v>40</v>
      </c>
    </row>
    <row r="28" spans="1:3" ht="20.25" customHeight="1" x14ac:dyDescent="0.2">
      <c r="A28" s="6" t="s">
        <v>317</v>
      </c>
      <c r="B28" s="197" t="s">
        <v>318</v>
      </c>
      <c r="C28" s="190">
        <f>C29</f>
        <v>20</v>
      </c>
    </row>
    <row r="29" spans="1:3" ht="84.75" customHeight="1" x14ac:dyDescent="0.25">
      <c r="A29" s="24" t="s">
        <v>319</v>
      </c>
      <c r="B29" s="198" t="s">
        <v>320</v>
      </c>
      <c r="C29" s="191">
        <v>20</v>
      </c>
    </row>
    <row r="30" spans="1:3" ht="31.5" hidden="1" customHeight="1" x14ac:dyDescent="0.2">
      <c r="A30" s="6" t="s">
        <v>321</v>
      </c>
      <c r="B30" s="199" t="s">
        <v>322</v>
      </c>
      <c r="C30" s="190">
        <f>C31</f>
        <v>0</v>
      </c>
    </row>
    <row r="31" spans="1:3" ht="22.5" hidden="1" customHeight="1" x14ac:dyDescent="0.25">
      <c r="A31" s="26" t="s">
        <v>323</v>
      </c>
      <c r="B31" s="195" t="s">
        <v>312</v>
      </c>
      <c r="C31" s="191">
        <v>0</v>
      </c>
    </row>
    <row r="32" spans="1:3" ht="42.75" customHeight="1" x14ac:dyDescent="0.2">
      <c r="A32" s="200" t="s">
        <v>324</v>
      </c>
      <c r="B32" s="199" t="s">
        <v>325</v>
      </c>
      <c r="C32" s="190">
        <f>SUM(C33)</f>
        <v>2286.1483200000002</v>
      </c>
    </row>
    <row r="33" spans="1:6" ht="77.25" customHeight="1" x14ac:dyDescent="0.25">
      <c r="A33" s="26" t="s">
        <v>326</v>
      </c>
      <c r="B33" s="201" t="s">
        <v>327</v>
      </c>
      <c r="C33" s="202">
        <f>2092.45924+193.68908</f>
        <v>2286.1483200000002</v>
      </c>
    </row>
    <row r="34" spans="1:6" ht="47.25" hidden="1" customHeight="1" x14ac:dyDescent="0.2">
      <c r="A34" s="6" t="s">
        <v>328</v>
      </c>
      <c r="B34" s="203" t="s">
        <v>329</v>
      </c>
      <c r="C34" s="190">
        <f>C35</f>
        <v>0</v>
      </c>
    </row>
    <row r="35" spans="1:6" ht="28.5" hidden="1" customHeight="1" x14ac:dyDescent="0.25">
      <c r="A35" s="26" t="s">
        <v>330</v>
      </c>
      <c r="B35" s="204" t="s">
        <v>331</v>
      </c>
      <c r="C35" s="191"/>
    </row>
    <row r="36" spans="1:6" ht="33" hidden="1" customHeight="1" x14ac:dyDescent="0.2">
      <c r="A36" s="6" t="s">
        <v>332</v>
      </c>
      <c r="B36" s="203" t="s">
        <v>333</v>
      </c>
      <c r="C36" s="190">
        <f>SUM(C37)</f>
        <v>0</v>
      </c>
    </row>
    <row r="37" spans="1:6" ht="47.25" hidden="1" customHeight="1" x14ac:dyDescent="0.25">
      <c r="A37" s="205" t="s">
        <v>334</v>
      </c>
      <c r="B37" s="204" t="s">
        <v>335</v>
      </c>
      <c r="C37" s="191">
        <v>0</v>
      </c>
    </row>
    <row r="38" spans="1:6" ht="25.5" customHeight="1" x14ac:dyDescent="0.2">
      <c r="A38" s="200" t="s">
        <v>336</v>
      </c>
      <c r="B38" s="199" t="s">
        <v>337</v>
      </c>
      <c r="C38" s="190">
        <f>SUM(C39)</f>
        <v>2</v>
      </c>
    </row>
    <row r="39" spans="1:6" ht="75.75" customHeight="1" x14ac:dyDescent="0.25">
      <c r="A39" s="206" t="s">
        <v>338</v>
      </c>
      <c r="B39" s="207" t="s">
        <v>339</v>
      </c>
      <c r="C39" s="191">
        <v>2</v>
      </c>
    </row>
    <row r="40" spans="1:6" ht="24" hidden="1" customHeight="1" x14ac:dyDescent="0.2">
      <c r="A40" s="6" t="s">
        <v>340</v>
      </c>
      <c r="B40" s="199" t="s">
        <v>341</v>
      </c>
      <c r="C40" s="190">
        <f>SUM(C41)</f>
        <v>0</v>
      </c>
    </row>
    <row r="41" spans="1:6" ht="25.5" hidden="1" customHeight="1" x14ac:dyDescent="0.25">
      <c r="A41" s="26" t="s">
        <v>342</v>
      </c>
      <c r="B41" s="208" t="s">
        <v>341</v>
      </c>
      <c r="C41" s="209"/>
    </row>
    <row r="42" spans="1:6" ht="30" customHeight="1" x14ac:dyDescent="0.2">
      <c r="A42" s="6" t="s">
        <v>343</v>
      </c>
      <c r="B42" s="199" t="s">
        <v>344</v>
      </c>
      <c r="C42" s="190">
        <f>SUM(C43)</f>
        <v>51057.495999999999</v>
      </c>
    </row>
    <row r="43" spans="1:6" ht="33.75" customHeight="1" x14ac:dyDescent="0.2">
      <c r="A43" s="6" t="s">
        <v>345</v>
      </c>
      <c r="B43" s="199" t="s">
        <v>346</v>
      </c>
      <c r="C43" s="190">
        <f>SUM(C44+C47+C54+C58+C50)</f>
        <v>51057.495999999999</v>
      </c>
    </row>
    <row r="44" spans="1:6" ht="23.25" customHeight="1" x14ac:dyDescent="0.2">
      <c r="A44" s="6" t="s">
        <v>347</v>
      </c>
      <c r="B44" s="203" t="s">
        <v>348</v>
      </c>
      <c r="C44" s="190">
        <f>C45+C46</f>
        <v>36896</v>
      </c>
    </row>
    <row r="45" spans="1:6" ht="36.75" hidden="1" customHeight="1" x14ac:dyDescent="0.25">
      <c r="A45" s="26" t="s">
        <v>349</v>
      </c>
      <c r="B45" s="204" t="s">
        <v>350</v>
      </c>
      <c r="C45" s="210"/>
    </row>
    <row r="46" spans="1:6" ht="45" customHeight="1" x14ac:dyDescent="0.25">
      <c r="A46" s="26" t="s">
        <v>351</v>
      </c>
      <c r="B46" s="204" t="s">
        <v>352</v>
      </c>
      <c r="C46" s="191">
        <v>36896</v>
      </c>
      <c r="F46" s="192"/>
    </row>
    <row r="47" spans="1:6" ht="30" hidden="1" customHeight="1" x14ac:dyDescent="0.25">
      <c r="A47" s="26" t="s">
        <v>353</v>
      </c>
      <c r="B47" s="204" t="s">
        <v>352</v>
      </c>
      <c r="C47" s="190">
        <f>SUM(C48:C48)</f>
        <v>0</v>
      </c>
    </row>
    <row r="48" spans="1:6" ht="48.75" hidden="1" customHeight="1" x14ac:dyDescent="0.25">
      <c r="A48" s="26" t="s">
        <v>354</v>
      </c>
      <c r="B48" s="204" t="s">
        <v>352</v>
      </c>
      <c r="C48" s="210">
        <v>0</v>
      </c>
    </row>
    <row r="49" spans="1:3" ht="33" hidden="1" customHeight="1" x14ac:dyDescent="0.25">
      <c r="A49" s="26"/>
      <c r="B49" s="204"/>
      <c r="C49" s="210"/>
    </row>
    <row r="50" spans="1:3" ht="25.5" customHeight="1" x14ac:dyDescent="0.2">
      <c r="A50" s="6" t="s">
        <v>355</v>
      </c>
      <c r="B50" s="203" t="s">
        <v>356</v>
      </c>
      <c r="C50" s="211">
        <f>C51+C53+C52</f>
        <v>7953.8459999999995</v>
      </c>
    </row>
    <row r="51" spans="1:3" ht="59.25" hidden="1" customHeight="1" x14ac:dyDescent="0.25">
      <c r="A51" s="26" t="s">
        <v>357</v>
      </c>
      <c r="B51" s="212" t="s">
        <v>358</v>
      </c>
      <c r="C51" s="210"/>
    </row>
    <row r="52" spans="1:3" ht="33.75" hidden="1" customHeight="1" x14ac:dyDescent="0.25">
      <c r="A52" s="26" t="s">
        <v>359</v>
      </c>
      <c r="B52" s="212" t="s">
        <v>360</v>
      </c>
      <c r="C52" s="210"/>
    </row>
    <row r="53" spans="1:3" ht="21.75" customHeight="1" x14ac:dyDescent="0.25">
      <c r="A53" s="26" t="s">
        <v>361</v>
      </c>
      <c r="B53" s="204" t="s">
        <v>362</v>
      </c>
      <c r="C53" s="210">
        <v>7953.8459999999995</v>
      </c>
    </row>
    <row r="54" spans="1:3" ht="26.25" customHeight="1" x14ac:dyDescent="0.2">
      <c r="A54" s="6" t="s">
        <v>363</v>
      </c>
      <c r="B54" s="203" t="s">
        <v>364</v>
      </c>
      <c r="C54" s="190">
        <f>SUM(C55:C57)</f>
        <v>375.65000000000003</v>
      </c>
    </row>
    <row r="55" spans="1:3" ht="63" customHeight="1" x14ac:dyDescent="0.25">
      <c r="A55" s="213" t="s">
        <v>365</v>
      </c>
      <c r="B55" s="214" t="s">
        <v>366</v>
      </c>
      <c r="C55" s="191">
        <v>348.55</v>
      </c>
    </row>
    <row r="56" spans="1:3" ht="41.25" customHeight="1" x14ac:dyDescent="0.25">
      <c r="A56" s="215" t="s">
        <v>367</v>
      </c>
      <c r="B56" s="216" t="s">
        <v>368</v>
      </c>
      <c r="C56" s="191">
        <v>4.8</v>
      </c>
    </row>
    <row r="57" spans="1:3" ht="39.75" customHeight="1" x14ac:dyDescent="0.25">
      <c r="A57" s="217" t="s">
        <v>369</v>
      </c>
      <c r="B57" s="218" t="s">
        <v>370</v>
      </c>
      <c r="C57" s="219">
        <v>22.3</v>
      </c>
    </row>
    <row r="58" spans="1:3" ht="29.25" customHeight="1" x14ac:dyDescent="0.2">
      <c r="A58" s="6" t="s">
        <v>371</v>
      </c>
      <c r="B58" s="199" t="s">
        <v>372</v>
      </c>
      <c r="C58" s="190">
        <f>SUM(C59:C62)</f>
        <v>5832</v>
      </c>
    </row>
    <row r="59" spans="1:3" ht="0.75" customHeight="1" x14ac:dyDescent="0.25">
      <c r="A59" s="220" t="s">
        <v>373</v>
      </c>
      <c r="B59" s="221" t="s">
        <v>374</v>
      </c>
      <c r="C59" s="222"/>
    </row>
    <row r="60" spans="1:3" ht="29.25" customHeight="1" x14ac:dyDescent="0.25">
      <c r="A60" s="26" t="s">
        <v>375</v>
      </c>
      <c r="B60" s="223" t="s">
        <v>376</v>
      </c>
      <c r="C60" s="191">
        <v>5832</v>
      </c>
    </row>
    <row r="61" spans="1:3" ht="45" hidden="1" customHeight="1" x14ac:dyDescent="0.25">
      <c r="A61" s="26" t="s">
        <v>375</v>
      </c>
      <c r="B61" s="223" t="s">
        <v>377</v>
      </c>
      <c r="C61" s="191"/>
    </row>
    <row r="62" spans="1:3" ht="45" hidden="1" customHeight="1" x14ac:dyDescent="0.25">
      <c r="A62" s="26" t="s">
        <v>375</v>
      </c>
      <c r="B62" s="223" t="s">
        <v>378</v>
      </c>
      <c r="C62" s="191">
        <v>0</v>
      </c>
    </row>
    <row r="63" spans="1:3" ht="19.5" customHeight="1" x14ac:dyDescent="0.2">
      <c r="A63" s="6"/>
      <c r="B63" s="224" t="s">
        <v>379</v>
      </c>
      <c r="C63" s="190">
        <f>SUM(C14+C42)</f>
        <v>56731.644319999999</v>
      </c>
    </row>
    <row r="67" spans="3:3" x14ac:dyDescent="0.2">
      <c r="C67" s="225"/>
    </row>
  </sheetData>
  <mergeCells count="9">
    <mergeCell ref="B6:C6"/>
    <mergeCell ref="B7:C7"/>
    <mergeCell ref="B8:C8"/>
    <mergeCell ref="A10:C10"/>
    <mergeCell ref="A1:C1"/>
    <mergeCell ref="A2:C2"/>
    <mergeCell ref="A3:C3"/>
    <mergeCell ref="A4:C4"/>
    <mergeCell ref="F4:G4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topLeftCell="A5" workbookViewId="0">
      <selection activeCell="B41" sqref="B41"/>
    </sheetView>
  </sheetViews>
  <sheetFormatPr defaultRowHeight="12.75" x14ac:dyDescent="0.2"/>
  <cols>
    <col min="1" max="1" width="28.85546875" style="226" customWidth="1"/>
    <col min="2" max="2" width="79" style="270" customWidth="1"/>
    <col min="3" max="3" width="16.140625" style="226" customWidth="1"/>
    <col min="4" max="4" width="15.28515625" style="226" customWidth="1"/>
    <col min="5" max="5" width="16.85546875" style="226" bestFit="1" customWidth="1"/>
    <col min="6" max="16384" width="9.140625" style="226"/>
  </cols>
  <sheetData>
    <row r="1" spans="1:8" customFormat="1" ht="16.5" hidden="1" customHeight="1" x14ac:dyDescent="0.25">
      <c r="A1" s="318" t="s">
        <v>380</v>
      </c>
      <c r="B1" s="318"/>
      <c r="C1" s="318"/>
      <c r="D1" s="226"/>
      <c r="E1" s="226"/>
      <c r="F1" s="226"/>
      <c r="G1" s="226"/>
    </row>
    <row r="2" spans="1:8" customFormat="1" ht="17.25" hidden="1" customHeight="1" x14ac:dyDescent="0.25">
      <c r="A2" s="318" t="s">
        <v>381</v>
      </c>
      <c r="B2" s="318"/>
      <c r="C2" s="318"/>
      <c r="D2" s="226"/>
      <c r="E2" s="226"/>
      <c r="F2" s="226"/>
      <c r="G2" s="226"/>
    </row>
    <row r="3" spans="1:8" customFormat="1" ht="16.5" hidden="1" customHeight="1" x14ac:dyDescent="0.25">
      <c r="A3" s="318" t="s">
        <v>382</v>
      </c>
      <c r="B3" s="318"/>
      <c r="C3" s="318"/>
      <c r="D3" s="226"/>
      <c r="E3" s="226"/>
      <c r="F3" s="226"/>
      <c r="G3" s="226"/>
    </row>
    <row r="4" spans="1:8" customFormat="1" ht="17.25" hidden="1" customHeight="1" x14ac:dyDescent="0.25">
      <c r="A4" s="318" t="s">
        <v>443</v>
      </c>
      <c r="B4" s="318"/>
      <c r="C4" s="318"/>
      <c r="D4" s="226"/>
      <c r="E4" s="226"/>
      <c r="F4" s="226"/>
      <c r="G4" s="226"/>
    </row>
    <row r="5" spans="1:8" ht="15" x14ac:dyDescent="0.25">
      <c r="A5" s="227"/>
      <c r="B5" s="320" t="s">
        <v>383</v>
      </c>
      <c r="C5" s="320"/>
    </row>
    <row r="6" spans="1:8" ht="15" x14ac:dyDescent="0.25">
      <c r="A6" s="227"/>
      <c r="B6" s="320" t="s">
        <v>159</v>
      </c>
      <c r="C6" s="320"/>
      <c r="D6" s="228"/>
    </row>
    <row r="7" spans="1:8" ht="15" x14ac:dyDescent="0.25">
      <c r="A7" s="227"/>
      <c r="B7" s="320" t="s">
        <v>455</v>
      </c>
      <c r="C7" s="320"/>
      <c r="D7" s="228"/>
    </row>
    <row r="8" spans="1:8" ht="15" x14ac:dyDescent="0.25">
      <c r="A8" s="227"/>
      <c r="B8" s="320" t="s">
        <v>475</v>
      </c>
      <c r="C8" s="320"/>
      <c r="D8" s="228"/>
    </row>
    <row r="9" spans="1:8" ht="15" hidden="1" x14ac:dyDescent="0.25">
      <c r="A9" s="227"/>
      <c r="B9" s="229"/>
      <c r="C9" s="229" t="s">
        <v>384</v>
      </c>
    </row>
    <row r="10" spans="1:8" ht="18.75" hidden="1" customHeight="1" x14ac:dyDescent="0.25">
      <c r="A10" s="42"/>
      <c r="B10" s="321" t="s">
        <v>385</v>
      </c>
      <c r="C10" s="321"/>
    </row>
    <row r="11" spans="1:8" ht="15" hidden="1" x14ac:dyDescent="0.25">
      <c r="A11" s="227"/>
      <c r="B11" s="229"/>
      <c r="C11" s="230" t="s">
        <v>386</v>
      </c>
    </row>
    <row r="12" spans="1:8" ht="15" x14ac:dyDescent="0.25">
      <c r="A12" s="227"/>
      <c r="B12" s="229"/>
      <c r="C12" s="230"/>
    </row>
    <row r="13" spans="1:8" ht="14.25" x14ac:dyDescent="0.2">
      <c r="A13" s="231" t="s">
        <v>468</v>
      </c>
      <c r="B13" s="231"/>
      <c r="C13" s="231"/>
    </row>
    <row r="14" spans="1:8" ht="15" x14ac:dyDescent="0.25">
      <c r="A14" s="227"/>
      <c r="B14" s="232"/>
      <c r="C14" s="233" t="s">
        <v>98</v>
      </c>
    </row>
    <row r="15" spans="1:8" s="236" customFormat="1" ht="30" x14ac:dyDescent="0.2">
      <c r="A15" s="234" t="s">
        <v>292</v>
      </c>
      <c r="B15" s="234" t="s">
        <v>29</v>
      </c>
      <c r="C15" s="235" t="s">
        <v>293</v>
      </c>
      <c r="D15" s="322"/>
      <c r="E15" s="323"/>
      <c r="F15" s="323"/>
      <c r="G15" s="323"/>
      <c r="H15" s="323"/>
    </row>
    <row r="16" spans="1:8" s="236" customFormat="1" ht="15.75" x14ac:dyDescent="0.2">
      <c r="A16" s="237">
        <v>1</v>
      </c>
      <c r="B16" s="238">
        <v>2</v>
      </c>
      <c r="C16" s="237">
        <v>3</v>
      </c>
      <c r="D16" s="239"/>
      <c r="E16" s="240"/>
      <c r="F16" s="240"/>
      <c r="G16" s="240"/>
      <c r="H16" s="240"/>
    </row>
    <row r="17" spans="1:8" s="236" customFormat="1" ht="24" customHeight="1" x14ac:dyDescent="0.2">
      <c r="A17" s="241"/>
      <c r="B17" s="242" t="s">
        <v>387</v>
      </c>
      <c r="C17" s="243">
        <f>C18+C23+C28+C37</f>
        <v>0</v>
      </c>
      <c r="D17" s="239"/>
      <c r="E17" s="240"/>
      <c r="F17" s="240"/>
      <c r="G17" s="240"/>
      <c r="H17" s="240"/>
    </row>
    <row r="18" spans="1:8" s="247" customFormat="1" ht="15" hidden="1" x14ac:dyDescent="0.2">
      <c r="A18" s="244" t="s">
        <v>388</v>
      </c>
      <c r="B18" s="245" t="s">
        <v>389</v>
      </c>
      <c r="C18" s="246">
        <f>C19-C21</f>
        <v>0</v>
      </c>
      <c r="D18" s="324" t="s">
        <v>63</v>
      </c>
      <c r="E18" s="325"/>
    </row>
    <row r="19" spans="1:8" s="247" customFormat="1" ht="30" hidden="1" x14ac:dyDescent="0.2">
      <c r="A19" s="244" t="s">
        <v>390</v>
      </c>
      <c r="B19" s="248" t="s">
        <v>391</v>
      </c>
      <c r="C19" s="246">
        <f>C20</f>
        <v>0</v>
      </c>
      <c r="E19" s="249"/>
    </row>
    <row r="20" spans="1:8" s="247" customFormat="1" ht="30" hidden="1" x14ac:dyDescent="0.2">
      <c r="A20" s="244" t="s">
        <v>392</v>
      </c>
      <c r="B20" s="250" t="s">
        <v>393</v>
      </c>
      <c r="C20" s="251"/>
      <c r="E20" s="249"/>
    </row>
    <row r="21" spans="1:8" s="247" customFormat="1" ht="30" hidden="1" x14ac:dyDescent="0.2">
      <c r="A21" s="244" t="s">
        <v>394</v>
      </c>
      <c r="B21" s="248" t="s">
        <v>395</v>
      </c>
      <c r="C21" s="246">
        <f>C22</f>
        <v>0</v>
      </c>
      <c r="D21" s="247" t="s">
        <v>63</v>
      </c>
    </row>
    <row r="22" spans="1:8" s="247" customFormat="1" ht="30" hidden="1" x14ac:dyDescent="0.2">
      <c r="A22" s="252" t="s">
        <v>396</v>
      </c>
      <c r="B22" s="253" t="s">
        <v>397</v>
      </c>
      <c r="C22" s="251"/>
    </row>
    <row r="23" spans="1:8" s="247" customFormat="1" ht="30" hidden="1" x14ac:dyDescent="0.2">
      <c r="A23" s="244" t="s">
        <v>398</v>
      </c>
      <c r="B23" s="245" t="s">
        <v>399</v>
      </c>
      <c r="C23" s="246">
        <f>C24-C26</f>
        <v>0</v>
      </c>
      <c r="D23" s="254"/>
      <c r="F23" s="255"/>
    </row>
    <row r="24" spans="1:8" s="247" customFormat="1" ht="30" hidden="1" x14ac:dyDescent="0.2">
      <c r="A24" s="244" t="s">
        <v>400</v>
      </c>
      <c r="B24" s="248" t="s">
        <v>401</v>
      </c>
      <c r="C24" s="251">
        <f>C25</f>
        <v>0</v>
      </c>
    </row>
    <row r="25" spans="1:8" s="247" customFormat="1" ht="30" hidden="1" x14ac:dyDescent="0.2">
      <c r="A25" s="244" t="s">
        <v>402</v>
      </c>
      <c r="B25" s="250" t="s">
        <v>403</v>
      </c>
      <c r="C25" s="246">
        <v>0</v>
      </c>
    </row>
    <row r="26" spans="1:8" s="247" customFormat="1" ht="30" hidden="1" x14ac:dyDescent="0.2">
      <c r="A26" s="244" t="s">
        <v>404</v>
      </c>
      <c r="B26" s="248" t="s">
        <v>405</v>
      </c>
      <c r="C26" s="251">
        <f>C27</f>
        <v>0</v>
      </c>
    </row>
    <row r="27" spans="1:8" s="247" customFormat="1" ht="45" hidden="1" x14ac:dyDescent="0.2">
      <c r="A27" s="244" t="s">
        <v>406</v>
      </c>
      <c r="B27" s="250" t="s">
        <v>407</v>
      </c>
      <c r="C27" s="246">
        <v>0</v>
      </c>
    </row>
    <row r="28" spans="1:8" s="247" customFormat="1" ht="15" x14ac:dyDescent="0.2">
      <c r="A28" s="244" t="s">
        <v>408</v>
      </c>
      <c r="B28" s="245" t="s">
        <v>409</v>
      </c>
      <c r="C28" s="251">
        <f>C33+C29</f>
        <v>0</v>
      </c>
    </row>
    <row r="29" spans="1:8" s="247" customFormat="1" ht="15" x14ac:dyDescent="0.2">
      <c r="A29" s="244" t="s">
        <v>410</v>
      </c>
      <c r="B29" s="248" t="s">
        <v>411</v>
      </c>
      <c r="C29" s="246">
        <f>C30</f>
        <v>-56731.644319999999</v>
      </c>
    </row>
    <row r="30" spans="1:8" s="247" customFormat="1" ht="15" x14ac:dyDescent="0.2">
      <c r="A30" s="244" t="s">
        <v>412</v>
      </c>
      <c r="B30" s="250" t="s">
        <v>413</v>
      </c>
      <c r="C30" s="251">
        <f>C31</f>
        <v>-56731.644319999999</v>
      </c>
    </row>
    <row r="31" spans="1:8" s="247" customFormat="1" ht="15" x14ac:dyDescent="0.2">
      <c r="A31" s="244" t="s">
        <v>414</v>
      </c>
      <c r="B31" s="250" t="s">
        <v>415</v>
      </c>
      <c r="C31" s="246">
        <f>C32</f>
        <v>-56731.644319999999</v>
      </c>
    </row>
    <row r="32" spans="1:8" s="247" customFormat="1" ht="15" x14ac:dyDescent="0.2">
      <c r="A32" s="244" t="s">
        <v>416</v>
      </c>
      <c r="B32" s="250" t="s">
        <v>417</v>
      </c>
      <c r="C32" s="251">
        <f>-прил.1!C63</f>
        <v>-56731.644319999999</v>
      </c>
      <c r="D32" s="247" t="s">
        <v>418</v>
      </c>
    </row>
    <row r="33" spans="1:4" s="247" customFormat="1" ht="15" x14ac:dyDescent="0.2">
      <c r="A33" s="244" t="s">
        <v>419</v>
      </c>
      <c r="B33" s="248" t="s">
        <v>420</v>
      </c>
      <c r="C33" s="246">
        <f>C34</f>
        <v>56731.644319999999</v>
      </c>
    </row>
    <row r="34" spans="1:4" s="247" customFormat="1" ht="15" x14ac:dyDescent="0.2">
      <c r="A34" s="244" t="s">
        <v>421</v>
      </c>
      <c r="B34" s="250" t="s">
        <v>422</v>
      </c>
      <c r="C34" s="251">
        <f>C35</f>
        <v>56731.644319999999</v>
      </c>
    </row>
    <row r="35" spans="1:4" s="247" customFormat="1" ht="15" x14ac:dyDescent="0.2">
      <c r="A35" s="244" t="s">
        <v>423</v>
      </c>
      <c r="B35" s="250" t="s">
        <v>424</v>
      </c>
      <c r="C35" s="246">
        <f>C36</f>
        <v>56731.644319999999</v>
      </c>
    </row>
    <row r="36" spans="1:4" s="247" customFormat="1" ht="21.75" customHeight="1" x14ac:dyDescent="0.2">
      <c r="A36" s="244" t="s">
        <v>425</v>
      </c>
      <c r="B36" s="250" t="s">
        <v>426</v>
      </c>
      <c r="C36" s="251">
        <f>прил.4!H254</f>
        <v>56731.644319999999</v>
      </c>
      <c r="D36" s="247" t="s">
        <v>427</v>
      </c>
    </row>
    <row r="37" spans="1:4" s="247" customFormat="1" ht="37.5" hidden="1" x14ac:dyDescent="0.2">
      <c r="A37" s="256" t="s">
        <v>428</v>
      </c>
      <c r="B37" s="257" t="s">
        <v>429</v>
      </c>
      <c r="C37" s="258">
        <f>C38</f>
        <v>0</v>
      </c>
      <c r="D37" s="254"/>
    </row>
    <row r="38" spans="1:4" s="247" customFormat="1" ht="37.5" hidden="1" x14ac:dyDescent="0.2">
      <c r="A38" s="256" t="s">
        <v>430</v>
      </c>
      <c r="B38" s="257" t="s">
        <v>431</v>
      </c>
      <c r="C38" s="259">
        <f>C39-C40</f>
        <v>0</v>
      </c>
    </row>
    <row r="39" spans="1:4" s="247" customFormat="1" ht="37.5" hidden="1" x14ac:dyDescent="0.2">
      <c r="A39" s="256" t="s">
        <v>432</v>
      </c>
      <c r="B39" s="260" t="s">
        <v>433</v>
      </c>
      <c r="C39" s="258"/>
    </row>
    <row r="40" spans="1:4" s="247" customFormat="1" ht="0.75" customHeight="1" x14ac:dyDescent="0.2">
      <c r="A40" s="261" t="s">
        <v>434</v>
      </c>
      <c r="B40" s="262" t="s">
        <v>435</v>
      </c>
      <c r="C40" s="263">
        <v>0</v>
      </c>
    </row>
    <row r="41" spans="1:4" s="247" customFormat="1" ht="15" x14ac:dyDescent="0.2">
      <c r="B41" s="264"/>
      <c r="C41" s="265"/>
    </row>
    <row r="42" spans="1:4" s="247" customFormat="1" ht="15" x14ac:dyDescent="0.2">
      <c r="B42" s="264"/>
      <c r="C42" s="255"/>
    </row>
    <row r="43" spans="1:4" s="247" customFormat="1" ht="15" x14ac:dyDescent="0.2">
      <c r="B43" s="264"/>
      <c r="C43" s="255"/>
    </row>
    <row r="44" spans="1:4" s="247" customFormat="1" ht="15" x14ac:dyDescent="0.2">
      <c r="B44" s="264"/>
      <c r="C44" s="255"/>
    </row>
    <row r="45" spans="1:4" s="247" customFormat="1" ht="15" x14ac:dyDescent="0.2">
      <c r="A45" s="266"/>
      <c r="B45" s="264"/>
      <c r="C45" s="255"/>
    </row>
    <row r="46" spans="1:4" s="247" customFormat="1" ht="15" x14ac:dyDescent="0.2">
      <c r="A46" s="266"/>
      <c r="B46" s="264"/>
      <c r="C46" s="255"/>
    </row>
    <row r="47" spans="1:4" s="247" customFormat="1" ht="15" x14ac:dyDescent="0.2">
      <c r="B47" s="264"/>
      <c r="C47" s="255"/>
    </row>
    <row r="48" spans="1:4" s="247" customFormat="1" ht="15" x14ac:dyDescent="0.2">
      <c r="B48" s="264"/>
      <c r="C48" s="255"/>
    </row>
    <row r="49" spans="2:3" s="247" customFormat="1" ht="15" x14ac:dyDescent="0.2">
      <c r="B49" s="264"/>
      <c r="C49" s="255"/>
    </row>
    <row r="50" spans="2:3" s="247" customFormat="1" ht="15" x14ac:dyDescent="0.2">
      <c r="B50" s="264"/>
      <c r="C50" s="255"/>
    </row>
    <row r="51" spans="2:3" s="247" customFormat="1" ht="15" x14ac:dyDescent="0.2">
      <c r="B51" s="264"/>
      <c r="C51" s="255"/>
    </row>
    <row r="52" spans="2:3" s="247" customFormat="1" ht="15" x14ac:dyDescent="0.2">
      <c r="B52" s="264"/>
      <c r="C52" s="255"/>
    </row>
    <row r="53" spans="2:3" s="247" customFormat="1" ht="15" x14ac:dyDescent="0.2">
      <c r="B53" s="264"/>
      <c r="C53" s="255"/>
    </row>
    <row r="54" spans="2:3" s="247" customFormat="1" ht="15" x14ac:dyDescent="0.2">
      <c r="B54" s="264"/>
      <c r="C54" s="255"/>
    </row>
    <row r="55" spans="2:3" s="247" customFormat="1" ht="15" x14ac:dyDescent="0.2">
      <c r="B55" s="264"/>
      <c r="C55" s="255"/>
    </row>
    <row r="56" spans="2:3" s="247" customFormat="1" ht="15" x14ac:dyDescent="0.2">
      <c r="B56" s="264"/>
      <c r="C56" s="255"/>
    </row>
    <row r="57" spans="2:3" s="247" customFormat="1" ht="15" x14ac:dyDescent="0.2">
      <c r="B57" s="264"/>
      <c r="C57" s="255"/>
    </row>
    <row r="58" spans="2:3" s="247" customFormat="1" ht="15" x14ac:dyDescent="0.2">
      <c r="B58" s="264"/>
      <c r="C58" s="255"/>
    </row>
    <row r="59" spans="2:3" s="247" customFormat="1" ht="15" x14ac:dyDescent="0.2">
      <c r="B59" s="264"/>
      <c r="C59" s="255"/>
    </row>
    <row r="60" spans="2:3" s="247" customFormat="1" ht="15" x14ac:dyDescent="0.2">
      <c r="B60" s="264"/>
      <c r="C60" s="255"/>
    </row>
    <row r="61" spans="2:3" s="247" customFormat="1" ht="15" x14ac:dyDescent="0.2">
      <c r="B61" s="264"/>
      <c r="C61" s="255"/>
    </row>
    <row r="62" spans="2:3" s="247" customFormat="1" ht="15" x14ac:dyDescent="0.2">
      <c r="B62" s="264"/>
      <c r="C62" s="255"/>
    </row>
    <row r="63" spans="2:3" s="247" customFormat="1" ht="15" x14ac:dyDescent="0.2">
      <c r="B63" s="264"/>
      <c r="C63" s="255"/>
    </row>
    <row r="64" spans="2:3" s="247" customFormat="1" ht="15" x14ac:dyDescent="0.2">
      <c r="B64" s="264"/>
      <c r="C64" s="255"/>
    </row>
    <row r="65" spans="2:3" s="247" customFormat="1" ht="15" x14ac:dyDescent="0.2">
      <c r="B65" s="264"/>
      <c r="C65" s="255"/>
    </row>
    <row r="66" spans="2:3" s="247" customFormat="1" ht="15" x14ac:dyDescent="0.2">
      <c r="B66" s="264"/>
      <c r="C66" s="255"/>
    </row>
    <row r="67" spans="2:3" s="247" customFormat="1" ht="15" x14ac:dyDescent="0.2">
      <c r="B67" s="264"/>
      <c r="C67" s="255"/>
    </row>
    <row r="68" spans="2:3" s="247" customFormat="1" ht="15" x14ac:dyDescent="0.2">
      <c r="B68" s="264"/>
      <c r="C68" s="255"/>
    </row>
    <row r="69" spans="2:3" s="247" customFormat="1" ht="15" x14ac:dyDescent="0.2">
      <c r="B69" s="264"/>
      <c r="C69" s="255"/>
    </row>
    <row r="70" spans="2:3" s="247" customFormat="1" ht="15" x14ac:dyDescent="0.2">
      <c r="B70" s="264"/>
      <c r="C70" s="255"/>
    </row>
    <row r="71" spans="2:3" s="247" customFormat="1" ht="15" x14ac:dyDescent="0.2">
      <c r="B71" s="264"/>
      <c r="C71" s="255"/>
    </row>
    <row r="72" spans="2:3" s="247" customFormat="1" ht="15" x14ac:dyDescent="0.2">
      <c r="B72" s="264"/>
      <c r="C72" s="255"/>
    </row>
    <row r="73" spans="2:3" s="247" customFormat="1" ht="15" x14ac:dyDescent="0.2">
      <c r="B73" s="264"/>
      <c r="C73" s="255"/>
    </row>
    <row r="74" spans="2:3" s="247" customFormat="1" ht="15" x14ac:dyDescent="0.2">
      <c r="B74" s="264"/>
      <c r="C74" s="255"/>
    </row>
    <row r="75" spans="2:3" s="247" customFormat="1" ht="15" x14ac:dyDescent="0.2">
      <c r="B75" s="264"/>
      <c r="C75" s="255"/>
    </row>
    <row r="76" spans="2:3" s="247" customFormat="1" ht="15" x14ac:dyDescent="0.2">
      <c r="B76" s="264"/>
      <c r="C76" s="255"/>
    </row>
    <row r="77" spans="2:3" s="247" customFormat="1" ht="15" x14ac:dyDescent="0.2">
      <c r="B77" s="264"/>
      <c r="C77" s="255"/>
    </row>
    <row r="78" spans="2:3" s="247" customFormat="1" ht="15" x14ac:dyDescent="0.2">
      <c r="B78" s="264"/>
      <c r="C78" s="255"/>
    </row>
    <row r="79" spans="2:3" s="247" customFormat="1" ht="15" x14ac:dyDescent="0.2">
      <c r="B79" s="264"/>
      <c r="C79" s="255"/>
    </row>
    <row r="80" spans="2:3" s="247" customFormat="1" ht="15" x14ac:dyDescent="0.2">
      <c r="B80" s="264"/>
      <c r="C80" s="255"/>
    </row>
    <row r="81" spans="2:3" s="247" customFormat="1" ht="15" x14ac:dyDescent="0.2">
      <c r="B81" s="264"/>
      <c r="C81" s="255"/>
    </row>
    <row r="82" spans="2:3" s="247" customFormat="1" ht="15" x14ac:dyDescent="0.2">
      <c r="B82" s="264"/>
      <c r="C82" s="255"/>
    </row>
    <row r="83" spans="2:3" s="247" customFormat="1" ht="15" x14ac:dyDescent="0.2">
      <c r="B83" s="264"/>
      <c r="C83" s="255"/>
    </row>
    <row r="84" spans="2:3" s="247" customFormat="1" ht="15" x14ac:dyDescent="0.2">
      <c r="B84" s="264"/>
      <c r="C84" s="255"/>
    </row>
    <row r="85" spans="2:3" s="247" customFormat="1" ht="15" x14ac:dyDescent="0.2">
      <c r="B85" s="264"/>
      <c r="C85" s="255"/>
    </row>
    <row r="86" spans="2:3" s="247" customFormat="1" ht="15" x14ac:dyDescent="0.2">
      <c r="B86" s="264"/>
      <c r="C86" s="255"/>
    </row>
    <row r="87" spans="2:3" s="247" customFormat="1" ht="15" x14ac:dyDescent="0.2">
      <c r="B87" s="264"/>
      <c r="C87" s="255"/>
    </row>
    <row r="88" spans="2:3" s="247" customFormat="1" ht="15" x14ac:dyDescent="0.2">
      <c r="B88" s="264"/>
      <c r="C88" s="255"/>
    </row>
    <row r="89" spans="2:3" s="247" customFormat="1" ht="15" x14ac:dyDescent="0.2">
      <c r="B89" s="264"/>
      <c r="C89" s="255"/>
    </row>
    <row r="90" spans="2:3" s="247" customFormat="1" ht="15" x14ac:dyDescent="0.2">
      <c r="B90" s="264"/>
      <c r="C90" s="255"/>
    </row>
    <row r="91" spans="2:3" s="247" customFormat="1" ht="15" x14ac:dyDescent="0.2">
      <c r="B91" s="264"/>
      <c r="C91" s="255"/>
    </row>
    <row r="92" spans="2:3" s="247" customFormat="1" ht="15" x14ac:dyDescent="0.2">
      <c r="B92" s="264"/>
      <c r="C92" s="255"/>
    </row>
    <row r="93" spans="2:3" s="247" customFormat="1" ht="15" x14ac:dyDescent="0.2">
      <c r="B93" s="264"/>
      <c r="C93" s="255"/>
    </row>
    <row r="94" spans="2:3" s="247" customFormat="1" ht="15" x14ac:dyDescent="0.2">
      <c r="B94" s="264"/>
      <c r="C94" s="255"/>
    </row>
    <row r="95" spans="2:3" s="247" customFormat="1" ht="15" x14ac:dyDescent="0.2">
      <c r="B95" s="264"/>
      <c r="C95" s="255"/>
    </row>
    <row r="96" spans="2:3" s="269" customFormat="1" x14ac:dyDescent="0.2">
      <c r="B96" s="267"/>
      <c r="C96" s="268"/>
    </row>
    <row r="97" spans="2:3" s="269" customFormat="1" x14ac:dyDescent="0.2">
      <c r="B97" s="267"/>
      <c r="C97" s="268"/>
    </row>
    <row r="98" spans="2:3" s="269" customFormat="1" x14ac:dyDescent="0.2">
      <c r="B98" s="267"/>
      <c r="C98" s="268"/>
    </row>
    <row r="99" spans="2:3" s="269" customFormat="1" x14ac:dyDescent="0.2">
      <c r="B99" s="267"/>
      <c r="C99" s="268"/>
    </row>
    <row r="100" spans="2:3" s="269" customFormat="1" x14ac:dyDescent="0.2">
      <c r="B100" s="267"/>
      <c r="C100" s="268"/>
    </row>
    <row r="101" spans="2:3" s="269" customFormat="1" x14ac:dyDescent="0.2">
      <c r="B101" s="267"/>
      <c r="C101" s="268"/>
    </row>
    <row r="102" spans="2:3" s="269" customFormat="1" x14ac:dyDescent="0.2">
      <c r="B102" s="267"/>
      <c r="C102" s="268"/>
    </row>
    <row r="103" spans="2:3" s="269" customFormat="1" x14ac:dyDescent="0.2">
      <c r="B103" s="267"/>
      <c r="C103" s="268"/>
    </row>
    <row r="104" spans="2:3" s="269" customFormat="1" x14ac:dyDescent="0.2">
      <c r="B104" s="267"/>
      <c r="C104" s="268"/>
    </row>
    <row r="105" spans="2:3" s="269" customFormat="1" x14ac:dyDescent="0.2">
      <c r="B105" s="267"/>
      <c r="C105" s="268"/>
    </row>
    <row r="106" spans="2:3" s="269" customFormat="1" x14ac:dyDescent="0.2">
      <c r="B106" s="267"/>
      <c r="C106" s="268"/>
    </row>
    <row r="107" spans="2:3" s="269" customFormat="1" x14ac:dyDescent="0.2">
      <c r="B107" s="267"/>
      <c r="C107" s="268"/>
    </row>
    <row r="108" spans="2:3" s="269" customFormat="1" x14ac:dyDescent="0.2">
      <c r="B108" s="267"/>
      <c r="C108" s="268"/>
    </row>
    <row r="109" spans="2:3" s="269" customFormat="1" x14ac:dyDescent="0.2">
      <c r="B109" s="267"/>
      <c r="C109" s="268"/>
    </row>
    <row r="110" spans="2:3" s="269" customFormat="1" x14ac:dyDescent="0.2">
      <c r="B110" s="267"/>
      <c r="C110" s="268"/>
    </row>
    <row r="111" spans="2:3" s="269" customFormat="1" x14ac:dyDescent="0.2">
      <c r="B111" s="267"/>
      <c r="C111" s="268"/>
    </row>
    <row r="112" spans="2:3" s="269" customFormat="1" x14ac:dyDescent="0.2">
      <c r="B112" s="267"/>
      <c r="C112" s="268"/>
    </row>
    <row r="113" spans="2:3" s="269" customFormat="1" x14ac:dyDescent="0.2">
      <c r="B113" s="267"/>
      <c r="C113" s="268"/>
    </row>
    <row r="114" spans="2:3" s="269" customFormat="1" x14ac:dyDescent="0.2">
      <c r="B114" s="267"/>
      <c r="C114" s="268"/>
    </row>
    <row r="115" spans="2:3" s="269" customFormat="1" x14ac:dyDescent="0.2">
      <c r="B115" s="267"/>
      <c r="C115" s="268"/>
    </row>
    <row r="116" spans="2:3" s="269" customFormat="1" x14ac:dyDescent="0.2">
      <c r="B116" s="267"/>
      <c r="C116" s="268"/>
    </row>
    <row r="117" spans="2:3" x14ac:dyDescent="0.2">
      <c r="C117" s="271"/>
    </row>
    <row r="118" spans="2:3" x14ac:dyDescent="0.2">
      <c r="C118" s="271"/>
    </row>
    <row r="119" spans="2:3" x14ac:dyDescent="0.2">
      <c r="C119" s="271"/>
    </row>
    <row r="120" spans="2:3" x14ac:dyDescent="0.2">
      <c r="C120" s="271"/>
    </row>
    <row r="121" spans="2:3" x14ac:dyDescent="0.2">
      <c r="C121" s="271"/>
    </row>
    <row r="122" spans="2:3" x14ac:dyDescent="0.2">
      <c r="C122" s="271"/>
    </row>
    <row r="123" spans="2:3" x14ac:dyDescent="0.2">
      <c r="C123" s="271"/>
    </row>
    <row r="124" spans="2:3" x14ac:dyDescent="0.2">
      <c r="C124" s="271"/>
    </row>
    <row r="125" spans="2:3" x14ac:dyDescent="0.2">
      <c r="C125" s="271"/>
    </row>
    <row r="126" spans="2:3" x14ac:dyDescent="0.2">
      <c r="C126" s="271"/>
    </row>
    <row r="127" spans="2:3" x14ac:dyDescent="0.2">
      <c r="C127" s="271"/>
    </row>
    <row r="128" spans="2:3" x14ac:dyDescent="0.2">
      <c r="C128" s="271"/>
    </row>
    <row r="129" spans="3:3" x14ac:dyDescent="0.2">
      <c r="C129" s="271"/>
    </row>
    <row r="130" spans="3:3" x14ac:dyDescent="0.2">
      <c r="C130" s="271"/>
    </row>
    <row r="131" spans="3:3" x14ac:dyDescent="0.2">
      <c r="C131" s="271"/>
    </row>
    <row r="132" spans="3:3" x14ac:dyDescent="0.2">
      <c r="C132" s="271"/>
    </row>
    <row r="133" spans="3:3" x14ac:dyDescent="0.2">
      <c r="C133" s="271"/>
    </row>
    <row r="134" spans="3:3" x14ac:dyDescent="0.2">
      <c r="C134" s="271"/>
    </row>
    <row r="135" spans="3:3" x14ac:dyDescent="0.2">
      <c r="C135" s="271"/>
    </row>
    <row r="136" spans="3:3" x14ac:dyDescent="0.2">
      <c r="C136" s="271"/>
    </row>
    <row r="137" spans="3:3" x14ac:dyDescent="0.2">
      <c r="C137" s="271"/>
    </row>
    <row r="138" spans="3:3" x14ac:dyDescent="0.2">
      <c r="C138" s="271"/>
    </row>
    <row r="139" spans="3:3" x14ac:dyDescent="0.2">
      <c r="C139" s="271"/>
    </row>
    <row r="140" spans="3:3" x14ac:dyDescent="0.2">
      <c r="C140" s="271"/>
    </row>
    <row r="141" spans="3:3" x14ac:dyDescent="0.2">
      <c r="C141" s="271"/>
    </row>
    <row r="142" spans="3:3" x14ac:dyDescent="0.2">
      <c r="C142" s="271"/>
    </row>
    <row r="143" spans="3:3" x14ac:dyDescent="0.2">
      <c r="C143" s="271"/>
    </row>
    <row r="144" spans="3:3" x14ac:dyDescent="0.2">
      <c r="C144" s="271"/>
    </row>
    <row r="145" spans="3:3" x14ac:dyDescent="0.2">
      <c r="C145" s="271"/>
    </row>
    <row r="146" spans="3:3" x14ac:dyDescent="0.2">
      <c r="C146" s="271"/>
    </row>
    <row r="147" spans="3:3" x14ac:dyDescent="0.2">
      <c r="C147" s="271"/>
    </row>
    <row r="148" spans="3:3" x14ac:dyDescent="0.2">
      <c r="C148" s="271"/>
    </row>
    <row r="149" spans="3:3" x14ac:dyDescent="0.2">
      <c r="C149" s="271"/>
    </row>
    <row r="150" spans="3:3" x14ac:dyDescent="0.2">
      <c r="C150" s="271"/>
    </row>
    <row r="151" spans="3:3" x14ac:dyDescent="0.2">
      <c r="C151" s="271"/>
    </row>
    <row r="152" spans="3:3" x14ac:dyDescent="0.2">
      <c r="C152" s="271"/>
    </row>
    <row r="153" spans="3:3" x14ac:dyDescent="0.2">
      <c r="C153" s="271"/>
    </row>
    <row r="154" spans="3:3" x14ac:dyDescent="0.2">
      <c r="C154" s="271"/>
    </row>
    <row r="155" spans="3:3" x14ac:dyDescent="0.2">
      <c r="C155" s="271"/>
    </row>
    <row r="156" spans="3:3" x14ac:dyDescent="0.2">
      <c r="C156" s="271"/>
    </row>
    <row r="157" spans="3:3" x14ac:dyDescent="0.2">
      <c r="C157" s="271"/>
    </row>
    <row r="158" spans="3:3" x14ac:dyDescent="0.2">
      <c r="C158" s="271"/>
    </row>
    <row r="159" spans="3:3" x14ac:dyDescent="0.2">
      <c r="C159" s="271"/>
    </row>
    <row r="160" spans="3:3" x14ac:dyDescent="0.2">
      <c r="C160" s="271"/>
    </row>
    <row r="161" spans="3:3" x14ac:dyDescent="0.2">
      <c r="C161" s="271"/>
    </row>
    <row r="162" spans="3:3" x14ac:dyDescent="0.2">
      <c r="C162" s="271"/>
    </row>
    <row r="163" spans="3:3" x14ac:dyDescent="0.2">
      <c r="C163" s="271"/>
    </row>
    <row r="164" spans="3:3" x14ac:dyDescent="0.2">
      <c r="C164" s="271"/>
    </row>
    <row r="165" spans="3:3" x14ac:dyDescent="0.2">
      <c r="C165" s="271"/>
    </row>
    <row r="166" spans="3:3" x14ac:dyDescent="0.2">
      <c r="C166" s="271"/>
    </row>
    <row r="167" spans="3:3" x14ac:dyDescent="0.2">
      <c r="C167" s="271"/>
    </row>
    <row r="168" spans="3:3" x14ac:dyDescent="0.2">
      <c r="C168" s="271"/>
    </row>
    <row r="169" spans="3:3" x14ac:dyDescent="0.2">
      <c r="C169" s="271"/>
    </row>
    <row r="170" spans="3:3" x14ac:dyDescent="0.2">
      <c r="C170" s="271"/>
    </row>
    <row r="171" spans="3:3" x14ac:dyDescent="0.2">
      <c r="C171" s="271"/>
    </row>
    <row r="172" spans="3:3" x14ac:dyDescent="0.2">
      <c r="C172" s="271"/>
    </row>
    <row r="173" spans="3:3" x14ac:dyDescent="0.2">
      <c r="C173" s="271"/>
    </row>
    <row r="174" spans="3:3" x14ac:dyDescent="0.2">
      <c r="C174" s="271"/>
    </row>
    <row r="175" spans="3:3" x14ac:dyDescent="0.2">
      <c r="C175" s="271"/>
    </row>
    <row r="176" spans="3:3" x14ac:dyDescent="0.2">
      <c r="C176" s="271"/>
    </row>
    <row r="177" spans="3:3" x14ac:dyDescent="0.2">
      <c r="C177" s="271"/>
    </row>
    <row r="178" spans="3:3" x14ac:dyDescent="0.2">
      <c r="C178" s="271"/>
    </row>
    <row r="179" spans="3:3" x14ac:dyDescent="0.2">
      <c r="C179" s="271"/>
    </row>
    <row r="180" spans="3:3" x14ac:dyDescent="0.2">
      <c r="C180" s="271"/>
    </row>
    <row r="181" spans="3:3" x14ac:dyDescent="0.2">
      <c r="C181" s="271"/>
    </row>
    <row r="182" spans="3:3" x14ac:dyDescent="0.2">
      <c r="C182" s="271"/>
    </row>
    <row r="183" spans="3:3" x14ac:dyDescent="0.2">
      <c r="C183" s="271"/>
    </row>
    <row r="184" spans="3:3" x14ac:dyDescent="0.2">
      <c r="C184" s="271"/>
    </row>
    <row r="185" spans="3:3" x14ac:dyDescent="0.2">
      <c r="C185" s="271"/>
    </row>
    <row r="186" spans="3:3" x14ac:dyDescent="0.2">
      <c r="C186" s="271"/>
    </row>
    <row r="187" spans="3:3" x14ac:dyDescent="0.2">
      <c r="C187" s="271"/>
    </row>
    <row r="188" spans="3:3" x14ac:dyDescent="0.2">
      <c r="C188" s="271"/>
    </row>
    <row r="189" spans="3:3" x14ac:dyDescent="0.2">
      <c r="C189" s="271"/>
    </row>
    <row r="190" spans="3:3" x14ac:dyDescent="0.2">
      <c r="C190" s="271"/>
    </row>
    <row r="191" spans="3:3" x14ac:dyDescent="0.2">
      <c r="C191" s="271"/>
    </row>
    <row r="192" spans="3:3" x14ac:dyDescent="0.2">
      <c r="C192" s="271"/>
    </row>
    <row r="193" spans="3:3" x14ac:dyDescent="0.2">
      <c r="C193" s="271"/>
    </row>
    <row r="194" spans="3:3" x14ac:dyDescent="0.2">
      <c r="C194" s="271"/>
    </row>
    <row r="195" spans="3:3" x14ac:dyDescent="0.2">
      <c r="C195" s="271"/>
    </row>
    <row r="196" spans="3:3" x14ac:dyDescent="0.2">
      <c r="C196" s="271"/>
    </row>
    <row r="197" spans="3:3" x14ac:dyDescent="0.2">
      <c r="C197" s="271"/>
    </row>
    <row r="198" spans="3:3" x14ac:dyDescent="0.2">
      <c r="C198" s="271"/>
    </row>
    <row r="199" spans="3:3" x14ac:dyDescent="0.2">
      <c r="C199" s="271"/>
    </row>
    <row r="200" spans="3:3" x14ac:dyDescent="0.2">
      <c r="C200" s="271"/>
    </row>
    <row r="201" spans="3:3" x14ac:dyDescent="0.2">
      <c r="C201" s="271"/>
    </row>
    <row r="202" spans="3:3" x14ac:dyDescent="0.2">
      <c r="C202" s="271"/>
    </row>
    <row r="203" spans="3:3" x14ac:dyDescent="0.2">
      <c r="C203" s="271"/>
    </row>
    <row r="204" spans="3:3" x14ac:dyDescent="0.2">
      <c r="C204" s="271"/>
    </row>
    <row r="205" spans="3:3" x14ac:dyDescent="0.2">
      <c r="C205" s="271"/>
    </row>
    <row r="206" spans="3:3" x14ac:dyDescent="0.2">
      <c r="C206" s="271"/>
    </row>
    <row r="207" spans="3:3" x14ac:dyDescent="0.2">
      <c r="C207" s="271"/>
    </row>
    <row r="208" spans="3:3" x14ac:dyDescent="0.2">
      <c r="C208" s="271"/>
    </row>
    <row r="209" spans="3:3" x14ac:dyDescent="0.2">
      <c r="C209" s="271"/>
    </row>
    <row r="210" spans="3:3" x14ac:dyDescent="0.2">
      <c r="C210" s="271"/>
    </row>
    <row r="211" spans="3:3" x14ac:dyDescent="0.2">
      <c r="C211" s="271"/>
    </row>
    <row r="212" spans="3:3" x14ac:dyDescent="0.2">
      <c r="C212" s="271"/>
    </row>
    <row r="213" spans="3:3" x14ac:dyDescent="0.2">
      <c r="C213" s="271"/>
    </row>
    <row r="214" spans="3:3" x14ac:dyDescent="0.2">
      <c r="C214" s="271"/>
    </row>
    <row r="215" spans="3:3" x14ac:dyDescent="0.2">
      <c r="C215" s="271"/>
    </row>
    <row r="216" spans="3:3" x14ac:dyDescent="0.2">
      <c r="C216" s="271"/>
    </row>
    <row r="217" spans="3:3" x14ac:dyDescent="0.2">
      <c r="C217" s="271"/>
    </row>
    <row r="218" spans="3:3" x14ac:dyDescent="0.2">
      <c r="C218" s="271"/>
    </row>
    <row r="219" spans="3:3" x14ac:dyDescent="0.2">
      <c r="C219" s="271"/>
    </row>
    <row r="220" spans="3:3" x14ac:dyDescent="0.2">
      <c r="C220" s="271"/>
    </row>
    <row r="221" spans="3:3" x14ac:dyDescent="0.2">
      <c r="C221" s="271"/>
    </row>
    <row r="222" spans="3:3" x14ac:dyDescent="0.2">
      <c r="C222" s="271"/>
    </row>
    <row r="223" spans="3:3" x14ac:dyDescent="0.2">
      <c r="C223" s="271"/>
    </row>
    <row r="224" spans="3:3" x14ac:dyDescent="0.2">
      <c r="C224" s="271"/>
    </row>
    <row r="225" spans="3:3" x14ac:dyDescent="0.2">
      <c r="C225" s="271"/>
    </row>
    <row r="226" spans="3:3" x14ac:dyDescent="0.2">
      <c r="C226" s="271"/>
    </row>
    <row r="227" spans="3:3" x14ac:dyDescent="0.2">
      <c r="C227" s="271"/>
    </row>
    <row r="228" spans="3:3" x14ac:dyDescent="0.2">
      <c r="C228" s="271"/>
    </row>
    <row r="229" spans="3:3" x14ac:dyDescent="0.2">
      <c r="C229" s="271"/>
    </row>
    <row r="230" spans="3:3" x14ac:dyDescent="0.2">
      <c r="C230" s="271"/>
    </row>
    <row r="231" spans="3:3" x14ac:dyDescent="0.2">
      <c r="C231" s="271"/>
    </row>
    <row r="232" spans="3:3" x14ac:dyDescent="0.2">
      <c r="C232" s="271"/>
    </row>
    <row r="233" spans="3:3" x14ac:dyDescent="0.2">
      <c r="C233" s="271"/>
    </row>
    <row r="234" spans="3:3" x14ac:dyDescent="0.2">
      <c r="C234" s="271"/>
    </row>
    <row r="235" spans="3:3" x14ac:dyDescent="0.2">
      <c r="C235" s="271"/>
    </row>
    <row r="236" spans="3:3" x14ac:dyDescent="0.2">
      <c r="C236" s="271"/>
    </row>
    <row r="237" spans="3:3" x14ac:dyDescent="0.2">
      <c r="C237" s="271"/>
    </row>
    <row r="238" spans="3:3" x14ac:dyDescent="0.2">
      <c r="C238" s="271"/>
    </row>
    <row r="239" spans="3:3" x14ac:dyDescent="0.2">
      <c r="C239" s="271"/>
    </row>
    <row r="240" spans="3:3" x14ac:dyDescent="0.2">
      <c r="C240" s="271"/>
    </row>
    <row r="241" spans="3:3" x14ac:dyDescent="0.2">
      <c r="C241" s="271"/>
    </row>
    <row r="242" spans="3:3" x14ac:dyDescent="0.2">
      <c r="C242" s="271"/>
    </row>
    <row r="243" spans="3:3" x14ac:dyDescent="0.2">
      <c r="C243" s="271"/>
    </row>
    <row r="244" spans="3:3" x14ac:dyDescent="0.2">
      <c r="C244" s="271"/>
    </row>
    <row r="245" spans="3:3" x14ac:dyDescent="0.2">
      <c r="C245" s="271"/>
    </row>
    <row r="246" spans="3:3" x14ac:dyDescent="0.2">
      <c r="C246" s="271"/>
    </row>
    <row r="247" spans="3:3" x14ac:dyDescent="0.2">
      <c r="C247" s="271"/>
    </row>
    <row r="248" spans="3:3" x14ac:dyDescent="0.2">
      <c r="C248" s="271"/>
    </row>
    <row r="249" spans="3:3" x14ac:dyDescent="0.2">
      <c r="C249" s="271"/>
    </row>
    <row r="250" spans="3:3" x14ac:dyDescent="0.2">
      <c r="C250" s="271"/>
    </row>
    <row r="251" spans="3:3" x14ac:dyDescent="0.2">
      <c r="C251" s="271"/>
    </row>
    <row r="252" spans="3:3" x14ac:dyDescent="0.2">
      <c r="C252" s="271"/>
    </row>
    <row r="253" spans="3:3" x14ac:dyDescent="0.2">
      <c r="C253" s="271"/>
    </row>
    <row r="254" spans="3:3" x14ac:dyDescent="0.2">
      <c r="C254" s="271"/>
    </row>
    <row r="255" spans="3:3" x14ac:dyDescent="0.2">
      <c r="C255" s="271"/>
    </row>
    <row r="256" spans="3:3" x14ac:dyDescent="0.2">
      <c r="C256" s="271"/>
    </row>
    <row r="257" spans="3:3" x14ac:dyDescent="0.2">
      <c r="C257" s="271"/>
    </row>
    <row r="258" spans="3:3" x14ac:dyDescent="0.2">
      <c r="C258" s="271"/>
    </row>
    <row r="259" spans="3:3" x14ac:dyDescent="0.2">
      <c r="C259" s="271"/>
    </row>
    <row r="260" spans="3:3" x14ac:dyDescent="0.2">
      <c r="C260" s="271"/>
    </row>
    <row r="261" spans="3:3" x14ac:dyDescent="0.2">
      <c r="C261" s="271"/>
    </row>
    <row r="262" spans="3:3" x14ac:dyDescent="0.2">
      <c r="C262" s="271"/>
    </row>
    <row r="263" spans="3:3" x14ac:dyDescent="0.2">
      <c r="C263" s="271"/>
    </row>
    <row r="264" spans="3:3" x14ac:dyDescent="0.2">
      <c r="C264" s="271"/>
    </row>
    <row r="265" spans="3:3" x14ac:dyDescent="0.2">
      <c r="C265" s="271"/>
    </row>
    <row r="266" spans="3:3" x14ac:dyDescent="0.2">
      <c r="C266" s="271"/>
    </row>
    <row r="267" spans="3:3" x14ac:dyDescent="0.2">
      <c r="C267" s="271"/>
    </row>
    <row r="268" spans="3:3" x14ac:dyDescent="0.2">
      <c r="C268" s="271"/>
    </row>
    <row r="269" spans="3:3" x14ac:dyDescent="0.2">
      <c r="C269" s="271"/>
    </row>
    <row r="270" spans="3:3" x14ac:dyDescent="0.2">
      <c r="C270" s="271"/>
    </row>
    <row r="271" spans="3:3" x14ac:dyDescent="0.2">
      <c r="C271" s="271"/>
    </row>
    <row r="272" spans="3:3" x14ac:dyDescent="0.2">
      <c r="C272" s="271"/>
    </row>
    <row r="273" spans="3:3" x14ac:dyDescent="0.2">
      <c r="C273" s="271"/>
    </row>
    <row r="274" spans="3:3" x14ac:dyDescent="0.2">
      <c r="C274" s="271"/>
    </row>
    <row r="275" spans="3:3" x14ac:dyDescent="0.2">
      <c r="C275" s="271"/>
    </row>
    <row r="276" spans="3:3" x14ac:dyDescent="0.2">
      <c r="C276" s="271"/>
    </row>
    <row r="277" spans="3:3" x14ac:dyDescent="0.2">
      <c r="C277" s="271"/>
    </row>
    <row r="278" spans="3:3" x14ac:dyDescent="0.2">
      <c r="C278" s="271"/>
    </row>
    <row r="279" spans="3:3" x14ac:dyDescent="0.2">
      <c r="C279" s="271"/>
    </row>
    <row r="280" spans="3:3" x14ac:dyDescent="0.2">
      <c r="C280" s="271"/>
    </row>
    <row r="281" spans="3:3" x14ac:dyDescent="0.2">
      <c r="C281" s="271"/>
    </row>
    <row r="282" spans="3:3" x14ac:dyDescent="0.2">
      <c r="C282" s="271"/>
    </row>
    <row r="283" spans="3:3" x14ac:dyDescent="0.2">
      <c r="C283" s="271"/>
    </row>
    <row r="284" spans="3:3" x14ac:dyDescent="0.2">
      <c r="C284" s="271"/>
    </row>
    <row r="285" spans="3:3" x14ac:dyDescent="0.2">
      <c r="C285" s="271"/>
    </row>
    <row r="286" spans="3:3" x14ac:dyDescent="0.2">
      <c r="C286" s="271"/>
    </row>
    <row r="287" spans="3:3" x14ac:dyDescent="0.2">
      <c r="C287" s="271"/>
    </row>
    <row r="288" spans="3:3" x14ac:dyDescent="0.2">
      <c r="C288" s="271"/>
    </row>
    <row r="289" spans="3:3" x14ac:dyDescent="0.2">
      <c r="C289" s="271"/>
    </row>
    <row r="290" spans="3:3" x14ac:dyDescent="0.2">
      <c r="C290" s="271"/>
    </row>
    <row r="291" spans="3:3" x14ac:dyDescent="0.2">
      <c r="C291" s="271"/>
    </row>
    <row r="292" spans="3:3" x14ac:dyDescent="0.2">
      <c r="C292" s="271"/>
    </row>
    <row r="293" spans="3:3" x14ac:dyDescent="0.2">
      <c r="C293" s="271"/>
    </row>
    <row r="294" spans="3:3" x14ac:dyDescent="0.2">
      <c r="C294" s="271"/>
    </row>
    <row r="295" spans="3:3" x14ac:dyDescent="0.2">
      <c r="C295" s="271"/>
    </row>
    <row r="296" spans="3:3" x14ac:dyDescent="0.2">
      <c r="C296" s="271"/>
    </row>
    <row r="297" spans="3:3" x14ac:dyDescent="0.2">
      <c r="C297" s="271"/>
    </row>
    <row r="298" spans="3:3" x14ac:dyDescent="0.2">
      <c r="C298" s="271"/>
    </row>
    <row r="299" spans="3:3" x14ac:dyDescent="0.2">
      <c r="C299" s="271"/>
    </row>
    <row r="300" spans="3:3" x14ac:dyDescent="0.2">
      <c r="C300" s="271"/>
    </row>
    <row r="301" spans="3:3" x14ac:dyDescent="0.2">
      <c r="C301" s="271"/>
    </row>
    <row r="302" spans="3:3" x14ac:dyDescent="0.2">
      <c r="C302" s="271"/>
    </row>
    <row r="303" spans="3:3" x14ac:dyDescent="0.2">
      <c r="C303" s="271"/>
    </row>
    <row r="304" spans="3:3" x14ac:dyDescent="0.2">
      <c r="C304" s="271"/>
    </row>
    <row r="305" spans="3:3" x14ac:dyDescent="0.2">
      <c r="C305" s="271"/>
    </row>
    <row r="306" spans="3:3" x14ac:dyDescent="0.2">
      <c r="C306" s="271"/>
    </row>
    <row r="307" spans="3:3" x14ac:dyDescent="0.2">
      <c r="C307" s="271"/>
    </row>
    <row r="308" spans="3:3" x14ac:dyDescent="0.2">
      <c r="C308" s="271"/>
    </row>
    <row r="309" spans="3:3" x14ac:dyDescent="0.2">
      <c r="C309" s="271"/>
    </row>
    <row r="310" spans="3:3" x14ac:dyDescent="0.2">
      <c r="C310" s="271"/>
    </row>
    <row r="311" spans="3:3" x14ac:dyDescent="0.2">
      <c r="C311" s="271"/>
    </row>
    <row r="312" spans="3:3" x14ac:dyDescent="0.2">
      <c r="C312" s="271"/>
    </row>
    <row r="313" spans="3:3" x14ac:dyDescent="0.2">
      <c r="C313" s="271"/>
    </row>
    <row r="314" spans="3:3" x14ac:dyDescent="0.2">
      <c r="C314" s="271"/>
    </row>
    <row r="315" spans="3:3" x14ac:dyDescent="0.2">
      <c r="C315" s="271"/>
    </row>
    <row r="316" spans="3:3" x14ac:dyDescent="0.2">
      <c r="C316" s="271"/>
    </row>
    <row r="317" spans="3:3" x14ac:dyDescent="0.2">
      <c r="C317" s="271"/>
    </row>
    <row r="318" spans="3:3" x14ac:dyDescent="0.2">
      <c r="C318" s="271"/>
    </row>
    <row r="319" spans="3:3" x14ac:dyDescent="0.2">
      <c r="C319" s="271"/>
    </row>
    <row r="320" spans="3:3" x14ac:dyDescent="0.2">
      <c r="C320" s="271"/>
    </row>
    <row r="321" spans="3:3" x14ac:dyDescent="0.2">
      <c r="C321" s="271"/>
    </row>
    <row r="322" spans="3:3" x14ac:dyDescent="0.2">
      <c r="C322" s="271"/>
    </row>
    <row r="323" spans="3:3" x14ac:dyDescent="0.2">
      <c r="C323" s="271"/>
    </row>
    <row r="324" spans="3:3" x14ac:dyDescent="0.2">
      <c r="C324" s="271"/>
    </row>
    <row r="325" spans="3:3" x14ac:dyDescent="0.2">
      <c r="C325" s="271"/>
    </row>
    <row r="326" spans="3:3" x14ac:dyDescent="0.2">
      <c r="C326" s="271"/>
    </row>
    <row r="327" spans="3:3" x14ac:dyDescent="0.2">
      <c r="C327" s="271"/>
    </row>
    <row r="328" spans="3:3" x14ac:dyDescent="0.2">
      <c r="C328" s="271"/>
    </row>
    <row r="329" spans="3:3" x14ac:dyDescent="0.2">
      <c r="C329" s="271"/>
    </row>
    <row r="330" spans="3:3" x14ac:dyDescent="0.2">
      <c r="C330" s="271"/>
    </row>
    <row r="331" spans="3:3" x14ac:dyDescent="0.2">
      <c r="C331" s="271"/>
    </row>
    <row r="332" spans="3:3" x14ac:dyDescent="0.2">
      <c r="C332" s="271"/>
    </row>
    <row r="333" spans="3:3" x14ac:dyDescent="0.2">
      <c r="C333" s="271"/>
    </row>
    <row r="334" spans="3:3" x14ac:dyDescent="0.2">
      <c r="C334" s="271"/>
    </row>
    <row r="335" spans="3:3" x14ac:dyDescent="0.2">
      <c r="C335" s="271"/>
    </row>
    <row r="336" spans="3:3" x14ac:dyDescent="0.2">
      <c r="C336" s="271"/>
    </row>
    <row r="337" spans="3:3" x14ac:dyDescent="0.2">
      <c r="C337" s="271"/>
    </row>
    <row r="338" spans="3:3" x14ac:dyDescent="0.2">
      <c r="C338" s="271"/>
    </row>
    <row r="339" spans="3:3" x14ac:dyDescent="0.2">
      <c r="C339" s="271"/>
    </row>
    <row r="340" spans="3:3" x14ac:dyDescent="0.2">
      <c r="C340" s="271"/>
    </row>
    <row r="341" spans="3:3" x14ac:dyDescent="0.2">
      <c r="C341" s="271"/>
    </row>
    <row r="342" spans="3:3" x14ac:dyDescent="0.2">
      <c r="C342" s="271"/>
    </row>
    <row r="343" spans="3:3" x14ac:dyDescent="0.2">
      <c r="C343" s="271"/>
    </row>
    <row r="344" spans="3:3" x14ac:dyDescent="0.2">
      <c r="C344" s="271"/>
    </row>
    <row r="345" spans="3:3" x14ac:dyDescent="0.2">
      <c r="C345" s="271"/>
    </row>
    <row r="346" spans="3:3" x14ac:dyDescent="0.2">
      <c r="C346" s="271"/>
    </row>
    <row r="347" spans="3:3" x14ac:dyDescent="0.2">
      <c r="C347" s="271"/>
    </row>
    <row r="348" spans="3:3" x14ac:dyDescent="0.2">
      <c r="C348" s="271"/>
    </row>
    <row r="349" spans="3:3" x14ac:dyDescent="0.2">
      <c r="C349" s="271"/>
    </row>
    <row r="350" spans="3:3" x14ac:dyDescent="0.2">
      <c r="C350" s="271"/>
    </row>
    <row r="351" spans="3:3" x14ac:dyDescent="0.2">
      <c r="C351" s="271"/>
    </row>
    <row r="352" spans="3:3" x14ac:dyDescent="0.2">
      <c r="C352" s="271"/>
    </row>
    <row r="353" spans="3:3" x14ac:dyDescent="0.2">
      <c r="C353" s="271"/>
    </row>
    <row r="354" spans="3:3" x14ac:dyDescent="0.2">
      <c r="C354" s="271"/>
    </row>
    <row r="355" spans="3:3" x14ac:dyDescent="0.2">
      <c r="C355" s="271"/>
    </row>
    <row r="356" spans="3:3" x14ac:dyDescent="0.2">
      <c r="C356" s="271"/>
    </row>
    <row r="357" spans="3:3" x14ac:dyDescent="0.2">
      <c r="C357" s="271"/>
    </row>
    <row r="358" spans="3:3" x14ac:dyDescent="0.2">
      <c r="C358" s="271"/>
    </row>
    <row r="359" spans="3:3" x14ac:dyDescent="0.2">
      <c r="C359" s="271"/>
    </row>
    <row r="360" spans="3:3" x14ac:dyDescent="0.2">
      <c r="C360" s="271"/>
    </row>
    <row r="361" spans="3:3" x14ac:dyDescent="0.2">
      <c r="C361" s="271"/>
    </row>
    <row r="362" spans="3:3" x14ac:dyDescent="0.2">
      <c r="C362" s="271"/>
    </row>
    <row r="363" spans="3:3" x14ac:dyDescent="0.2">
      <c r="C363" s="271"/>
    </row>
    <row r="364" spans="3:3" x14ac:dyDescent="0.2">
      <c r="C364" s="271"/>
    </row>
    <row r="365" spans="3:3" x14ac:dyDescent="0.2">
      <c r="C365" s="271"/>
    </row>
    <row r="366" spans="3:3" x14ac:dyDescent="0.2">
      <c r="C366" s="271"/>
    </row>
    <row r="367" spans="3:3" x14ac:dyDescent="0.2">
      <c r="C367" s="271"/>
    </row>
    <row r="368" spans="3:3" x14ac:dyDescent="0.2">
      <c r="C368" s="271"/>
    </row>
    <row r="369" spans="3:3" x14ac:dyDescent="0.2">
      <c r="C369" s="271"/>
    </row>
    <row r="370" spans="3:3" x14ac:dyDescent="0.2">
      <c r="C370" s="271"/>
    </row>
    <row r="371" spans="3:3" x14ac:dyDescent="0.2">
      <c r="C371" s="271"/>
    </row>
    <row r="372" spans="3:3" x14ac:dyDescent="0.2">
      <c r="C372" s="271"/>
    </row>
    <row r="373" spans="3:3" x14ac:dyDescent="0.2">
      <c r="C373" s="271"/>
    </row>
    <row r="374" spans="3:3" x14ac:dyDescent="0.2">
      <c r="C374" s="271"/>
    </row>
    <row r="375" spans="3:3" x14ac:dyDescent="0.2">
      <c r="C375" s="271"/>
    </row>
    <row r="376" spans="3:3" x14ac:dyDescent="0.2">
      <c r="C376" s="271"/>
    </row>
    <row r="377" spans="3:3" x14ac:dyDescent="0.2">
      <c r="C377" s="271"/>
    </row>
    <row r="378" spans="3:3" x14ac:dyDescent="0.2">
      <c r="C378" s="271"/>
    </row>
    <row r="379" spans="3:3" x14ac:dyDescent="0.2">
      <c r="C379" s="271"/>
    </row>
    <row r="380" spans="3:3" x14ac:dyDescent="0.2">
      <c r="C380" s="271"/>
    </row>
    <row r="381" spans="3:3" x14ac:dyDescent="0.2">
      <c r="C381" s="271"/>
    </row>
    <row r="382" spans="3:3" x14ac:dyDescent="0.2">
      <c r="C382" s="271"/>
    </row>
    <row r="383" spans="3:3" x14ac:dyDescent="0.2">
      <c r="C383" s="271"/>
    </row>
    <row r="384" spans="3:3" x14ac:dyDescent="0.2">
      <c r="C384" s="271"/>
    </row>
    <row r="385" spans="3:3" x14ac:dyDescent="0.2">
      <c r="C385" s="271"/>
    </row>
    <row r="386" spans="3:3" x14ac:dyDescent="0.2">
      <c r="C386" s="271"/>
    </row>
    <row r="387" spans="3:3" x14ac:dyDescent="0.2">
      <c r="C387" s="271"/>
    </row>
    <row r="388" spans="3:3" x14ac:dyDescent="0.2">
      <c r="C388" s="271"/>
    </row>
    <row r="389" spans="3:3" x14ac:dyDescent="0.2">
      <c r="C389" s="271"/>
    </row>
    <row r="390" spans="3:3" x14ac:dyDescent="0.2">
      <c r="C390" s="271"/>
    </row>
    <row r="391" spans="3:3" x14ac:dyDescent="0.2">
      <c r="C391" s="271"/>
    </row>
    <row r="392" spans="3:3" x14ac:dyDescent="0.2">
      <c r="C392" s="271"/>
    </row>
    <row r="393" spans="3:3" x14ac:dyDescent="0.2">
      <c r="C393" s="271"/>
    </row>
    <row r="394" spans="3:3" x14ac:dyDescent="0.2">
      <c r="C394" s="271"/>
    </row>
    <row r="395" spans="3:3" x14ac:dyDescent="0.2">
      <c r="C395" s="271"/>
    </row>
    <row r="396" spans="3:3" x14ac:dyDescent="0.2">
      <c r="C396" s="271"/>
    </row>
    <row r="397" spans="3:3" x14ac:dyDescent="0.2">
      <c r="C397" s="271"/>
    </row>
    <row r="398" spans="3:3" x14ac:dyDescent="0.2">
      <c r="C398" s="271"/>
    </row>
    <row r="399" spans="3:3" x14ac:dyDescent="0.2">
      <c r="C399" s="271"/>
    </row>
    <row r="400" spans="3:3" x14ac:dyDescent="0.2">
      <c r="C400" s="271"/>
    </row>
    <row r="401" spans="3:3" x14ac:dyDescent="0.2">
      <c r="C401" s="271"/>
    </row>
    <row r="402" spans="3:3" x14ac:dyDescent="0.2">
      <c r="C402" s="271"/>
    </row>
    <row r="403" spans="3:3" x14ac:dyDescent="0.2">
      <c r="C403" s="271"/>
    </row>
    <row r="404" spans="3:3" x14ac:dyDescent="0.2">
      <c r="C404" s="271"/>
    </row>
    <row r="405" spans="3:3" x14ac:dyDescent="0.2">
      <c r="C405" s="271"/>
    </row>
    <row r="406" spans="3:3" x14ac:dyDescent="0.2">
      <c r="C406" s="271"/>
    </row>
    <row r="407" spans="3:3" x14ac:dyDescent="0.2">
      <c r="C407" s="271"/>
    </row>
    <row r="408" spans="3:3" x14ac:dyDescent="0.2">
      <c r="C408" s="271"/>
    </row>
    <row r="409" spans="3:3" x14ac:dyDescent="0.2">
      <c r="C409" s="271"/>
    </row>
    <row r="410" spans="3:3" x14ac:dyDescent="0.2">
      <c r="C410" s="271"/>
    </row>
    <row r="411" spans="3:3" x14ac:dyDescent="0.2">
      <c r="C411" s="271"/>
    </row>
    <row r="412" spans="3:3" x14ac:dyDescent="0.2">
      <c r="C412" s="271"/>
    </row>
    <row r="413" spans="3:3" x14ac:dyDescent="0.2">
      <c r="C413" s="271"/>
    </row>
    <row r="414" spans="3:3" x14ac:dyDescent="0.2">
      <c r="C414" s="271"/>
    </row>
    <row r="415" spans="3:3" x14ac:dyDescent="0.2">
      <c r="C415" s="271"/>
    </row>
    <row r="416" spans="3:3" x14ac:dyDescent="0.2">
      <c r="C416" s="271"/>
    </row>
    <row r="417" spans="3:3" x14ac:dyDescent="0.2">
      <c r="C417" s="271"/>
    </row>
    <row r="418" spans="3:3" x14ac:dyDescent="0.2">
      <c r="C418" s="271"/>
    </row>
    <row r="419" spans="3:3" x14ac:dyDescent="0.2">
      <c r="C419" s="271"/>
    </row>
    <row r="420" spans="3:3" x14ac:dyDescent="0.2">
      <c r="C420" s="271"/>
    </row>
    <row r="421" spans="3:3" x14ac:dyDescent="0.2">
      <c r="C421" s="271"/>
    </row>
    <row r="422" spans="3:3" x14ac:dyDescent="0.2">
      <c r="C422" s="271"/>
    </row>
    <row r="423" spans="3:3" x14ac:dyDescent="0.2">
      <c r="C423" s="271"/>
    </row>
    <row r="424" spans="3:3" x14ac:dyDescent="0.2">
      <c r="C424" s="271"/>
    </row>
    <row r="425" spans="3:3" x14ac:dyDescent="0.2">
      <c r="C425" s="271"/>
    </row>
    <row r="426" spans="3:3" x14ac:dyDescent="0.2">
      <c r="C426" s="271"/>
    </row>
    <row r="427" spans="3:3" x14ac:dyDescent="0.2">
      <c r="C427" s="271"/>
    </row>
    <row r="428" spans="3:3" x14ac:dyDescent="0.2">
      <c r="C428" s="271"/>
    </row>
    <row r="429" spans="3:3" x14ac:dyDescent="0.2">
      <c r="C429" s="271"/>
    </row>
    <row r="430" spans="3:3" x14ac:dyDescent="0.2">
      <c r="C430" s="271"/>
    </row>
    <row r="431" spans="3:3" x14ac:dyDescent="0.2">
      <c r="C431" s="271"/>
    </row>
    <row r="432" spans="3:3" x14ac:dyDescent="0.2">
      <c r="C432" s="271"/>
    </row>
    <row r="433" spans="3:3" x14ac:dyDescent="0.2">
      <c r="C433" s="271"/>
    </row>
    <row r="434" spans="3:3" x14ac:dyDescent="0.2">
      <c r="C434" s="271"/>
    </row>
    <row r="435" spans="3:3" x14ac:dyDescent="0.2">
      <c r="C435" s="271"/>
    </row>
    <row r="436" spans="3:3" x14ac:dyDescent="0.2">
      <c r="C436" s="271"/>
    </row>
    <row r="437" spans="3:3" x14ac:dyDescent="0.2">
      <c r="C437" s="271"/>
    </row>
    <row r="438" spans="3:3" x14ac:dyDescent="0.2">
      <c r="C438" s="271"/>
    </row>
    <row r="439" spans="3:3" x14ac:dyDescent="0.2">
      <c r="C439" s="271"/>
    </row>
    <row r="440" spans="3:3" x14ac:dyDescent="0.2">
      <c r="C440" s="271"/>
    </row>
    <row r="441" spans="3:3" x14ac:dyDescent="0.2">
      <c r="C441" s="271"/>
    </row>
    <row r="442" spans="3:3" x14ac:dyDescent="0.2">
      <c r="C442" s="271"/>
    </row>
    <row r="443" spans="3:3" x14ac:dyDescent="0.2">
      <c r="C443" s="271"/>
    </row>
    <row r="444" spans="3:3" x14ac:dyDescent="0.2">
      <c r="C444" s="271"/>
    </row>
    <row r="445" spans="3:3" x14ac:dyDescent="0.2">
      <c r="C445" s="271"/>
    </row>
  </sheetData>
  <mergeCells count="11">
    <mergeCell ref="B6:C6"/>
    <mergeCell ref="A1:C1"/>
    <mergeCell ref="A2:C2"/>
    <mergeCell ref="A3:C3"/>
    <mergeCell ref="A4:C4"/>
    <mergeCell ref="B5:C5"/>
    <mergeCell ref="B7:C7"/>
    <mergeCell ref="B8:C8"/>
    <mergeCell ref="B10:C10"/>
    <mergeCell ref="D15:H15"/>
    <mergeCell ref="D18:E18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opLeftCell="A17" workbookViewId="0">
      <selection activeCell="F12" sqref="F12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3" bestFit="1" customWidth="1"/>
    <col min="5" max="5" width="6.42578125" customWidth="1"/>
    <col min="6" max="6" width="50.28515625" customWidth="1"/>
    <col min="7" max="7" width="14" customWidth="1"/>
  </cols>
  <sheetData>
    <row r="1" spans="1:12" ht="15" hidden="1" customHeight="1" x14ac:dyDescent="0.25">
      <c r="A1" s="326" t="s">
        <v>447</v>
      </c>
      <c r="B1" s="326"/>
      <c r="C1" s="326"/>
      <c r="D1" s="326"/>
      <c r="E1" s="326"/>
      <c r="F1" s="326"/>
      <c r="G1" s="326"/>
      <c r="H1" s="36"/>
      <c r="I1" s="36"/>
      <c r="J1" s="36"/>
      <c r="K1" s="36"/>
      <c r="L1" s="36"/>
    </row>
    <row r="2" spans="1:12" ht="15" hidden="1" customHeight="1" x14ac:dyDescent="0.2">
      <c r="A2" s="100"/>
      <c r="B2" s="100"/>
      <c r="C2" s="100"/>
      <c r="E2" s="100"/>
      <c r="F2" s="317" t="s">
        <v>159</v>
      </c>
      <c r="G2" s="317"/>
    </row>
    <row r="3" spans="1:12" ht="15" hidden="1" customHeight="1" x14ac:dyDescent="0.2">
      <c r="A3" s="100"/>
      <c r="B3" s="100"/>
      <c r="C3" s="100"/>
      <c r="E3" s="100"/>
      <c r="F3" s="317" t="s">
        <v>258</v>
      </c>
      <c r="G3" s="317"/>
    </row>
    <row r="4" spans="1:12" ht="14.25" hidden="1" customHeight="1" x14ac:dyDescent="0.2">
      <c r="A4" s="100"/>
      <c r="B4" s="100"/>
      <c r="C4" s="100"/>
      <c r="E4" s="100"/>
      <c r="F4" s="317" t="s">
        <v>444</v>
      </c>
      <c r="G4" s="317"/>
    </row>
    <row r="5" spans="1:12" ht="15" x14ac:dyDescent="0.25">
      <c r="A5" s="1"/>
      <c r="B5" s="1"/>
      <c r="C5" s="1"/>
      <c r="D5" s="164"/>
      <c r="E5" s="1"/>
      <c r="F5" s="59"/>
      <c r="G5" s="41" t="s">
        <v>196</v>
      </c>
    </row>
    <row r="6" spans="1:12" ht="15" x14ac:dyDescent="0.25">
      <c r="A6" s="1"/>
      <c r="B6" s="1"/>
      <c r="C6" s="1"/>
      <c r="D6" s="164"/>
      <c r="E6" s="1"/>
      <c r="F6" s="317" t="s">
        <v>159</v>
      </c>
      <c r="G6" s="317"/>
    </row>
    <row r="7" spans="1:12" ht="15" x14ac:dyDescent="0.25">
      <c r="A7" s="1"/>
      <c r="B7" s="1"/>
      <c r="C7" s="1"/>
      <c r="D7" s="164"/>
      <c r="E7" s="1"/>
      <c r="F7" s="317" t="s">
        <v>449</v>
      </c>
      <c r="G7" s="317"/>
    </row>
    <row r="8" spans="1:12" ht="15" x14ac:dyDescent="0.25">
      <c r="A8" s="1"/>
      <c r="B8" s="1"/>
      <c r="C8" s="1"/>
      <c r="D8" s="164"/>
      <c r="E8" s="1"/>
      <c r="F8" s="317" t="s">
        <v>476</v>
      </c>
      <c r="G8" s="317"/>
    </row>
    <row r="9" spans="1:12" ht="15" x14ac:dyDescent="0.25">
      <c r="A9" s="1"/>
      <c r="B9" s="1"/>
      <c r="C9" s="1"/>
      <c r="D9" s="164"/>
      <c r="E9" s="1"/>
      <c r="F9" s="2"/>
      <c r="G9" s="2"/>
    </row>
    <row r="10" spans="1:12" ht="48" customHeight="1" x14ac:dyDescent="0.2">
      <c r="A10" s="319" t="s">
        <v>456</v>
      </c>
      <c r="B10" s="319"/>
      <c r="C10" s="319"/>
      <c r="D10" s="319"/>
      <c r="E10" s="319"/>
      <c r="F10" s="319"/>
      <c r="G10" s="319"/>
    </row>
    <row r="11" spans="1:12" ht="15" x14ac:dyDescent="0.25">
      <c r="A11" s="1"/>
      <c r="B11" s="1"/>
      <c r="C11" s="1"/>
      <c r="D11" s="164"/>
      <c r="E11" s="1"/>
      <c r="F11" s="2"/>
      <c r="G11" s="3" t="s">
        <v>25</v>
      </c>
    </row>
    <row r="12" spans="1:12" ht="45" x14ac:dyDescent="0.2">
      <c r="A12" s="39" t="s">
        <v>26</v>
      </c>
      <c r="B12" s="39" t="s">
        <v>27</v>
      </c>
      <c r="C12" s="39" t="s">
        <v>28</v>
      </c>
      <c r="D12" s="82" t="s">
        <v>1</v>
      </c>
      <c r="E12" s="82" t="s">
        <v>2</v>
      </c>
      <c r="F12" s="39" t="s">
        <v>29</v>
      </c>
      <c r="G12" s="39" t="s">
        <v>30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31</v>
      </c>
      <c r="B14" s="5" t="s">
        <v>4</v>
      </c>
      <c r="C14" s="5"/>
      <c r="D14" s="83"/>
      <c r="E14" s="83"/>
      <c r="F14" s="6" t="s">
        <v>32</v>
      </c>
      <c r="G14" s="7">
        <f>G15+G21+G33+G27</f>
        <v>16528.546970000003</v>
      </c>
    </row>
    <row r="15" spans="1:12" ht="47.25" customHeight="1" x14ac:dyDescent="0.2">
      <c r="A15" s="8"/>
      <c r="B15" s="4" t="s">
        <v>4</v>
      </c>
      <c r="C15" s="4" t="s">
        <v>9</v>
      </c>
      <c r="D15" s="4"/>
      <c r="E15" s="4"/>
      <c r="F15" s="37" t="s">
        <v>33</v>
      </c>
      <c r="G15" s="19">
        <f>G16</f>
        <v>2967.6669999999999</v>
      </c>
    </row>
    <row r="16" spans="1:12" ht="15" x14ac:dyDescent="0.2">
      <c r="A16" s="32"/>
      <c r="B16" s="12" t="s">
        <v>4</v>
      </c>
      <c r="C16" s="12" t="s">
        <v>9</v>
      </c>
      <c r="D16" s="12" t="s">
        <v>81</v>
      </c>
      <c r="E16" s="12"/>
      <c r="F16" s="13" t="s">
        <v>34</v>
      </c>
      <c r="G16" s="14">
        <f>G19</f>
        <v>2967.6669999999999</v>
      </c>
    </row>
    <row r="17" spans="1:7" ht="15" x14ac:dyDescent="0.2">
      <c r="A17" s="32"/>
      <c r="B17" s="12" t="s">
        <v>4</v>
      </c>
      <c r="C17" s="12" t="s">
        <v>9</v>
      </c>
      <c r="D17" s="12" t="s">
        <v>81</v>
      </c>
      <c r="E17" s="12"/>
      <c r="F17" s="13" t="s">
        <v>34</v>
      </c>
      <c r="G17" s="14">
        <f>G18</f>
        <v>2967.6669999999999</v>
      </c>
    </row>
    <row r="18" spans="1:7" ht="15" x14ac:dyDescent="0.2">
      <c r="A18" s="32"/>
      <c r="B18" s="12" t="s">
        <v>4</v>
      </c>
      <c r="C18" s="12" t="s">
        <v>9</v>
      </c>
      <c r="D18" s="12" t="s">
        <v>81</v>
      </c>
      <c r="E18" s="12"/>
      <c r="F18" s="13" t="s">
        <v>34</v>
      </c>
      <c r="G18" s="14">
        <f>G19</f>
        <v>2967.6669999999999</v>
      </c>
    </row>
    <row r="19" spans="1:7" ht="15" x14ac:dyDescent="0.2">
      <c r="A19" s="11"/>
      <c r="B19" s="12" t="s">
        <v>4</v>
      </c>
      <c r="C19" s="12" t="s">
        <v>9</v>
      </c>
      <c r="D19" s="12" t="s">
        <v>77</v>
      </c>
      <c r="E19" s="12"/>
      <c r="F19" s="13" t="s">
        <v>5</v>
      </c>
      <c r="G19" s="14">
        <f>G20</f>
        <v>2967.6669999999999</v>
      </c>
    </row>
    <row r="20" spans="1:7" ht="75" customHeight="1" x14ac:dyDescent="0.2">
      <c r="A20" s="11"/>
      <c r="B20" s="12" t="s">
        <v>4</v>
      </c>
      <c r="C20" s="12" t="s">
        <v>9</v>
      </c>
      <c r="D20" s="12" t="s">
        <v>77</v>
      </c>
      <c r="E20" s="12" t="s">
        <v>21</v>
      </c>
      <c r="F20" s="13" t="s">
        <v>35</v>
      </c>
      <c r="G20" s="14">
        <f>прил.4!H21</f>
        <v>2967.6669999999999</v>
      </c>
    </row>
    <row r="21" spans="1:7" ht="76.5" customHeight="1" x14ac:dyDescent="0.2">
      <c r="A21" s="8"/>
      <c r="B21" s="4" t="s">
        <v>4</v>
      </c>
      <c r="C21" s="4" t="s">
        <v>20</v>
      </c>
      <c r="D21" s="4"/>
      <c r="E21" s="4"/>
      <c r="F21" s="38" t="s">
        <v>40</v>
      </c>
      <c r="G21" s="19">
        <f>G22</f>
        <v>4890.5540000000001</v>
      </c>
    </row>
    <row r="22" spans="1:7" ht="15" x14ac:dyDescent="0.2">
      <c r="A22" s="4"/>
      <c r="B22" s="15" t="s">
        <v>4</v>
      </c>
      <c r="C22" s="15" t="s">
        <v>20</v>
      </c>
      <c r="D22" s="15" t="s">
        <v>81</v>
      </c>
      <c r="E22" s="15"/>
      <c r="F22" s="16" t="s">
        <v>36</v>
      </c>
      <c r="G22" s="10">
        <f>G25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81</v>
      </c>
      <c r="E23" s="15"/>
      <c r="F23" s="16" t="s">
        <v>36</v>
      </c>
      <c r="G23" s="10">
        <f>G24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81</v>
      </c>
      <c r="E24" s="15"/>
      <c r="F24" s="16" t="s">
        <v>36</v>
      </c>
      <c r="G24" s="10">
        <f>G25</f>
        <v>4890.5540000000001</v>
      </c>
    </row>
    <row r="25" spans="1:7" ht="50.25" customHeight="1" x14ac:dyDescent="0.2">
      <c r="A25" s="8"/>
      <c r="B25" s="15" t="s">
        <v>4</v>
      </c>
      <c r="C25" s="15" t="s">
        <v>20</v>
      </c>
      <c r="D25" s="15" t="s">
        <v>78</v>
      </c>
      <c r="E25" s="15"/>
      <c r="F25" s="16" t="s">
        <v>37</v>
      </c>
      <c r="G25" s="10">
        <f>G26</f>
        <v>4890.5540000000001</v>
      </c>
    </row>
    <row r="26" spans="1:7" ht="74.25" customHeight="1" x14ac:dyDescent="0.2">
      <c r="A26" s="8"/>
      <c r="B26" s="15" t="s">
        <v>4</v>
      </c>
      <c r="C26" s="15" t="s">
        <v>20</v>
      </c>
      <c r="D26" s="15" t="s">
        <v>78</v>
      </c>
      <c r="E26" s="15" t="s">
        <v>21</v>
      </c>
      <c r="F26" s="16" t="s">
        <v>35</v>
      </c>
      <c r="G26" s="10">
        <f>прил.4!H28</f>
        <v>4890.5540000000001</v>
      </c>
    </row>
    <row r="27" spans="1:7" ht="15" x14ac:dyDescent="0.2">
      <c r="A27" s="8"/>
      <c r="B27" s="4" t="s">
        <v>4</v>
      </c>
      <c r="C27" s="4" t="s">
        <v>41</v>
      </c>
      <c r="D27" s="4"/>
      <c r="E27" s="4"/>
      <c r="F27" s="20" t="s">
        <v>6</v>
      </c>
      <c r="G27" s="19">
        <f>G28</f>
        <v>7.5</v>
      </c>
    </row>
    <row r="28" spans="1:7" ht="15" x14ac:dyDescent="0.2">
      <c r="A28" s="12"/>
      <c r="B28" s="12" t="s">
        <v>4</v>
      </c>
      <c r="C28" s="12" t="s">
        <v>41</v>
      </c>
      <c r="D28" s="12" t="s">
        <v>81</v>
      </c>
      <c r="E28" s="12"/>
      <c r="F28" s="13" t="s">
        <v>34</v>
      </c>
      <c r="G28" s="10">
        <f>G31</f>
        <v>7.5</v>
      </c>
    </row>
    <row r="29" spans="1:7" ht="15" x14ac:dyDescent="0.2">
      <c r="A29" s="12"/>
      <c r="B29" s="12" t="s">
        <v>4</v>
      </c>
      <c r="C29" s="12" t="s">
        <v>41</v>
      </c>
      <c r="D29" s="12" t="s">
        <v>81</v>
      </c>
      <c r="E29" s="12"/>
      <c r="F29" s="13" t="s">
        <v>34</v>
      </c>
      <c r="G29" s="10">
        <f>G30</f>
        <v>7.5</v>
      </c>
    </row>
    <row r="30" spans="1:7" ht="15" x14ac:dyDescent="0.2">
      <c r="A30" s="12"/>
      <c r="B30" s="12" t="s">
        <v>4</v>
      </c>
      <c r="C30" s="12" t="s">
        <v>41</v>
      </c>
      <c r="D30" s="12" t="s">
        <v>81</v>
      </c>
      <c r="E30" s="12"/>
      <c r="F30" s="13" t="s">
        <v>34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41</v>
      </c>
      <c r="D31" s="12" t="s">
        <v>137</v>
      </c>
      <c r="E31" s="12"/>
      <c r="F31" s="13" t="s">
        <v>42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41</v>
      </c>
      <c r="D32" s="12" t="s">
        <v>137</v>
      </c>
      <c r="E32" s="12" t="s">
        <v>23</v>
      </c>
      <c r="F32" s="13" t="s">
        <v>39</v>
      </c>
      <c r="G32" s="10">
        <f>прил.4!H40</f>
        <v>7.5</v>
      </c>
    </row>
    <row r="33" spans="1:7" ht="15" x14ac:dyDescent="0.2">
      <c r="A33" s="8"/>
      <c r="B33" s="4" t="s">
        <v>4</v>
      </c>
      <c r="C33" s="4" t="s">
        <v>43</v>
      </c>
      <c r="D33" s="4"/>
      <c r="E33" s="4"/>
      <c r="F33" s="20" t="s">
        <v>10</v>
      </c>
      <c r="G33" s="19">
        <f>G34+G51+G58</f>
        <v>8662.8259700000017</v>
      </c>
    </row>
    <row r="34" spans="1:7" ht="15" x14ac:dyDescent="0.2">
      <c r="A34" s="8"/>
      <c r="B34" s="12" t="s">
        <v>4</v>
      </c>
      <c r="C34" s="12" t="s">
        <v>43</v>
      </c>
      <c r="D34" s="12" t="s">
        <v>81</v>
      </c>
      <c r="E34" s="12"/>
      <c r="F34" s="13" t="s">
        <v>44</v>
      </c>
      <c r="G34" s="10">
        <f>G35</f>
        <v>7482.8259700000008</v>
      </c>
    </row>
    <row r="35" spans="1:7" ht="15" x14ac:dyDescent="0.2">
      <c r="A35" s="8"/>
      <c r="B35" s="12" t="s">
        <v>4</v>
      </c>
      <c r="C35" s="12" t="s">
        <v>43</v>
      </c>
      <c r="D35" s="12" t="s">
        <v>81</v>
      </c>
      <c r="E35" s="12"/>
      <c r="F35" s="13" t="s">
        <v>44</v>
      </c>
      <c r="G35" s="10">
        <f>G36</f>
        <v>7482.8259700000008</v>
      </c>
    </row>
    <row r="36" spans="1:7" ht="15" x14ac:dyDescent="0.2">
      <c r="A36" s="8"/>
      <c r="B36" s="12" t="s">
        <v>4</v>
      </c>
      <c r="C36" s="12" t="s">
        <v>43</v>
      </c>
      <c r="D36" s="12" t="s">
        <v>81</v>
      </c>
      <c r="E36" s="12"/>
      <c r="F36" s="13" t="s">
        <v>44</v>
      </c>
      <c r="G36" s="10">
        <f>G37+G41+G49+G45+G43+G47+G39</f>
        <v>7482.8259700000008</v>
      </c>
    </row>
    <row r="37" spans="1:7" ht="60" x14ac:dyDescent="0.2">
      <c r="A37" s="8"/>
      <c r="B37" s="12" t="s">
        <v>4</v>
      </c>
      <c r="C37" s="12" t="s">
        <v>43</v>
      </c>
      <c r="D37" s="12" t="s">
        <v>85</v>
      </c>
      <c r="E37" s="12"/>
      <c r="F37" s="13" t="s">
        <v>45</v>
      </c>
      <c r="G37" s="10">
        <f>G38</f>
        <v>5291.7790000000005</v>
      </c>
    </row>
    <row r="38" spans="1:7" ht="75" x14ac:dyDescent="0.2">
      <c r="A38" s="8"/>
      <c r="B38" s="12" t="s">
        <v>4</v>
      </c>
      <c r="C38" s="12" t="s">
        <v>43</v>
      </c>
      <c r="D38" s="12" t="s">
        <v>85</v>
      </c>
      <c r="E38" s="12" t="s">
        <v>21</v>
      </c>
      <c r="F38" s="13" t="s">
        <v>35</v>
      </c>
      <c r="G38" s="10">
        <f>прил.4!H46</f>
        <v>5291.7790000000005</v>
      </c>
    </row>
    <row r="39" spans="1:7" ht="15" hidden="1" x14ac:dyDescent="0.2">
      <c r="A39" s="8"/>
      <c r="B39" s="12" t="s">
        <v>4</v>
      </c>
      <c r="C39" s="12" t="s">
        <v>43</v>
      </c>
      <c r="D39" s="12" t="s">
        <v>85</v>
      </c>
      <c r="E39" s="12"/>
      <c r="F39" s="55" t="s">
        <v>440</v>
      </c>
      <c r="G39" s="10">
        <f>G40</f>
        <v>0</v>
      </c>
    </row>
    <row r="40" spans="1:7" ht="15" hidden="1" x14ac:dyDescent="0.2">
      <c r="A40" s="8"/>
      <c r="B40" s="12" t="s">
        <v>4</v>
      </c>
      <c r="C40" s="12" t="s">
        <v>43</v>
      </c>
      <c r="D40" s="12" t="s">
        <v>85</v>
      </c>
      <c r="E40" s="12" t="s">
        <v>172</v>
      </c>
      <c r="F40" s="55" t="s">
        <v>441</v>
      </c>
      <c r="G40" s="10">
        <f>прил.4!H48</f>
        <v>0</v>
      </c>
    </row>
    <row r="41" spans="1:7" ht="15" x14ac:dyDescent="0.2">
      <c r="A41" s="8"/>
      <c r="B41" s="12" t="s">
        <v>4</v>
      </c>
      <c r="C41" s="12" t="s">
        <v>43</v>
      </c>
      <c r="D41" s="12" t="s">
        <v>86</v>
      </c>
      <c r="E41" s="12"/>
      <c r="F41" s="13" t="s">
        <v>46</v>
      </c>
      <c r="G41" s="10">
        <f>G42</f>
        <v>2168.7469700000001</v>
      </c>
    </row>
    <row r="42" spans="1:7" ht="30" x14ac:dyDescent="0.2">
      <c r="A42" s="8"/>
      <c r="B42" s="12" t="s">
        <v>4</v>
      </c>
      <c r="C42" s="12" t="s">
        <v>43</v>
      </c>
      <c r="D42" s="12" t="s">
        <v>86</v>
      </c>
      <c r="E42" s="12" t="s">
        <v>22</v>
      </c>
      <c r="F42" s="55" t="s">
        <v>243</v>
      </c>
      <c r="G42" s="10">
        <f>прил.4!H50</f>
        <v>2168.7469700000001</v>
      </c>
    </row>
    <row r="43" spans="1:7" ht="15" hidden="1" x14ac:dyDescent="0.2">
      <c r="A43" s="8"/>
      <c r="B43" s="12" t="s">
        <v>4</v>
      </c>
      <c r="C43" s="12" t="s">
        <v>43</v>
      </c>
      <c r="D43" s="12" t="s">
        <v>198</v>
      </c>
      <c r="E43" s="12"/>
      <c r="F43" s="13" t="s">
        <v>193</v>
      </c>
      <c r="G43" s="10">
        <f>G44</f>
        <v>0</v>
      </c>
    </row>
    <row r="44" spans="1:7" ht="30" hidden="1" x14ac:dyDescent="0.2">
      <c r="A44" s="8"/>
      <c r="B44" s="12" t="s">
        <v>4</v>
      </c>
      <c r="C44" s="12" t="s">
        <v>43</v>
      </c>
      <c r="D44" s="12" t="s">
        <v>198</v>
      </c>
      <c r="E44" s="12" t="s">
        <v>22</v>
      </c>
      <c r="F44" s="13" t="s">
        <v>38</v>
      </c>
      <c r="G44" s="10">
        <f>прил.4!H52</f>
        <v>0</v>
      </c>
    </row>
    <row r="45" spans="1:7" ht="90" hidden="1" x14ac:dyDescent="0.25">
      <c r="A45" s="8"/>
      <c r="B45" s="12" t="s">
        <v>4</v>
      </c>
      <c r="C45" s="12" t="s">
        <v>43</v>
      </c>
      <c r="D45" s="12" t="s">
        <v>195</v>
      </c>
      <c r="E45" s="12"/>
      <c r="F45" s="35" t="s">
        <v>194</v>
      </c>
      <c r="G45" s="10">
        <f>G46</f>
        <v>0</v>
      </c>
    </row>
    <row r="46" spans="1:7" ht="15" hidden="1" x14ac:dyDescent="0.2">
      <c r="A46" s="8"/>
      <c r="B46" s="12" t="s">
        <v>4</v>
      </c>
      <c r="C46" s="12" t="s">
        <v>43</v>
      </c>
      <c r="D46" s="12" t="s">
        <v>195</v>
      </c>
      <c r="E46" s="12" t="s">
        <v>23</v>
      </c>
      <c r="F46" s="97" t="s">
        <v>39</v>
      </c>
      <c r="G46" s="10"/>
    </row>
    <row r="47" spans="1:7" ht="30" hidden="1" x14ac:dyDescent="0.2">
      <c r="A47" s="8"/>
      <c r="B47" s="12" t="s">
        <v>4</v>
      </c>
      <c r="C47" s="12" t="s">
        <v>43</v>
      </c>
      <c r="D47" s="12" t="s">
        <v>239</v>
      </c>
      <c r="E47" s="12"/>
      <c r="F47" s="97" t="s">
        <v>238</v>
      </c>
      <c r="G47" s="10">
        <f>G48</f>
        <v>0</v>
      </c>
    </row>
    <row r="48" spans="1:7" ht="30" hidden="1" x14ac:dyDescent="0.2">
      <c r="A48" s="8"/>
      <c r="B48" s="12" t="s">
        <v>241</v>
      </c>
      <c r="C48" s="12" t="s">
        <v>43</v>
      </c>
      <c r="D48" s="12" t="s">
        <v>239</v>
      </c>
      <c r="E48" s="12" t="s">
        <v>22</v>
      </c>
      <c r="F48" s="13" t="s">
        <v>38</v>
      </c>
      <c r="G48" s="10">
        <f>прил.4!H56</f>
        <v>0</v>
      </c>
    </row>
    <row r="49" spans="1:7" ht="80.25" customHeight="1" x14ac:dyDescent="0.2">
      <c r="A49" s="8"/>
      <c r="B49" s="12" t="s">
        <v>4</v>
      </c>
      <c r="C49" s="12" t="s">
        <v>43</v>
      </c>
      <c r="D49" s="8" t="s">
        <v>87</v>
      </c>
      <c r="E49" s="8"/>
      <c r="F49" s="175" t="s">
        <v>275</v>
      </c>
      <c r="G49" s="10">
        <f>G50</f>
        <v>22.3</v>
      </c>
    </row>
    <row r="50" spans="1:7" ht="30" x14ac:dyDescent="0.2">
      <c r="A50" s="8"/>
      <c r="B50" s="12" t="s">
        <v>4</v>
      </c>
      <c r="C50" s="12" t="s">
        <v>43</v>
      </c>
      <c r="D50" s="8" t="s">
        <v>87</v>
      </c>
      <c r="E50" s="8" t="s">
        <v>22</v>
      </c>
      <c r="F50" s="55" t="s">
        <v>243</v>
      </c>
      <c r="G50" s="10">
        <f>прил.4!H58</f>
        <v>22.3</v>
      </c>
    </row>
    <row r="51" spans="1:7" ht="45" x14ac:dyDescent="0.2">
      <c r="A51" s="8"/>
      <c r="B51" s="12" t="s">
        <v>4</v>
      </c>
      <c r="C51" s="12" t="s">
        <v>43</v>
      </c>
      <c r="D51" s="8" t="s">
        <v>113</v>
      </c>
      <c r="E51" s="8"/>
      <c r="F51" s="17" t="s">
        <v>117</v>
      </c>
      <c r="G51" s="10">
        <f>G52</f>
        <v>30</v>
      </c>
    </row>
    <row r="52" spans="1:7" ht="45" x14ac:dyDescent="0.2">
      <c r="A52" s="8"/>
      <c r="B52" s="12" t="s">
        <v>4</v>
      </c>
      <c r="C52" s="12" t="s">
        <v>43</v>
      </c>
      <c r="D52" s="8" t="s">
        <v>114</v>
      </c>
      <c r="E52" s="8"/>
      <c r="F52" s="17" t="s">
        <v>118</v>
      </c>
      <c r="G52" s="10">
        <f>G53</f>
        <v>30</v>
      </c>
    </row>
    <row r="53" spans="1:7" ht="48.75" customHeight="1" x14ac:dyDescent="0.2">
      <c r="A53" s="8"/>
      <c r="B53" s="12" t="s">
        <v>4</v>
      </c>
      <c r="C53" s="12" t="s">
        <v>43</v>
      </c>
      <c r="D53" s="8" t="s">
        <v>261</v>
      </c>
      <c r="E53" s="8"/>
      <c r="F53" s="17" t="s">
        <v>138</v>
      </c>
      <c r="G53" s="10">
        <f>G54+G56</f>
        <v>30</v>
      </c>
    </row>
    <row r="54" spans="1:7" ht="75" hidden="1" x14ac:dyDescent="0.2">
      <c r="A54" s="8"/>
      <c r="B54" s="12" t="s">
        <v>4</v>
      </c>
      <c r="C54" s="12" t="s">
        <v>43</v>
      </c>
      <c r="D54" s="8" t="s">
        <v>103</v>
      </c>
      <c r="E54" s="8"/>
      <c r="F54" s="17" t="s">
        <v>50</v>
      </c>
      <c r="G54" s="10">
        <f>G55</f>
        <v>0</v>
      </c>
    </row>
    <row r="55" spans="1:7" ht="30" hidden="1" x14ac:dyDescent="0.2">
      <c r="A55" s="8"/>
      <c r="B55" s="12" t="s">
        <v>4</v>
      </c>
      <c r="C55" s="12" t="s">
        <v>43</v>
      </c>
      <c r="D55" s="8" t="s">
        <v>103</v>
      </c>
      <c r="E55" s="8" t="s">
        <v>22</v>
      </c>
      <c r="F55" s="55" t="s">
        <v>243</v>
      </c>
      <c r="G55" s="10">
        <f>прил.4!H62</f>
        <v>0</v>
      </c>
    </row>
    <row r="56" spans="1:7" ht="75" x14ac:dyDescent="0.2">
      <c r="A56" s="8"/>
      <c r="B56" s="12" t="s">
        <v>4</v>
      </c>
      <c r="C56" s="12" t="s">
        <v>43</v>
      </c>
      <c r="D56" s="8" t="s">
        <v>262</v>
      </c>
      <c r="E56" s="8"/>
      <c r="F56" s="17" t="s">
        <v>50</v>
      </c>
      <c r="G56" s="10">
        <f>G57</f>
        <v>30</v>
      </c>
    </row>
    <row r="57" spans="1:7" ht="30" x14ac:dyDescent="0.2">
      <c r="A57" s="8"/>
      <c r="B57" s="12" t="s">
        <v>4</v>
      </c>
      <c r="C57" s="12" t="s">
        <v>43</v>
      </c>
      <c r="D57" s="8" t="s">
        <v>262</v>
      </c>
      <c r="E57" s="8" t="s">
        <v>22</v>
      </c>
      <c r="F57" s="55" t="s">
        <v>243</v>
      </c>
      <c r="G57" s="10">
        <f>прил.4!H65</f>
        <v>30</v>
      </c>
    </row>
    <row r="58" spans="1:7" ht="47.25" x14ac:dyDescent="0.2">
      <c r="A58" s="8"/>
      <c r="B58" s="12" t="s">
        <v>4</v>
      </c>
      <c r="C58" s="12" t="s">
        <v>43</v>
      </c>
      <c r="D58" s="8" t="s">
        <v>158</v>
      </c>
      <c r="E58" s="8"/>
      <c r="F58" s="93" t="s">
        <v>149</v>
      </c>
      <c r="G58" s="10">
        <f>G59</f>
        <v>1150</v>
      </c>
    </row>
    <row r="59" spans="1:7" ht="45.75" customHeight="1" x14ac:dyDescent="0.2">
      <c r="A59" s="8"/>
      <c r="B59" s="12" t="s">
        <v>4</v>
      </c>
      <c r="C59" s="12" t="s">
        <v>43</v>
      </c>
      <c r="D59" s="8" t="s">
        <v>157</v>
      </c>
      <c r="E59" s="8"/>
      <c r="F59" s="94" t="s">
        <v>176</v>
      </c>
      <c r="G59" s="10">
        <f>G60</f>
        <v>1150</v>
      </c>
    </row>
    <row r="60" spans="1:7" ht="60" x14ac:dyDescent="0.2">
      <c r="A60" s="8"/>
      <c r="B60" s="12" t="s">
        <v>4</v>
      </c>
      <c r="C60" s="12" t="s">
        <v>43</v>
      </c>
      <c r="D60" s="8" t="s">
        <v>263</v>
      </c>
      <c r="E60" s="8"/>
      <c r="F60" s="55" t="s">
        <v>150</v>
      </c>
      <c r="G60" s="10">
        <f>G61</f>
        <v>1150</v>
      </c>
    </row>
    <row r="61" spans="1:7" ht="75" x14ac:dyDescent="0.2">
      <c r="A61" s="8"/>
      <c r="B61" s="12" t="s">
        <v>4</v>
      </c>
      <c r="C61" s="12" t="s">
        <v>43</v>
      </c>
      <c r="D61" s="8" t="s">
        <v>264</v>
      </c>
      <c r="E61" s="8"/>
      <c r="F61" s="72" t="s">
        <v>50</v>
      </c>
      <c r="G61" s="10">
        <f>G62+G63</f>
        <v>1150</v>
      </c>
    </row>
    <row r="62" spans="1:7" ht="30" x14ac:dyDescent="0.2">
      <c r="A62" s="8"/>
      <c r="B62" s="12" t="s">
        <v>4</v>
      </c>
      <c r="C62" s="12" t="s">
        <v>43</v>
      </c>
      <c r="D62" s="8" t="s">
        <v>264</v>
      </c>
      <c r="E62" s="8" t="s">
        <v>22</v>
      </c>
      <c r="F62" s="55" t="s">
        <v>243</v>
      </c>
      <c r="G62" s="10">
        <f>прил.4!H73</f>
        <v>930</v>
      </c>
    </row>
    <row r="63" spans="1:7" ht="15" x14ac:dyDescent="0.2">
      <c r="A63" s="8"/>
      <c r="B63" s="12" t="s">
        <v>4</v>
      </c>
      <c r="C63" s="12" t="s">
        <v>43</v>
      </c>
      <c r="D63" s="8" t="s">
        <v>264</v>
      </c>
      <c r="E63" s="8" t="s">
        <v>23</v>
      </c>
      <c r="F63" s="55" t="s">
        <v>39</v>
      </c>
      <c r="G63" s="10">
        <f>прил.4!H74</f>
        <v>220</v>
      </c>
    </row>
    <row r="64" spans="1:7" ht="15" x14ac:dyDescent="0.2">
      <c r="A64" s="8" t="s">
        <v>70</v>
      </c>
      <c r="B64" s="51" t="s">
        <v>9</v>
      </c>
      <c r="C64" s="51" t="s">
        <v>97</v>
      </c>
      <c r="D64" s="51"/>
      <c r="E64" s="51"/>
      <c r="F64" s="79" t="s">
        <v>11</v>
      </c>
      <c r="G64" s="19">
        <f>G65</f>
        <v>348.55</v>
      </c>
    </row>
    <row r="65" spans="1:7" ht="15" x14ac:dyDescent="0.25">
      <c r="A65" s="8"/>
      <c r="B65" s="47" t="s">
        <v>9</v>
      </c>
      <c r="C65" s="47" t="s">
        <v>14</v>
      </c>
      <c r="D65" s="47"/>
      <c r="E65" s="47"/>
      <c r="F65" s="76" t="s">
        <v>66</v>
      </c>
      <c r="G65" s="10">
        <f>G66</f>
        <v>348.55</v>
      </c>
    </row>
    <row r="66" spans="1:7" ht="15" x14ac:dyDescent="0.25">
      <c r="A66" s="8"/>
      <c r="B66" s="47" t="s">
        <v>9</v>
      </c>
      <c r="C66" s="47" t="s">
        <v>14</v>
      </c>
      <c r="D66" s="52" t="s">
        <v>81</v>
      </c>
      <c r="E66" s="47"/>
      <c r="F66" s="76" t="s">
        <v>34</v>
      </c>
      <c r="G66" s="10">
        <f>G67</f>
        <v>348.55</v>
      </c>
    </row>
    <row r="67" spans="1:7" ht="15" x14ac:dyDescent="0.25">
      <c r="A67" s="8"/>
      <c r="B67" s="47" t="s">
        <v>9</v>
      </c>
      <c r="C67" s="47" t="s">
        <v>14</v>
      </c>
      <c r="D67" s="52" t="s">
        <v>81</v>
      </c>
      <c r="E67" s="47"/>
      <c r="F67" s="76" t="s">
        <v>34</v>
      </c>
      <c r="G67" s="10">
        <f>G68</f>
        <v>348.55</v>
      </c>
    </row>
    <row r="68" spans="1:7" ht="15" x14ac:dyDescent="0.25">
      <c r="A68" s="8"/>
      <c r="B68" s="47" t="s">
        <v>9</v>
      </c>
      <c r="C68" s="47" t="s">
        <v>14</v>
      </c>
      <c r="D68" s="52" t="s">
        <v>81</v>
      </c>
      <c r="E68" s="47"/>
      <c r="F68" s="76" t="s">
        <v>34</v>
      </c>
      <c r="G68" s="10">
        <f>G69</f>
        <v>348.55</v>
      </c>
    </row>
    <row r="69" spans="1:7" ht="45" x14ac:dyDescent="0.25">
      <c r="A69" s="8"/>
      <c r="B69" s="47" t="s">
        <v>9</v>
      </c>
      <c r="C69" s="47" t="s">
        <v>14</v>
      </c>
      <c r="D69" s="52" t="s">
        <v>88</v>
      </c>
      <c r="E69" s="47"/>
      <c r="F69" s="76" t="s">
        <v>276</v>
      </c>
      <c r="G69" s="10">
        <f>G70+G71</f>
        <v>348.55</v>
      </c>
    </row>
    <row r="70" spans="1:7" ht="15" x14ac:dyDescent="0.25">
      <c r="A70" s="8"/>
      <c r="B70" s="47" t="s">
        <v>9</v>
      </c>
      <c r="C70" s="47" t="s">
        <v>14</v>
      </c>
      <c r="D70" s="52" t="s">
        <v>88</v>
      </c>
      <c r="E70" s="47" t="s">
        <v>21</v>
      </c>
      <c r="F70" s="76" t="s">
        <v>67</v>
      </c>
      <c r="G70" s="10">
        <v>245.55</v>
      </c>
    </row>
    <row r="71" spans="1:7" ht="30" x14ac:dyDescent="0.25">
      <c r="A71" s="8"/>
      <c r="B71" s="47" t="s">
        <v>9</v>
      </c>
      <c r="C71" s="47" t="s">
        <v>14</v>
      </c>
      <c r="D71" s="53" t="s">
        <v>88</v>
      </c>
      <c r="E71" s="47" t="s">
        <v>22</v>
      </c>
      <c r="F71" s="55" t="s">
        <v>38</v>
      </c>
      <c r="G71" s="10">
        <v>103</v>
      </c>
    </row>
    <row r="72" spans="1:7" ht="28.5" x14ac:dyDescent="0.2">
      <c r="A72" s="4" t="s">
        <v>71</v>
      </c>
      <c r="B72" s="4" t="s">
        <v>14</v>
      </c>
      <c r="C72" s="4"/>
      <c r="D72" s="4"/>
      <c r="E72" s="4"/>
      <c r="F72" s="18" t="s">
        <v>18</v>
      </c>
      <c r="G72" s="19">
        <f>G79+G73+G85</f>
        <v>234.8</v>
      </c>
    </row>
    <row r="73" spans="1:7" ht="15" x14ac:dyDescent="0.2">
      <c r="A73" s="4"/>
      <c r="B73" s="8" t="s">
        <v>14</v>
      </c>
      <c r="C73" s="8" t="s">
        <v>20</v>
      </c>
      <c r="D73" s="4"/>
      <c r="E73" s="4"/>
      <c r="F73" s="87" t="s">
        <v>68</v>
      </c>
      <c r="G73" s="10">
        <f>G74</f>
        <v>4.8</v>
      </c>
    </row>
    <row r="74" spans="1:7" ht="15" x14ac:dyDescent="0.2">
      <c r="A74" s="4"/>
      <c r="B74" s="8" t="s">
        <v>14</v>
      </c>
      <c r="C74" s="8" t="s">
        <v>20</v>
      </c>
      <c r="D74" s="62" t="s">
        <v>81</v>
      </c>
      <c r="E74" s="4"/>
      <c r="F74" s="13" t="s">
        <v>34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2" t="s">
        <v>81</v>
      </c>
      <c r="E75" s="4"/>
      <c r="F75" s="13" t="s">
        <v>34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2" t="s">
        <v>81</v>
      </c>
      <c r="E76" s="4"/>
      <c r="F76" s="13" t="s">
        <v>34</v>
      </c>
      <c r="G76" s="10">
        <f>G77</f>
        <v>4.8</v>
      </c>
    </row>
    <row r="77" spans="1:7" ht="45" x14ac:dyDescent="0.2">
      <c r="A77" s="4"/>
      <c r="B77" s="8" t="s">
        <v>14</v>
      </c>
      <c r="C77" s="8" t="s">
        <v>20</v>
      </c>
      <c r="D77" s="61" t="s">
        <v>141</v>
      </c>
      <c r="E77" s="4"/>
      <c r="F77" s="63" t="s">
        <v>274</v>
      </c>
      <c r="G77" s="10">
        <f>G78</f>
        <v>4.8</v>
      </c>
    </row>
    <row r="78" spans="1:7" ht="30" x14ac:dyDescent="0.2">
      <c r="A78" s="4"/>
      <c r="B78" s="8" t="s">
        <v>14</v>
      </c>
      <c r="C78" s="8" t="s">
        <v>20</v>
      </c>
      <c r="D78" s="61" t="s">
        <v>141</v>
      </c>
      <c r="E78" s="8" t="s">
        <v>22</v>
      </c>
      <c r="F78" s="55" t="s">
        <v>243</v>
      </c>
      <c r="G78" s="10">
        <f>прил.4!H89</f>
        <v>4.8</v>
      </c>
    </row>
    <row r="79" spans="1:7" ht="15" x14ac:dyDescent="0.2">
      <c r="A79" s="4"/>
      <c r="B79" s="8" t="s">
        <v>14</v>
      </c>
      <c r="C79" s="8" t="s">
        <v>47</v>
      </c>
      <c r="D79" s="8"/>
      <c r="E79" s="8"/>
      <c r="F79" s="9" t="s">
        <v>242</v>
      </c>
      <c r="G79" s="10">
        <f>G80</f>
        <v>100</v>
      </c>
    </row>
    <row r="80" spans="1:7" ht="15" x14ac:dyDescent="0.2">
      <c r="A80" s="4"/>
      <c r="B80" s="8" t="s">
        <v>14</v>
      </c>
      <c r="C80" s="8" t="s">
        <v>47</v>
      </c>
      <c r="D80" s="12" t="s">
        <v>81</v>
      </c>
      <c r="E80" s="12"/>
      <c r="F80" s="13" t="s">
        <v>36</v>
      </c>
      <c r="G80" s="10">
        <f>G83</f>
        <v>100</v>
      </c>
    </row>
    <row r="81" spans="1:7" ht="15" x14ac:dyDescent="0.2">
      <c r="A81" s="4"/>
      <c r="B81" s="8" t="s">
        <v>14</v>
      </c>
      <c r="C81" s="8" t="s">
        <v>47</v>
      </c>
      <c r="D81" s="12" t="s">
        <v>81</v>
      </c>
      <c r="E81" s="12"/>
      <c r="F81" s="13" t="s">
        <v>36</v>
      </c>
      <c r="G81" s="10">
        <f>G82</f>
        <v>100</v>
      </c>
    </row>
    <row r="82" spans="1:7" ht="15" x14ac:dyDescent="0.2">
      <c r="A82" s="4"/>
      <c r="B82" s="8" t="s">
        <v>14</v>
      </c>
      <c r="C82" s="8" t="s">
        <v>47</v>
      </c>
      <c r="D82" s="12" t="s">
        <v>81</v>
      </c>
      <c r="E82" s="12"/>
      <c r="F82" s="13" t="s">
        <v>36</v>
      </c>
      <c r="G82" s="10">
        <f>G83</f>
        <v>100</v>
      </c>
    </row>
    <row r="83" spans="1:7" ht="45" x14ac:dyDescent="0.2">
      <c r="A83" s="4"/>
      <c r="B83" s="8" t="s">
        <v>14</v>
      </c>
      <c r="C83" s="8" t="s">
        <v>47</v>
      </c>
      <c r="D83" s="12" t="s">
        <v>89</v>
      </c>
      <c r="E83" s="8"/>
      <c r="F83" s="9" t="s">
        <v>48</v>
      </c>
      <c r="G83" s="10">
        <f>G84</f>
        <v>100</v>
      </c>
    </row>
    <row r="84" spans="1:7" ht="30" x14ac:dyDescent="0.2">
      <c r="A84" s="4"/>
      <c r="B84" s="8" t="s">
        <v>14</v>
      </c>
      <c r="C84" s="8" t="s">
        <v>47</v>
      </c>
      <c r="D84" s="12" t="s">
        <v>89</v>
      </c>
      <c r="E84" s="8" t="s">
        <v>22</v>
      </c>
      <c r="F84" s="55" t="s">
        <v>243</v>
      </c>
      <c r="G84" s="10">
        <f>прил.4!H95</f>
        <v>100</v>
      </c>
    </row>
    <row r="85" spans="1:7" ht="45" x14ac:dyDescent="0.2">
      <c r="A85" s="4"/>
      <c r="B85" s="8" t="s">
        <v>14</v>
      </c>
      <c r="C85" s="8" t="s">
        <v>190</v>
      </c>
      <c r="D85" s="12"/>
      <c r="E85" s="8"/>
      <c r="F85" s="55" t="s">
        <v>284</v>
      </c>
      <c r="G85" s="10">
        <f>G86</f>
        <v>130</v>
      </c>
    </row>
    <row r="86" spans="1:7" ht="60" customHeight="1" x14ac:dyDescent="0.2">
      <c r="A86" s="4"/>
      <c r="B86" s="8" t="s">
        <v>14</v>
      </c>
      <c r="C86" s="8" t="s">
        <v>190</v>
      </c>
      <c r="D86" s="15" t="s">
        <v>285</v>
      </c>
      <c r="E86" s="8"/>
      <c r="F86" s="55" t="s">
        <v>457</v>
      </c>
      <c r="G86" s="10">
        <f>G87</f>
        <v>130</v>
      </c>
    </row>
    <row r="87" spans="1:7" ht="29.25" customHeight="1" x14ac:dyDescent="0.25">
      <c r="A87" s="4"/>
      <c r="B87" s="8" t="s">
        <v>14</v>
      </c>
      <c r="C87" s="8" t="s">
        <v>190</v>
      </c>
      <c r="D87" s="47" t="s">
        <v>288</v>
      </c>
      <c r="E87" s="8"/>
      <c r="F87" s="55" t="s">
        <v>287</v>
      </c>
      <c r="G87" s="10">
        <f>G88</f>
        <v>130</v>
      </c>
    </row>
    <row r="88" spans="1:7" ht="75" x14ac:dyDescent="0.2">
      <c r="A88" s="4"/>
      <c r="B88" s="8" t="s">
        <v>14</v>
      </c>
      <c r="C88" s="8" t="s">
        <v>190</v>
      </c>
      <c r="D88" s="15" t="s">
        <v>289</v>
      </c>
      <c r="E88" s="8"/>
      <c r="F88" s="72" t="s">
        <v>50</v>
      </c>
      <c r="G88" s="10">
        <f>G89</f>
        <v>130</v>
      </c>
    </row>
    <row r="89" spans="1:7" ht="30" x14ac:dyDescent="0.2">
      <c r="A89" s="4"/>
      <c r="B89" s="8" t="s">
        <v>14</v>
      </c>
      <c r="C89" s="8" t="s">
        <v>190</v>
      </c>
      <c r="D89" s="15" t="s">
        <v>289</v>
      </c>
      <c r="E89" s="8"/>
      <c r="F89" s="55" t="s">
        <v>243</v>
      </c>
      <c r="G89" s="10">
        <f>прил.4!H100</f>
        <v>130</v>
      </c>
    </row>
    <row r="90" spans="1:7" ht="14.25" x14ac:dyDescent="0.2">
      <c r="A90" s="4" t="s">
        <v>452</v>
      </c>
      <c r="B90" s="4" t="s">
        <v>20</v>
      </c>
      <c r="C90" s="4"/>
      <c r="D90" s="4"/>
      <c r="E90" s="4"/>
      <c r="F90" s="18" t="s">
        <v>19</v>
      </c>
      <c r="G90" s="19">
        <f>G97+G105+G91</f>
        <v>3720</v>
      </c>
    </row>
    <row r="91" spans="1:7" ht="15" hidden="1" x14ac:dyDescent="0.2">
      <c r="A91" s="4"/>
      <c r="B91" s="8" t="s">
        <v>20</v>
      </c>
      <c r="C91" s="8" t="s">
        <v>13</v>
      </c>
      <c r="D91" s="4"/>
      <c r="E91" s="4"/>
      <c r="F91" s="9" t="s">
        <v>161</v>
      </c>
      <c r="G91" s="10">
        <f>G92</f>
        <v>0</v>
      </c>
    </row>
    <row r="92" spans="1:7" ht="15" hidden="1" x14ac:dyDescent="0.2">
      <c r="A92" s="4"/>
      <c r="B92" s="8" t="s">
        <v>20</v>
      </c>
      <c r="C92" s="8" t="s">
        <v>13</v>
      </c>
      <c r="D92" s="52" t="s">
        <v>81</v>
      </c>
      <c r="E92" s="4"/>
      <c r="F92" s="13" t="s">
        <v>36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2" t="s">
        <v>81</v>
      </c>
      <c r="E93" s="4"/>
      <c r="F93" s="13" t="s">
        <v>36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2" t="s">
        <v>81</v>
      </c>
      <c r="E94" s="4"/>
      <c r="F94" s="13" t="s">
        <v>36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2" t="s">
        <v>162</v>
      </c>
      <c r="E95" s="4"/>
      <c r="F95" s="76" t="s">
        <v>147</v>
      </c>
      <c r="G95" s="10">
        <f>G96</f>
        <v>0</v>
      </c>
    </row>
    <row r="96" spans="1:7" ht="30" hidden="1" x14ac:dyDescent="0.2">
      <c r="A96" s="4"/>
      <c r="B96" s="8" t="s">
        <v>20</v>
      </c>
      <c r="C96" s="8" t="s">
        <v>13</v>
      </c>
      <c r="D96" s="52" t="s">
        <v>162</v>
      </c>
      <c r="E96" s="8" t="s">
        <v>22</v>
      </c>
      <c r="F96" s="55" t="s">
        <v>38</v>
      </c>
      <c r="G96" s="10">
        <f>прил.4!H107</f>
        <v>0</v>
      </c>
    </row>
    <row r="97" spans="1:7" ht="15" x14ac:dyDescent="0.2">
      <c r="A97" s="4"/>
      <c r="B97" s="8" t="s">
        <v>20</v>
      </c>
      <c r="C97" s="8" t="s">
        <v>47</v>
      </c>
      <c r="D97" s="8"/>
      <c r="E97" s="8"/>
      <c r="F97" s="9" t="s">
        <v>49</v>
      </c>
      <c r="G97" s="10">
        <f>G98</f>
        <v>3000</v>
      </c>
    </row>
    <row r="98" spans="1:7" ht="15" x14ac:dyDescent="0.2">
      <c r="A98" s="4"/>
      <c r="B98" s="8" t="s">
        <v>20</v>
      </c>
      <c r="C98" s="8" t="s">
        <v>47</v>
      </c>
      <c r="D98" s="8" t="s">
        <v>81</v>
      </c>
      <c r="E98" s="8"/>
      <c r="F98" s="13" t="s">
        <v>36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47</v>
      </c>
      <c r="D99" s="8" t="s">
        <v>81</v>
      </c>
      <c r="E99" s="8"/>
      <c r="F99" s="13" t="s">
        <v>36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47</v>
      </c>
      <c r="D100" s="8" t="s">
        <v>81</v>
      </c>
      <c r="E100" s="8"/>
      <c r="F100" s="13" t="s">
        <v>36</v>
      </c>
      <c r="G100" s="10">
        <f>G101+G103</f>
        <v>3000</v>
      </c>
    </row>
    <row r="101" spans="1:7" ht="75" hidden="1" x14ac:dyDescent="0.2">
      <c r="A101" s="4"/>
      <c r="B101" s="8" t="s">
        <v>20</v>
      </c>
      <c r="C101" s="8" t="s">
        <v>47</v>
      </c>
      <c r="D101" s="8" t="s">
        <v>90</v>
      </c>
      <c r="E101" s="8"/>
      <c r="F101" s="9" t="s">
        <v>73</v>
      </c>
      <c r="G101" s="10">
        <f>G102</f>
        <v>0</v>
      </c>
    </row>
    <row r="102" spans="1:7" ht="30" hidden="1" x14ac:dyDescent="0.2">
      <c r="A102" s="4"/>
      <c r="B102" s="8" t="s">
        <v>20</v>
      </c>
      <c r="C102" s="8" t="s">
        <v>47</v>
      </c>
      <c r="D102" s="8" t="s">
        <v>90</v>
      </c>
      <c r="E102" s="8" t="s">
        <v>22</v>
      </c>
      <c r="F102" s="17" t="s">
        <v>38</v>
      </c>
      <c r="G102" s="10"/>
    </row>
    <row r="103" spans="1:7" ht="15" x14ac:dyDescent="0.2">
      <c r="A103" s="4"/>
      <c r="B103" s="8" t="s">
        <v>20</v>
      </c>
      <c r="C103" s="8" t="s">
        <v>47</v>
      </c>
      <c r="D103" s="8" t="s">
        <v>90</v>
      </c>
      <c r="E103" s="8"/>
      <c r="F103" s="17" t="s">
        <v>76</v>
      </c>
      <c r="G103" s="10">
        <f>G104</f>
        <v>3000</v>
      </c>
    </row>
    <row r="104" spans="1:7" ht="30" x14ac:dyDescent="0.2">
      <c r="A104" s="4"/>
      <c r="B104" s="8" t="s">
        <v>20</v>
      </c>
      <c r="C104" s="8" t="s">
        <v>47</v>
      </c>
      <c r="D104" s="8" t="s">
        <v>90</v>
      </c>
      <c r="E104" s="8" t="s">
        <v>22</v>
      </c>
      <c r="F104" s="55" t="s">
        <v>243</v>
      </c>
      <c r="G104" s="10">
        <f>прил.4!H115</f>
        <v>3000</v>
      </c>
    </row>
    <row r="105" spans="1:7" ht="15" x14ac:dyDescent="0.25">
      <c r="A105" s="4"/>
      <c r="B105" s="40" t="s">
        <v>20</v>
      </c>
      <c r="C105" s="40" t="s">
        <v>75</v>
      </c>
      <c r="D105" s="40"/>
      <c r="E105" s="40"/>
      <c r="F105" s="88" t="s">
        <v>62</v>
      </c>
      <c r="G105" s="31">
        <f>G114</f>
        <v>720</v>
      </c>
    </row>
    <row r="106" spans="1:7" ht="78.75" hidden="1" customHeight="1" x14ac:dyDescent="0.2">
      <c r="A106" s="4"/>
      <c r="B106" s="8" t="s">
        <v>20</v>
      </c>
      <c r="C106" s="8" t="s">
        <v>75</v>
      </c>
      <c r="D106" s="8" t="s">
        <v>109</v>
      </c>
      <c r="E106" s="8"/>
      <c r="F106" s="34" t="s">
        <v>152</v>
      </c>
      <c r="G106" s="10" t="e">
        <f>G107</f>
        <v>#REF!</v>
      </c>
    </row>
    <row r="107" spans="1:7" ht="30" hidden="1" x14ac:dyDescent="0.2">
      <c r="A107" s="4"/>
      <c r="B107" s="8" t="s">
        <v>20</v>
      </c>
      <c r="C107" s="8" t="s">
        <v>75</v>
      </c>
      <c r="D107" s="8" t="s">
        <v>110</v>
      </c>
      <c r="E107" s="8"/>
      <c r="F107" s="50" t="s">
        <v>74</v>
      </c>
      <c r="G107" s="10" t="e">
        <f>G108</f>
        <v>#REF!</v>
      </c>
    </row>
    <row r="108" spans="1:7" ht="49.5" hidden="1" customHeight="1" x14ac:dyDescent="0.2">
      <c r="A108" s="4"/>
      <c r="B108" s="8" t="s">
        <v>20</v>
      </c>
      <c r="C108" s="8" t="s">
        <v>75</v>
      </c>
      <c r="D108" s="8" t="s">
        <v>110</v>
      </c>
      <c r="E108" s="8"/>
      <c r="F108" s="50" t="s">
        <v>123</v>
      </c>
      <c r="G108" s="10" t="e">
        <f>G109+G112</f>
        <v>#REF!</v>
      </c>
    </row>
    <row r="109" spans="1:7" ht="75" hidden="1" x14ac:dyDescent="0.2">
      <c r="A109" s="4"/>
      <c r="B109" s="8" t="s">
        <v>20</v>
      </c>
      <c r="C109" s="8" t="s">
        <v>75</v>
      </c>
      <c r="D109" s="8" t="s">
        <v>100</v>
      </c>
      <c r="E109" s="8"/>
      <c r="F109" s="50" t="s">
        <v>50</v>
      </c>
      <c r="G109" s="10" t="e">
        <f>G110</f>
        <v>#REF!</v>
      </c>
    </row>
    <row r="110" spans="1:7" ht="45" hidden="1" x14ac:dyDescent="0.2">
      <c r="A110" s="4"/>
      <c r="B110" s="8" t="s">
        <v>20</v>
      </c>
      <c r="C110" s="8" t="s">
        <v>75</v>
      </c>
      <c r="D110" s="8" t="s">
        <v>100</v>
      </c>
      <c r="E110" s="8" t="s">
        <v>23</v>
      </c>
      <c r="F110" s="16" t="s">
        <v>125</v>
      </c>
      <c r="G110" s="10" t="e">
        <f>#REF!</f>
        <v>#REF!</v>
      </c>
    </row>
    <row r="111" spans="1:7" ht="75" hidden="1" x14ac:dyDescent="0.2">
      <c r="A111" s="4"/>
      <c r="B111" s="8" t="s">
        <v>20</v>
      </c>
      <c r="C111" s="8" t="s">
        <v>75</v>
      </c>
      <c r="D111" s="8" t="s">
        <v>153</v>
      </c>
      <c r="E111" s="8"/>
      <c r="F111" s="50" t="s">
        <v>50</v>
      </c>
      <c r="G111" s="10"/>
    </row>
    <row r="112" spans="1:7" ht="75" hidden="1" x14ac:dyDescent="0.2">
      <c r="A112" s="4"/>
      <c r="B112" s="8" t="s">
        <v>20</v>
      </c>
      <c r="C112" s="8" t="s">
        <v>75</v>
      </c>
      <c r="D112" s="8" t="s">
        <v>154</v>
      </c>
      <c r="E112" s="8"/>
      <c r="F112" s="50" t="s">
        <v>50</v>
      </c>
      <c r="G112" s="10">
        <f>G113</f>
        <v>0</v>
      </c>
    </row>
    <row r="113" spans="1:7" ht="45" hidden="1" x14ac:dyDescent="0.2">
      <c r="A113" s="4"/>
      <c r="B113" s="8" t="s">
        <v>20</v>
      </c>
      <c r="C113" s="8" t="s">
        <v>75</v>
      </c>
      <c r="D113" s="8" t="s">
        <v>155</v>
      </c>
      <c r="E113" s="8" t="s">
        <v>23</v>
      </c>
      <c r="F113" s="16" t="s">
        <v>125</v>
      </c>
      <c r="G113" s="10"/>
    </row>
    <row r="114" spans="1:7" ht="45" x14ac:dyDescent="0.2">
      <c r="A114" s="4"/>
      <c r="B114" s="8" t="s">
        <v>20</v>
      </c>
      <c r="C114" s="8" t="s">
        <v>75</v>
      </c>
      <c r="D114" s="8" t="s">
        <v>115</v>
      </c>
      <c r="E114" s="8"/>
      <c r="F114" s="90" t="s">
        <v>259</v>
      </c>
      <c r="G114" s="10">
        <f>G115</f>
        <v>720</v>
      </c>
    </row>
    <row r="115" spans="1:7" ht="36" customHeight="1" x14ac:dyDescent="0.2">
      <c r="A115" s="4"/>
      <c r="B115" s="8" t="s">
        <v>20</v>
      </c>
      <c r="C115" s="8" t="s">
        <v>75</v>
      </c>
      <c r="D115" s="8" t="s">
        <v>116</v>
      </c>
      <c r="E115" s="8"/>
      <c r="F115" s="17" t="s">
        <v>163</v>
      </c>
      <c r="G115" s="10">
        <f>G116</f>
        <v>720</v>
      </c>
    </row>
    <row r="116" spans="1:7" ht="45" x14ac:dyDescent="0.2">
      <c r="A116" s="4"/>
      <c r="B116" s="8" t="s">
        <v>20</v>
      </c>
      <c r="C116" s="8" t="s">
        <v>75</v>
      </c>
      <c r="D116" s="8" t="s">
        <v>265</v>
      </c>
      <c r="E116" s="8"/>
      <c r="F116" s="17" t="s">
        <v>164</v>
      </c>
      <c r="G116" s="10">
        <f>G117+G119+G121</f>
        <v>720</v>
      </c>
    </row>
    <row r="117" spans="1:7" ht="75" hidden="1" x14ac:dyDescent="0.2">
      <c r="A117" s="4"/>
      <c r="B117" s="8" t="s">
        <v>20</v>
      </c>
      <c r="C117" s="8" t="s">
        <v>75</v>
      </c>
      <c r="D117" s="8" t="s">
        <v>101</v>
      </c>
      <c r="E117" s="8"/>
      <c r="F117" s="17" t="str">
        <f>F109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7" s="10">
        <f>G118</f>
        <v>0</v>
      </c>
    </row>
    <row r="118" spans="1:7" ht="30" hidden="1" x14ac:dyDescent="0.2">
      <c r="A118" s="4"/>
      <c r="B118" s="8" t="s">
        <v>20</v>
      </c>
      <c r="C118" s="8" t="s">
        <v>75</v>
      </c>
      <c r="D118" s="8" t="s">
        <v>101</v>
      </c>
      <c r="E118" s="8" t="s">
        <v>22</v>
      </c>
      <c r="F118" s="55" t="s">
        <v>243</v>
      </c>
      <c r="G118" s="10">
        <f>прил.4!H140</f>
        <v>0</v>
      </c>
    </row>
    <row r="119" spans="1:7" ht="15" hidden="1" x14ac:dyDescent="0.2">
      <c r="A119" s="4"/>
      <c r="B119" s="8" t="s">
        <v>20</v>
      </c>
      <c r="C119" s="8" t="s">
        <v>75</v>
      </c>
      <c r="D119" s="8" t="s">
        <v>252</v>
      </c>
      <c r="E119" s="8"/>
      <c r="F119" s="97" t="s">
        <v>39</v>
      </c>
      <c r="G119" s="10">
        <f>G120</f>
        <v>0</v>
      </c>
    </row>
    <row r="120" spans="1:7" ht="44.25" hidden="1" customHeight="1" x14ac:dyDescent="0.2">
      <c r="A120" s="4"/>
      <c r="B120" s="8" t="s">
        <v>20</v>
      </c>
      <c r="C120" s="8" t="s">
        <v>75</v>
      </c>
      <c r="D120" s="8" t="s">
        <v>252</v>
      </c>
      <c r="E120" s="8" t="s">
        <v>23</v>
      </c>
      <c r="F120" s="55" t="s">
        <v>125</v>
      </c>
      <c r="G120" s="10">
        <f>прил.4!H138</f>
        <v>0</v>
      </c>
    </row>
    <row r="121" spans="1:7" ht="76.5" customHeight="1" x14ac:dyDescent="0.2">
      <c r="A121" s="4"/>
      <c r="B121" s="8" t="s">
        <v>20</v>
      </c>
      <c r="C121" s="8" t="s">
        <v>75</v>
      </c>
      <c r="D121" s="8" t="s">
        <v>266</v>
      </c>
      <c r="E121" s="8"/>
      <c r="F121" s="72" t="s">
        <v>50</v>
      </c>
      <c r="G121" s="10">
        <f>G122</f>
        <v>720</v>
      </c>
    </row>
    <row r="122" spans="1:7" ht="33" customHeight="1" x14ac:dyDescent="0.2">
      <c r="A122" s="4"/>
      <c r="B122" s="8" t="s">
        <v>20</v>
      </c>
      <c r="C122" s="8" t="s">
        <v>75</v>
      </c>
      <c r="D122" s="8" t="s">
        <v>266</v>
      </c>
      <c r="E122" s="8" t="s">
        <v>22</v>
      </c>
      <c r="F122" s="55" t="s">
        <v>243</v>
      </c>
      <c r="G122" s="10">
        <f>прил.4!H136</f>
        <v>720</v>
      </c>
    </row>
    <row r="123" spans="1:7" ht="14.25" x14ac:dyDescent="0.2">
      <c r="A123" s="4" t="s">
        <v>453</v>
      </c>
      <c r="B123" s="4" t="s">
        <v>7</v>
      </c>
      <c r="C123" s="4" t="s">
        <v>97</v>
      </c>
      <c r="D123" s="4"/>
      <c r="E123" s="4"/>
      <c r="F123" s="146" t="s">
        <v>0</v>
      </c>
      <c r="G123" s="19">
        <f>G124+G132+G157</f>
        <v>27236.863299999997</v>
      </c>
    </row>
    <row r="124" spans="1:7" ht="15" x14ac:dyDescent="0.2">
      <c r="A124" s="4"/>
      <c r="B124" s="22" t="s">
        <v>7</v>
      </c>
      <c r="C124" s="22" t="s">
        <v>4</v>
      </c>
      <c r="D124" s="22"/>
      <c r="E124" s="22"/>
      <c r="F124" s="23" t="s">
        <v>8</v>
      </c>
      <c r="G124" s="10">
        <f>G125</f>
        <v>14469.693299999999</v>
      </c>
    </row>
    <row r="125" spans="1:7" ht="15" x14ac:dyDescent="0.2">
      <c r="A125" s="4"/>
      <c r="B125" s="8" t="s">
        <v>7</v>
      </c>
      <c r="C125" s="22" t="s">
        <v>4</v>
      </c>
      <c r="D125" s="12" t="s">
        <v>81</v>
      </c>
      <c r="E125" s="12"/>
      <c r="F125" s="13" t="s">
        <v>36</v>
      </c>
      <c r="G125" s="10">
        <f>G126</f>
        <v>14469.693299999999</v>
      </c>
    </row>
    <row r="126" spans="1:7" ht="15" x14ac:dyDescent="0.2">
      <c r="A126" s="4"/>
      <c r="B126" s="8" t="s">
        <v>7</v>
      </c>
      <c r="C126" s="22" t="s">
        <v>4</v>
      </c>
      <c r="D126" s="12" t="s">
        <v>81</v>
      </c>
      <c r="E126" s="12"/>
      <c r="F126" s="13" t="s">
        <v>36</v>
      </c>
      <c r="G126" s="10">
        <f>G127</f>
        <v>14469.693299999999</v>
      </c>
    </row>
    <row r="127" spans="1:7" ht="15" x14ac:dyDescent="0.2">
      <c r="A127" s="4"/>
      <c r="B127" s="8" t="s">
        <v>7</v>
      </c>
      <c r="C127" s="22" t="s">
        <v>4</v>
      </c>
      <c r="D127" s="12" t="s">
        <v>81</v>
      </c>
      <c r="E127" s="12"/>
      <c r="F127" s="13" t="s">
        <v>36</v>
      </c>
      <c r="G127" s="10">
        <f>G128+G130</f>
        <v>14469.693299999999</v>
      </c>
    </row>
    <row r="128" spans="1:7" ht="30" x14ac:dyDescent="0.2">
      <c r="A128" s="4"/>
      <c r="B128" s="8" t="s">
        <v>7</v>
      </c>
      <c r="C128" s="22" t="s">
        <v>4</v>
      </c>
      <c r="D128" s="12" t="s">
        <v>91</v>
      </c>
      <c r="E128" s="8"/>
      <c r="F128" s="9" t="s">
        <v>139</v>
      </c>
      <c r="G128" s="10">
        <f>G129</f>
        <v>14469.693299999999</v>
      </c>
    </row>
    <row r="129" spans="1:7" ht="30" x14ac:dyDescent="0.2">
      <c r="A129" s="4"/>
      <c r="B129" s="8" t="s">
        <v>7</v>
      </c>
      <c r="C129" s="22" t="s">
        <v>4</v>
      </c>
      <c r="D129" s="12" t="s">
        <v>91</v>
      </c>
      <c r="E129" s="8" t="s">
        <v>22</v>
      </c>
      <c r="F129" s="55" t="s">
        <v>243</v>
      </c>
      <c r="G129" s="10">
        <f>прил.4!H147</f>
        <v>14469.693299999999</v>
      </c>
    </row>
    <row r="130" spans="1:7" ht="30" hidden="1" x14ac:dyDescent="0.2">
      <c r="A130" s="4"/>
      <c r="B130" s="8" t="s">
        <v>7</v>
      </c>
      <c r="C130" s="22" t="s">
        <v>4</v>
      </c>
      <c r="D130" s="12" t="s">
        <v>122</v>
      </c>
      <c r="E130" s="8"/>
      <c r="F130" s="9" t="s">
        <v>139</v>
      </c>
      <c r="G130" s="10">
        <f>G131</f>
        <v>0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122</v>
      </c>
      <c r="E131" s="8" t="s">
        <v>22</v>
      </c>
      <c r="F131" s="55" t="s">
        <v>243</v>
      </c>
      <c r="G131" s="10"/>
    </row>
    <row r="132" spans="1:7" ht="15" x14ac:dyDescent="0.2">
      <c r="A132" s="4"/>
      <c r="B132" s="8" t="s">
        <v>7</v>
      </c>
      <c r="C132" s="22" t="s">
        <v>14</v>
      </c>
      <c r="D132" s="12"/>
      <c r="E132" s="8"/>
      <c r="F132" s="38" t="s">
        <v>15</v>
      </c>
      <c r="G132" s="10">
        <f>G133+G140</f>
        <v>3051</v>
      </c>
    </row>
    <row r="133" spans="1:7" ht="15" x14ac:dyDescent="0.2">
      <c r="A133" s="4"/>
      <c r="B133" s="8" t="s">
        <v>7</v>
      </c>
      <c r="C133" s="22" t="s">
        <v>14</v>
      </c>
      <c r="D133" s="12" t="s">
        <v>81</v>
      </c>
      <c r="E133" s="8"/>
      <c r="F133" s="13" t="s">
        <v>36</v>
      </c>
      <c r="G133" s="10">
        <f>G134</f>
        <v>300</v>
      </c>
    </row>
    <row r="134" spans="1:7" ht="15" x14ac:dyDescent="0.2">
      <c r="A134" s="4"/>
      <c r="B134" s="8" t="s">
        <v>7</v>
      </c>
      <c r="C134" s="22" t="s">
        <v>14</v>
      </c>
      <c r="D134" s="12" t="s">
        <v>81</v>
      </c>
      <c r="E134" s="8"/>
      <c r="F134" s="13" t="s">
        <v>36</v>
      </c>
      <c r="G134" s="10">
        <f>G135</f>
        <v>300</v>
      </c>
    </row>
    <row r="135" spans="1:7" ht="15" x14ac:dyDescent="0.2">
      <c r="A135" s="4"/>
      <c r="B135" s="8" t="s">
        <v>7</v>
      </c>
      <c r="C135" s="22" t="s">
        <v>14</v>
      </c>
      <c r="D135" s="12" t="s">
        <v>81</v>
      </c>
      <c r="E135" s="8"/>
      <c r="F135" s="13" t="s">
        <v>36</v>
      </c>
      <c r="G135" s="10">
        <f>G136+G138</f>
        <v>300</v>
      </c>
    </row>
    <row r="136" spans="1:7" ht="15" x14ac:dyDescent="0.2">
      <c r="A136" s="4"/>
      <c r="B136" s="8" t="s">
        <v>7</v>
      </c>
      <c r="C136" s="22" t="s">
        <v>14</v>
      </c>
      <c r="D136" s="12" t="s">
        <v>92</v>
      </c>
      <c r="E136" s="8"/>
      <c r="F136" s="17" t="s">
        <v>17</v>
      </c>
      <c r="G136" s="10">
        <f>G137</f>
        <v>300</v>
      </c>
    </row>
    <row r="137" spans="1:7" ht="30" x14ac:dyDescent="0.2">
      <c r="A137" s="4"/>
      <c r="B137" s="8" t="s">
        <v>7</v>
      </c>
      <c r="C137" s="22" t="s">
        <v>14</v>
      </c>
      <c r="D137" s="12" t="s">
        <v>92</v>
      </c>
      <c r="E137" s="8" t="s">
        <v>22</v>
      </c>
      <c r="F137" s="55" t="s">
        <v>243</v>
      </c>
      <c r="G137" s="10">
        <f>прил.4!H155</f>
        <v>300</v>
      </c>
    </row>
    <row r="138" spans="1:7" ht="15" hidden="1" x14ac:dyDescent="0.2">
      <c r="A138" s="4"/>
      <c r="B138" s="8" t="s">
        <v>7</v>
      </c>
      <c r="C138" s="22" t="s">
        <v>14</v>
      </c>
      <c r="D138" s="12" t="s">
        <v>93</v>
      </c>
      <c r="E138" s="8"/>
      <c r="F138" s="9" t="s">
        <v>51</v>
      </c>
      <c r="G138" s="10">
        <f>G139</f>
        <v>0</v>
      </c>
    </row>
    <row r="139" spans="1:7" ht="30" hidden="1" x14ac:dyDescent="0.2">
      <c r="A139" s="4"/>
      <c r="B139" s="8" t="s">
        <v>7</v>
      </c>
      <c r="C139" s="22" t="s">
        <v>14</v>
      </c>
      <c r="D139" s="12" t="s">
        <v>93</v>
      </c>
      <c r="E139" s="8" t="s">
        <v>22</v>
      </c>
      <c r="F139" s="17" t="s">
        <v>38</v>
      </c>
      <c r="G139" s="10"/>
    </row>
    <row r="140" spans="1:7" ht="30" x14ac:dyDescent="0.2">
      <c r="A140" s="60"/>
      <c r="B140" s="15" t="s">
        <v>7</v>
      </c>
      <c r="C140" s="64" t="s">
        <v>14</v>
      </c>
      <c r="D140" s="15" t="s">
        <v>166</v>
      </c>
      <c r="E140" s="15"/>
      <c r="F140" s="34" t="s">
        <v>165</v>
      </c>
      <c r="G140" s="65">
        <f>G141</f>
        <v>2751</v>
      </c>
    </row>
    <row r="141" spans="1:7" ht="30" x14ac:dyDescent="0.2">
      <c r="A141" s="60"/>
      <c r="B141" s="15" t="s">
        <v>7</v>
      </c>
      <c r="C141" s="64" t="s">
        <v>14</v>
      </c>
      <c r="D141" s="15" t="s">
        <v>168</v>
      </c>
      <c r="E141" s="15"/>
      <c r="F141" s="72" t="s">
        <v>167</v>
      </c>
      <c r="G141" s="65">
        <f>G142</f>
        <v>2751</v>
      </c>
    </row>
    <row r="142" spans="1:7" ht="30" x14ac:dyDescent="0.2">
      <c r="A142" s="60"/>
      <c r="B142" s="15" t="s">
        <v>7</v>
      </c>
      <c r="C142" s="64" t="s">
        <v>14</v>
      </c>
      <c r="D142" s="15" t="s">
        <v>267</v>
      </c>
      <c r="E142" s="15"/>
      <c r="F142" s="72" t="s">
        <v>169</v>
      </c>
      <c r="G142" s="65">
        <f>G143+G145+G147+G149+G152+G154+G151</f>
        <v>2751</v>
      </c>
    </row>
    <row r="143" spans="1:7" ht="75" x14ac:dyDescent="0.2">
      <c r="A143" s="60"/>
      <c r="B143" s="15" t="s">
        <v>7</v>
      </c>
      <c r="C143" s="64" t="s">
        <v>14</v>
      </c>
      <c r="D143" s="15" t="s">
        <v>268</v>
      </c>
      <c r="E143" s="15"/>
      <c r="F143" s="72" t="s">
        <v>50</v>
      </c>
      <c r="G143" s="65">
        <f>G144</f>
        <v>2751</v>
      </c>
    </row>
    <row r="144" spans="1:7" ht="30" x14ac:dyDescent="0.2">
      <c r="A144" s="60"/>
      <c r="B144" s="15" t="s">
        <v>7</v>
      </c>
      <c r="C144" s="64" t="s">
        <v>14</v>
      </c>
      <c r="D144" s="15" t="s">
        <v>268</v>
      </c>
      <c r="E144" s="15" t="s">
        <v>22</v>
      </c>
      <c r="F144" s="55" t="s">
        <v>243</v>
      </c>
      <c r="G144" s="65">
        <f>прил.4!H162</f>
        <v>2751</v>
      </c>
    </row>
    <row r="145" spans="1:7" ht="75" hidden="1" x14ac:dyDescent="0.2">
      <c r="A145" s="60"/>
      <c r="B145" s="15" t="s">
        <v>7</v>
      </c>
      <c r="C145" s="64" t="s">
        <v>14</v>
      </c>
      <c r="D145" s="15" t="s">
        <v>170</v>
      </c>
      <c r="E145" s="15"/>
      <c r="F145" s="72" t="s">
        <v>50</v>
      </c>
      <c r="G145" s="65">
        <f>G146</f>
        <v>0</v>
      </c>
    </row>
    <row r="146" spans="1:7" ht="30" hidden="1" x14ac:dyDescent="0.2">
      <c r="A146" s="60"/>
      <c r="B146" s="15" t="s">
        <v>7</v>
      </c>
      <c r="C146" s="64" t="s">
        <v>14</v>
      </c>
      <c r="D146" s="15" t="s">
        <v>170</v>
      </c>
      <c r="E146" s="15" t="s">
        <v>22</v>
      </c>
      <c r="F146" s="55" t="s">
        <v>243</v>
      </c>
      <c r="G146" s="65">
        <f>прил.4!H164</f>
        <v>0</v>
      </c>
    </row>
    <row r="147" spans="1:7" ht="45" hidden="1" x14ac:dyDescent="0.25">
      <c r="A147" s="60"/>
      <c r="B147" s="15" t="s">
        <v>7</v>
      </c>
      <c r="C147" s="64" t="s">
        <v>14</v>
      </c>
      <c r="D147" s="15" t="s">
        <v>237</v>
      </c>
      <c r="E147" s="15"/>
      <c r="F147" s="35" t="s">
        <v>235</v>
      </c>
      <c r="G147" s="65">
        <f>G148</f>
        <v>0</v>
      </c>
    </row>
    <row r="148" spans="1:7" ht="30" hidden="1" x14ac:dyDescent="0.2">
      <c r="A148" s="60"/>
      <c r="B148" s="15" t="s">
        <v>7</v>
      </c>
      <c r="C148" s="64" t="s">
        <v>14</v>
      </c>
      <c r="D148" s="15" t="s">
        <v>237</v>
      </c>
      <c r="E148" s="15" t="s">
        <v>22</v>
      </c>
      <c r="F148" s="55" t="s">
        <v>38</v>
      </c>
      <c r="G148" s="65">
        <f>прил.4!H168</f>
        <v>0</v>
      </c>
    </row>
    <row r="149" spans="1:7" ht="45" hidden="1" x14ac:dyDescent="0.25">
      <c r="A149" s="60"/>
      <c r="B149" s="15" t="s">
        <v>7</v>
      </c>
      <c r="C149" s="64" t="s">
        <v>14</v>
      </c>
      <c r="D149" s="15" t="s">
        <v>278</v>
      </c>
      <c r="E149" s="15"/>
      <c r="F149" s="35" t="s">
        <v>235</v>
      </c>
      <c r="G149" s="65">
        <f>G150</f>
        <v>0</v>
      </c>
    </row>
    <row r="150" spans="1:7" ht="30" hidden="1" x14ac:dyDescent="0.2">
      <c r="A150" s="60"/>
      <c r="B150" s="15" t="s">
        <v>7</v>
      </c>
      <c r="C150" s="64" t="s">
        <v>14</v>
      </c>
      <c r="D150" s="15" t="s">
        <v>278</v>
      </c>
      <c r="E150" s="15" t="s">
        <v>22</v>
      </c>
      <c r="F150" s="55" t="s">
        <v>38</v>
      </c>
      <c r="G150" s="65">
        <f>прил.4!H170</f>
        <v>0</v>
      </c>
    </row>
    <row r="151" spans="1:7" ht="75" hidden="1" x14ac:dyDescent="0.2">
      <c r="A151" s="60"/>
      <c r="B151" s="15" t="s">
        <v>7</v>
      </c>
      <c r="C151" s="64" t="s">
        <v>14</v>
      </c>
      <c r="D151" s="15" t="s">
        <v>282</v>
      </c>
      <c r="E151" s="15"/>
      <c r="F151" s="72" t="s">
        <v>50</v>
      </c>
      <c r="G151" s="65">
        <f>G152+G153</f>
        <v>0</v>
      </c>
    </row>
    <row r="152" spans="1:7" ht="15" hidden="1" x14ac:dyDescent="0.2">
      <c r="A152" s="60"/>
      <c r="B152" s="15" t="s">
        <v>7</v>
      </c>
      <c r="C152" s="64" t="s">
        <v>14</v>
      </c>
      <c r="D152" s="15" t="s">
        <v>283</v>
      </c>
      <c r="E152" s="15" t="s">
        <v>23</v>
      </c>
      <c r="F152" s="97" t="s">
        <v>39</v>
      </c>
      <c r="G152" s="65">
        <f>прил.4!H172</f>
        <v>0</v>
      </c>
    </row>
    <row r="153" spans="1:7" ht="30" hidden="1" x14ac:dyDescent="0.2">
      <c r="A153" s="60"/>
      <c r="B153" s="15" t="s">
        <v>7</v>
      </c>
      <c r="C153" s="64" t="s">
        <v>14</v>
      </c>
      <c r="D153" s="15" t="s">
        <v>282</v>
      </c>
      <c r="E153" s="15" t="s">
        <v>22</v>
      </c>
      <c r="F153" s="55" t="s">
        <v>38</v>
      </c>
      <c r="G153" s="65">
        <f>прил.4!H173</f>
        <v>0</v>
      </c>
    </row>
    <row r="154" spans="1:7" ht="75" hidden="1" x14ac:dyDescent="0.2">
      <c r="A154" s="60"/>
      <c r="B154" s="15" t="s">
        <v>7</v>
      </c>
      <c r="C154" s="64" t="s">
        <v>14</v>
      </c>
      <c r="D154" s="15" t="s">
        <v>257</v>
      </c>
      <c r="E154" s="15"/>
      <c r="F154" s="72" t="s">
        <v>50</v>
      </c>
      <c r="G154" s="65">
        <f>G155+G156</f>
        <v>0</v>
      </c>
    </row>
    <row r="155" spans="1:7" ht="15" hidden="1" x14ac:dyDescent="0.2">
      <c r="A155" s="60"/>
      <c r="B155" s="15" t="s">
        <v>7</v>
      </c>
      <c r="C155" s="64" t="s">
        <v>14</v>
      </c>
      <c r="D155" s="15" t="s">
        <v>257</v>
      </c>
      <c r="E155" s="15" t="s">
        <v>23</v>
      </c>
      <c r="F155" s="97" t="s">
        <v>39</v>
      </c>
      <c r="G155" s="65">
        <f>прил.4!H175</f>
        <v>0</v>
      </c>
    </row>
    <row r="156" spans="1:7" ht="30" hidden="1" x14ac:dyDescent="0.2">
      <c r="A156" s="60"/>
      <c r="B156" s="15" t="s">
        <v>7</v>
      </c>
      <c r="C156" s="64" t="s">
        <v>14</v>
      </c>
      <c r="D156" s="15" t="s">
        <v>257</v>
      </c>
      <c r="E156" s="15" t="s">
        <v>22</v>
      </c>
      <c r="F156" s="55" t="s">
        <v>38</v>
      </c>
      <c r="G156" s="65"/>
    </row>
    <row r="157" spans="1:7" ht="28.5" x14ac:dyDescent="0.2">
      <c r="A157" s="60"/>
      <c r="B157" s="15" t="s">
        <v>7</v>
      </c>
      <c r="C157" s="64" t="s">
        <v>7</v>
      </c>
      <c r="D157" s="15"/>
      <c r="E157" s="15"/>
      <c r="F157" s="49" t="s">
        <v>52</v>
      </c>
      <c r="G157" s="65">
        <f>G158</f>
        <v>9716.1699999999983</v>
      </c>
    </row>
    <row r="158" spans="1:7" ht="71.25" customHeight="1" x14ac:dyDescent="0.2">
      <c r="A158" s="60"/>
      <c r="B158" s="15" t="s">
        <v>7</v>
      </c>
      <c r="C158" s="64" t="s">
        <v>7</v>
      </c>
      <c r="D158" s="15" t="s">
        <v>109</v>
      </c>
      <c r="E158" s="15"/>
      <c r="F158" s="34" t="s">
        <v>459</v>
      </c>
      <c r="G158" s="65">
        <f>G159+G170</f>
        <v>9716.1699999999983</v>
      </c>
    </row>
    <row r="159" spans="1:7" ht="30" x14ac:dyDescent="0.2">
      <c r="A159" s="60"/>
      <c r="B159" s="15" t="s">
        <v>7</v>
      </c>
      <c r="C159" s="64" t="s">
        <v>7</v>
      </c>
      <c r="D159" s="15" t="s">
        <v>110</v>
      </c>
      <c r="E159" s="15"/>
      <c r="F159" s="72" t="s">
        <v>74</v>
      </c>
      <c r="G159" s="65">
        <f>G160</f>
        <v>8116.1699999999992</v>
      </c>
    </row>
    <row r="160" spans="1:7" ht="47.25" customHeight="1" x14ac:dyDescent="0.2">
      <c r="A160" s="60"/>
      <c r="B160" s="15" t="s">
        <v>7</v>
      </c>
      <c r="C160" s="64" t="s">
        <v>7</v>
      </c>
      <c r="D160" s="15" t="s">
        <v>269</v>
      </c>
      <c r="E160" s="15"/>
      <c r="F160" s="72" t="s">
        <v>123</v>
      </c>
      <c r="G160" s="65">
        <f>G161+G165+G168</f>
        <v>8116.1699999999992</v>
      </c>
    </row>
    <row r="161" spans="1:7" ht="90" x14ac:dyDescent="0.2">
      <c r="A161" s="60"/>
      <c r="B161" s="15" t="s">
        <v>7</v>
      </c>
      <c r="C161" s="64" t="s">
        <v>7</v>
      </c>
      <c r="D161" s="15" t="s">
        <v>277</v>
      </c>
      <c r="E161" s="15"/>
      <c r="F161" s="72" t="s">
        <v>471</v>
      </c>
      <c r="G161" s="65">
        <f>G162</f>
        <v>162.32400000000001</v>
      </c>
    </row>
    <row r="162" spans="1:7" ht="15" x14ac:dyDescent="0.2">
      <c r="A162" s="60"/>
      <c r="B162" s="15" t="s">
        <v>7</v>
      </c>
      <c r="C162" s="64" t="s">
        <v>7</v>
      </c>
      <c r="D162" s="15" t="s">
        <v>277</v>
      </c>
      <c r="E162" s="15" t="s">
        <v>23</v>
      </c>
      <c r="F162" s="97" t="s">
        <v>39</v>
      </c>
      <c r="G162" s="65">
        <f>прил.4!H188</f>
        <v>162.32400000000001</v>
      </c>
    </row>
    <row r="163" spans="1:7" ht="45" hidden="1" x14ac:dyDescent="0.2">
      <c r="A163" s="60"/>
      <c r="B163" s="15" t="s">
        <v>7</v>
      </c>
      <c r="C163" s="64" t="s">
        <v>7</v>
      </c>
      <c r="D163" s="15" t="s">
        <v>132</v>
      </c>
      <c r="E163" s="15"/>
      <c r="F163" s="55" t="s">
        <v>125</v>
      </c>
      <c r="G163" s="65">
        <f>G164</f>
        <v>0</v>
      </c>
    </row>
    <row r="164" spans="1:7" ht="45" hidden="1" x14ac:dyDescent="0.2">
      <c r="A164" s="60"/>
      <c r="B164" s="15" t="s">
        <v>7</v>
      </c>
      <c r="C164" s="64" t="s">
        <v>7</v>
      </c>
      <c r="D164" s="15" t="s">
        <v>132</v>
      </c>
      <c r="E164" s="15" t="s">
        <v>23</v>
      </c>
      <c r="F164" s="55" t="s">
        <v>125</v>
      </c>
      <c r="G164" s="65"/>
    </row>
    <row r="165" spans="1:7" ht="90" x14ac:dyDescent="0.2">
      <c r="A165" s="60"/>
      <c r="B165" s="15" t="s">
        <v>7</v>
      </c>
      <c r="C165" s="64" t="s">
        <v>7</v>
      </c>
      <c r="D165" s="15" t="s">
        <v>467</v>
      </c>
      <c r="E165" s="15"/>
      <c r="F165" s="72" t="s">
        <v>260</v>
      </c>
      <c r="G165" s="65">
        <f>G167</f>
        <v>7953.8459999999995</v>
      </c>
    </row>
    <row r="166" spans="1:7" ht="36" hidden="1" customHeight="1" x14ac:dyDescent="0.2">
      <c r="A166" s="60"/>
      <c r="B166" s="15" t="s">
        <v>7</v>
      </c>
      <c r="C166" s="64" t="s">
        <v>7</v>
      </c>
      <c r="D166" s="15" t="s">
        <v>111</v>
      </c>
      <c r="E166" s="15"/>
      <c r="F166" s="55" t="s">
        <v>125</v>
      </c>
      <c r="G166" s="65"/>
    </row>
    <row r="167" spans="1:7" ht="15" x14ac:dyDescent="0.2">
      <c r="A167" s="60"/>
      <c r="B167" s="15" t="s">
        <v>7</v>
      </c>
      <c r="C167" s="64" t="s">
        <v>7</v>
      </c>
      <c r="D167" s="15" t="s">
        <v>467</v>
      </c>
      <c r="E167" s="15" t="s">
        <v>23</v>
      </c>
      <c r="F167" s="97" t="s">
        <v>39</v>
      </c>
      <c r="G167" s="65">
        <f>прил.4!H190</f>
        <v>7953.8459999999995</v>
      </c>
    </row>
    <row r="168" spans="1:7" ht="45" hidden="1" x14ac:dyDescent="0.25">
      <c r="A168" s="60"/>
      <c r="B168" s="15" t="s">
        <v>7</v>
      </c>
      <c r="C168" s="64" t="s">
        <v>7</v>
      </c>
      <c r="D168" s="15" t="s">
        <v>236</v>
      </c>
      <c r="E168" s="15"/>
      <c r="F168" s="35" t="s">
        <v>235</v>
      </c>
      <c r="G168" s="65">
        <f>G169</f>
        <v>0</v>
      </c>
    </row>
    <row r="169" spans="1:7" ht="15" hidden="1" x14ac:dyDescent="0.2">
      <c r="A169" s="60"/>
      <c r="B169" s="15" t="s">
        <v>7</v>
      </c>
      <c r="C169" s="64" t="s">
        <v>7</v>
      </c>
      <c r="D169" s="15" t="s">
        <v>236</v>
      </c>
      <c r="E169" s="15" t="s">
        <v>23</v>
      </c>
      <c r="F169" s="97" t="s">
        <v>39</v>
      </c>
      <c r="G169" s="65"/>
    </row>
    <row r="170" spans="1:7" ht="30" x14ac:dyDescent="0.2">
      <c r="A170" s="60"/>
      <c r="B170" s="15" t="s">
        <v>7</v>
      </c>
      <c r="C170" s="64" t="s">
        <v>7</v>
      </c>
      <c r="D170" s="15" t="s">
        <v>253</v>
      </c>
      <c r="E170" s="15"/>
      <c r="F170" s="72" t="s">
        <v>197</v>
      </c>
      <c r="G170" s="65">
        <f>G171</f>
        <v>1600</v>
      </c>
    </row>
    <row r="171" spans="1:7" ht="45" x14ac:dyDescent="0.2">
      <c r="A171" s="60"/>
      <c r="B171" s="15" t="s">
        <v>7</v>
      </c>
      <c r="C171" s="64" t="s">
        <v>7</v>
      </c>
      <c r="D171" s="15" t="s">
        <v>253</v>
      </c>
      <c r="E171" s="15"/>
      <c r="F171" s="72" t="s">
        <v>131</v>
      </c>
      <c r="G171" s="65">
        <f>G172+G174</f>
        <v>1600</v>
      </c>
    </row>
    <row r="172" spans="1:7" ht="75" x14ac:dyDescent="0.2">
      <c r="A172" s="60"/>
      <c r="B172" s="15" t="s">
        <v>7</v>
      </c>
      <c r="C172" s="64" t="s">
        <v>7</v>
      </c>
      <c r="D172" s="15" t="s">
        <v>254</v>
      </c>
      <c r="E172" s="15"/>
      <c r="F172" s="72" t="s">
        <v>50</v>
      </c>
      <c r="G172" s="65">
        <f>G173</f>
        <v>1600</v>
      </c>
    </row>
    <row r="173" spans="1:7" ht="15" x14ac:dyDescent="0.2">
      <c r="A173" s="60"/>
      <c r="B173" s="15" t="s">
        <v>7</v>
      </c>
      <c r="C173" s="64" t="s">
        <v>7</v>
      </c>
      <c r="D173" s="15" t="s">
        <v>254</v>
      </c>
      <c r="E173" s="15" t="s">
        <v>23</v>
      </c>
      <c r="F173" s="97" t="s">
        <v>39</v>
      </c>
      <c r="G173" s="65">
        <f>прил.4!H196</f>
        <v>1600</v>
      </c>
    </row>
    <row r="174" spans="1:7" ht="75" hidden="1" x14ac:dyDescent="0.2">
      <c r="A174" s="60"/>
      <c r="B174" s="15" t="s">
        <v>7</v>
      </c>
      <c r="C174" s="64" t="s">
        <v>7</v>
      </c>
      <c r="D174" s="15" t="s">
        <v>255</v>
      </c>
      <c r="E174" s="15"/>
      <c r="F174" s="72" t="s">
        <v>50</v>
      </c>
      <c r="G174" s="65">
        <f>G175</f>
        <v>0</v>
      </c>
    </row>
    <row r="175" spans="1:7" ht="28.5" hidden="1" customHeight="1" x14ac:dyDescent="0.2">
      <c r="A175" s="60"/>
      <c r="B175" s="15" t="s">
        <v>7</v>
      </c>
      <c r="C175" s="64" t="s">
        <v>7</v>
      </c>
      <c r="D175" s="15" t="s">
        <v>255</v>
      </c>
      <c r="E175" s="15" t="s">
        <v>23</v>
      </c>
      <c r="F175" s="97" t="s">
        <v>39</v>
      </c>
      <c r="G175" s="65"/>
    </row>
    <row r="176" spans="1:7" ht="36.75" hidden="1" customHeight="1" x14ac:dyDescent="0.2">
      <c r="A176" s="60"/>
      <c r="B176" s="15" t="s">
        <v>53</v>
      </c>
      <c r="C176" s="64" t="s">
        <v>7</v>
      </c>
      <c r="D176" s="24" t="s">
        <v>140</v>
      </c>
      <c r="E176" s="15"/>
      <c r="F176" s="56" t="s">
        <v>142</v>
      </c>
      <c r="G176" s="65">
        <f>G177</f>
        <v>0</v>
      </c>
    </row>
    <row r="177" spans="1:7" ht="45" hidden="1" x14ac:dyDescent="0.2">
      <c r="A177" s="60"/>
      <c r="B177" s="15" t="s">
        <v>53</v>
      </c>
      <c r="C177" s="64" t="s">
        <v>7</v>
      </c>
      <c r="D177" s="24" t="s">
        <v>107</v>
      </c>
      <c r="E177" s="15"/>
      <c r="F177" s="56" t="s">
        <v>180</v>
      </c>
      <c r="G177" s="65">
        <f>G178</f>
        <v>0</v>
      </c>
    </row>
    <row r="178" spans="1:7" ht="51" hidden="1" customHeight="1" x14ac:dyDescent="0.2">
      <c r="A178" s="60"/>
      <c r="B178" s="15" t="s">
        <v>53</v>
      </c>
      <c r="C178" s="64" t="s">
        <v>7</v>
      </c>
      <c r="D178" s="24" t="s">
        <v>107</v>
      </c>
      <c r="E178" s="15"/>
      <c r="F178" s="56" t="s">
        <v>135</v>
      </c>
      <c r="G178" s="65">
        <f>G181+G183</f>
        <v>0</v>
      </c>
    </row>
    <row r="179" spans="1:7" ht="75" hidden="1" x14ac:dyDescent="0.2">
      <c r="A179" s="60"/>
      <c r="B179" s="15" t="s">
        <v>53</v>
      </c>
      <c r="C179" s="64" t="s">
        <v>7</v>
      </c>
      <c r="D179" s="24" t="s">
        <v>102</v>
      </c>
      <c r="E179" s="15"/>
      <c r="F179" s="50" t="s">
        <v>50</v>
      </c>
      <c r="G179" s="65">
        <f>G180</f>
        <v>0</v>
      </c>
    </row>
    <row r="180" spans="1:7" ht="30" hidden="1" x14ac:dyDescent="0.2">
      <c r="A180" s="60"/>
      <c r="B180" s="15" t="s">
        <v>53</v>
      </c>
      <c r="C180" s="64" t="s">
        <v>7</v>
      </c>
      <c r="D180" s="15" t="s">
        <v>102</v>
      </c>
      <c r="E180" s="15" t="s">
        <v>22</v>
      </c>
      <c r="F180" s="16" t="s">
        <v>38</v>
      </c>
      <c r="G180" s="65"/>
    </row>
    <row r="181" spans="1:7" ht="75" hidden="1" x14ac:dyDescent="0.2">
      <c r="A181" s="60"/>
      <c r="B181" s="15" t="s">
        <v>53</v>
      </c>
      <c r="C181" s="64" t="s">
        <v>7</v>
      </c>
      <c r="D181" s="15" t="s">
        <v>174</v>
      </c>
      <c r="E181" s="15"/>
      <c r="F181" s="50" t="s">
        <v>50</v>
      </c>
      <c r="G181" s="65">
        <f>G182</f>
        <v>0</v>
      </c>
    </row>
    <row r="182" spans="1:7" ht="30" hidden="1" x14ac:dyDescent="0.2">
      <c r="A182" s="60"/>
      <c r="B182" s="15" t="s">
        <v>53</v>
      </c>
      <c r="C182" s="64" t="s">
        <v>7</v>
      </c>
      <c r="D182" s="15" t="s">
        <v>174</v>
      </c>
      <c r="E182" s="15" t="s">
        <v>22</v>
      </c>
      <c r="F182" s="55" t="s">
        <v>243</v>
      </c>
      <c r="G182" s="65">
        <f>прил.4!H213</f>
        <v>0</v>
      </c>
    </row>
    <row r="183" spans="1:7" ht="75" hidden="1" x14ac:dyDescent="0.2">
      <c r="A183" s="60"/>
      <c r="B183" s="15" t="s">
        <v>53</v>
      </c>
      <c r="C183" s="64" t="s">
        <v>7</v>
      </c>
      <c r="D183" s="15" t="s">
        <v>102</v>
      </c>
      <c r="E183" s="15"/>
      <c r="F183" s="50" t="s">
        <v>50</v>
      </c>
      <c r="G183" s="65">
        <f>G184</f>
        <v>0</v>
      </c>
    </row>
    <row r="184" spans="1:7" ht="30" hidden="1" x14ac:dyDescent="0.2">
      <c r="A184" s="60"/>
      <c r="B184" s="15" t="s">
        <v>53</v>
      </c>
      <c r="C184" s="64" t="s">
        <v>7</v>
      </c>
      <c r="D184" s="15" t="s">
        <v>102</v>
      </c>
      <c r="E184" s="15" t="s">
        <v>22</v>
      </c>
      <c r="F184" s="16" t="s">
        <v>38</v>
      </c>
      <c r="G184" s="65">
        <f>прил.4!H215</f>
        <v>0</v>
      </c>
    </row>
    <row r="185" spans="1:7" ht="15" x14ac:dyDescent="0.2">
      <c r="A185" s="4" t="s">
        <v>454</v>
      </c>
      <c r="B185" s="60" t="s">
        <v>13</v>
      </c>
      <c r="C185" s="60"/>
      <c r="D185" s="60"/>
      <c r="E185" s="15"/>
      <c r="F185" s="66" t="s">
        <v>55</v>
      </c>
      <c r="G185" s="19">
        <f>G186+G192</f>
        <v>8612.8840500000006</v>
      </c>
    </row>
    <row r="186" spans="1:7" ht="15" x14ac:dyDescent="0.2">
      <c r="A186" s="8"/>
      <c r="B186" s="24" t="s">
        <v>13</v>
      </c>
      <c r="C186" s="8" t="s">
        <v>4</v>
      </c>
      <c r="D186" s="8"/>
      <c r="E186" s="24"/>
      <c r="F186" s="21" t="s">
        <v>12</v>
      </c>
      <c r="G186" s="10">
        <f>G187</f>
        <v>8476.8215500000006</v>
      </c>
    </row>
    <row r="187" spans="1:7" ht="15" x14ac:dyDescent="0.2">
      <c r="A187" s="8"/>
      <c r="B187" s="24" t="s">
        <v>13</v>
      </c>
      <c r="C187" s="24" t="s">
        <v>4</v>
      </c>
      <c r="D187" s="24" t="s">
        <v>81</v>
      </c>
      <c r="E187" s="24"/>
      <c r="F187" s="25" t="s">
        <v>34</v>
      </c>
      <c r="G187" s="10">
        <f>G188</f>
        <v>8476.8215500000006</v>
      </c>
    </row>
    <row r="188" spans="1:7" ht="15" x14ac:dyDescent="0.2">
      <c r="A188" s="8"/>
      <c r="B188" s="24" t="s">
        <v>13</v>
      </c>
      <c r="C188" s="24" t="s">
        <v>4</v>
      </c>
      <c r="D188" s="24" t="s">
        <v>81</v>
      </c>
      <c r="E188" s="24"/>
      <c r="F188" s="25" t="s">
        <v>34</v>
      </c>
      <c r="G188" s="10">
        <f>G189</f>
        <v>8476.8215500000006</v>
      </c>
    </row>
    <row r="189" spans="1:7" ht="15" x14ac:dyDescent="0.2">
      <c r="A189" s="8"/>
      <c r="B189" s="24" t="s">
        <v>13</v>
      </c>
      <c r="C189" s="24" t="s">
        <v>4</v>
      </c>
      <c r="D189" s="24" t="s">
        <v>81</v>
      </c>
      <c r="E189" s="24"/>
      <c r="F189" s="25" t="s">
        <v>34</v>
      </c>
      <c r="G189" s="10">
        <f>G190</f>
        <v>8476.8215500000006</v>
      </c>
    </row>
    <row r="190" spans="1:7" ht="60" x14ac:dyDescent="0.2">
      <c r="A190" s="8"/>
      <c r="B190" s="24" t="s">
        <v>13</v>
      </c>
      <c r="C190" s="24" t="s">
        <v>4</v>
      </c>
      <c r="D190" s="24" t="s">
        <v>94</v>
      </c>
      <c r="E190" s="24"/>
      <c r="F190" s="25" t="s">
        <v>56</v>
      </c>
      <c r="G190" s="10">
        <f>G191</f>
        <v>8476.8215500000006</v>
      </c>
    </row>
    <row r="191" spans="1:7" ht="36" customHeight="1" x14ac:dyDescent="0.25">
      <c r="A191" s="8"/>
      <c r="B191" s="24" t="s">
        <v>13</v>
      </c>
      <c r="C191" s="24" t="s">
        <v>4</v>
      </c>
      <c r="D191" s="24" t="s">
        <v>94</v>
      </c>
      <c r="E191" s="8" t="s">
        <v>69</v>
      </c>
      <c r="F191" s="96" t="s">
        <v>181</v>
      </c>
      <c r="G191" s="10">
        <f>прил.4!H222</f>
        <v>8476.8215500000006</v>
      </c>
    </row>
    <row r="192" spans="1:7" ht="29.25" customHeight="1" x14ac:dyDescent="0.2">
      <c r="A192" s="8"/>
      <c r="B192" s="24" t="s">
        <v>13</v>
      </c>
      <c r="C192" s="92" t="s">
        <v>20</v>
      </c>
      <c r="D192" s="92"/>
      <c r="E192" s="8"/>
      <c r="F192" s="33" t="s">
        <v>148</v>
      </c>
      <c r="G192" s="10">
        <f>G193+G200</f>
        <v>136.0625</v>
      </c>
    </row>
    <row r="193" spans="1:7" ht="54.75" customHeight="1" x14ac:dyDescent="0.2">
      <c r="A193" s="60"/>
      <c r="B193" s="15" t="s">
        <v>13</v>
      </c>
      <c r="C193" s="64" t="s">
        <v>20</v>
      </c>
      <c r="D193" s="67" t="s">
        <v>151</v>
      </c>
      <c r="E193" s="15"/>
      <c r="F193" s="16" t="s">
        <v>460</v>
      </c>
      <c r="G193" s="65">
        <f>G194</f>
        <v>74</v>
      </c>
    </row>
    <row r="194" spans="1:7" ht="60" x14ac:dyDescent="0.25">
      <c r="A194" s="60"/>
      <c r="B194" s="15" t="s">
        <v>13</v>
      </c>
      <c r="C194" s="64" t="s">
        <v>20</v>
      </c>
      <c r="D194" s="67" t="s">
        <v>108</v>
      </c>
      <c r="E194" s="15"/>
      <c r="F194" s="68" t="s">
        <v>179</v>
      </c>
      <c r="G194" s="65">
        <f>G195</f>
        <v>74</v>
      </c>
    </row>
    <row r="195" spans="1:7" ht="60" x14ac:dyDescent="0.25">
      <c r="A195" s="60"/>
      <c r="B195" s="15" t="s">
        <v>13</v>
      </c>
      <c r="C195" s="64" t="s">
        <v>20</v>
      </c>
      <c r="D195" s="67" t="s">
        <v>270</v>
      </c>
      <c r="E195" s="15"/>
      <c r="F195" s="68" t="s">
        <v>143</v>
      </c>
      <c r="G195" s="65">
        <f>G198</f>
        <v>74</v>
      </c>
    </row>
    <row r="196" spans="1:7" ht="75" hidden="1" x14ac:dyDescent="0.2">
      <c r="A196" s="60"/>
      <c r="B196" s="15" t="s">
        <v>13</v>
      </c>
      <c r="C196" s="64" t="s">
        <v>20</v>
      </c>
      <c r="D196" s="67" t="s">
        <v>175</v>
      </c>
      <c r="E196" s="15"/>
      <c r="F196" s="50" t="s">
        <v>50</v>
      </c>
      <c r="G196" s="65">
        <f>G197</f>
        <v>0</v>
      </c>
    </row>
    <row r="197" spans="1:7" ht="36.75" hidden="1" customHeight="1" x14ac:dyDescent="0.25">
      <c r="A197" s="60"/>
      <c r="B197" s="15" t="s">
        <v>13</v>
      </c>
      <c r="C197" s="64" t="s">
        <v>20</v>
      </c>
      <c r="D197" s="67" t="s">
        <v>175</v>
      </c>
      <c r="E197" s="15" t="s">
        <v>69</v>
      </c>
      <c r="F197" s="96" t="s">
        <v>181</v>
      </c>
      <c r="G197" s="65">
        <f>прил.4!H228</f>
        <v>0</v>
      </c>
    </row>
    <row r="198" spans="1:7" ht="43.5" customHeight="1" x14ac:dyDescent="0.2">
      <c r="A198" s="60"/>
      <c r="B198" s="15" t="s">
        <v>13</v>
      </c>
      <c r="C198" s="64" t="s">
        <v>20</v>
      </c>
      <c r="D198" s="67" t="s">
        <v>271</v>
      </c>
      <c r="E198" s="15"/>
      <c r="F198" s="50" t="s">
        <v>50</v>
      </c>
      <c r="G198" s="65">
        <f>G199</f>
        <v>74</v>
      </c>
    </row>
    <row r="199" spans="1:7" ht="36.75" customHeight="1" x14ac:dyDescent="0.25">
      <c r="A199" s="60"/>
      <c r="B199" s="15" t="s">
        <v>13</v>
      </c>
      <c r="C199" s="64" t="s">
        <v>20</v>
      </c>
      <c r="D199" s="67" t="s">
        <v>271</v>
      </c>
      <c r="E199" s="15" t="s">
        <v>69</v>
      </c>
      <c r="F199" s="96" t="s">
        <v>181</v>
      </c>
      <c r="G199" s="65">
        <f>прил.4!H230</f>
        <v>74</v>
      </c>
    </row>
    <row r="200" spans="1:7" ht="36.75" customHeight="1" x14ac:dyDescent="0.2">
      <c r="A200" s="60"/>
      <c r="B200" s="15" t="s">
        <v>13</v>
      </c>
      <c r="C200" s="64" t="s">
        <v>20</v>
      </c>
      <c r="D200" s="67" t="s">
        <v>187</v>
      </c>
      <c r="E200" s="15"/>
      <c r="F200" s="77" t="s">
        <v>462</v>
      </c>
      <c r="G200" s="65">
        <f>G201</f>
        <v>62.0625</v>
      </c>
    </row>
    <row r="201" spans="1:7" ht="30" customHeight="1" x14ac:dyDescent="0.25">
      <c r="A201" s="60"/>
      <c r="B201" s="15" t="s">
        <v>13</v>
      </c>
      <c r="C201" s="64" t="s">
        <v>20</v>
      </c>
      <c r="D201" s="67" t="s">
        <v>186</v>
      </c>
      <c r="E201" s="15"/>
      <c r="F201" s="42" t="s">
        <v>182</v>
      </c>
      <c r="G201" s="65">
        <f>G202</f>
        <v>62.0625</v>
      </c>
    </row>
    <row r="202" spans="1:7" ht="36.75" customHeight="1" x14ac:dyDescent="0.25">
      <c r="A202" s="60"/>
      <c r="B202" s="15" t="s">
        <v>13</v>
      </c>
      <c r="C202" s="64" t="s">
        <v>20</v>
      </c>
      <c r="D202" s="67" t="s">
        <v>186</v>
      </c>
      <c r="E202" s="15"/>
      <c r="F202" s="98" t="s">
        <v>183</v>
      </c>
      <c r="G202" s="65">
        <f>G203+G205</f>
        <v>62.0625</v>
      </c>
    </row>
    <row r="203" spans="1:7" ht="78" hidden="1" customHeight="1" x14ac:dyDescent="0.2">
      <c r="A203" s="60"/>
      <c r="B203" s="15" t="s">
        <v>13</v>
      </c>
      <c r="C203" s="64" t="s">
        <v>20</v>
      </c>
      <c r="D203" s="67" t="s">
        <v>185</v>
      </c>
      <c r="E203" s="15"/>
      <c r="F203" s="72" t="s">
        <v>50</v>
      </c>
      <c r="G203" s="65">
        <f>G204</f>
        <v>0</v>
      </c>
    </row>
    <row r="204" spans="1:7" ht="33" hidden="1" customHeight="1" x14ac:dyDescent="0.25">
      <c r="A204" s="60"/>
      <c r="B204" s="15" t="s">
        <v>13</v>
      </c>
      <c r="C204" s="64" t="s">
        <v>20</v>
      </c>
      <c r="D204" s="67" t="s">
        <v>185</v>
      </c>
      <c r="E204" s="15" t="s">
        <v>69</v>
      </c>
      <c r="F204" s="96" t="s">
        <v>181</v>
      </c>
      <c r="G204" s="65">
        <f>прил.4!H235</f>
        <v>0</v>
      </c>
    </row>
    <row r="205" spans="1:7" ht="75" customHeight="1" x14ac:dyDescent="0.2">
      <c r="A205" s="60"/>
      <c r="B205" s="15" t="s">
        <v>13</v>
      </c>
      <c r="C205" s="64" t="s">
        <v>20</v>
      </c>
      <c r="D205" s="67" t="s">
        <v>279</v>
      </c>
      <c r="E205" s="15"/>
      <c r="F205" s="72" t="s">
        <v>50</v>
      </c>
      <c r="G205" s="65">
        <f>G206</f>
        <v>62.0625</v>
      </c>
    </row>
    <row r="206" spans="1:7" ht="30.75" customHeight="1" x14ac:dyDescent="0.25">
      <c r="A206" s="60"/>
      <c r="B206" s="15" t="s">
        <v>13</v>
      </c>
      <c r="C206" s="64" t="s">
        <v>20</v>
      </c>
      <c r="D206" s="67" t="s">
        <v>279</v>
      </c>
      <c r="E206" s="15" t="s">
        <v>69</v>
      </c>
      <c r="F206" s="96" t="s">
        <v>181</v>
      </c>
      <c r="G206" s="65">
        <v>62.0625</v>
      </c>
    </row>
    <row r="207" spans="1:7" ht="16.5" hidden="1" customHeight="1" x14ac:dyDescent="0.2">
      <c r="A207" s="60"/>
      <c r="B207" s="51" t="s">
        <v>190</v>
      </c>
      <c r="C207" s="51" t="s">
        <v>97</v>
      </c>
      <c r="D207" s="60"/>
      <c r="E207" s="15"/>
      <c r="F207" s="77" t="s">
        <v>189</v>
      </c>
      <c r="G207" s="45">
        <f>G208</f>
        <v>0</v>
      </c>
    </row>
    <row r="208" spans="1:7" ht="16.5" hidden="1" customHeight="1" x14ac:dyDescent="0.25">
      <c r="A208" s="60"/>
      <c r="B208" s="47" t="s">
        <v>190</v>
      </c>
      <c r="C208" s="47" t="s">
        <v>53</v>
      </c>
      <c r="D208" s="15"/>
      <c r="E208" s="15"/>
      <c r="F208" s="55" t="s">
        <v>191</v>
      </c>
      <c r="G208" s="48">
        <f>G209</f>
        <v>0</v>
      </c>
    </row>
    <row r="209" spans="1:7" ht="15.75" hidden="1" customHeight="1" x14ac:dyDescent="0.25">
      <c r="A209" s="60"/>
      <c r="B209" s="47" t="s">
        <v>190</v>
      </c>
      <c r="C209" s="47" t="s">
        <v>53</v>
      </c>
      <c r="D209" s="15" t="s">
        <v>81</v>
      </c>
      <c r="E209" s="15"/>
      <c r="F209" s="80" t="s">
        <v>34</v>
      </c>
      <c r="G209" s="48">
        <f>G210</f>
        <v>0</v>
      </c>
    </row>
    <row r="210" spans="1:7" ht="17.25" hidden="1" customHeight="1" x14ac:dyDescent="0.25">
      <c r="A210" s="60"/>
      <c r="B210" s="47" t="s">
        <v>190</v>
      </c>
      <c r="C210" s="47" t="s">
        <v>53</v>
      </c>
      <c r="D210" s="15" t="s">
        <v>81</v>
      </c>
      <c r="E210" s="15"/>
      <c r="F210" s="80" t="s">
        <v>34</v>
      </c>
      <c r="G210" s="48">
        <f>G212</f>
        <v>0</v>
      </c>
    </row>
    <row r="211" spans="1:7" ht="17.25" hidden="1" customHeight="1" x14ac:dyDescent="0.25">
      <c r="A211" s="60"/>
      <c r="B211" s="47" t="s">
        <v>190</v>
      </c>
      <c r="C211" s="47" t="s">
        <v>53</v>
      </c>
      <c r="D211" s="15" t="s">
        <v>81</v>
      </c>
      <c r="E211" s="15"/>
      <c r="F211" s="80" t="s">
        <v>34</v>
      </c>
      <c r="G211" s="48">
        <f>G212</f>
        <v>0</v>
      </c>
    </row>
    <row r="212" spans="1:7" ht="42.75" hidden="1" customHeight="1" x14ac:dyDescent="0.25">
      <c r="A212" s="60"/>
      <c r="B212" s="47" t="s">
        <v>190</v>
      </c>
      <c r="C212" s="47" t="s">
        <v>53</v>
      </c>
      <c r="D212" s="15" t="s">
        <v>85</v>
      </c>
      <c r="E212" s="15"/>
      <c r="F212" s="35" t="s">
        <v>146</v>
      </c>
      <c r="G212" s="48">
        <f>G213</f>
        <v>0</v>
      </c>
    </row>
    <row r="213" spans="1:7" ht="28.5" hidden="1" customHeight="1" x14ac:dyDescent="0.25">
      <c r="A213" s="60"/>
      <c r="B213" s="47" t="s">
        <v>190</v>
      </c>
      <c r="C213" s="47" t="s">
        <v>53</v>
      </c>
      <c r="D213" s="15" t="s">
        <v>85</v>
      </c>
      <c r="E213" s="15" t="s">
        <v>172</v>
      </c>
      <c r="F213" s="99" t="s">
        <v>192</v>
      </c>
      <c r="G213" s="48"/>
    </row>
    <row r="214" spans="1:7" ht="18" customHeight="1" x14ac:dyDescent="0.2">
      <c r="A214" s="60" t="s">
        <v>473</v>
      </c>
      <c r="B214" s="51" t="s">
        <v>41</v>
      </c>
      <c r="C214" s="51" t="s">
        <v>97</v>
      </c>
      <c r="D214" s="60"/>
      <c r="E214" s="60"/>
      <c r="F214" s="144" t="s">
        <v>246</v>
      </c>
      <c r="G214" s="45">
        <f t="shared" ref="G214:G219" si="0">G215</f>
        <v>50</v>
      </c>
    </row>
    <row r="215" spans="1:7" ht="28.5" customHeight="1" x14ac:dyDescent="0.25">
      <c r="A215" s="60"/>
      <c r="B215" s="47" t="s">
        <v>41</v>
      </c>
      <c r="C215" s="47" t="s">
        <v>7</v>
      </c>
      <c r="D215" s="15"/>
      <c r="E215" s="15"/>
      <c r="F215" s="145" t="s">
        <v>247</v>
      </c>
      <c r="G215" s="48">
        <f t="shared" si="0"/>
        <v>50</v>
      </c>
    </row>
    <row r="216" spans="1:7" ht="44.25" customHeight="1" x14ac:dyDescent="0.25">
      <c r="A216" s="60"/>
      <c r="B216" s="47" t="s">
        <v>41</v>
      </c>
      <c r="C216" s="47" t="s">
        <v>7</v>
      </c>
      <c r="D216" s="15" t="s">
        <v>140</v>
      </c>
      <c r="E216" s="15"/>
      <c r="F216" s="146" t="s">
        <v>461</v>
      </c>
      <c r="G216" s="48">
        <f t="shared" si="0"/>
        <v>50</v>
      </c>
    </row>
    <row r="217" spans="1:7" ht="47.25" customHeight="1" x14ac:dyDescent="0.25">
      <c r="A217" s="60"/>
      <c r="B217" s="47" t="s">
        <v>41</v>
      </c>
      <c r="C217" s="47" t="s">
        <v>7</v>
      </c>
      <c r="D217" s="15" t="s">
        <v>107</v>
      </c>
      <c r="E217" s="15"/>
      <c r="F217" s="147" t="s">
        <v>248</v>
      </c>
      <c r="G217" s="48">
        <f t="shared" si="0"/>
        <v>50</v>
      </c>
    </row>
    <row r="218" spans="1:7" ht="43.5" customHeight="1" x14ac:dyDescent="0.25">
      <c r="A218" s="60"/>
      <c r="B218" s="47" t="s">
        <v>41</v>
      </c>
      <c r="C218" s="47" t="s">
        <v>7</v>
      </c>
      <c r="D218" s="15" t="s">
        <v>272</v>
      </c>
      <c r="E218" s="15"/>
      <c r="F218" s="148" t="s">
        <v>249</v>
      </c>
      <c r="G218" s="48">
        <f>G219+G221</f>
        <v>50</v>
      </c>
    </row>
    <row r="219" spans="1:7" ht="77.25" hidden="1" customHeight="1" x14ac:dyDescent="0.25">
      <c r="A219" s="60"/>
      <c r="B219" s="47" t="s">
        <v>41</v>
      </c>
      <c r="C219" s="47" t="s">
        <v>7</v>
      </c>
      <c r="D219" s="15" t="s">
        <v>174</v>
      </c>
      <c r="E219" s="15"/>
      <c r="F219" s="72" t="s">
        <v>50</v>
      </c>
      <c r="G219" s="48">
        <f t="shared" si="0"/>
        <v>0</v>
      </c>
    </row>
    <row r="220" spans="1:7" ht="30.75" hidden="1" customHeight="1" x14ac:dyDescent="0.25">
      <c r="A220" s="60"/>
      <c r="B220" s="47" t="s">
        <v>41</v>
      </c>
      <c r="C220" s="47" t="s">
        <v>7</v>
      </c>
      <c r="D220" s="15" t="s">
        <v>174</v>
      </c>
      <c r="E220" s="15" t="s">
        <v>22</v>
      </c>
      <c r="F220" s="55" t="s">
        <v>243</v>
      </c>
      <c r="G220" s="48">
        <f>прил.4!H251</f>
        <v>0</v>
      </c>
    </row>
    <row r="221" spans="1:7" ht="58.5" customHeight="1" x14ac:dyDescent="0.25">
      <c r="A221" s="60"/>
      <c r="B221" s="47" t="s">
        <v>41</v>
      </c>
      <c r="C221" s="47" t="s">
        <v>7</v>
      </c>
      <c r="D221" s="15" t="s">
        <v>273</v>
      </c>
      <c r="E221" s="15"/>
      <c r="F221" s="72" t="s">
        <v>50</v>
      </c>
      <c r="G221" s="48">
        <f>G222</f>
        <v>50</v>
      </c>
    </row>
    <row r="222" spans="1:7" ht="30.75" customHeight="1" x14ac:dyDescent="0.25">
      <c r="A222" s="60"/>
      <c r="B222" s="47" t="s">
        <v>41</v>
      </c>
      <c r="C222" s="47" t="s">
        <v>7</v>
      </c>
      <c r="D222" s="15" t="s">
        <v>273</v>
      </c>
      <c r="E222" s="15" t="s">
        <v>22</v>
      </c>
      <c r="F222" s="55" t="s">
        <v>243</v>
      </c>
      <c r="G222" s="48">
        <f>прил.4!H253</f>
        <v>50</v>
      </c>
    </row>
    <row r="223" spans="1:7" ht="14.25" x14ac:dyDescent="0.2">
      <c r="A223" s="84"/>
      <c r="B223" s="84"/>
      <c r="C223" s="84"/>
      <c r="D223" s="165"/>
      <c r="E223" s="84"/>
      <c r="F223" s="85" t="s">
        <v>144</v>
      </c>
      <c r="G223" s="89">
        <f>G185+G14+G72+G90+G123+G207+G214+G64</f>
        <v>56731.644320000007</v>
      </c>
    </row>
    <row r="226" spans="6:6" x14ac:dyDescent="0.2">
      <c r="F226" s="182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opLeftCell="A5" workbookViewId="0">
      <selection activeCell="I10" sqref="I10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hidden="1" customHeight="1" x14ac:dyDescent="0.25">
      <c r="B1" s="86"/>
      <c r="C1" s="318" t="s">
        <v>160</v>
      </c>
      <c r="D1" s="318"/>
      <c r="E1" s="318"/>
      <c r="F1" s="318"/>
      <c r="G1" s="318"/>
      <c r="H1" s="318"/>
    </row>
    <row r="2" spans="1:8" ht="13.5" hidden="1" customHeight="1" x14ac:dyDescent="0.25">
      <c r="B2" s="318" t="s">
        <v>159</v>
      </c>
      <c r="C2" s="318"/>
      <c r="D2" s="318"/>
      <c r="E2" s="318"/>
      <c r="F2" s="318"/>
      <c r="G2" s="318"/>
      <c r="H2" s="318"/>
    </row>
    <row r="3" spans="1:8" ht="13.5" hidden="1" customHeight="1" x14ac:dyDescent="0.25">
      <c r="B3" s="318" t="s">
        <v>258</v>
      </c>
      <c r="C3" s="318"/>
      <c r="D3" s="318"/>
      <c r="E3" s="318"/>
      <c r="F3" s="318"/>
      <c r="G3" s="318"/>
      <c r="H3" s="318"/>
    </row>
    <row r="4" spans="1:8" ht="14.25" hidden="1" customHeight="1" x14ac:dyDescent="0.25">
      <c r="A4" s="318" t="s">
        <v>445</v>
      </c>
      <c r="B4" s="318"/>
      <c r="C4" s="318"/>
      <c r="D4" s="318"/>
      <c r="E4" s="318"/>
      <c r="F4" s="318"/>
      <c r="G4" s="318"/>
      <c r="H4" s="318"/>
    </row>
    <row r="5" spans="1:8" ht="15" x14ac:dyDescent="0.25">
      <c r="A5" s="1"/>
      <c r="B5" s="86"/>
      <c r="C5" s="318" t="s">
        <v>160</v>
      </c>
      <c r="D5" s="318"/>
      <c r="E5" s="318"/>
      <c r="F5" s="318"/>
      <c r="G5" s="318"/>
      <c r="H5" s="318"/>
    </row>
    <row r="6" spans="1:8" ht="15" x14ac:dyDescent="0.25">
      <c r="A6" s="1"/>
      <c r="B6" s="318" t="s">
        <v>159</v>
      </c>
      <c r="C6" s="318"/>
      <c r="D6" s="318"/>
      <c r="E6" s="318"/>
      <c r="F6" s="318"/>
      <c r="G6" s="318"/>
      <c r="H6" s="318"/>
    </row>
    <row r="7" spans="1:8" ht="15" x14ac:dyDescent="0.25">
      <c r="A7" s="1"/>
      <c r="B7" s="318" t="s">
        <v>449</v>
      </c>
      <c r="C7" s="318"/>
      <c r="D7" s="318"/>
      <c r="E7" s="318"/>
      <c r="F7" s="318"/>
      <c r="G7" s="318"/>
      <c r="H7" s="318"/>
    </row>
    <row r="8" spans="1:8" ht="15" x14ac:dyDescent="0.25">
      <c r="A8" s="1"/>
      <c r="B8" s="36"/>
      <c r="C8" s="36"/>
      <c r="D8" s="36"/>
      <c r="E8" s="36"/>
      <c r="F8" s="36" t="s">
        <v>477</v>
      </c>
      <c r="G8" s="36"/>
      <c r="H8" s="36"/>
    </row>
    <row r="9" spans="1:8" ht="15" x14ac:dyDescent="0.25">
      <c r="A9" s="1"/>
      <c r="B9" s="1"/>
      <c r="C9" s="318"/>
      <c r="D9" s="318"/>
      <c r="E9" s="318"/>
      <c r="F9" s="318"/>
      <c r="G9" s="318"/>
      <c r="H9" s="318"/>
    </row>
    <row r="10" spans="1:8" ht="15" x14ac:dyDescent="0.25">
      <c r="A10" s="1"/>
      <c r="B10" s="329" t="s">
        <v>451</v>
      </c>
      <c r="C10" s="329"/>
      <c r="D10" s="329"/>
      <c r="E10" s="329"/>
      <c r="F10" s="329"/>
      <c r="G10" s="329"/>
      <c r="H10" s="329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25</v>
      </c>
    </row>
    <row r="12" spans="1:8" ht="15" x14ac:dyDescent="0.2">
      <c r="A12" s="330" t="s">
        <v>58</v>
      </c>
      <c r="B12" s="330" t="s">
        <v>29</v>
      </c>
      <c r="C12" s="331" t="s">
        <v>3</v>
      </c>
      <c r="D12" s="331"/>
      <c r="E12" s="331"/>
      <c r="F12" s="331"/>
      <c r="G12" s="331"/>
      <c r="H12" s="330" t="s">
        <v>30</v>
      </c>
    </row>
    <row r="13" spans="1:8" ht="45" x14ac:dyDescent="0.2">
      <c r="A13" s="330"/>
      <c r="B13" s="330"/>
      <c r="C13" s="39" t="s">
        <v>99</v>
      </c>
      <c r="D13" s="39" t="s">
        <v>96</v>
      </c>
      <c r="E13" s="39" t="s">
        <v>95</v>
      </c>
      <c r="F13" s="39" t="s">
        <v>1</v>
      </c>
      <c r="G13" s="39" t="s">
        <v>2</v>
      </c>
      <c r="H13" s="330"/>
    </row>
    <row r="14" spans="1:8" ht="42.75" x14ac:dyDescent="0.25">
      <c r="A14" s="6" t="s">
        <v>59</v>
      </c>
      <c r="B14" s="75" t="s">
        <v>65</v>
      </c>
      <c r="C14" s="43" t="s">
        <v>16</v>
      </c>
      <c r="D14" s="44"/>
      <c r="E14" s="44"/>
      <c r="F14" s="44"/>
      <c r="G14" s="44"/>
      <c r="H14" s="45">
        <f>H15+H75+H83+H101+H141+H216+H245</f>
        <v>56731.644319999999</v>
      </c>
    </row>
    <row r="15" spans="1:8" ht="15" x14ac:dyDescent="0.25">
      <c r="A15" s="6"/>
      <c r="B15" s="71" t="s">
        <v>32</v>
      </c>
      <c r="C15" s="43" t="s">
        <v>16</v>
      </c>
      <c r="D15" s="43" t="s">
        <v>4</v>
      </c>
      <c r="E15" s="46"/>
      <c r="F15" s="46"/>
      <c r="G15" s="46"/>
      <c r="H15" s="45">
        <f>H16+H23+H35+H41+H29</f>
        <v>16528.546970000003</v>
      </c>
    </row>
    <row r="16" spans="1:8" ht="45" x14ac:dyDescent="0.25">
      <c r="A16" s="26"/>
      <c r="B16" s="72" t="s">
        <v>60</v>
      </c>
      <c r="C16" s="44" t="s">
        <v>16</v>
      </c>
      <c r="D16" s="47" t="s">
        <v>4</v>
      </c>
      <c r="E16" s="47" t="s">
        <v>9</v>
      </c>
      <c r="F16" s="47"/>
      <c r="G16" s="47"/>
      <c r="H16" s="48">
        <f>H17</f>
        <v>2967.6669999999999</v>
      </c>
    </row>
    <row r="17" spans="1:10" ht="15" x14ac:dyDescent="0.25">
      <c r="A17" s="26"/>
      <c r="B17" s="76" t="s">
        <v>36</v>
      </c>
      <c r="C17" s="44" t="s">
        <v>16</v>
      </c>
      <c r="D17" s="47" t="s">
        <v>4</v>
      </c>
      <c r="E17" s="47" t="s">
        <v>9</v>
      </c>
      <c r="F17" s="47" t="s">
        <v>81</v>
      </c>
      <c r="G17" s="47"/>
      <c r="H17" s="48">
        <f>H18</f>
        <v>2967.6669999999999</v>
      </c>
    </row>
    <row r="18" spans="1:10" ht="15" x14ac:dyDescent="0.25">
      <c r="A18" s="26"/>
      <c r="B18" s="76" t="s">
        <v>36</v>
      </c>
      <c r="C18" s="44" t="s">
        <v>16</v>
      </c>
      <c r="D18" s="47" t="s">
        <v>4</v>
      </c>
      <c r="E18" s="47" t="s">
        <v>9</v>
      </c>
      <c r="F18" s="47" t="s">
        <v>81</v>
      </c>
      <c r="G18" s="47"/>
      <c r="H18" s="48">
        <f>H19</f>
        <v>2967.6669999999999</v>
      </c>
    </row>
    <row r="19" spans="1:10" ht="15" x14ac:dyDescent="0.25">
      <c r="A19" s="26"/>
      <c r="B19" s="76" t="s">
        <v>36</v>
      </c>
      <c r="C19" s="44" t="s">
        <v>16</v>
      </c>
      <c r="D19" s="47" t="s">
        <v>4</v>
      </c>
      <c r="E19" s="47" t="s">
        <v>9</v>
      </c>
      <c r="F19" s="47" t="s">
        <v>81</v>
      </c>
      <c r="G19" s="47"/>
      <c r="H19" s="48">
        <f>H20</f>
        <v>2967.6669999999999</v>
      </c>
    </row>
    <row r="20" spans="1:10" ht="15.75" customHeight="1" x14ac:dyDescent="0.25">
      <c r="A20" s="26"/>
      <c r="B20" s="76" t="s">
        <v>5</v>
      </c>
      <c r="C20" s="44" t="s">
        <v>16</v>
      </c>
      <c r="D20" s="47" t="s">
        <v>4</v>
      </c>
      <c r="E20" s="47" t="s">
        <v>9</v>
      </c>
      <c r="F20" s="47" t="s">
        <v>82</v>
      </c>
      <c r="G20" s="47"/>
      <c r="H20" s="48">
        <f>H21+H22</f>
        <v>2967.6669999999999</v>
      </c>
    </row>
    <row r="21" spans="1:10" ht="90" x14ac:dyDescent="0.25">
      <c r="A21" s="26"/>
      <c r="B21" s="55" t="s">
        <v>35</v>
      </c>
      <c r="C21" s="44" t="s">
        <v>16</v>
      </c>
      <c r="D21" s="47" t="s">
        <v>4</v>
      </c>
      <c r="E21" s="47" t="s">
        <v>9</v>
      </c>
      <c r="F21" s="47" t="s">
        <v>82</v>
      </c>
      <c r="G21" s="47" t="s">
        <v>21</v>
      </c>
      <c r="H21" s="48">
        <v>2967.6669999999999</v>
      </c>
    </row>
    <row r="22" spans="1:10" ht="30" hidden="1" x14ac:dyDescent="0.25">
      <c r="A22" s="26"/>
      <c r="B22" s="55" t="s">
        <v>38</v>
      </c>
      <c r="C22" s="44" t="s">
        <v>16</v>
      </c>
      <c r="D22" s="47" t="s">
        <v>4</v>
      </c>
      <c r="E22" s="47" t="s">
        <v>9</v>
      </c>
      <c r="F22" s="47" t="s">
        <v>82</v>
      </c>
      <c r="G22" s="47" t="s">
        <v>22</v>
      </c>
      <c r="H22" s="48"/>
    </row>
    <row r="23" spans="1:10" ht="59.25" customHeight="1" x14ac:dyDescent="0.25">
      <c r="A23" s="26"/>
      <c r="B23" s="77" t="s">
        <v>61</v>
      </c>
      <c r="C23" s="43" t="s">
        <v>16</v>
      </c>
      <c r="D23" s="51" t="s">
        <v>4</v>
      </c>
      <c r="E23" s="51" t="s">
        <v>20</v>
      </c>
      <c r="F23" s="51"/>
      <c r="G23" s="51"/>
      <c r="H23" s="45">
        <f>H24</f>
        <v>4890.5540000000001</v>
      </c>
    </row>
    <row r="24" spans="1:10" ht="15" x14ac:dyDescent="0.25">
      <c r="A24" s="26"/>
      <c r="B24" s="55" t="s">
        <v>36</v>
      </c>
      <c r="C24" s="44" t="s">
        <v>16</v>
      </c>
      <c r="D24" s="47" t="s">
        <v>4</v>
      </c>
      <c r="E24" s="47" t="s">
        <v>20</v>
      </c>
      <c r="F24" s="47" t="s">
        <v>81</v>
      </c>
      <c r="G24" s="47"/>
      <c r="H24" s="48">
        <f>H27</f>
        <v>4890.5540000000001</v>
      </c>
    </row>
    <row r="25" spans="1:10" ht="15" x14ac:dyDescent="0.25">
      <c r="A25" s="26"/>
      <c r="B25" s="55" t="s">
        <v>36</v>
      </c>
      <c r="C25" s="44" t="s">
        <v>16</v>
      </c>
      <c r="D25" s="47" t="s">
        <v>4</v>
      </c>
      <c r="E25" s="47" t="s">
        <v>20</v>
      </c>
      <c r="F25" s="47" t="s">
        <v>81</v>
      </c>
      <c r="G25" s="47"/>
      <c r="H25" s="48">
        <f>H26</f>
        <v>4890.5540000000001</v>
      </c>
    </row>
    <row r="26" spans="1:10" ht="15" x14ac:dyDescent="0.25">
      <c r="A26" s="26"/>
      <c r="B26" s="55" t="s">
        <v>36</v>
      </c>
      <c r="C26" s="44" t="s">
        <v>16</v>
      </c>
      <c r="D26" s="47" t="s">
        <v>4</v>
      </c>
      <c r="E26" s="47" t="s">
        <v>20</v>
      </c>
      <c r="F26" s="47" t="s">
        <v>81</v>
      </c>
      <c r="G26" s="47"/>
      <c r="H26" s="48">
        <f>H27</f>
        <v>4890.5540000000001</v>
      </c>
    </row>
    <row r="27" spans="1:10" ht="46.5" customHeight="1" x14ac:dyDescent="0.25">
      <c r="A27" s="26"/>
      <c r="B27" s="55" t="s">
        <v>37</v>
      </c>
      <c r="C27" s="44" t="s">
        <v>16</v>
      </c>
      <c r="D27" s="47" t="s">
        <v>4</v>
      </c>
      <c r="E27" s="47" t="s">
        <v>20</v>
      </c>
      <c r="F27" s="47" t="s">
        <v>83</v>
      </c>
      <c r="G27" s="47"/>
      <c r="H27" s="48">
        <f>H28</f>
        <v>4890.5540000000001</v>
      </c>
    </row>
    <row r="28" spans="1:10" ht="90" x14ac:dyDescent="0.25">
      <c r="A28" s="26"/>
      <c r="B28" s="55" t="s">
        <v>35</v>
      </c>
      <c r="C28" s="44" t="s">
        <v>16</v>
      </c>
      <c r="D28" s="47" t="s">
        <v>4</v>
      </c>
      <c r="E28" s="47" t="s">
        <v>20</v>
      </c>
      <c r="F28" s="47" t="s">
        <v>83</v>
      </c>
      <c r="G28" s="47" t="s">
        <v>21</v>
      </c>
      <c r="H28" s="48">
        <v>4890.5540000000001</v>
      </c>
      <c r="J28" s="137"/>
    </row>
    <row r="29" spans="1:10" ht="28.5" hidden="1" x14ac:dyDescent="0.25">
      <c r="A29" s="26"/>
      <c r="B29" s="69" t="s">
        <v>106</v>
      </c>
      <c r="C29" s="44" t="s">
        <v>16</v>
      </c>
      <c r="D29" s="47" t="s">
        <v>4</v>
      </c>
      <c r="E29" s="47" t="s">
        <v>104</v>
      </c>
      <c r="F29" s="47"/>
      <c r="G29" s="47"/>
      <c r="H29" s="48">
        <f>H30</f>
        <v>0</v>
      </c>
    </row>
    <row r="30" spans="1:10" ht="15" hidden="1" x14ac:dyDescent="0.25">
      <c r="A30" s="26"/>
      <c r="B30" s="76" t="s">
        <v>36</v>
      </c>
      <c r="C30" s="44" t="s">
        <v>16</v>
      </c>
      <c r="D30" s="47" t="s">
        <v>4</v>
      </c>
      <c r="E30" s="47" t="s">
        <v>104</v>
      </c>
      <c r="F30" s="47" t="s">
        <v>81</v>
      </c>
      <c r="G30" s="47"/>
      <c r="H30" s="48">
        <f>H33</f>
        <v>0</v>
      </c>
    </row>
    <row r="31" spans="1:10" ht="15" hidden="1" x14ac:dyDescent="0.25">
      <c r="A31" s="26"/>
      <c r="B31" s="76" t="s">
        <v>36</v>
      </c>
      <c r="C31" s="44" t="s">
        <v>16</v>
      </c>
      <c r="D31" s="47" t="s">
        <v>4</v>
      </c>
      <c r="E31" s="47" t="s">
        <v>104</v>
      </c>
      <c r="F31" s="47" t="s">
        <v>81</v>
      </c>
      <c r="G31" s="47"/>
      <c r="H31" s="48">
        <f>H33</f>
        <v>0</v>
      </c>
    </row>
    <row r="32" spans="1:10" ht="15" hidden="1" x14ac:dyDescent="0.25">
      <c r="A32" s="26"/>
      <c r="B32" s="76" t="s">
        <v>36</v>
      </c>
      <c r="C32" s="44" t="s">
        <v>16</v>
      </c>
      <c r="D32" s="47" t="s">
        <v>4</v>
      </c>
      <c r="E32" s="47" t="s">
        <v>104</v>
      </c>
      <c r="F32" s="47" t="s">
        <v>81</v>
      </c>
      <c r="G32" s="47"/>
      <c r="H32" s="48">
        <f>H33</f>
        <v>0</v>
      </c>
    </row>
    <row r="33" spans="1:12" ht="30" hidden="1" x14ac:dyDescent="0.25">
      <c r="A33" s="26"/>
      <c r="B33" s="70" t="s">
        <v>105</v>
      </c>
      <c r="C33" s="44" t="s">
        <v>16</v>
      </c>
      <c r="D33" s="47" t="s">
        <v>4</v>
      </c>
      <c r="E33" s="47" t="s">
        <v>104</v>
      </c>
      <c r="F33" s="47" t="s">
        <v>84</v>
      </c>
      <c r="G33" s="47"/>
      <c r="H33" s="48">
        <f>H34</f>
        <v>0</v>
      </c>
    </row>
    <row r="34" spans="1:12" ht="30" hidden="1" x14ac:dyDescent="0.25">
      <c r="A34" s="26"/>
      <c r="B34" s="55" t="s">
        <v>38</v>
      </c>
      <c r="C34" s="44" t="s">
        <v>16</v>
      </c>
      <c r="D34" s="47" t="s">
        <v>4</v>
      </c>
      <c r="E34" s="47" t="s">
        <v>104</v>
      </c>
      <c r="F34" s="47" t="s">
        <v>84</v>
      </c>
      <c r="G34" s="47" t="s">
        <v>23</v>
      </c>
      <c r="H34" s="48"/>
    </row>
    <row r="35" spans="1:12" ht="15" x14ac:dyDescent="0.25">
      <c r="A35" s="26"/>
      <c r="B35" s="71" t="s">
        <v>6</v>
      </c>
      <c r="C35" s="44" t="s">
        <v>16</v>
      </c>
      <c r="D35" s="47" t="s">
        <v>4</v>
      </c>
      <c r="E35" s="47" t="s">
        <v>41</v>
      </c>
      <c r="F35" s="47"/>
      <c r="G35" s="47"/>
      <c r="H35" s="45">
        <f>H36</f>
        <v>7.5</v>
      </c>
    </row>
    <row r="36" spans="1:12" ht="15" x14ac:dyDescent="0.25">
      <c r="A36" s="26"/>
      <c r="B36" s="76" t="s">
        <v>34</v>
      </c>
      <c r="C36" s="44" t="s">
        <v>16</v>
      </c>
      <c r="D36" s="47" t="s">
        <v>4</v>
      </c>
      <c r="E36" s="47" t="s">
        <v>41</v>
      </c>
      <c r="F36" s="47" t="s">
        <v>81</v>
      </c>
      <c r="G36" s="47"/>
      <c r="H36" s="48">
        <f>H39</f>
        <v>7.5</v>
      </c>
    </row>
    <row r="37" spans="1:12" ht="15" x14ac:dyDescent="0.25">
      <c r="A37" s="26"/>
      <c r="B37" s="76" t="s">
        <v>34</v>
      </c>
      <c r="C37" s="44" t="s">
        <v>16</v>
      </c>
      <c r="D37" s="47" t="s">
        <v>4</v>
      </c>
      <c r="E37" s="47" t="s">
        <v>41</v>
      </c>
      <c r="F37" s="47" t="s">
        <v>81</v>
      </c>
      <c r="G37" s="47"/>
      <c r="H37" s="48">
        <f>H38</f>
        <v>7.5</v>
      </c>
    </row>
    <row r="38" spans="1:12" ht="15" x14ac:dyDescent="0.25">
      <c r="A38" s="26"/>
      <c r="B38" s="76" t="s">
        <v>34</v>
      </c>
      <c r="C38" s="44" t="s">
        <v>16</v>
      </c>
      <c r="D38" s="47" t="s">
        <v>4</v>
      </c>
      <c r="E38" s="47" t="s">
        <v>41</v>
      </c>
      <c r="F38" s="47" t="s">
        <v>81</v>
      </c>
      <c r="G38" s="47"/>
      <c r="H38" s="48">
        <f>H39</f>
        <v>7.5</v>
      </c>
    </row>
    <row r="39" spans="1:12" ht="15" x14ac:dyDescent="0.25">
      <c r="A39" s="26"/>
      <c r="B39" s="76" t="s">
        <v>42</v>
      </c>
      <c r="C39" s="44" t="s">
        <v>16</v>
      </c>
      <c r="D39" s="47" t="s">
        <v>4</v>
      </c>
      <c r="E39" s="47" t="s">
        <v>41</v>
      </c>
      <c r="F39" s="47" t="s">
        <v>119</v>
      </c>
      <c r="G39" s="47"/>
      <c r="H39" s="48">
        <f>H40</f>
        <v>7.5</v>
      </c>
    </row>
    <row r="40" spans="1:12" ht="15" x14ac:dyDescent="0.25">
      <c r="A40" s="26"/>
      <c r="B40" s="72" t="s">
        <v>39</v>
      </c>
      <c r="C40" s="44" t="s">
        <v>16</v>
      </c>
      <c r="D40" s="47" t="s">
        <v>4</v>
      </c>
      <c r="E40" s="47" t="s">
        <v>41</v>
      </c>
      <c r="F40" s="47" t="s">
        <v>119</v>
      </c>
      <c r="G40" s="47" t="s">
        <v>23</v>
      </c>
      <c r="H40" s="48">
        <v>7.5</v>
      </c>
    </row>
    <row r="41" spans="1:12" ht="15" x14ac:dyDescent="0.25">
      <c r="A41" s="26"/>
      <c r="B41" s="71" t="s">
        <v>10</v>
      </c>
      <c r="C41" s="44" t="s">
        <v>16</v>
      </c>
      <c r="D41" s="47" t="s">
        <v>4</v>
      </c>
      <c r="E41" s="47" t="s">
        <v>43</v>
      </c>
      <c r="F41" s="47"/>
      <c r="G41" s="47"/>
      <c r="H41" s="45">
        <f>H42+H59+H66</f>
        <v>8662.8259700000017</v>
      </c>
    </row>
    <row r="42" spans="1:12" ht="15" x14ac:dyDescent="0.25">
      <c r="A42" s="26"/>
      <c r="B42" s="76" t="s">
        <v>44</v>
      </c>
      <c r="C42" s="44" t="s">
        <v>16</v>
      </c>
      <c r="D42" s="47" t="s">
        <v>4</v>
      </c>
      <c r="E42" s="47" t="s">
        <v>43</v>
      </c>
      <c r="F42" s="47" t="s">
        <v>81</v>
      </c>
      <c r="G42" s="47"/>
      <c r="H42" s="48">
        <f>H43</f>
        <v>7482.8259700000008</v>
      </c>
    </row>
    <row r="43" spans="1:12" ht="15" x14ac:dyDescent="0.25">
      <c r="A43" s="26"/>
      <c r="B43" s="76" t="s">
        <v>44</v>
      </c>
      <c r="C43" s="44" t="s">
        <v>16</v>
      </c>
      <c r="D43" s="47" t="s">
        <v>4</v>
      </c>
      <c r="E43" s="47" t="s">
        <v>43</v>
      </c>
      <c r="F43" s="47" t="s">
        <v>81</v>
      </c>
      <c r="G43" s="47"/>
      <c r="H43" s="48">
        <f>H44</f>
        <v>7482.8259700000008</v>
      </c>
    </row>
    <row r="44" spans="1:12" ht="15" x14ac:dyDescent="0.25">
      <c r="A44" s="26"/>
      <c r="B44" s="76" t="s">
        <v>44</v>
      </c>
      <c r="C44" s="44" t="s">
        <v>16</v>
      </c>
      <c r="D44" s="47" t="s">
        <v>4</v>
      </c>
      <c r="E44" s="47" t="s">
        <v>43</v>
      </c>
      <c r="F44" s="47" t="s">
        <v>81</v>
      </c>
      <c r="G44" s="47"/>
      <c r="H44" s="48">
        <f>H57+H49+H46</f>
        <v>7482.8259700000008</v>
      </c>
    </row>
    <row r="45" spans="1:12" ht="60" x14ac:dyDescent="0.25">
      <c r="A45" s="26"/>
      <c r="B45" s="76" t="s">
        <v>45</v>
      </c>
      <c r="C45" s="44" t="s">
        <v>16</v>
      </c>
      <c r="D45" s="47" t="s">
        <v>4</v>
      </c>
      <c r="E45" s="47" t="s">
        <v>43</v>
      </c>
      <c r="F45" s="47" t="s">
        <v>85</v>
      </c>
      <c r="G45" s="47"/>
      <c r="H45" s="48">
        <f>SUM(H46:H47)</f>
        <v>5291.7790000000005</v>
      </c>
      <c r="L45" s="137"/>
    </row>
    <row r="46" spans="1:12" ht="90" x14ac:dyDescent="0.25">
      <c r="A46" s="26"/>
      <c r="B46" s="55" t="s">
        <v>35</v>
      </c>
      <c r="C46" s="44" t="s">
        <v>16</v>
      </c>
      <c r="D46" s="47" t="s">
        <v>4</v>
      </c>
      <c r="E46" s="47" t="s">
        <v>43</v>
      </c>
      <c r="F46" s="47" t="s">
        <v>85</v>
      </c>
      <c r="G46" s="47" t="s">
        <v>21</v>
      </c>
      <c r="H46" s="48">
        <v>5291.7790000000005</v>
      </c>
      <c r="K46" s="137"/>
    </row>
    <row r="47" spans="1:12" ht="30" hidden="1" x14ac:dyDescent="0.25">
      <c r="A47" s="26"/>
      <c r="B47" s="55" t="s">
        <v>440</v>
      </c>
      <c r="C47" s="44" t="s">
        <v>16</v>
      </c>
      <c r="D47" s="47" t="s">
        <v>4</v>
      </c>
      <c r="E47" s="47" t="s">
        <v>43</v>
      </c>
      <c r="F47" s="47" t="s">
        <v>85</v>
      </c>
      <c r="G47" s="47"/>
      <c r="H47" s="48">
        <f>H48</f>
        <v>0</v>
      </c>
    </row>
    <row r="48" spans="1:12" ht="15" hidden="1" x14ac:dyDescent="0.25">
      <c r="A48" s="26"/>
      <c r="B48" s="55" t="s">
        <v>441</v>
      </c>
      <c r="C48" s="44" t="s">
        <v>16</v>
      </c>
      <c r="D48" s="47" t="s">
        <v>4</v>
      </c>
      <c r="E48" s="47" t="s">
        <v>43</v>
      </c>
      <c r="F48" s="47" t="s">
        <v>85</v>
      </c>
      <c r="G48" s="47" t="s">
        <v>172</v>
      </c>
      <c r="H48" s="48"/>
    </row>
    <row r="49" spans="1:12" ht="15" x14ac:dyDescent="0.25">
      <c r="A49" s="26"/>
      <c r="B49" s="76" t="s">
        <v>46</v>
      </c>
      <c r="C49" s="44" t="s">
        <v>16</v>
      </c>
      <c r="D49" s="47" t="s">
        <v>4</v>
      </c>
      <c r="E49" s="47" t="s">
        <v>43</v>
      </c>
      <c r="F49" s="47" t="s">
        <v>86</v>
      </c>
      <c r="G49" s="47"/>
      <c r="H49" s="48">
        <f>H50</f>
        <v>2168.7469700000001</v>
      </c>
    </row>
    <row r="50" spans="1:12" ht="45" x14ac:dyDescent="0.25">
      <c r="A50" s="26"/>
      <c r="B50" s="55" t="s">
        <v>243</v>
      </c>
      <c r="C50" s="44" t="s">
        <v>16</v>
      </c>
      <c r="D50" s="47" t="s">
        <v>4</v>
      </c>
      <c r="E50" s="47" t="s">
        <v>43</v>
      </c>
      <c r="F50" s="47" t="s">
        <v>86</v>
      </c>
      <c r="G50" s="47" t="s">
        <v>22</v>
      </c>
      <c r="H50" s="48">
        <v>2168.7469700000001</v>
      </c>
      <c r="L50" s="137"/>
    </row>
    <row r="51" spans="1:12" ht="15" hidden="1" x14ac:dyDescent="0.25">
      <c r="A51" s="26"/>
      <c r="B51" s="55" t="s">
        <v>193</v>
      </c>
      <c r="C51" s="44" t="s">
        <v>16</v>
      </c>
      <c r="D51" s="47" t="s">
        <v>4</v>
      </c>
      <c r="E51" s="47" t="s">
        <v>43</v>
      </c>
      <c r="F51" s="47" t="s">
        <v>198</v>
      </c>
      <c r="G51" s="47"/>
      <c r="H51" s="48">
        <f>H52</f>
        <v>0</v>
      </c>
    </row>
    <row r="52" spans="1:12" ht="30" hidden="1" x14ac:dyDescent="0.25">
      <c r="A52" s="26"/>
      <c r="B52" s="55" t="s">
        <v>38</v>
      </c>
      <c r="C52" s="44" t="s">
        <v>16</v>
      </c>
      <c r="D52" s="47" t="s">
        <v>4</v>
      </c>
      <c r="E52" s="47" t="s">
        <v>43</v>
      </c>
      <c r="F52" s="47" t="s">
        <v>198</v>
      </c>
      <c r="G52" s="47" t="s">
        <v>22</v>
      </c>
      <c r="H52" s="48"/>
      <c r="L52" s="137"/>
    </row>
    <row r="53" spans="1:12" ht="105" hidden="1" x14ac:dyDescent="0.25">
      <c r="A53" s="26"/>
      <c r="B53" s="35" t="s">
        <v>194</v>
      </c>
      <c r="C53" s="44" t="s">
        <v>16</v>
      </c>
      <c r="D53" s="47" t="s">
        <v>4</v>
      </c>
      <c r="E53" s="47" t="s">
        <v>43</v>
      </c>
      <c r="F53" s="47" t="s">
        <v>195</v>
      </c>
      <c r="G53" s="47"/>
      <c r="H53" s="48">
        <f>H54</f>
        <v>0</v>
      </c>
    </row>
    <row r="54" spans="1:12" ht="15" hidden="1" x14ac:dyDescent="0.25">
      <c r="A54" s="26"/>
      <c r="B54" s="97" t="s">
        <v>39</v>
      </c>
      <c r="C54" s="44" t="s">
        <v>16</v>
      </c>
      <c r="D54" s="47" t="s">
        <v>4</v>
      </c>
      <c r="E54" s="47" t="s">
        <v>43</v>
      </c>
      <c r="F54" s="47" t="s">
        <v>195</v>
      </c>
      <c r="G54" s="47" t="s">
        <v>23</v>
      </c>
      <c r="H54" s="48">
        <v>0</v>
      </c>
    </row>
    <row r="55" spans="1:12" ht="30" hidden="1" x14ac:dyDescent="0.25">
      <c r="A55" s="26"/>
      <c r="B55" s="97" t="s">
        <v>238</v>
      </c>
      <c r="C55" s="44" t="s">
        <v>16</v>
      </c>
      <c r="D55" s="47" t="s">
        <v>4</v>
      </c>
      <c r="E55" s="47" t="s">
        <v>43</v>
      </c>
      <c r="F55" s="47" t="s">
        <v>239</v>
      </c>
      <c r="G55" s="47"/>
      <c r="H55" s="48">
        <f>H56</f>
        <v>0</v>
      </c>
    </row>
    <row r="56" spans="1:12" ht="30" hidden="1" x14ac:dyDescent="0.25">
      <c r="A56" s="26"/>
      <c r="B56" s="55" t="s">
        <v>38</v>
      </c>
      <c r="C56" s="44" t="s">
        <v>16</v>
      </c>
      <c r="D56" s="47" t="s">
        <v>4</v>
      </c>
      <c r="E56" s="47" t="s">
        <v>240</v>
      </c>
      <c r="F56" s="47" t="s">
        <v>239</v>
      </c>
      <c r="G56" s="47" t="s">
        <v>22</v>
      </c>
      <c r="H56" s="48"/>
    </row>
    <row r="57" spans="1:12" ht="94.5" customHeight="1" x14ac:dyDescent="0.25">
      <c r="A57" s="26"/>
      <c r="B57" s="174" t="s">
        <v>275</v>
      </c>
      <c r="C57" s="44" t="s">
        <v>16</v>
      </c>
      <c r="D57" s="47" t="s">
        <v>4</v>
      </c>
      <c r="E57" s="47" t="s">
        <v>43</v>
      </c>
      <c r="F57" s="47" t="s">
        <v>87</v>
      </c>
      <c r="G57" s="47"/>
      <c r="H57" s="48">
        <f>H58</f>
        <v>22.3</v>
      </c>
    </row>
    <row r="58" spans="1:12" ht="45" x14ac:dyDescent="0.25">
      <c r="A58" s="26"/>
      <c r="B58" s="55" t="s">
        <v>243</v>
      </c>
      <c r="C58" s="44" t="s">
        <v>16</v>
      </c>
      <c r="D58" s="47" t="s">
        <v>4</v>
      </c>
      <c r="E58" s="47" t="s">
        <v>43</v>
      </c>
      <c r="F58" s="47" t="s">
        <v>87</v>
      </c>
      <c r="G58" s="47" t="s">
        <v>22</v>
      </c>
      <c r="H58" s="48">
        <v>22.3</v>
      </c>
    </row>
    <row r="59" spans="1:12" ht="45" x14ac:dyDescent="0.25">
      <c r="A59" s="26"/>
      <c r="B59" s="74" t="s">
        <v>112</v>
      </c>
      <c r="C59" s="44" t="s">
        <v>16</v>
      </c>
      <c r="D59" s="47" t="s">
        <v>4</v>
      </c>
      <c r="E59" s="47" t="s">
        <v>43</v>
      </c>
      <c r="F59" s="47" t="s">
        <v>113</v>
      </c>
      <c r="G59" s="47"/>
      <c r="H59" s="48">
        <f>H60</f>
        <v>30</v>
      </c>
    </row>
    <row r="60" spans="1:12" ht="47.25" customHeight="1" x14ac:dyDescent="0.25">
      <c r="A60" s="26"/>
      <c r="B60" s="72" t="s">
        <v>118</v>
      </c>
      <c r="C60" s="44" t="s">
        <v>16</v>
      </c>
      <c r="D60" s="47" t="s">
        <v>4</v>
      </c>
      <c r="E60" s="47" t="s">
        <v>43</v>
      </c>
      <c r="F60" s="47" t="s">
        <v>114</v>
      </c>
      <c r="G60" s="47"/>
      <c r="H60" s="48">
        <f>H61</f>
        <v>30</v>
      </c>
    </row>
    <row r="61" spans="1:12" ht="60" x14ac:dyDescent="0.25">
      <c r="A61" s="26"/>
      <c r="B61" s="78" t="s">
        <v>120</v>
      </c>
      <c r="C61" s="44" t="s">
        <v>16</v>
      </c>
      <c r="D61" s="47" t="s">
        <v>4</v>
      </c>
      <c r="E61" s="47" t="s">
        <v>43</v>
      </c>
      <c r="F61" s="47" t="s">
        <v>261</v>
      </c>
      <c r="G61" s="47"/>
      <c r="H61" s="48">
        <f>H62+H64</f>
        <v>30</v>
      </c>
    </row>
    <row r="62" spans="1:12" ht="75" hidden="1" x14ac:dyDescent="0.25">
      <c r="A62" s="26"/>
      <c r="B62" s="72" t="s">
        <v>50</v>
      </c>
      <c r="C62" s="44" t="s">
        <v>16</v>
      </c>
      <c r="D62" s="47" t="s">
        <v>4</v>
      </c>
      <c r="E62" s="47" t="s">
        <v>43</v>
      </c>
      <c r="F62" s="47" t="s">
        <v>103</v>
      </c>
      <c r="G62" s="47"/>
      <c r="H62" s="48">
        <f>H63</f>
        <v>0</v>
      </c>
    </row>
    <row r="63" spans="1:12" ht="45" hidden="1" x14ac:dyDescent="0.25">
      <c r="A63" s="26"/>
      <c r="B63" s="55" t="s">
        <v>243</v>
      </c>
      <c r="C63" s="44" t="s">
        <v>16</v>
      </c>
      <c r="D63" s="47" t="s">
        <v>4</v>
      </c>
      <c r="E63" s="47" t="s">
        <v>43</v>
      </c>
      <c r="F63" s="47" t="s">
        <v>103</v>
      </c>
      <c r="G63" s="47" t="s">
        <v>22</v>
      </c>
      <c r="H63" s="48">
        <v>0</v>
      </c>
    </row>
    <row r="64" spans="1:12" ht="75" x14ac:dyDescent="0.25">
      <c r="A64" s="26"/>
      <c r="B64" s="72" t="s">
        <v>50</v>
      </c>
      <c r="C64" s="44" t="s">
        <v>16</v>
      </c>
      <c r="D64" s="47" t="s">
        <v>4</v>
      </c>
      <c r="E64" s="47" t="s">
        <v>43</v>
      </c>
      <c r="F64" s="47" t="s">
        <v>262</v>
      </c>
      <c r="G64" s="47"/>
      <c r="H64" s="48">
        <f>H65</f>
        <v>30</v>
      </c>
    </row>
    <row r="65" spans="1:11" ht="45" x14ac:dyDescent="0.25">
      <c r="A65" s="26"/>
      <c r="B65" s="55" t="s">
        <v>243</v>
      </c>
      <c r="C65" s="44" t="s">
        <v>16</v>
      </c>
      <c r="D65" s="47" t="s">
        <v>4</v>
      </c>
      <c r="E65" s="47" t="s">
        <v>43</v>
      </c>
      <c r="F65" s="47" t="s">
        <v>262</v>
      </c>
      <c r="G65" s="47" t="s">
        <v>22</v>
      </c>
      <c r="H65" s="48">
        <v>30</v>
      </c>
    </row>
    <row r="66" spans="1:11" ht="63" customHeight="1" x14ac:dyDescent="0.25">
      <c r="A66" s="26"/>
      <c r="B66" s="93" t="s">
        <v>173</v>
      </c>
      <c r="C66" s="44" t="s">
        <v>16</v>
      </c>
      <c r="D66" s="47" t="s">
        <v>4</v>
      </c>
      <c r="E66" s="47" t="s">
        <v>43</v>
      </c>
      <c r="F66" s="47" t="s">
        <v>158</v>
      </c>
      <c r="G66" s="47"/>
      <c r="H66" s="48">
        <f>H67</f>
        <v>1150</v>
      </c>
    </row>
    <row r="67" spans="1:11" ht="47.25" x14ac:dyDescent="0.25">
      <c r="A67" s="26"/>
      <c r="B67" s="94" t="s">
        <v>176</v>
      </c>
      <c r="C67" s="44" t="s">
        <v>16</v>
      </c>
      <c r="D67" s="47" t="s">
        <v>4</v>
      </c>
      <c r="E67" s="47" t="s">
        <v>43</v>
      </c>
      <c r="F67" s="47" t="s">
        <v>157</v>
      </c>
      <c r="G67" s="47"/>
      <c r="H67" s="48">
        <f>H68</f>
        <v>1150</v>
      </c>
    </row>
    <row r="68" spans="1:11" ht="75" x14ac:dyDescent="0.25">
      <c r="A68" s="26"/>
      <c r="B68" s="55" t="s">
        <v>150</v>
      </c>
      <c r="C68" s="44" t="s">
        <v>16</v>
      </c>
      <c r="D68" s="47" t="s">
        <v>4</v>
      </c>
      <c r="E68" s="47" t="s">
        <v>43</v>
      </c>
      <c r="F68" s="47" t="s">
        <v>263</v>
      </c>
      <c r="G68" s="47"/>
      <c r="H68" s="48">
        <f>H69+H72</f>
        <v>1150</v>
      </c>
    </row>
    <row r="69" spans="1:11" ht="75" hidden="1" x14ac:dyDescent="0.25">
      <c r="A69" s="26"/>
      <c r="B69" s="72" t="s">
        <v>50</v>
      </c>
      <c r="C69" s="44" t="s">
        <v>16</v>
      </c>
      <c r="D69" s="47" t="s">
        <v>4</v>
      </c>
      <c r="E69" s="47" t="s">
        <v>43</v>
      </c>
      <c r="F69" s="47" t="s">
        <v>156</v>
      </c>
      <c r="G69" s="47"/>
      <c r="H69" s="48">
        <f>H70+H71</f>
        <v>0</v>
      </c>
      <c r="K69" s="137"/>
    </row>
    <row r="70" spans="1:11" ht="30" hidden="1" x14ac:dyDescent="0.25">
      <c r="A70" s="26"/>
      <c r="B70" s="55" t="s">
        <v>38</v>
      </c>
      <c r="C70" s="44" t="s">
        <v>16</v>
      </c>
      <c r="D70" s="47" t="s">
        <v>4</v>
      </c>
      <c r="E70" s="47" t="s">
        <v>43</v>
      </c>
      <c r="F70" s="47" t="s">
        <v>156</v>
      </c>
      <c r="G70" s="47" t="s">
        <v>22</v>
      </c>
      <c r="H70" s="48">
        <f>31.52428-31.52428</f>
        <v>0</v>
      </c>
    </row>
    <row r="71" spans="1:11" ht="15" hidden="1" x14ac:dyDescent="0.25">
      <c r="A71" s="26"/>
      <c r="B71" s="55" t="s">
        <v>39</v>
      </c>
      <c r="C71" s="44" t="s">
        <v>16</v>
      </c>
      <c r="D71" s="47" t="s">
        <v>4</v>
      </c>
      <c r="E71" s="47" t="s">
        <v>43</v>
      </c>
      <c r="F71" s="47" t="s">
        <v>156</v>
      </c>
      <c r="G71" s="47" t="s">
        <v>23</v>
      </c>
      <c r="H71" s="48">
        <v>0</v>
      </c>
    </row>
    <row r="72" spans="1:11" ht="75" x14ac:dyDescent="0.25">
      <c r="A72" s="26"/>
      <c r="B72" s="72" t="s">
        <v>50</v>
      </c>
      <c r="C72" s="44" t="s">
        <v>16</v>
      </c>
      <c r="D72" s="47" t="s">
        <v>4</v>
      </c>
      <c r="E72" s="47" t="s">
        <v>43</v>
      </c>
      <c r="F72" s="47" t="s">
        <v>264</v>
      </c>
      <c r="G72" s="47"/>
      <c r="H72" s="48">
        <f>H73+H74</f>
        <v>1150</v>
      </c>
    </row>
    <row r="73" spans="1:11" ht="30" x14ac:dyDescent="0.25">
      <c r="A73" s="26"/>
      <c r="B73" s="55" t="s">
        <v>38</v>
      </c>
      <c r="C73" s="44" t="s">
        <v>16</v>
      </c>
      <c r="D73" s="47" t="s">
        <v>4</v>
      </c>
      <c r="E73" s="47" t="s">
        <v>43</v>
      </c>
      <c r="F73" s="47" t="s">
        <v>264</v>
      </c>
      <c r="G73" s="47" t="s">
        <v>22</v>
      </c>
      <c r="H73" s="48">
        <v>930</v>
      </c>
    </row>
    <row r="74" spans="1:11" ht="15" x14ac:dyDescent="0.25">
      <c r="A74" s="26"/>
      <c r="B74" s="55" t="s">
        <v>39</v>
      </c>
      <c r="C74" s="44" t="s">
        <v>16</v>
      </c>
      <c r="D74" s="47" t="s">
        <v>4</v>
      </c>
      <c r="E74" s="47" t="s">
        <v>43</v>
      </c>
      <c r="F74" s="47" t="s">
        <v>264</v>
      </c>
      <c r="G74" s="47" t="s">
        <v>23</v>
      </c>
      <c r="H74" s="48">
        <v>220</v>
      </c>
    </row>
    <row r="75" spans="1:11" ht="14.25" x14ac:dyDescent="0.2">
      <c r="A75" s="6" t="s">
        <v>70</v>
      </c>
      <c r="B75" s="79" t="s">
        <v>11</v>
      </c>
      <c r="C75" s="43" t="s">
        <v>16</v>
      </c>
      <c r="D75" s="51" t="s">
        <v>9</v>
      </c>
      <c r="E75" s="51" t="s">
        <v>97</v>
      </c>
      <c r="F75" s="51"/>
      <c r="G75" s="51"/>
      <c r="H75" s="45">
        <f>H76</f>
        <v>348.55</v>
      </c>
    </row>
    <row r="76" spans="1:11" ht="15" x14ac:dyDescent="0.25">
      <c r="A76" s="26"/>
      <c r="B76" s="76" t="s">
        <v>66</v>
      </c>
      <c r="C76" s="44" t="s">
        <v>16</v>
      </c>
      <c r="D76" s="47" t="s">
        <v>9</v>
      </c>
      <c r="E76" s="47" t="s">
        <v>14</v>
      </c>
      <c r="F76" s="47"/>
      <c r="G76" s="47"/>
      <c r="H76" s="48">
        <f>H77</f>
        <v>348.55</v>
      </c>
    </row>
    <row r="77" spans="1:11" ht="15" x14ac:dyDescent="0.25">
      <c r="A77" s="26"/>
      <c r="B77" s="76" t="s">
        <v>34</v>
      </c>
      <c r="C77" s="44" t="s">
        <v>16</v>
      </c>
      <c r="D77" s="47" t="s">
        <v>9</v>
      </c>
      <c r="E77" s="47" t="s">
        <v>14</v>
      </c>
      <c r="F77" s="52" t="s">
        <v>81</v>
      </c>
      <c r="G77" s="47"/>
      <c r="H77" s="48">
        <f>H80</f>
        <v>348.55</v>
      </c>
    </row>
    <row r="78" spans="1:11" ht="15" x14ac:dyDescent="0.25">
      <c r="A78" s="26"/>
      <c r="B78" s="76" t="s">
        <v>34</v>
      </c>
      <c r="C78" s="44" t="s">
        <v>16</v>
      </c>
      <c r="D78" s="47" t="s">
        <v>9</v>
      </c>
      <c r="E78" s="47" t="s">
        <v>14</v>
      </c>
      <c r="F78" s="52" t="s">
        <v>81</v>
      </c>
      <c r="G78" s="47"/>
      <c r="H78" s="48">
        <f>H79</f>
        <v>348.55</v>
      </c>
    </row>
    <row r="79" spans="1:11" ht="15" x14ac:dyDescent="0.25">
      <c r="A79" s="26"/>
      <c r="B79" s="76" t="s">
        <v>34</v>
      </c>
      <c r="C79" s="44" t="s">
        <v>16</v>
      </c>
      <c r="D79" s="47" t="s">
        <v>9</v>
      </c>
      <c r="E79" s="47" t="s">
        <v>14</v>
      </c>
      <c r="F79" s="52" t="s">
        <v>81</v>
      </c>
      <c r="G79" s="47"/>
      <c r="H79" s="48">
        <f>H80</f>
        <v>348.55</v>
      </c>
    </row>
    <row r="80" spans="1:11" ht="49.5" customHeight="1" x14ac:dyDescent="0.25">
      <c r="A80" s="26"/>
      <c r="B80" s="76" t="s">
        <v>276</v>
      </c>
      <c r="C80" s="44" t="s">
        <v>16</v>
      </c>
      <c r="D80" s="47" t="s">
        <v>9</v>
      </c>
      <c r="E80" s="47" t="s">
        <v>14</v>
      </c>
      <c r="F80" s="52" t="s">
        <v>88</v>
      </c>
      <c r="G80" s="47"/>
      <c r="H80" s="48">
        <f>H81+H82</f>
        <v>348.55</v>
      </c>
    </row>
    <row r="81" spans="1:8" ht="15" x14ac:dyDescent="0.25">
      <c r="A81" s="26"/>
      <c r="B81" s="76" t="s">
        <v>67</v>
      </c>
      <c r="C81" s="44" t="s">
        <v>16</v>
      </c>
      <c r="D81" s="47" t="s">
        <v>9</v>
      </c>
      <c r="E81" s="47" t="s">
        <v>14</v>
      </c>
      <c r="F81" s="52" t="s">
        <v>88</v>
      </c>
      <c r="G81" s="47" t="s">
        <v>21</v>
      </c>
      <c r="H81" s="48">
        <v>245.55</v>
      </c>
    </row>
    <row r="82" spans="1:8" ht="30" x14ac:dyDescent="0.25">
      <c r="A82" s="26"/>
      <c r="B82" s="55" t="s">
        <v>38</v>
      </c>
      <c r="C82" s="44" t="s">
        <v>16</v>
      </c>
      <c r="D82" s="47" t="s">
        <v>9</v>
      </c>
      <c r="E82" s="47" t="s">
        <v>14</v>
      </c>
      <c r="F82" s="53" t="s">
        <v>88</v>
      </c>
      <c r="G82" s="47" t="s">
        <v>22</v>
      </c>
      <c r="H82" s="48">
        <v>103</v>
      </c>
    </row>
    <row r="83" spans="1:8" ht="28.5" x14ac:dyDescent="0.2">
      <c r="A83" s="6" t="s">
        <v>71</v>
      </c>
      <c r="B83" s="71" t="s">
        <v>18</v>
      </c>
      <c r="C83" s="43" t="s">
        <v>16</v>
      </c>
      <c r="D83" s="51" t="s">
        <v>14</v>
      </c>
      <c r="E83" s="51" t="s">
        <v>97</v>
      </c>
      <c r="F83" s="51"/>
      <c r="G83" s="51"/>
      <c r="H83" s="45">
        <f>H90+H84+H96</f>
        <v>234.8</v>
      </c>
    </row>
    <row r="84" spans="1:8" ht="15" x14ac:dyDescent="0.25">
      <c r="A84" s="6"/>
      <c r="B84" s="72" t="s">
        <v>68</v>
      </c>
      <c r="C84" s="44" t="s">
        <v>16</v>
      </c>
      <c r="D84" s="47" t="s">
        <v>14</v>
      </c>
      <c r="E84" s="47" t="s">
        <v>20</v>
      </c>
      <c r="F84" s="51"/>
      <c r="G84" s="51"/>
      <c r="H84" s="48">
        <f>H85</f>
        <v>4.8</v>
      </c>
    </row>
    <row r="85" spans="1:8" ht="15" x14ac:dyDescent="0.25">
      <c r="A85" s="6"/>
      <c r="B85" s="76" t="s">
        <v>34</v>
      </c>
      <c r="C85" s="44" t="s">
        <v>16</v>
      </c>
      <c r="D85" s="47" t="s">
        <v>14</v>
      </c>
      <c r="E85" s="47" t="s">
        <v>20</v>
      </c>
      <c r="F85" s="52" t="s">
        <v>81</v>
      </c>
      <c r="G85" s="51"/>
      <c r="H85" s="48">
        <f>H86</f>
        <v>4.8</v>
      </c>
    </row>
    <row r="86" spans="1:8" ht="15" x14ac:dyDescent="0.25">
      <c r="A86" s="6"/>
      <c r="B86" s="76" t="s">
        <v>34</v>
      </c>
      <c r="C86" s="44" t="s">
        <v>16</v>
      </c>
      <c r="D86" s="47" t="s">
        <v>14</v>
      </c>
      <c r="E86" s="47" t="s">
        <v>20</v>
      </c>
      <c r="F86" s="52" t="s">
        <v>81</v>
      </c>
      <c r="G86" s="51"/>
      <c r="H86" s="48">
        <f>H87</f>
        <v>4.8</v>
      </c>
    </row>
    <row r="87" spans="1:8" ht="15" x14ac:dyDescent="0.25">
      <c r="A87" s="6"/>
      <c r="B87" s="76" t="s">
        <v>34</v>
      </c>
      <c r="C87" s="44" t="s">
        <v>16</v>
      </c>
      <c r="D87" s="47" t="s">
        <v>14</v>
      </c>
      <c r="E87" s="47" t="s">
        <v>20</v>
      </c>
      <c r="F87" s="52" t="s">
        <v>81</v>
      </c>
      <c r="G87" s="51"/>
      <c r="H87" s="48">
        <f>H88</f>
        <v>4.8</v>
      </c>
    </row>
    <row r="88" spans="1:8" ht="60" x14ac:dyDescent="0.25">
      <c r="A88" s="6"/>
      <c r="B88" s="81" t="s">
        <v>274</v>
      </c>
      <c r="C88" s="44" t="s">
        <v>16</v>
      </c>
      <c r="D88" s="47" t="s">
        <v>14</v>
      </c>
      <c r="E88" s="47" t="s">
        <v>20</v>
      </c>
      <c r="F88" s="47" t="s">
        <v>141</v>
      </c>
      <c r="G88" s="51"/>
      <c r="H88" s="48">
        <f>H89</f>
        <v>4.8</v>
      </c>
    </row>
    <row r="89" spans="1:8" ht="45" x14ac:dyDescent="0.25">
      <c r="A89" s="6"/>
      <c r="B89" s="55" t="s">
        <v>243</v>
      </c>
      <c r="C89" s="44" t="s">
        <v>16</v>
      </c>
      <c r="D89" s="47" t="s">
        <v>14</v>
      </c>
      <c r="E89" s="47" t="s">
        <v>20</v>
      </c>
      <c r="F89" s="47" t="s">
        <v>141</v>
      </c>
      <c r="G89" s="47" t="s">
        <v>22</v>
      </c>
      <c r="H89" s="48">
        <v>4.8</v>
      </c>
    </row>
    <row r="90" spans="1:8" ht="15" x14ac:dyDescent="0.25">
      <c r="A90" s="26"/>
      <c r="B90" s="72" t="s">
        <v>242</v>
      </c>
      <c r="C90" s="44" t="s">
        <v>16</v>
      </c>
      <c r="D90" s="47" t="s">
        <v>14</v>
      </c>
      <c r="E90" s="47" t="s">
        <v>47</v>
      </c>
      <c r="F90" s="52"/>
      <c r="G90" s="47"/>
      <c r="H90" s="48">
        <f>H91</f>
        <v>100</v>
      </c>
    </row>
    <row r="91" spans="1:8" ht="15" x14ac:dyDescent="0.25">
      <c r="A91" s="26"/>
      <c r="B91" s="76" t="s">
        <v>36</v>
      </c>
      <c r="C91" s="44" t="s">
        <v>16</v>
      </c>
      <c r="D91" s="47" t="s">
        <v>14</v>
      </c>
      <c r="E91" s="47" t="s">
        <v>47</v>
      </c>
      <c r="F91" s="47" t="s">
        <v>81</v>
      </c>
      <c r="G91" s="47"/>
      <c r="H91" s="48">
        <f>H94</f>
        <v>100</v>
      </c>
    </row>
    <row r="92" spans="1:8" ht="15" x14ac:dyDescent="0.25">
      <c r="A92" s="26"/>
      <c r="B92" s="76" t="s">
        <v>36</v>
      </c>
      <c r="C92" s="44" t="s">
        <v>16</v>
      </c>
      <c r="D92" s="47" t="s">
        <v>14</v>
      </c>
      <c r="E92" s="47" t="s">
        <v>47</v>
      </c>
      <c r="F92" s="47" t="s">
        <v>81</v>
      </c>
      <c r="G92" s="47"/>
      <c r="H92" s="48">
        <f>H93</f>
        <v>100</v>
      </c>
    </row>
    <row r="93" spans="1:8" ht="15" x14ac:dyDescent="0.25">
      <c r="A93" s="26"/>
      <c r="B93" s="76" t="s">
        <v>36</v>
      </c>
      <c r="C93" s="44" t="s">
        <v>16</v>
      </c>
      <c r="D93" s="47" t="s">
        <v>14</v>
      </c>
      <c r="E93" s="47" t="s">
        <v>47</v>
      </c>
      <c r="F93" s="47" t="s">
        <v>81</v>
      </c>
      <c r="G93" s="47"/>
      <c r="H93" s="48">
        <f>H94</f>
        <v>100</v>
      </c>
    </row>
    <row r="94" spans="1:8" ht="45" x14ac:dyDescent="0.25">
      <c r="A94" s="26"/>
      <c r="B94" s="72" t="s">
        <v>48</v>
      </c>
      <c r="C94" s="44" t="s">
        <v>16</v>
      </c>
      <c r="D94" s="47" t="s">
        <v>14</v>
      </c>
      <c r="E94" s="47" t="s">
        <v>47</v>
      </c>
      <c r="F94" s="47" t="s">
        <v>89</v>
      </c>
      <c r="G94" s="47"/>
      <c r="H94" s="48">
        <f>H95</f>
        <v>100</v>
      </c>
    </row>
    <row r="95" spans="1:8" ht="45" x14ac:dyDescent="0.25">
      <c r="A95" s="26"/>
      <c r="B95" s="55" t="s">
        <v>243</v>
      </c>
      <c r="C95" s="44" t="s">
        <v>16</v>
      </c>
      <c r="D95" s="47" t="s">
        <v>14</v>
      </c>
      <c r="E95" s="47" t="s">
        <v>47</v>
      </c>
      <c r="F95" s="47" t="s">
        <v>89</v>
      </c>
      <c r="G95" s="47" t="s">
        <v>22</v>
      </c>
      <c r="H95" s="48">
        <v>100</v>
      </c>
    </row>
    <row r="96" spans="1:8" ht="60" x14ac:dyDescent="0.25">
      <c r="A96" s="26"/>
      <c r="B96" s="55" t="s">
        <v>284</v>
      </c>
      <c r="C96" s="44" t="s">
        <v>16</v>
      </c>
      <c r="D96" s="47" t="s">
        <v>14</v>
      </c>
      <c r="E96" s="47" t="s">
        <v>190</v>
      </c>
      <c r="F96" s="47"/>
      <c r="G96" s="47"/>
      <c r="H96" s="48">
        <f>H97</f>
        <v>130</v>
      </c>
    </row>
    <row r="97" spans="1:8" ht="66" customHeight="1" x14ac:dyDescent="0.25">
      <c r="A97" s="26"/>
      <c r="B97" s="55" t="s">
        <v>457</v>
      </c>
      <c r="C97" s="44" t="s">
        <v>16</v>
      </c>
      <c r="D97" s="47" t="s">
        <v>14</v>
      </c>
      <c r="E97" s="47" t="s">
        <v>190</v>
      </c>
      <c r="F97" s="47" t="s">
        <v>285</v>
      </c>
      <c r="G97" s="47"/>
      <c r="H97" s="48">
        <f>H98</f>
        <v>130</v>
      </c>
    </row>
    <row r="98" spans="1:8" ht="30" x14ac:dyDescent="0.25">
      <c r="A98" s="26"/>
      <c r="B98" s="55" t="s">
        <v>287</v>
      </c>
      <c r="C98" s="44" t="s">
        <v>16</v>
      </c>
      <c r="D98" s="47" t="s">
        <v>14</v>
      </c>
      <c r="E98" s="47" t="s">
        <v>190</v>
      </c>
      <c r="F98" s="47" t="s">
        <v>288</v>
      </c>
      <c r="G98" s="47"/>
      <c r="H98" s="48">
        <f>H99</f>
        <v>130</v>
      </c>
    </row>
    <row r="99" spans="1:8" ht="75" x14ac:dyDescent="0.25">
      <c r="A99" s="26"/>
      <c r="B99" s="72" t="s">
        <v>50</v>
      </c>
      <c r="C99" s="44" t="s">
        <v>16</v>
      </c>
      <c r="D99" s="47" t="s">
        <v>14</v>
      </c>
      <c r="E99" s="47" t="s">
        <v>190</v>
      </c>
      <c r="F99" s="47" t="s">
        <v>289</v>
      </c>
      <c r="G99" s="47"/>
      <c r="H99" s="48">
        <f>H100</f>
        <v>130</v>
      </c>
    </row>
    <row r="100" spans="1:8" ht="45" x14ac:dyDescent="0.25">
      <c r="A100" s="26"/>
      <c r="B100" s="55" t="s">
        <v>243</v>
      </c>
      <c r="C100" s="44" t="s">
        <v>16</v>
      </c>
      <c r="D100" s="47" t="s">
        <v>14</v>
      </c>
      <c r="E100" s="47" t="s">
        <v>190</v>
      </c>
      <c r="F100" s="47" t="s">
        <v>289</v>
      </c>
      <c r="G100" s="47" t="s">
        <v>22</v>
      </c>
      <c r="H100" s="48">
        <v>130</v>
      </c>
    </row>
    <row r="101" spans="1:8" ht="14.25" x14ac:dyDescent="0.2">
      <c r="A101" s="6" t="s">
        <v>452</v>
      </c>
      <c r="B101" s="71" t="s">
        <v>19</v>
      </c>
      <c r="C101" s="43" t="s">
        <v>16</v>
      </c>
      <c r="D101" s="51" t="s">
        <v>20</v>
      </c>
      <c r="E101" s="51" t="s">
        <v>97</v>
      </c>
      <c r="F101" s="51"/>
      <c r="G101" s="51"/>
      <c r="H101" s="45">
        <f>H108+H118+H102</f>
        <v>3720</v>
      </c>
    </row>
    <row r="102" spans="1:8" ht="15" hidden="1" x14ac:dyDescent="0.25">
      <c r="A102" s="6"/>
      <c r="B102" s="72" t="s">
        <v>161</v>
      </c>
      <c r="C102" s="44" t="s">
        <v>16</v>
      </c>
      <c r="D102" s="47" t="s">
        <v>20</v>
      </c>
      <c r="E102" s="47" t="s">
        <v>13</v>
      </c>
      <c r="F102" s="47"/>
      <c r="G102" s="47"/>
      <c r="H102" s="48">
        <f>H103</f>
        <v>0</v>
      </c>
    </row>
    <row r="103" spans="1:8" ht="15" hidden="1" x14ac:dyDescent="0.25">
      <c r="A103" s="6"/>
      <c r="B103" s="76" t="s">
        <v>36</v>
      </c>
      <c r="C103" s="44" t="s">
        <v>16</v>
      </c>
      <c r="D103" s="54" t="s">
        <v>20</v>
      </c>
      <c r="E103" s="54" t="s">
        <v>13</v>
      </c>
      <c r="F103" s="53" t="s">
        <v>81</v>
      </c>
      <c r="G103" s="47"/>
      <c r="H103" s="48">
        <f>H104</f>
        <v>0</v>
      </c>
    </row>
    <row r="104" spans="1:8" ht="15" hidden="1" x14ac:dyDescent="0.25">
      <c r="A104" s="6"/>
      <c r="B104" s="76" t="s">
        <v>36</v>
      </c>
      <c r="C104" s="44" t="s">
        <v>16</v>
      </c>
      <c r="D104" s="54" t="s">
        <v>20</v>
      </c>
      <c r="E104" s="54" t="s">
        <v>13</v>
      </c>
      <c r="F104" s="53" t="s">
        <v>81</v>
      </c>
      <c r="G104" s="47"/>
      <c r="H104" s="48">
        <f>H105</f>
        <v>0</v>
      </c>
    </row>
    <row r="105" spans="1:8" ht="15" hidden="1" x14ac:dyDescent="0.25">
      <c r="A105" s="6"/>
      <c r="B105" s="76" t="s">
        <v>36</v>
      </c>
      <c r="C105" s="44" t="s">
        <v>16</v>
      </c>
      <c r="D105" s="54" t="s">
        <v>20</v>
      </c>
      <c r="E105" s="54" t="s">
        <v>13</v>
      </c>
      <c r="F105" s="53" t="s">
        <v>81</v>
      </c>
      <c r="G105" s="47"/>
      <c r="H105" s="48">
        <f>H106</f>
        <v>0</v>
      </c>
    </row>
    <row r="106" spans="1:8" ht="15" hidden="1" x14ac:dyDescent="0.25">
      <c r="A106" s="6"/>
      <c r="B106" s="76" t="s">
        <v>147</v>
      </c>
      <c r="C106" s="44" t="s">
        <v>16</v>
      </c>
      <c r="D106" s="54" t="s">
        <v>20</v>
      </c>
      <c r="E106" s="54" t="s">
        <v>13</v>
      </c>
      <c r="F106" s="53" t="s">
        <v>162</v>
      </c>
      <c r="G106" s="47"/>
      <c r="H106" s="48">
        <f>H107</f>
        <v>0</v>
      </c>
    </row>
    <row r="107" spans="1:8" ht="30" hidden="1" x14ac:dyDescent="0.25">
      <c r="A107" s="6"/>
      <c r="B107" s="55" t="s">
        <v>38</v>
      </c>
      <c r="C107" s="44"/>
      <c r="D107" s="47" t="s">
        <v>20</v>
      </c>
      <c r="E107" s="47" t="s">
        <v>13</v>
      </c>
      <c r="F107" s="53" t="s">
        <v>162</v>
      </c>
      <c r="G107" s="47" t="s">
        <v>22</v>
      </c>
      <c r="H107" s="48"/>
    </row>
    <row r="108" spans="1:8" ht="15" x14ac:dyDescent="0.25">
      <c r="A108" s="26"/>
      <c r="B108" s="72" t="s">
        <v>49</v>
      </c>
      <c r="C108" s="44" t="s">
        <v>16</v>
      </c>
      <c r="D108" s="47" t="s">
        <v>20</v>
      </c>
      <c r="E108" s="47" t="s">
        <v>47</v>
      </c>
      <c r="F108" s="51"/>
      <c r="G108" s="51"/>
      <c r="H108" s="48">
        <f>H109</f>
        <v>3000</v>
      </c>
    </row>
    <row r="109" spans="1:8" ht="15" x14ac:dyDescent="0.25">
      <c r="A109" s="26"/>
      <c r="B109" s="76" t="s">
        <v>36</v>
      </c>
      <c r="C109" s="44" t="s">
        <v>16</v>
      </c>
      <c r="D109" s="54" t="s">
        <v>20</v>
      </c>
      <c r="E109" s="54" t="s">
        <v>47</v>
      </c>
      <c r="F109" s="53" t="s">
        <v>81</v>
      </c>
      <c r="G109" s="54"/>
      <c r="H109" s="48">
        <f>H112+H114+H116</f>
        <v>3000</v>
      </c>
    </row>
    <row r="110" spans="1:8" ht="15" x14ac:dyDescent="0.25">
      <c r="A110" s="26"/>
      <c r="B110" s="76" t="s">
        <v>36</v>
      </c>
      <c r="C110" s="44" t="s">
        <v>16</v>
      </c>
      <c r="D110" s="54" t="s">
        <v>20</v>
      </c>
      <c r="E110" s="54" t="s">
        <v>47</v>
      </c>
      <c r="F110" s="53" t="s">
        <v>81</v>
      </c>
      <c r="G110" s="54"/>
      <c r="H110" s="48">
        <f>H111</f>
        <v>3000</v>
      </c>
    </row>
    <row r="111" spans="1:8" ht="15" x14ac:dyDescent="0.25">
      <c r="A111" s="26"/>
      <c r="B111" s="76" t="s">
        <v>36</v>
      </c>
      <c r="C111" s="44" t="s">
        <v>16</v>
      </c>
      <c r="D111" s="54" t="s">
        <v>20</v>
      </c>
      <c r="E111" s="54" t="s">
        <v>47</v>
      </c>
      <c r="F111" s="53" t="s">
        <v>81</v>
      </c>
      <c r="G111" s="54"/>
      <c r="H111" s="48">
        <f>H112+H114</f>
        <v>3000</v>
      </c>
    </row>
    <row r="112" spans="1:8" ht="60" hidden="1" customHeight="1" x14ac:dyDescent="0.25">
      <c r="A112" s="26"/>
      <c r="B112" s="72" t="s">
        <v>72</v>
      </c>
      <c r="C112" s="44" t="s">
        <v>16</v>
      </c>
      <c r="D112" s="47" t="s">
        <v>20</v>
      </c>
      <c r="E112" s="47" t="s">
        <v>47</v>
      </c>
      <c r="F112" s="47" t="s">
        <v>90</v>
      </c>
      <c r="G112" s="47"/>
      <c r="H112" s="48">
        <f>H113</f>
        <v>0</v>
      </c>
    </row>
    <row r="113" spans="1:8" ht="30" hidden="1" x14ac:dyDescent="0.25">
      <c r="A113" s="26"/>
      <c r="B113" s="55" t="s">
        <v>38</v>
      </c>
      <c r="C113" s="44" t="s">
        <v>16</v>
      </c>
      <c r="D113" s="47" t="s">
        <v>20</v>
      </c>
      <c r="E113" s="47" t="s">
        <v>47</v>
      </c>
      <c r="F113" s="47" t="s">
        <v>90</v>
      </c>
      <c r="G113" s="47" t="s">
        <v>22</v>
      </c>
      <c r="H113" s="48">
        <v>0</v>
      </c>
    </row>
    <row r="114" spans="1:8" ht="15" x14ac:dyDescent="0.25">
      <c r="A114" s="26"/>
      <c r="B114" s="55" t="s">
        <v>76</v>
      </c>
      <c r="C114" s="44" t="s">
        <v>16</v>
      </c>
      <c r="D114" s="47" t="s">
        <v>20</v>
      </c>
      <c r="E114" s="47" t="s">
        <v>47</v>
      </c>
      <c r="F114" s="47" t="s">
        <v>90</v>
      </c>
      <c r="G114" s="47"/>
      <c r="H114" s="48">
        <f>H115</f>
        <v>3000</v>
      </c>
    </row>
    <row r="115" spans="1:8" ht="45" x14ac:dyDescent="0.25">
      <c r="A115" s="26"/>
      <c r="B115" s="55" t="s">
        <v>243</v>
      </c>
      <c r="C115" s="44" t="s">
        <v>16</v>
      </c>
      <c r="D115" s="47" t="s">
        <v>20</v>
      </c>
      <c r="E115" s="47" t="s">
        <v>47</v>
      </c>
      <c r="F115" s="47" t="s">
        <v>90</v>
      </c>
      <c r="G115" s="47" t="s">
        <v>22</v>
      </c>
      <c r="H115" s="48">
        <v>3000</v>
      </c>
    </row>
    <row r="116" spans="1:8" ht="30" hidden="1" x14ac:dyDescent="0.25">
      <c r="A116" s="26"/>
      <c r="B116" s="72" t="s">
        <v>121</v>
      </c>
      <c r="C116" s="44" t="s">
        <v>16</v>
      </c>
      <c r="D116" s="47" t="s">
        <v>20</v>
      </c>
      <c r="E116" s="47" t="s">
        <v>47</v>
      </c>
      <c r="F116" s="47" t="s">
        <v>122</v>
      </c>
      <c r="G116" s="47"/>
      <c r="H116" s="48">
        <f>H117</f>
        <v>0</v>
      </c>
    </row>
    <row r="117" spans="1:8" ht="30" hidden="1" x14ac:dyDescent="0.25">
      <c r="A117" s="26"/>
      <c r="B117" s="55" t="s">
        <v>38</v>
      </c>
      <c r="C117" s="44" t="s">
        <v>16</v>
      </c>
      <c r="D117" s="47" t="s">
        <v>20</v>
      </c>
      <c r="E117" s="47" t="s">
        <v>47</v>
      </c>
      <c r="F117" s="47" t="s">
        <v>122</v>
      </c>
      <c r="G117" s="47" t="s">
        <v>22</v>
      </c>
      <c r="H117" s="48"/>
    </row>
    <row r="118" spans="1:8" ht="30" x14ac:dyDescent="0.25">
      <c r="A118" s="26"/>
      <c r="B118" s="72" t="s">
        <v>62</v>
      </c>
      <c r="C118" s="44" t="s">
        <v>16</v>
      </c>
      <c r="D118" s="47" t="s">
        <v>20</v>
      </c>
      <c r="E118" s="47" t="s">
        <v>75</v>
      </c>
      <c r="F118" s="47"/>
      <c r="G118" s="47"/>
      <c r="H118" s="48">
        <f>H119+H132</f>
        <v>720</v>
      </c>
    </row>
    <row r="119" spans="1:8" ht="93.75" hidden="1" customHeight="1" x14ac:dyDescent="0.25">
      <c r="A119" s="26"/>
      <c r="B119" s="34"/>
      <c r="C119" s="44"/>
      <c r="D119" s="47"/>
      <c r="E119" s="47"/>
      <c r="F119" s="47"/>
      <c r="G119" s="47"/>
      <c r="H119" s="48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2" t="s">
        <v>126</v>
      </c>
      <c r="C127" s="44" t="s">
        <v>16</v>
      </c>
      <c r="D127" s="47" t="s">
        <v>20</v>
      </c>
      <c r="E127" s="47" t="s">
        <v>75</v>
      </c>
      <c r="F127" s="47" t="s">
        <v>127</v>
      </c>
      <c r="G127" s="47"/>
      <c r="H127" s="48">
        <f>H128+H130</f>
        <v>0</v>
      </c>
    </row>
    <row r="128" spans="1:8" ht="75" hidden="1" x14ac:dyDescent="0.25">
      <c r="A128" s="27"/>
      <c r="B128" s="72" t="s">
        <v>50</v>
      </c>
      <c r="C128" s="44" t="s">
        <v>16</v>
      </c>
      <c r="D128" s="47" t="s">
        <v>20</v>
      </c>
      <c r="E128" s="47" t="s">
        <v>75</v>
      </c>
      <c r="F128" s="47" t="s">
        <v>128</v>
      </c>
      <c r="G128" s="47"/>
      <c r="H128" s="48">
        <f>H129</f>
        <v>0</v>
      </c>
    </row>
    <row r="129" spans="1:8" ht="30" hidden="1" x14ac:dyDescent="0.25">
      <c r="A129" s="27"/>
      <c r="B129" s="55" t="s">
        <v>38</v>
      </c>
      <c r="C129" s="44" t="s">
        <v>16</v>
      </c>
      <c r="D129" s="47" t="s">
        <v>20</v>
      </c>
      <c r="E129" s="47" t="s">
        <v>75</v>
      </c>
      <c r="F129" s="47" t="s">
        <v>128</v>
      </c>
      <c r="G129" s="47" t="s">
        <v>22</v>
      </c>
      <c r="H129" s="48"/>
    </row>
    <row r="130" spans="1:8" ht="75" hidden="1" x14ac:dyDescent="0.25">
      <c r="A130" s="27"/>
      <c r="B130" s="72" t="s">
        <v>50</v>
      </c>
      <c r="C130" s="44" t="s">
        <v>16</v>
      </c>
      <c r="D130" s="47" t="s">
        <v>20</v>
      </c>
      <c r="E130" s="47" t="s">
        <v>75</v>
      </c>
      <c r="F130" s="47" t="s">
        <v>129</v>
      </c>
      <c r="G130" s="47"/>
      <c r="H130" s="48">
        <f>H131</f>
        <v>0</v>
      </c>
    </row>
    <row r="131" spans="1:8" ht="30" hidden="1" x14ac:dyDescent="0.25">
      <c r="A131" s="27"/>
      <c r="B131" s="55" t="s">
        <v>38</v>
      </c>
      <c r="C131" s="44" t="s">
        <v>16</v>
      </c>
      <c r="D131" s="47" t="s">
        <v>20</v>
      </c>
      <c r="E131" s="47" t="s">
        <v>75</v>
      </c>
      <c r="F131" s="47" t="s">
        <v>129</v>
      </c>
      <c r="G131" s="47" t="s">
        <v>22</v>
      </c>
      <c r="H131" s="48"/>
    </row>
    <row r="132" spans="1:8" ht="60" x14ac:dyDescent="0.25">
      <c r="A132" s="27"/>
      <c r="B132" s="91" t="s">
        <v>458</v>
      </c>
      <c r="C132" s="44" t="s">
        <v>16</v>
      </c>
      <c r="D132" s="47" t="s">
        <v>20</v>
      </c>
      <c r="E132" s="47" t="s">
        <v>75</v>
      </c>
      <c r="F132" s="47" t="s">
        <v>115</v>
      </c>
      <c r="G132" s="47"/>
      <c r="H132" s="48">
        <f>H133</f>
        <v>720</v>
      </c>
    </row>
    <row r="133" spans="1:8" ht="45" x14ac:dyDescent="0.25">
      <c r="A133" s="27"/>
      <c r="B133" s="17" t="s">
        <v>163</v>
      </c>
      <c r="C133" s="44" t="s">
        <v>16</v>
      </c>
      <c r="D133" s="47" t="s">
        <v>20</v>
      </c>
      <c r="E133" s="47" t="s">
        <v>75</v>
      </c>
      <c r="F133" s="47" t="s">
        <v>116</v>
      </c>
      <c r="G133" s="47"/>
      <c r="H133" s="48">
        <f>H134</f>
        <v>720</v>
      </c>
    </row>
    <row r="134" spans="1:8" ht="45" x14ac:dyDescent="0.25">
      <c r="A134" s="27"/>
      <c r="B134" s="17" t="s">
        <v>164</v>
      </c>
      <c r="C134" s="44" t="s">
        <v>16</v>
      </c>
      <c r="D134" s="47" t="s">
        <v>20</v>
      </c>
      <c r="E134" s="47" t="s">
        <v>75</v>
      </c>
      <c r="F134" s="47" t="s">
        <v>265</v>
      </c>
      <c r="G134" s="47"/>
      <c r="H134" s="48">
        <f>H137+H139+H135</f>
        <v>720</v>
      </c>
    </row>
    <row r="135" spans="1:8" ht="75" x14ac:dyDescent="0.25">
      <c r="A135" s="27"/>
      <c r="B135" s="72" t="s">
        <v>50</v>
      </c>
      <c r="C135" s="44" t="s">
        <v>16</v>
      </c>
      <c r="D135" s="47" t="s">
        <v>20</v>
      </c>
      <c r="E135" s="47" t="s">
        <v>75</v>
      </c>
      <c r="F135" s="47" t="s">
        <v>266</v>
      </c>
      <c r="G135" s="47"/>
      <c r="H135" s="48">
        <f>H136</f>
        <v>720</v>
      </c>
    </row>
    <row r="136" spans="1:8" ht="45" x14ac:dyDescent="0.25">
      <c r="A136" s="27"/>
      <c r="B136" s="55" t="s">
        <v>243</v>
      </c>
      <c r="C136" s="44" t="s">
        <v>16</v>
      </c>
      <c r="D136" s="47" t="s">
        <v>20</v>
      </c>
      <c r="E136" s="47" t="s">
        <v>75</v>
      </c>
      <c r="F136" s="47" t="s">
        <v>266</v>
      </c>
      <c r="G136" s="47" t="s">
        <v>22</v>
      </c>
      <c r="H136" s="48">
        <v>720</v>
      </c>
    </row>
    <row r="137" spans="1:8" ht="15" hidden="1" x14ac:dyDescent="0.25">
      <c r="A137" s="27"/>
      <c r="B137" s="97" t="s">
        <v>39</v>
      </c>
      <c r="C137" s="44" t="s">
        <v>16</v>
      </c>
      <c r="D137" s="47" t="s">
        <v>20</v>
      </c>
      <c r="E137" s="47" t="s">
        <v>75</v>
      </c>
      <c r="F137" s="47" t="s">
        <v>252</v>
      </c>
      <c r="G137" s="47"/>
      <c r="H137" s="48">
        <f>H138</f>
        <v>0</v>
      </c>
    </row>
    <row r="138" spans="1:8" ht="45" hidden="1" x14ac:dyDescent="0.25">
      <c r="A138" s="27"/>
      <c r="B138" s="55" t="s">
        <v>243</v>
      </c>
      <c r="C138" s="44" t="s">
        <v>16</v>
      </c>
      <c r="D138" s="47" t="s">
        <v>20</v>
      </c>
      <c r="E138" s="47" t="s">
        <v>75</v>
      </c>
      <c r="F138" s="47" t="s">
        <v>252</v>
      </c>
      <c r="G138" s="47" t="s">
        <v>23</v>
      </c>
      <c r="H138" s="48">
        <f>1524.74892-1524.74892</f>
        <v>0</v>
      </c>
    </row>
    <row r="139" spans="1:8" ht="75" hidden="1" x14ac:dyDescent="0.25">
      <c r="A139" s="27"/>
      <c r="B139" s="72" t="s">
        <v>50</v>
      </c>
      <c r="C139" s="44" t="s">
        <v>16</v>
      </c>
      <c r="D139" s="47" t="s">
        <v>20</v>
      </c>
      <c r="E139" s="47" t="s">
        <v>75</v>
      </c>
      <c r="F139" s="47" t="s">
        <v>101</v>
      </c>
      <c r="G139" s="47"/>
      <c r="H139" s="48">
        <f>H140</f>
        <v>0</v>
      </c>
    </row>
    <row r="140" spans="1:8" ht="15" hidden="1" x14ac:dyDescent="0.25">
      <c r="A140" s="27"/>
      <c r="B140" s="97" t="s">
        <v>39</v>
      </c>
      <c r="C140" s="44" t="s">
        <v>16</v>
      </c>
      <c r="D140" s="47" t="s">
        <v>250</v>
      </c>
      <c r="E140" s="47" t="s">
        <v>251</v>
      </c>
      <c r="F140" s="47" t="s">
        <v>101</v>
      </c>
      <c r="G140" s="47" t="s">
        <v>22</v>
      </c>
      <c r="H140" s="48">
        <f>173.14361-173.14361</f>
        <v>0</v>
      </c>
    </row>
    <row r="141" spans="1:8" ht="15" x14ac:dyDescent="0.25">
      <c r="A141" s="29" t="s">
        <v>453</v>
      </c>
      <c r="B141" s="71" t="s">
        <v>0</v>
      </c>
      <c r="C141" s="44" t="s">
        <v>16</v>
      </c>
      <c r="D141" s="51" t="s">
        <v>7</v>
      </c>
      <c r="E141" s="51" t="s">
        <v>97</v>
      </c>
      <c r="F141" s="51"/>
      <c r="G141" s="51"/>
      <c r="H141" s="45">
        <f>SUM(H142+H150+H177)</f>
        <v>27236.863299999997</v>
      </c>
    </row>
    <row r="142" spans="1:8" ht="15" x14ac:dyDescent="0.25">
      <c r="A142" s="28"/>
      <c r="B142" s="72" t="s">
        <v>8</v>
      </c>
      <c r="C142" s="44" t="s">
        <v>16</v>
      </c>
      <c r="D142" s="47" t="s">
        <v>7</v>
      </c>
      <c r="E142" s="47" t="s">
        <v>4</v>
      </c>
      <c r="F142" s="47"/>
      <c r="G142" s="47"/>
      <c r="H142" s="48">
        <f>H143</f>
        <v>14469.693299999999</v>
      </c>
    </row>
    <row r="143" spans="1:8" ht="15" x14ac:dyDescent="0.25">
      <c r="A143" s="29"/>
      <c r="B143" s="76" t="s">
        <v>36</v>
      </c>
      <c r="C143" s="44" t="s">
        <v>16</v>
      </c>
      <c r="D143" s="47" t="s">
        <v>7</v>
      </c>
      <c r="E143" s="47" t="s">
        <v>4</v>
      </c>
      <c r="F143" s="47" t="s">
        <v>81</v>
      </c>
      <c r="G143" s="47"/>
      <c r="H143" s="48">
        <f>H146+H148</f>
        <v>14469.693299999999</v>
      </c>
    </row>
    <row r="144" spans="1:8" ht="15" x14ac:dyDescent="0.25">
      <c r="A144" s="29"/>
      <c r="B144" s="76" t="s">
        <v>36</v>
      </c>
      <c r="C144" s="44" t="s">
        <v>16</v>
      </c>
      <c r="D144" s="47" t="s">
        <v>7</v>
      </c>
      <c r="E144" s="47" t="s">
        <v>4</v>
      </c>
      <c r="F144" s="47" t="s">
        <v>81</v>
      </c>
      <c r="G144" s="47"/>
      <c r="H144" s="48">
        <f>H145</f>
        <v>14469.693299999999</v>
      </c>
    </row>
    <row r="145" spans="1:8" ht="15" x14ac:dyDescent="0.25">
      <c r="A145" s="29"/>
      <c r="B145" s="76" t="s">
        <v>36</v>
      </c>
      <c r="C145" s="44" t="s">
        <v>16</v>
      </c>
      <c r="D145" s="47" t="s">
        <v>7</v>
      </c>
      <c r="E145" s="47" t="s">
        <v>4</v>
      </c>
      <c r="F145" s="47" t="s">
        <v>81</v>
      </c>
      <c r="G145" s="47"/>
      <c r="H145" s="48">
        <f>H146+H148</f>
        <v>14469.693299999999</v>
      </c>
    </row>
    <row r="146" spans="1:8" ht="30" x14ac:dyDescent="0.25">
      <c r="A146" s="28"/>
      <c r="B146" s="72" t="s">
        <v>79</v>
      </c>
      <c r="C146" s="44" t="s">
        <v>16</v>
      </c>
      <c r="D146" s="47" t="s">
        <v>7</v>
      </c>
      <c r="E146" s="47" t="s">
        <v>4</v>
      </c>
      <c r="F146" s="47" t="s">
        <v>91</v>
      </c>
      <c r="G146" s="47" t="s">
        <v>63</v>
      </c>
      <c r="H146" s="48">
        <f>H147</f>
        <v>14469.693299999999</v>
      </c>
    </row>
    <row r="147" spans="1:8" ht="30" x14ac:dyDescent="0.25">
      <c r="A147" s="28"/>
      <c r="B147" s="55" t="s">
        <v>38</v>
      </c>
      <c r="C147" s="44" t="s">
        <v>16</v>
      </c>
      <c r="D147" s="47" t="s">
        <v>7</v>
      </c>
      <c r="E147" s="47" t="s">
        <v>4</v>
      </c>
      <c r="F147" s="47" t="s">
        <v>91</v>
      </c>
      <c r="G147" s="47" t="s">
        <v>22</v>
      </c>
      <c r="H147" s="143">
        <f>15386.47758-82.0625-189.745-644.97678</f>
        <v>14469.693299999999</v>
      </c>
    </row>
    <row r="148" spans="1:8" ht="30" hidden="1" x14ac:dyDescent="0.25">
      <c r="A148" s="28"/>
      <c r="B148" s="72" t="s">
        <v>79</v>
      </c>
      <c r="C148" s="44" t="s">
        <v>16</v>
      </c>
      <c r="D148" s="47" t="s">
        <v>7</v>
      </c>
      <c r="E148" s="47" t="s">
        <v>4</v>
      </c>
      <c r="F148" s="47" t="s">
        <v>122</v>
      </c>
      <c r="G148" s="47"/>
      <c r="H148" s="48">
        <f>H149</f>
        <v>0</v>
      </c>
    </row>
    <row r="149" spans="1:8" ht="30" hidden="1" x14ac:dyDescent="0.25">
      <c r="A149" s="28"/>
      <c r="B149" s="55" t="s">
        <v>38</v>
      </c>
      <c r="C149" s="44" t="s">
        <v>16</v>
      </c>
      <c r="D149" s="47" t="s">
        <v>7</v>
      </c>
      <c r="E149" s="47" t="s">
        <v>4</v>
      </c>
      <c r="F149" s="47" t="s">
        <v>122</v>
      </c>
      <c r="G149" s="47" t="s">
        <v>22</v>
      </c>
      <c r="H149" s="48">
        <v>0</v>
      </c>
    </row>
    <row r="150" spans="1:8" ht="15" x14ac:dyDescent="0.25">
      <c r="A150" s="28"/>
      <c r="B150" s="72" t="s">
        <v>15</v>
      </c>
      <c r="C150" s="44" t="s">
        <v>16</v>
      </c>
      <c r="D150" s="47" t="s">
        <v>7</v>
      </c>
      <c r="E150" s="47" t="s">
        <v>14</v>
      </c>
      <c r="F150" s="47"/>
      <c r="G150" s="47"/>
      <c r="H150" s="48">
        <f>H151+H158</f>
        <v>3051</v>
      </c>
    </row>
    <row r="151" spans="1:8" ht="15" x14ac:dyDescent="0.25">
      <c r="A151" s="30"/>
      <c r="B151" s="76" t="s">
        <v>36</v>
      </c>
      <c r="C151" s="44" t="s">
        <v>16</v>
      </c>
      <c r="D151" s="47" t="s">
        <v>7</v>
      </c>
      <c r="E151" s="47" t="s">
        <v>14</v>
      </c>
      <c r="F151" s="47" t="s">
        <v>81</v>
      </c>
      <c r="G151" s="47"/>
      <c r="H151" s="48">
        <f>H152</f>
        <v>300</v>
      </c>
    </row>
    <row r="152" spans="1:8" ht="15" x14ac:dyDescent="0.25">
      <c r="A152" s="30"/>
      <c r="B152" s="76" t="s">
        <v>36</v>
      </c>
      <c r="C152" s="44" t="s">
        <v>16</v>
      </c>
      <c r="D152" s="47" t="s">
        <v>7</v>
      </c>
      <c r="E152" s="47" t="s">
        <v>14</v>
      </c>
      <c r="F152" s="47" t="s">
        <v>81</v>
      </c>
      <c r="G152" s="47"/>
      <c r="H152" s="48">
        <f>H153</f>
        <v>300</v>
      </c>
    </row>
    <row r="153" spans="1:8" ht="15" x14ac:dyDescent="0.25">
      <c r="A153" s="30"/>
      <c r="B153" s="76" t="s">
        <v>36</v>
      </c>
      <c r="C153" s="44" t="s">
        <v>16</v>
      </c>
      <c r="D153" s="47" t="s">
        <v>7</v>
      </c>
      <c r="E153" s="47" t="s">
        <v>14</v>
      </c>
      <c r="F153" s="47" t="s">
        <v>81</v>
      </c>
      <c r="G153" s="47"/>
      <c r="H153" s="48">
        <f>H154+H156</f>
        <v>300</v>
      </c>
    </row>
    <row r="154" spans="1:8" ht="15" x14ac:dyDescent="0.25">
      <c r="A154" s="30"/>
      <c r="B154" s="76" t="s">
        <v>17</v>
      </c>
      <c r="C154" s="44" t="s">
        <v>16</v>
      </c>
      <c r="D154" s="47" t="s">
        <v>7</v>
      </c>
      <c r="E154" s="47" t="s">
        <v>14</v>
      </c>
      <c r="F154" s="47" t="s">
        <v>92</v>
      </c>
      <c r="G154" s="47"/>
      <c r="H154" s="48">
        <f>H155</f>
        <v>300</v>
      </c>
    </row>
    <row r="155" spans="1:8" ht="45" x14ac:dyDescent="0.25">
      <c r="A155" s="30"/>
      <c r="B155" s="55" t="s">
        <v>243</v>
      </c>
      <c r="C155" s="44" t="s">
        <v>16</v>
      </c>
      <c r="D155" s="47" t="s">
        <v>7</v>
      </c>
      <c r="E155" s="47" t="s">
        <v>14</v>
      </c>
      <c r="F155" s="47" t="s">
        <v>92</v>
      </c>
      <c r="G155" s="47" t="s">
        <v>22</v>
      </c>
      <c r="H155" s="48">
        <v>300</v>
      </c>
    </row>
    <row r="156" spans="1:8" ht="15" hidden="1" x14ac:dyDescent="0.25">
      <c r="A156" s="30"/>
      <c r="B156" s="55" t="s">
        <v>51</v>
      </c>
      <c r="C156" s="44" t="s">
        <v>16</v>
      </c>
      <c r="D156" s="47" t="s">
        <v>7</v>
      </c>
      <c r="E156" s="47" t="s">
        <v>14</v>
      </c>
      <c r="F156" s="47" t="s">
        <v>93</v>
      </c>
      <c r="G156" s="47"/>
      <c r="H156" s="48">
        <f>H157</f>
        <v>0</v>
      </c>
    </row>
    <row r="157" spans="1:8" ht="30" hidden="1" x14ac:dyDescent="0.25">
      <c r="A157" s="30"/>
      <c r="B157" s="55" t="s">
        <v>38</v>
      </c>
      <c r="C157" s="44" t="s">
        <v>16</v>
      </c>
      <c r="D157" s="47" t="s">
        <v>7</v>
      </c>
      <c r="E157" s="47" t="s">
        <v>14</v>
      </c>
      <c r="F157" s="47" t="s">
        <v>93</v>
      </c>
      <c r="G157" s="47" t="s">
        <v>22</v>
      </c>
      <c r="H157" s="48">
        <v>0</v>
      </c>
    </row>
    <row r="158" spans="1:8" ht="30" x14ac:dyDescent="0.25">
      <c r="A158" s="30"/>
      <c r="B158" s="34" t="s">
        <v>165</v>
      </c>
      <c r="C158" s="44" t="s">
        <v>16</v>
      </c>
      <c r="D158" s="47" t="s">
        <v>7</v>
      </c>
      <c r="E158" s="47" t="s">
        <v>14</v>
      </c>
      <c r="F158" s="47" t="s">
        <v>166</v>
      </c>
      <c r="G158" s="47"/>
      <c r="H158" s="48">
        <f>H159</f>
        <v>2751</v>
      </c>
    </row>
    <row r="159" spans="1:8" ht="30" x14ac:dyDescent="0.25">
      <c r="A159" s="30"/>
      <c r="B159" s="72" t="s">
        <v>177</v>
      </c>
      <c r="C159" s="44" t="s">
        <v>16</v>
      </c>
      <c r="D159" s="47" t="s">
        <v>7</v>
      </c>
      <c r="E159" s="47" t="s">
        <v>14</v>
      </c>
      <c r="F159" s="47" t="s">
        <v>168</v>
      </c>
      <c r="G159" s="47"/>
      <c r="H159" s="48">
        <f>H160</f>
        <v>2751</v>
      </c>
    </row>
    <row r="160" spans="1:8" ht="45" x14ac:dyDescent="0.25">
      <c r="A160" s="30"/>
      <c r="B160" s="72" t="s">
        <v>169</v>
      </c>
      <c r="C160" s="44" t="s">
        <v>16</v>
      </c>
      <c r="D160" s="47" t="s">
        <v>7</v>
      </c>
      <c r="E160" s="47" t="s">
        <v>14</v>
      </c>
      <c r="F160" s="47" t="s">
        <v>267</v>
      </c>
      <c r="G160" s="47"/>
      <c r="H160" s="48">
        <f>H163+H167+H161+H169+H171+H174</f>
        <v>2751</v>
      </c>
    </row>
    <row r="161" spans="1:14" ht="75" x14ac:dyDescent="0.25">
      <c r="A161" s="30"/>
      <c r="B161" s="72" t="s">
        <v>50</v>
      </c>
      <c r="C161" s="44" t="s">
        <v>16</v>
      </c>
      <c r="D161" s="47" t="s">
        <v>7</v>
      </c>
      <c r="E161" s="47" t="s">
        <v>14</v>
      </c>
      <c r="F161" s="47" t="s">
        <v>268</v>
      </c>
      <c r="G161" s="47"/>
      <c r="H161" s="48">
        <f>H162</f>
        <v>2751</v>
      </c>
    </row>
    <row r="162" spans="1:14" ht="45" x14ac:dyDescent="0.25">
      <c r="A162" s="30"/>
      <c r="B162" s="55" t="s">
        <v>243</v>
      </c>
      <c r="C162" s="44" t="s">
        <v>16</v>
      </c>
      <c r="D162" s="47" t="s">
        <v>7</v>
      </c>
      <c r="E162" s="47" t="s">
        <v>14</v>
      </c>
      <c r="F162" s="47" t="s">
        <v>268</v>
      </c>
      <c r="G162" s="47" t="s">
        <v>22</v>
      </c>
      <c r="H162" s="143">
        <v>2751</v>
      </c>
      <c r="I162" s="327"/>
      <c r="J162" s="328"/>
      <c r="K162" s="328"/>
      <c r="L162" s="328"/>
      <c r="M162" s="328"/>
      <c r="N162" s="328"/>
    </row>
    <row r="163" spans="1:14" ht="75" hidden="1" x14ac:dyDescent="0.25">
      <c r="A163" s="30"/>
      <c r="B163" s="72" t="s">
        <v>50</v>
      </c>
      <c r="C163" s="44" t="s">
        <v>16</v>
      </c>
      <c r="D163" s="47" t="s">
        <v>7</v>
      </c>
      <c r="E163" s="47" t="s">
        <v>14</v>
      </c>
      <c r="F163" s="47" t="s">
        <v>170</v>
      </c>
      <c r="G163" s="47"/>
      <c r="H163" s="48">
        <f>H164</f>
        <v>0</v>
      </c>
    </row>
    <row r="164" spans="1:14" ht="45" hidden="1" x14ac:dyDescent="0.25">
      <c r="A164" s="30"/>
      <c r="B164" s="55" t="s">
        <v>243</v>
      </c>
      <c r="C164" s="44" t="s">
        <v>16</v>
      </c>
      <c r="D164" s="47" t="s">
        <v>7</v>
      </c>
      <c r="E164" s="47" t="s">
        <v>14</v>
      </c>
      <c r="F164" s="47" t="s">
        <v>170</v>
      </c>
      <c r="G164" s="47" t="s">
        <v>22</v>
      </c>
      <c r="H164" s="48">
        <f>21.86808-21.86808</f>
        <v>0</v>
      </c>
    </row>
    <row r="165" spans="1:14" ht="75" hidden="1" x14ac:dyDescent="0.25">
      <c r="A165" s="30"/>
      <c r="B165" s="72" t="s">
        <v>50</v>
      </c>
      <c r="C165" s="44" t="s">
        <v>16</v>
      </c>
      <c r="D165" s="47" t="s">
        <v>7</v>
      </c>
      <c r="E165" s="47" t="s">
        <v>14</v>
      </c>
      <c r="F165" s="47" t="s">
        <v>171</v>
      </c>
      <c r="G165" s="47"/>
      <c r="H165" s="48">
        <f>H166</f>
        <v>0</v>
      </c>
    </row>
    <row r="166" spans="1:14" ht="30" hidden="1" x14ac:dyDescent="0.25">
      <c r="A166" s="30"/>
      <c r="B166" s="55" t="s">
        <v>38</v>
      </c>
      <c r="C166" s="44" t="s">
        <v>16</v>
      </c>
      <c r="D166" s="47" t="s">
        <v>7</v>
      </c>
      <c r="E166" s="47" t="s">
        <v>14</v>
      </c>
      <c r="F166" s="47" t="s">
        <v>171</v>
      </c>
      <c r="G166" s="47" t="s">
        <v>22</v>
      </c>
      <c r="H166" s="48">
        <v>0</v>
      </c>
    </row>
    <row r="167" spans="1:14" ht="45" hidden="1" x14ac:dyDescent="0.25">
      <c r="A167" s="30"/>
      <c r="B167" s="35" t="s">
        <v>235</v>
      </c>
      <c r="C167" s="44" t="s">
        <v>16</v>
      </c>
      <c r="D167" s="47" t="s">
        <v>7</v>
      </c>
      <c r="E167" s="47" t="s">
        <v>14</v>
      </c>
      <c r="F167" s="47" t="s">
        <v>237</v>
      </c>
      <c r="G167" s="47"/>
      <c r="H167" s="48">
        <f>H168</f>
        <v>0</v>
      </c>
    </row>
    <row r="168" spans="1:14" ht="30" hidden="1" x14ac:dyDescent="0.25">
      <c r="A168" s="30"/>
      <c r="B168" s="55" t="s">
        <v>38</v>
      </c>
      <c r="C168" s="44" t="s">
        <v>16</v>
      </c>
      <c r="D168" s="47" t="s">
        <v>7</v>
      </c>
      <c r="E168" s="47" t="s">
        <v>14</v>
      </c>
      <c r="F168" s="47" t="s">
        <v>237</v>
      </c>
      <c r="G168" s="47" t="s">
        <v>22</v>
      </c>
      <c r="H168" s="48">
        <v>0</v>
      </c>
    </row>
    <row r="169" spans="1:14" ht="45" hidden="1" x14ac:dyDescent="0.25">
      <c r="A169" s="30"/>
      <c r="B169" s="35" t="s">
        <v>235</v>
      </c>
      <c r="C169" s="44" t="s">
        <v>16</v>
      </c>
      <c r="D169" s="47" t="s">
        <v>7</v>
      </c>
      <c r="E169" s="47" t="s">
        <v>14</v>
      </c>
      <c r="F169" s="47" t="s">
        <v>278</v>
      </c>
      <c r="G169" s="47"/>
      <c r="H169" s="48">
        <f>H170</f>
        <v>0</v>
      </c>
    </row>
    <row r="170" spans="1:14" ht="30" hidden="1" x14ac:dyDescent="0.25">
      <c r="A170" s="30"/>
      <c r="B170" s="55" t="s">
        <v>38</v>
      </c>
      <c r="C170" s="44" t="s">
        <v>16</v>
      </c>
      <c r="D170" s="47" t="s">
        <v>7</v>
      </c>
      <c r="E170" s="47" t="s">
        <v>14</v>
      </c>
      <c r="F170" s="47" t="s">
        <v>278</v>
      </c>
      <c r="G170" s="47" t="s">
        <v>22</v>
      </c>
      <c r="H170" s="48"/>
    </row>
    <row r="171" spans="1:14" ht="75" hidden="1" x14ac:dyDescent="0.25">
      <c r="A171" s="30"/>
      <c r="B171" s="72" t="s">
        <v>50</v>
      </c>
      <c r="C171" s="44" t="s">
        <v>16</v>
      </c>
      <c r="D171" s="47" t="s">
        <v>7</v>
      </c>
      <c r="E171" s="47" t="s">
        <v>14</v>
      </c>
      <c r="F171" s="47" t="s">
        <v>282</v>
      </c>
      <c r="G171" s="47"/>
      <c r="H171" s="48">
        <f>H172+H173</f>
        <v>0</v>
      </c>
    </row>
    <row r="172" spans="1:14" ht="15" hidden="1" x14ac:dyDescent="0.25">
      <c r="A172" s="30"/>
      <c r="B172" s="97" t="s">
        <v>39</v>
      </c>
      <c r="C172" s="44" t="s">
        <v>16</v>
      </c>
      <c r="D172" s="47" t="s">
        <v>7</v>
      </c>
      <c r="E172" s="47" t="s">
        <v>14</v>
      </c>
      <c r="F172" s="47" t="s">
        <v>283</v>
      </c>
      <c r="G172" s="47" t="s">
        <v>23</v>
      </c>
      <c r="H172" s="48">
        <f>1820-1820</f>
        <v>0</v>
      </c>
    </row>
    <row r="173" spans="1:14" ht="30" hidden="1" x14ac:dyDescent="0.25">
      <c r="A173" s="30"/>
      <c r="B173" s="55" t="s">
        <v>38</v>
      </c>
      <c r="C173" s="44" t="s">
        <v>16</v>
      </c>
      <c r="D173" s="47" t="s">
        <v>7</v>
      </c>
      <c r="E173" s="47" t="s">
        <v>14</v>
      </c>
      <c r="F173" s="47" t="s">
        <v>282</v>
      </c>
      <c r="G173" s="47" t="s">
        <v>22</v>
      </c>
      <c r="H173" s="48"/>
    </row>
    <row r="174" spans="1:14" ht="75" hidden="1" x14ac:dyDescent="0.25">
      <c r="A174" s="30"/>
      <c r="B174" s="72" t="s">
        <v>50</v>
      </c>
      <c r="C174" s="44" t="s">
        <v>16</v>
      </c>
      <c r="D174" s="47" t="s">
        <v>7</v>
      </c>
      <c r="E174" s="47" t="s">
        <v>14</v>
      </c>
      <c r="F174" s="47" t="s">
        <v>257</v>
      </c>
      <c r="G174" s="47"/>
      <c r="H174" s="48">
        <f>H175+H176</f>
        <v>0</v>
      </c>
    </row>
    <row r="175" spans="1:14" ht="15" hidden="1" x14ac:dyDescent="0.25">
      <c r="A175" s="30"/>
      <c r="B175" s="97" t="s">
        <v>39</v>
      </c>
      <c r="C175" s="44" t="s">
        <v>16</v>
      </c>
      <c r="D175" s="47" t="s">
        <v>7</v>
      </c>
      <c r="E175" s="47" t="s">
        <v>14</v>
      </c>
      <c r="F175" s="47" t="s">
        <v>257</v>
      </c>
      <c r="G175" s="47" t="s">
        <v>23</v>
      </c>
      <c r="H175" s="48">
        <f>780-780</f>
        <v>0</v>
      </c>
    </row>
    <row r="176" spans="1:14" ht="30" hidden="1" x14ac:dyDescent="0.25">
      <c r="A176" s="30"/>
      <c r="B176" s="55" t="s">
        <v>38</v>
      </c>
      <c r="C176" s="44" t="s">
        <v>16</v>
      </c>
      <c r="D176" s="47" t="s">
        <v>7</v>
      </c>
      <c r="E176" s="47" t="s">
        <v>14</v>
      </c>
      <c r="F176" s="47" t="s">
        <v>257</v>
      </c>
      <c r="G176" s="47" t="s">
        <v>22</v>
      </c>
      <c r="H176" s="48">
        <v>0</v>
      </c>
    </row>
    <row r="177" spans="1:8" ht="30" x14ac:dyDescent="0.25">
      <c r="A177" s="30"/>
      <c r="B177" s="55" t="s">
        <v>52</v>
      </c>
      <c r="C177" s="44" t="s">
        <v>16</v>
      </c>
      <c r="D177" s="47" t="s">
        <v>7</v>
      </c>
      <c r="E177" s="47" t="s">
        <v>7</v>
      </c>
      <c r="F177" s="47"/>
      <c r="G177" s="47"/>
      <c r="H177" s="48">
        <f>H181+H183</f>
        <v>9716.1699999999983</v>
      </c>
    </row>
    <row r="178" spans="1:8" ht="15" hidden="1" x14ac:dyDescent="0.25">
      <c r="A178" s="30"/>
      <c r="B178" s="76" t="s">
        <v>36</v>
      </c>
      <c r="C178" s="44" t="s">
        <v>16</v>
      </c>
      <c r="D178" s="47" t="s">
        <v>7</v>
      </c>
      <c r="E178" s="47" t="s">
        <v>7</v>
      </c>
      <c r="F178" s="47" t="s">
        <v>81</v>
      </c>
      <c r="G178" s="47"/>
      <c r="H178" s="48">
        <f>H181</f>
        <v>0</v>
      </c>
    </row>
    <row r="179" spans="1:8" ht="15" hidden="1" x14ac:dyDescent="0.25">
      <c r="A179" s="30"/>
      <c r="B179" s="76" t="s">
        <v>36</v>
      </c>
      <c r="C179" s="44" t="s">
        <v>16</v>
      </c>
      <c r="D179" s="47" t="s">
        <v>7</v>
      </c>
      <c r="E179" s="47" t="s">
        <v>7</v>
      </c>
      <c r="F179" s="47" t="s">
        <v>81</v>
      </c>
      <c r="G179" s="47"/>
      <c r="H179" s="48">
        <f>H180</f>
        <v>0</v>
      </c>
    </row>
    <row r="180" spans="1:8" ht="15" hidden="1" x14ac:dyDescent="0.25">
      <c r="A180" s="30"/>
      <c r="B180" s="76" t="s">
        <v>36</v>
      </c>
      <c r="C180" s="44" t="s">
        <v>16</v>
      </c>
      <c r="D180" s="47" t="s">
        <v>7</v>
      </c>
      <c r="E180" s="47" t="s">
        <v>7</v>
      </c>
      <c r="F180" s="47" t="s">
        <v>81</v>
      </c>
      <c r="G180" s="47"/>
      <c r="H180" s="48">
        <f>H181</f>
        <v>0</v>
      </c>
    </row>
    <row r="181" spans="1:8" ht="60" hidden="1" x14ac:dyDescent="0.25">
      <c r="A181" s="30"/>
      <c r="B181" s="73" t="s">
        <v>80</v>
      </c>
      <c r="C181" s="44" t="s">
        <v>16</v>
      </c>
      <c r="D181" s="47" t="s">
        <v>7</v>
      </c>
      <c r="E181" s="47" t="s">
        <v>7</v>
      </c>
      <c r="F181" s="47" t="s">
        <v>130</v>
      </c>
      <c r="G181" s="47"/>
      <c r="H181" s="48">
        <f>H182</f>
        <v>0</v>
      </c>
    </row>
    <row r="182" spans="1:8" ht="30" hidden="1" x14ac:dyDescent="0.25">
      <c r="A182" s="30"/>
      <c r="B182" s="55" t="s">
        <v>38</v>
      </c>
      <c r="C182" s="44" t="s">
        <v>16</v>
      </c>
      <c r="D182" s="47" t="s">
        <v>7</v>
      </c>
      <c r="E182" s="47" t="s">
        <v>7</v>
      </c>
      <c r="F182" s="47" t="s">
        <v>130</v>
      </c>
      <c r="G182" s="47" t="s">
        <v>21</v>
      </c>
      <c r="H182" s="48">
        <f>12.2-12.2</f>
        <v>0</v>
      </c>
    </row>
    <row r="183" spans="1:8" ht="93" customHeight="1" x14ac:dyDescent="0.25">
      <c r="A183" s="30"/>
      <c r="B183" s="34" t="s">
        <v>459</v>
      </c>
      <c r="C183" s="44" t="s">
        <v>16</v>
      </c>
      <c r="D183" s="47" t="s">
        <v>7</v>
      </c>
      <c r="E183" s="47" t="s">
        <v>7</v>
      </c>
      <c r="F183" s="47" t="s">
        <v>109</v>
      </c>
      <c r="G183" s="47"/>
      <c r="H183" s="48">
        <f>H184+H193</f>
        <v>9716.1699999999983</v>
      </c>
    </row>
    <row r="184" spans="1:8" ht="33" customHeight="1" x14ac:dyDescent="0.25">
      <c r="A184" s="30"/>
      <c r="B184" s="72" t="s">
        <v>74</v>
      </c>
      <c r="C184" s="44" t="s">
        <v>16</v>
      </c>
      <c r="D184" s="47" t="s">
        <v>7</v>
      </c>
      <c r="E184" s="47" t="s">
        <v>7</v>
      </c>
      <c r="F184" s="47" t="s">
        <v>110</v>
      </c>
      <c r="G184" s="47"/>
      <c r="H184" s="48">
        <f>H185+H127</f>
        <v>8116.1699999999992</v>
      </c>
    </row>
    <row r="185" spans="1:8" ht="63" customHeight="1" x14ac:dyDescent="0.25">
      <c r="A185" s="30"/>
      <c r="B185" s="72" t="s">
        <v>123</v>
      </c>
      <c r="C185" s="44" t="s">
        <v>16</v>
      </c>
      <c r="D185" s="47" t="s">
        <v>7</v>
      </c>
      <c r="E185" s="47" t="s">
        <v>7</v>
      </c>
      <c r="F185" s="47" t="s">
        <v>269</v>
      </c>
      <c r="G185" s="47"/>
      <c r="H185" s="48">
        <f>H186+H189+H191</f>
        <v>8116.1699999999992</v>
      </c>
    </row>
    <row r="186" spans="1:8" ht="108.75" customHeight="1" x14ac:dyDescent="0.25">
      <c r="A186" s="30"/>
      <c r="B186" s="72" t="s">
        <v>471</v>
      </c>
      <c r="C186" s="44" t="s">
        <v>16</v>
      </c>
      <c r="D186" s="47" t="s">
        <v>7</v>
      </c>
      <c r="E186" s="47" t="s">
        <v>7</v>
      </c>
      <c r="F186" s="47" t="s">
        <v>277</v>
      </c>
      <c r="G186" s="47"/>
      <c r="H186" s="48">
        <f>H187+H188</f>
        <v>162.32400000000001</v>
      </c>
    </row>
    <row r="187" spans="1:8" ht="33" hidden="1" customHeight="1" x14ac:dyDescent="0.25">
      <c r="A187" s="30"/>
      <c r="B187" s="55" t="s">
        <v>38</v>
      </c>
      <c r="C187" s="44" t="s">
        <v>16</v>
      </c>
      <c r="D187" s="47" t="s">
        <v>7</v>
      </c>
      <c r="E187" s="47" t="s">
        <v>7</v>
      </c>
      <c r="F187" s="47" t="s">
        <v>124</v>
      </c>
      <c r="G187" s="47" t="s">
        <v>22</v>
      </c>
      <c r="H187" s="48">
        <f>50-50</f>
        <v>0</v>
      </c>
    </row>
    <row r="188" spans="1:8" ht="16.5" customHeight="1" x14ac:dyDescent="0.25">
      <c r="A188" s="30"/>
      <c r="B188" s="97" t="s">
        <v>39</v>
      </c>
      <c r="C188" s="44" t="s">
        <v>16</v>
      </c>
      <c r="D188" s="47" t="s">
        <v>7</v>
      </c>
      <c r="E188" s="47" t="s">
        <v>7</v>
      </c>
      <c r="F188" s="47" t="s">
        <v>277</v>
      </c>
      <c r="G188" s="47" t="s">
        <v>23</v>
      </c>
      <c r="H188" s="48">
        <v>162.32400000000001</v>
      </c>
    </row>
    <row r="189" spans="1:8" ht="78" customHeight="1" x14ac:dyDescent="0.25">
      <c r="A189" s="30"/>
      <c r="B189" s="72" t="s">
        <v>260</v>
      </c>
      <c r="C189" s="44" t="s">
        <v>16</v>
      </c>
      <c r="D189" s="47" t="s">
        <v>7</v>
      </c>
      <c r="E189" s="47" t="s">
        <v>7</v>
      </c>
      <c r="F189" s="47" t="s">
        <v>467</v>
      </c>
      <c r="G189" s="47"/>
      <c r="H189" s="48">
        <f>H190</f>
        <v>7953.8459999999995</v>
      </c>
    </row>
    <row r="190" spans="1:8" ht="19.5" customHeight="1" x14ac:dyDescent="0.25">
      <c r="A190" s="30"/>
      <c r="B190" s="97" t="s">
        <v>39</v>
      </c>
      <c r="C190" s="44" t="s">
        <v>16</v>
      </c>
      <c r="D190" s="47" t="s">
        <v>7</v>
      </c>
      <c r="E190" s="47" t="s">
        <v>7</v>
      </c>
      <c r="F190" s="47" t="s">
        <v>467</v>
      </c>
      <c r="G190" s="47" t="s">
        <v>23</v>
      </c>
      <c r="H190" s="48">
        <v>7953.8459999999995</v>
      </c>
    </row>
    <row r="191" spans="1:8" ht="45" hidden="1" customHeight="1" x14ac:dyDescent="0.25">
      <c r="A191" s="30"/>
      <c r="B191" s="35" t="s">
        <v>235</v>
      </c>
      <c r="C191" s="44" t="s">
        <v>16</v>
      </c>
      <c r="D191" s="47" t="s">
        <v>7</v>
      </c>
      <c r="E191" s="47" t="s">
        <v>7</v>
      </c>
      <c r="F191" s="47" t="s">
        <v>236</v>
      </c>
      <c r="G191" s="47"/>
      <c r="H191" s="48">
        <f>H192</f>
        <v>0</v>
      </c>
    </row>
    <row r="192" spans="1:8" ht="19.5" hidden="1" customHeight="1" x14ac:dyDescent="0.25">
      <c r="A192" s="30"/>
      <c r="B192" s="97" t="s">
        <v>39</v>
      </c>
      <c r="C192" s="44" t="s">
        <v>16</v>
      </c>
      <c r="D192" s="47" t="s">
        <v>7</v>
      </c>
      <c r="E192" s="47" t="s">
        <v>7</v>
      </c>
      <c r="F192" s="47" t="s">
        <v>236</v>
      </c>
      <c r="G192" s="47" t="s">
        <v>23</v>
      </c>
      <c r="H192" s="48"/>
    </row>
    <row r="193" spans="1:8" ht="30" x14ac:dyDescent="0.25">
      <c r="A193" s="30"/>
      <c r="B193" s="72" t="s">
        <v>197</v>
      </c>
      <c r="C193" s="44" t="s">
        <v>16</v>
      </c>
      <c r="D193" s="47" t="s">
        <v>7</v>
      </c>
      <c r="E193" s="47" t="s">
        <v>7</v>
      </c>
      <c r="F193" s="47" t="s">
        <v>253</v>
      </c>
      <c r="G193" s="47"/>
      <c r="H193" s="48">
        <f>H194</f>
        <v>1600</v>
      </c>
    </row>
    <row r="194" spans="1:8" ht="45" x14ac:dyDescent="0.25">
      <c r="A194" s="30"/>
      <c r="B194" s="72" t="s">
        <v>131</v>
      </c>
      <c r="C194" s="44" t="s">
        <v>16</v>
      </c>
      <c r="D194" s="47" t="s">
        <v>7</v>
      </c>
      <c r="E194" s="47" t="s">
        <v>7</v>
      </c>
      <c r="F194" s="47" t="s">
        <v>253</v>
      </c>
      <c r="G194" s="47"/>
      <c r="H194" s="48">
        <f>H195+H197</f>
        <v>1600</v>
      </c>
    </row>
    <row r="195" spans="1:8" ht="75" x14ac:dyDescent="0.25">
      <c r="A195" s="30"/>
      <c r="B195" s="72" t="s">
        <v>50</v>
      </c>
      <c r="C195" s="44" t="s">
        <v>16</v>
      </c>
      <c r="D195" s="47" t="s">
        <v>7</v>
      </c>
      <c r="E195" s="47" t="s">
        <v>7</v>
      </c>
      <c r="F195" s="47" t="s">
        <v>254</v>
      </c>
      <c r="G195" s="47"/>
      <c r="H195" s="48">
        <f>H196</f>
        <v>1600</v>
      </c>
    </row>
    <row r="196" spans="1:8" ht="15" x14ac:dyDescent="0.25">
      <c r="A196" s="30"/>
      <c r="B196" s="97" t="s">
        <v>39</v>
      </c>
      <c r="C196" s="44" t="s">
        <v>16</v>
      </c>
      <c r="D196" s="47" t="s">
        <v>7</v>
      </c>
      <c r="E196" s="47" t="s">
        <v>7</v>
      </c>
      <c r="F196" s="47" t="s">
        <v>254</v>
      </c>
      <c r="G196" s="47" t="s">
        <v>23</v>
      </c>
      <c r="H196" s="143">
        <v>1600</v>
      </c>
    </row>
    <row r="197" spans="1:8" ht="75" hidden="1" x14ac:dyDescent="0.25">
      <c r="A197" s="30"/>
      <c r="B197" s="72" t="s">
        <v>50</v>
      </c>
      <c r="C197" s="44" t="s">
        <v>16</v>
      </c>
      <c r="D197" s="47" t="s">
        <v>7</v>
      </c>
      <c r="E197" s="47" t="s">
        <v>7</v>
      </c>
      <c r="F197" s="47" t="s">
        <v>256</v>
      </c>
      <c r="G197" s="47"/>
      <c r="H197" s="48">
        <f>H198</f>
        <v>0</v>
      </c>
    </row>
    <row r="198" spans="1:8" ht="15" hidden="1" x14ac:dyDescent="0.25">
      <c r="A198" s="30"/>
      <c r="B198" s="97" t="s">
        <v>39</v>
      </c>
      <c r="C198" s="44" t="s">
        <v>16</v>
      </c>
      <c r="D198" s="47" t="s">
        <v>7</v>
      </c>
      <c r="E198" s="47" t="s">
        <v>7</v>
      </c>
      <c r="F198" s="47" t="s">
        <v>256</v>
      </c>
      <c r="G198" s="47" t="s">
        <v>23</v>
      </c>
      <c r="H198" s="48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7" t="s">
        <v>54</v>
      </c>
      <c r="C205" s="43" t="s">
        <v>16</v>
      </c>
      <c r="D205" s="51" t="s">
        <v>53</v>
      </c>
      <c r="E205" s="51" t="s">
        <v>97</v>
      </c>
      <c r="F205" s="47"/>
      <c r="G205" s="47"/>
      <c r="H205" s="45">
        <f>H206</f>
        <v>0</v>
      </c>
    </row>
    <row r="206" spans="1:8" ht="30" hidden="1" x14ac:dyDescent="0.25">
      <c r="A206" s="30"/>
      <c r="B206" s="70" t="s">
        <v>133</v>
      </c>
      <c r="C206" s="44" t="s">
        <v>16</v>
      </c>
      <c r="D206" s="47" t="s">
        <v>53</v>
      </c>
      <c r="E206" s="47" t="s">
        <v>7</v>
      </c>
      <c r="F206" s="47"/>
      <c r="G206" s="47"/>
      <c r="H206" s="48">
        <f>H207</f>
        <v>0</v>
      </c>
    </row>
    <row r="207" spans="1:8" ht="45" hidden="1" x14ac:dyDescent="0.25">
      <c r="A207" s="30"/>
      <c r="B207" s="80" t="s">
        <v>134</v>
      </c>
      <c r="C207" s="44" t="s">
        <v>16</v>
      </c>
      <c r="D207" s="47" t="s">
        <v>53</v>
      </c>
      <c r="E207" s="47" t="s">
        <v>7</v>
      </c>
      <c r="F207" s="47" t="s">
        <v>140</v>
      </c>
      <c r="G207" s="47"/>
      <c r="H207" s="48">
        <f>H208</f>
        <v>0</v>
      </c>
    </row>
    <row r="208" spans="1:8" ht="45" hidden="1" x14ac:dyDescent="0.25">
      <c r="A208" s="30"/>
      <c r="B208" s="80" t="s">
        <v>178</v>
      </c>
      <c r="C208" s="44" t="s">
        <v>16</v>
      </c>
      <c r="D208" s="47" t="s">
        <v>53</v>
      </c>
      <c r="E208" s="47" t="s">
        <v>7</v>
      </c>
      <c r="F208" s="47" t="s">
        <v>107</v>
      </c>
      <c r="G208" s="47"/>
      <c r="H208" s="48">
        <f>H209</f>
        <v>0</v>
      </c>
    </row>
    <row r="209" spans="1:8" ht="60" hidden="1" x14ac:dyDescent="0.25">
      <c r="A209" s="30"/>
      <c r="B209" s="80" t="s">
        <v>135</v>
      </c>
      <c r="C209" s="44" t="s">
        <v>16</v>
      </c>
      <c r="D209" s="47" t="s">
        <v>53</v>
      </c>
      <c r="E209" s="47" t="s">
        <v>7</v>
      </c>
      <c r="F209" s="47" t="s">
        <v>107</v>
      </c>
      <c r="G209" s="47"/>
      <c r="H209" s="48">
        <f>H214+H212</f>
        <v>0</v>
      </c>
    </row>
    <row r="210" spans="1:8" ht="75" hidden="1" x14ac:dyDescent="0.25">
      <c r="A210" s="30"/>
      <c r="B210" s="72" t="s">
        <v>50</v>
      </c>
      <c r="C210" s="44" t="s">
        <v>16</v>
      </c>
      <c r="D210" s="47" t="s">
        <v>53</v>
      </c>
      <c r="E210" s="47" t="s">
        <v>7</v>
      </c>
      <c r="F210" s="47" t="s">
        <v>136</v>
      </c>
      <c r="G210" s="47"/>
      <c r="H210" s="48">
        <f>H211</f>
        <v>0</v>
      </c>
    </row>
    <row r="211" spans="1:8" ht="30" hidden="1" x14ac:dyDescent="0.25">
      <c r="A211" s="30"/>
      <c r="B211" s="55" t="s">
        <v>38</v>
      </c>
      <c r="C211" s="44" t="s">
        <v>16</v>
      </c>
      <c r="D211" s="47" t="s">
        <v>53</v>
      </c>
      <c r="E211" s="47" t="s">
        <v>7</v>
      </c>
      <c r="F211" s="47" t="s">
        <v>136</v>
      </c>
      <c r="G211" s="47" t="s">
        <v>22</v>
      </c>
      <c r="H211" s="48"/>
    </row>
    <row r="212" spans="1:8" ht="75" hidden="1" x14ac:dyDescent="0.25">
      <c r="A212" s="30"/>
      <c r="B212" s="72" t="s">
        <v>50</v>
      </c>
      <c r="C212" s="44" t="s">
        <v>16</v>
      </c>
      <c r="D212" s="47" t="s">
        <v>53</v>
      </c>
      <c r="E212" s="47" t="s">
        <v>7</v>
      </c>
      <c r="F212" s="47" t="s">
        <v>174</v>
      </c>
      <c r="G212" s="47"/>
      <c r="H212" s="48">
        <f>H213</f>
        <v>0</v>
      </c>
    </row>
    <row r="213" spans="1:8" ht="45" hidden="1" x14ac:dyDescent="0.25">
      <c r="A213" s="30"/>
      <c r="B213" s="55" t="s">
        <v>243</v>
      </c>
      <c r="C213" s="44" t="s">
        <v>16</v>
      </c>
      <c r="D213" s="47" t="s">
        <v>53</v>
      </c>
      <c r="E213" s="47" t="s">
        <v>7</v>
      </c>
      <c r="F213" s="47" t="s">
        <v>174</v>
      </c>
      <c r="G213" s="47" t="s">
        <v>22</v>
      </c>
      <c r="H213" s="48"/>
    </row>
    <row r="214" spans="1:8" ht="75" hidden="1" x14ac:dyDescent="0.25">
      <c r="A214" s="30"/>
      <c r="B214" s="72" t="s">
        <v>50</v>
      </c>
      <c r="C214" s="44" t="s">
        <v>16</v>
      </c>
      <c r="D214" s="47" t="s">
        <v>53</v>
      </c>
      <c r="E214" s="47" t="s">
        <v>7</v>
      </c>
      <c r="F214" s="47" t="s">
        <v>102</v>
      </c>
      <c r="G214" s="47"/>
      <c r="H214" s="48">
        <f>H215</f>
        <v>0</v>
      </c>
    </row>
    <row r="215" spans="1:8" ht="30" hidden="1" x14ac:dyDescent="0.25">
      <c r="A215" s="30"/>
      <c r="B215" s="55" t="s">
        <v>38</v>
      </c>
      <c r="C215" s="44" t="s">
        <v>16</v>
      </c>
      <c r="D215" s="47" t="s">
        <v>53</v>
      </c>
      <c r="E215" s="47" t="s">
        <v>7</v>
      </c>
      <c r="F215" s="47" t="s">
        <v>102</v>
      </c>
      <c r="G215" s="47" t="s">
        <v>22</v>
      </c>
      <c r="H215" s="48"/>
    </row>
    <row r="216" spans="1:8" ht="14.25" x14ac:dyDescent="0.2">
      <c r="A216" s="29" t="s">
        <v>454</v>
      </c>
      <c r="B216" s="71" t="s">
        <v>55</v>
      </c>
      <c r="C216" s="43" t="s">
        <v>16</v>
      </c>
      <c r="D216" s="51" t="s">
        <v>13</v>
      </c>
      <c r="E216" s="51" t="s">
        <v>97</v>
      </c>
      <c r="F216" s="51"/>
      <c r="G216" s="51"/>
      <c r="H216" s="45">
        <f>H217+H223</f>
        <v>8612.8840500000006</v>
      </c>
    </row>
    <row r="217" spans="1:8" ht="15" x14ac:dyDescent="0.25">
      <c r="A217" s="28"/>
      <c r="B217" s="72" t="s">
        <v>12</v>
      </c>
      <c r="C217" s="44" t="s">
        <v>16</v>
      </c>
      <c r="D217" s="47" t="s">
        <v>13</v>
      </c>
      <c r="E217" s="47" t="s">
        <v>4</v>
      </c>
      <c r="F217" s="47"/>
      <c r="G217" s="47"/>
      <c r="H217" s="48">
        <f>H218</f>
        <v>8476.8215500000006</v>
      </c>
    </row>
    <row r="218" spans="1:8" ht="15" x14ac:dyDescent="0.25">
      <c r="A218" s="28"/>
      <c r="B218" s="80" t="s">
        <v>34</v>
      </c>
      <c r="C218" s="44" t="s">
        <v>16</v>
      </c>
      <c r="D218" s="47" t="s">
        <v>13</v>
      </c>
      <c r="E218" s="47" t="s">
        <v>4</v>
      </c>
      <c r="F218" s="47" t="s">
        <v>81</v>
      </c>
      <c r="G218" s="47"/>
      <c r="H218" s="48">
        <f>H221</f>
        <v>8476.8215500000006</v>
      </c>
    </row>
    <row r="219" spans="1:8" ht="15" x14ac:dyDescent="0.25">
      <c r="A219" s="28"/>
      <c r="B219" s="80" t="s">
        <v>34</v>
      </c>
      <c r="C219" s="44" t="s">
        <v>16</v>
      </c>
      <c r="D219" s="47" t="s">
        <v>13</v>
      </c>
      <c r="E219" s="47" t="s">
        <v>4</v>
      </c>
      <c r="F219" s="47" t="s">
        <v>81</v>
      </c>
      <c r="G219" s="47"/>
      <c r="H219" s="48">
        <f>H221</f>
        <v>8476.8215500000006</v>
      </c>
    </row>
    <row r="220" spans="1:8" ht="15" x14ac:dyDescent="0.25">
      <c r="A220" s="28"/>
      <c r="B220" s="80" t="s">
        <v>34</v>
      </c>
      <c r="C220" s="44" t="s">
        <v>16</v>
      </c>
      <c r="D220" s="47" t="s">
        <v>13</v>
      </c>
      <c r="E220" s="47" t="s">
        <v>4</v>
      </c>
      <c r="F220" s="47" t="s">
        <v>81</v>
      </c>
      <c r="G220" s="47"/>
      <c r="H220" s="48">
        <f>H221</f>
        <v>8476.8215500000006</v>
      </c>
    </row>
    <row r="221" spans="1:8" ht="60" x14ac:dyDescent="0.25">
      <c r="A221" s="28"/>
      <c r="B221" s="80" t="s">
        <v>56</v>
      </c>
      <c r="C221" s="44" t="s">
        <v>16</v>
      </c>
      <c r="D221" s="47" t="s">
        <v>13</v>
      </c>
      <c r="E221" s="47" t="s">
        <v>4</v>
      </c>
      <c r="F221" s="47" t="s">
        <v>94</v>
      </c>
      <c r="G221" s="47"/>
      <c r="H221" s="48">
        <f>H222</f>
        <v>8476.8215500000006</v>
      </c>
    </row>
    <row r="222" spans="1:8" ht="45" x14ac:dyDescent="0.25">
      <c r="A222" s="28"/>
      <c r="B222" s="96" t="s">
        <v>181</v>
      </c>
      <c r="C222" s="44" t="s">
        <v>16</v>
      </c>
      <c r="D222" s="47" t="s">
        <v>13</v>
      </c>
      <c r="E222" s="47" t="s">
        <v>4</v>
      </c>
      <c r="F222" s="47" t="s">
        <v>94</v>
      </c>
      <c r="G222" s="57" t="s">
        <v>69</v>
      </c>
      <c r="H222" s="48">
        <f>7622.09977+20+189.745+644.97678</f>
        <v>8476.8215500000006</v>
      </c>
    </row>
    <row r="223" spans="1:8" ht="30" x14ac:dyDescent="0.25">
      <c r="A223" s="28"/>
      <c r="B223" s="33" t="s">
        <v>148</v>
      </c>
      <c r="C223" s="44" t="s">
        <v>16</v>
      </c>
      <c r="D223" s="47" t="s">
        <v>13</v>
      </c>
      <c r="E223" s="47" t="s">
        <v>20</v>
      </c>
      <c r="F223" s="47"/>
      <c r="G223" s="57"/>
      <c r="H223" s="48">
        <f>H224+H231</f>
        <v>136.0625</v>
      </c>
    </row>
    <row r="224" spans="1:8" ht="57" x14ac:dyDescent="0.25">
      <c r="A224" s="28"/>
      <c r="B224" s="77" t="s">
        <v>460</v>
      </c>
      <c r="C224" s="44" t="s">
        <v>16</v>
      </c>
      <c r="D224" s="47" t="s">
        <v>13</v>
      </c>
      <c r="E224" s="47" t="s">
        <v>20</v>
      </c>
      <c r="F224" s="47" t="s">
        <v>151</v>
      </c>
      <c r="G224" s="57"/>
      <c r="H224" s="48">
        <f>H225</f>
        <v>74</v>
      </c>
    </row>
    <row r="225" spans="1:8" ht="60" x14ac:dyDescent="0.25">
      <c r="A225" s="28"/>
      <c r="B225" s="72" t="s">
        <v>179</v>
      </c>
      <c r="C225" s="44" t="s">
        <v>16</v>
      </c>
      <c r="D225" s="47" t="s">
        <v>13</v>
      </c>
      <c r="E225" s="47" t="s">
        <v>20</v>
      </c>
      <c r="F225" s="47" t="s">
        <v>108</v>
      </c>
      <c r="G225" s="47"/>
      <c r="H225" s="48">
        <f>H226</f>
        <v>74</v>
      </c>
    </row>
    <row r="226" spans="1:8" ht="75" x14ac:dyDescent="0.25">
      <c r="A226" s="6"/>
      <c r="B226" s="74" t="s">
        <v>145</v>
      </c>
      <c r="C226" s="44" t="s">
        <v>16</v>
      </c>
      <c r="D226" s="47" t="s">
        <v>13</v>
      </c>
      <c r="E226" s="47" t="s">
        <v>20</v>
      </c>
      <c r="F226" s="47" t="s">
        <v>270</v>
      </c>
      <c r="G226" s="44"/>
      <c r="H226" s="48">
        <f>H227+H229</f>
        <v>74</v>
      </c>
    </row>
    <row r="227" spans="1:8" ht="75" hidden="1" x14ac:dyDescent="0.25">
      <c r="A227" s="28"/>
      <c r="B227" s="72" t="s">
        <v>50</v>
      </c>
      <c r="C227" s="44" t="s">
        <v>16</v>
      </c>
      <c r="D227" s="47" t="s">
        <v>13</v>
      </c>
      <c r="E227" s="47" t="s">
        <v>20</v>
      </c>
      <c r="F227" s="47" t="s">
        <v>175</v>
      </c>
      <c r="G227" s="47"/>
      <c r="H227" s="48">
        <f>H228</f>
        <v>0</v>
      </c>
    </row>
    <row r="228" spans="1:8" ht="45" hidden="1" x14ac:dyDescent="0.25">
      <c r="A228" s="28"/>
      <c r="B228" s="96" t="s">
        <v>181</v>
      </c>
      <c r="C228" s="44" t="s">
        <v>16</v>
      </c>
      <c r="D228" s="47" t="s">
        <v>13</v>
      </c>
      <c r="E228" s="47" t="s">
        <v>20</v>
      </c>
      <c r="F228" s="47" t="s">
        <v>175</v>
      </c>
      <c r="G228" s="47" t="s">
        <v>69</v>
      </c>
      <c r="H228" s="48">
        <v>0</v>
      </c>
    </row>
    <row r="229" spans="1:8" ht="75" x14ac:dyDescent="0.25">
      <c r="A229" s="28"/>
      <c r="B229" s="72" t="s">
        <v>50</v>
      </c>
      <c r="C229" s="44" t="s">
        <v>16</v>
      </c>
      <c r="D229" s="47" t="s">
        <v>13</v>
      </c>
      <c r="E229" s="47" t="s">
        <v>20</v>
      </c>
      <c r="F229" s="47" t="s">
        <v>271</v>
      </c>
      <c r="G229" s="51"/>
      <c r="H229" s="48">
        <f>H230</f>
        <v>74</v>
      </c>
    </row>
    <row r="230" spans="1:8" ht="45" x14ac:dyDescent="0.25">
      <c r="A230" s="28"/>
      <c r="B230" s="96" t="s">
        <v>181</v>
      </c>
      <c r="C230" s="44" t="s">
        <v>16</v>
      </c>
      <c r="D230" s="47" t="s">
        <v>13</v>
      </c>
      <c r="E230" s="47" t="s">
        <v>20</v>
      </c>
      <c r="F230" s="47" t="s">
        <v>271</v>
      </c>
      <c r="G230" s="47" t="s">
        <v>69</v>
      </c>
      <c r="H230" s="48">
        <v>74</v>
      </c>
    </row>
    <row r="231" spans="1:8" ht="42.75" x14ac:dyDescent="0.25">
      <c r="A231" s="28"/>
      <c r="B231" s="77" t="s">
        <v>462</v>
      </c>
      <c r="C231" s="95">
        <v>931</v>
      </c>
      <c r="D231" s="47" t="s">
        <v>13</v>
      </c>
      <c r="E231" s="47" t="s">
        <v>20</v>
      </c>
      <c r="F231" s="47" t="s">
        <v>187</v>
      </c>
      <c r="G231" s="47"/>
      <c r="H231" s="48">
        <f>H232</f>
        <v>62.0625</v>
      </c>
    </row>
    <row r="232" spans="1:8" ht="30" x14ac:dyDescent="0.25">
      <c r="A232" s="28"/>
      <c r="B232" s="42" t="s">
        <v>188</v>
      </c>
      <c r="C232" s="95">
        <v>931</v>
      </c>
      <c r="D232" s="47" t="s">
        <v>13</v>
      </c>
      <c r="E232" s="47" t="s">
        <v>20</v>
      </c>
      <c r="F232" s="47" t="s">
        <v>186</v>
      </c>
      <c r="G232" s="47"/>
      <c r="H232" s="48">
        <f>H233</f>
        <v>62.0625</v>
      </c>
    </row>
    <row r="233" spans="1:8" ht="45" x14ac:dyDescent="0.25">
      <c r="A233" s="28"/>
      <c r="B233" s="98" t="s">
        <v>183</v>
      </c>
      <c r="C233" s="95">
        <v>931</v>
      </c>
      <c r="D233" s="47" t="s">
        <v>13</v>
      </c>
      <c r="E233" s="47" t="s">
        <v>20</v>
      </c>
      <c r="F233" s="47" t="s">
        <v>186</v>
      </c>
      <c r="G233" s="47"/>
      <c r="H233" s="48">
        <f>H234+H236</f>
        <v>62.0625</v>
      </c>
    </row>
    <row r="234" spans="1:8" ht="75" hidden="1" x14ac:dyDescent="0.25">
      <c r="A234" s="28"/>
      <c r="B234" s="72" t="s">
        <v>50</v>
      </c>
      <c r="C234" s="95">
        <v>931</v>
      </c>
      <c r="D234" s="47" t="s">
        <v>13</v>
      </c>
      <c r="E234" s="47" t="s">
        <v>20</v>
      </c>
      <c r="F234" s="47" t="s">
        <v>185</v>
      </c>
      <c r="G234" s="47"/>
      <c r="H234" s="48">
        <f>H235</f>
        <v>0</v>
      </c>
    </row>
    <row r="235" spans="1:8" ht="45" hidden="1" x14ac:dyDescent="0.25">
      <c r="A235" s="28"/>
      <c r="B235" s="96" t="s">
        <v>181</v>
      </c>
      <c r="C235" s="95">
        <v>931</v>
      </c>
      <c r="D235" s="47" t="s">
        <v>13</v>
      </c>
      <c r="E235" s="47" t="s">
        <v>20</v>
      </c>
      <c r="F235" s="47" t="s">
        <v>185</v>
      </c>
      <c r="G235" s="47" t="s">
        <v>69</v>
      </c>
      <c r="H235" s="48">
        <f>30-30</f>
        <v>0</v>
      </c>
    </row>
    <row r="236" spans="1:8" ht="75" x14ac:dyDescent="0.25">
      <c r="A236" s="28"/>
      <c r="B236" s="72" t="s">
        <v>50</v>
      </c>
      <c r="C236" s="95">
        <v>931</v>
      </c>
      <c r="D236" s="47" t="s">
        <v>13</v>
      </c>
      <c r="E236" s="47" t="s">
        <v>20</v>
      </c>
      <c r="F236" s="47" t="s">
        <v>279</v>
      </c>
      <c r="G236" s="47"/>
      <c r="H236" s="48">
        <f>H237</f>
        <v>62.0625</v>
      </c>
    </row>
    <row r="237" spans="1:8" ht="45" x14ac:dyDescent="0.25">
      <c r="A237" s="28"/>
      <c r="B237" s="96" t="s">
        <v>181</v>
      </c>
      <c r="C237" s="95">
        <v>931</v>
      </c>
      <c r="D237" s="47" t="s">
        <v>13</v>
      </c>
      <c r="E237" s="47" t="s">
        <v>20</v>
      </c>
      <c r="F237" s="47" t="s">
        <v>279</v>
      </c>
      <c r="G237" s="47" t="s">
        <v>69</v>
      </c>
      <c r="H237" s="48">
        <v>62.0625</v>
      </c>
    </row>
    <row r="238" spans="1:8" ht="15" hidden="1" x14ac:dyDescent="0.25">
      <c r="A238" s="28">
        <v>8</v>
      </c>
      <c r="B238" s="77" t="s">
        <v>189</v>
      </c>
      <c r="C238" s="43" t="s">
        <v>16</v>
      </c>
      <c r="D238" s="51" t="s">
        <v>190</v>
      </c>
      <c r="E238" s="51" t="s">
        <v>97</v>
      </c>
      <c r="F238" s="51"/>
      <c r="G238" s="51"/>
      <c r="H238" s="45">
        <f>H239</f>
        <v>0</v>
      </c>
    </row>
    <row r="239" spans="1:8" ht="30" hidden="1" x14ac:dyDescent="0.25">
      <c r="A239" s="28"/>
      <c r="B239" s="55" t="s">
        <v>191</v>
      </c>
      <c r="C239" s="44" t="s">
        <v>16</v>
      </c>
      <c r="D239" s="47" t="s">
        <v>190</v>
      </c>
      <c r="E239" s="47" t="s">
        <v>53</v>
      </c>
      <c r="F239" s="47"/>
      <c r="G239" s="47"/>
      <c r="H239" s="48">
        <f>H240</f>
        <v>0</v>
      </c>
    </row>
    <row r="240" spans="1:8" ht="15" hidden="1" x14ac:dyDescent="0.25">
      <c r="A240" s="28"/>
      <c r="B240" s="80" t="s">
        <v>34</v>
      </c>
      <c r="C240" s="44" t="s">
        <v>16</v>
      </c>
      <c r="D240" s="47" t="s">
        <v>190</v>
      </c>
      <c r="E240" s="47" t="s">
        <v>53</v>
      </c>
      <c r="F240" s="47" t="s">
        <v>81</v>
      </c>
      <c r="G240" s="47"/>
      <c r="H240" s="48">
        <f>H241</f>
        <v>0</v>
      </c>
    </row>
    <row r="241" spans="1:8" ht="15" hidden="1" x14ac:dyDescent="0.25">
      <c r="A241" s="28"/>
      <c r="B241" s="80" t="s">
        <v>34</v>
      </c>
      <c r="C241" s="44" t="s">
        <v>16</v>
      </c>
      <c r="D241" s="47" t="s">
        <v>190</v>
      </c>
      <c r="E241" s="47" t="s">
        <v>53</v>
      </c>
      <c r="F241" s="47" t="s">
        <v>81</v>
      </c>
      <c r="G241" s="47"/>
      <c r="H241" s="48">
        <f>H243</f>
        <v>0</v>
      </c>
    </row>
    <row r="242" spans="1:8" ht="15" hidden="1" x14ac:dyDescent="0.25">
      <c r="A242" s="28"/>
      <c r="B242" s="80" t="s">
        <v>34</v>
      </c>
      <c r="C242" s="44" t="s">
        <v>16</v>
      </c>
      <c r="D242" s="47" t="s">
        <v>190</v>
      </c>
      <c r="E242" s="47" t="s">
        <v>53</v>
      </c>
      <c r="F242" s="47" t="s">
        <v>81</v>
      </c>
      <c r="G242" s="47"/>
      <c r="H242" s="48">
        <f>H243</f>
        <v>0</v>
      </c>
    </row>
    <row r="243" spans="1:8" ht="60" hidden="1" x14ac:dyDescent="0.25">
      <c r="A243" s="28"/>
      <c r="B243" s="35" t="s">
        <v>146</v>
      </c>
      <c r="C243" s="44" t="s">
        <v>16</v>
      </c>
      <c r="D243" s="47" t="s">
        <v>190</v>
      </c>
      <c r="E243" s="47" t="s">
        <v>53</v>
      </c>
      <c r="F243" s="47" t="s">
        <v>85</v>
      </c>
      <c r="G243" s="47"/>
      <c r="H243" s="48">
        <f>H244</f>
        <v>0</v>
      </c>
    </row>
    <row r="244" spans="1:8" ht="30" hidden="1" x14ac:dyDescent="0.25">
      <c r="A244" s="28"/>
      <c r="B244" s="99" t="s">
        <v>192</v>
      </c>
      <c r="C244" s="95">
        <v>931</v>
      </c>
      <c r="D244" s="47" t="s">
        <v>190</v>
      </c>
      <c r="E244" s="47" t="s">
        <v>53</v>
      </c>
      <c r="F244" s="47" t="s">
        <v>85</v>
      </c>
      <c r="G244" s="47" t="s">
        <v>172</v>
      </c>
      <c r="H244" s="48"/>
    </row>
    <row r="245" spans="1:8" ht="14.25" x14ac:dyDescent="0.2">
      <c r="A245" s="29" t="s">
        <v>473</v>
      </c>
      <c r="B245" s="141" t="s">
        <v>246</v>
      </c>
      <c r="C245" s="142">
        <v>931</v>
      </c>
      <c r="D245" s="51" t="s">
        <v>41</v>
      </c>
      <c r="E245" s="51" t="s">
        <v>97</v>
      </c>
      <c r="F245" s="51"/>
      <c r="G245" s="51"/>
      <c r="H245" s="45">
        <f t="shared" ref="H245:H250" si="0">H246</f>
        <v>50</v>
      </c>
    </row>
    <row r="246" spans="1:8" ht="30" x14ac:dyDescent="0.25">
      <c r="A246" s="28"/>
      <c r="B246" s="99" t="s">
        <v>247</v>
      </c>
      <c r="C246" s="95">
        <v>931</v>
      </c>
      <c r="D246" s="47" t="s">
        <v>41</v>
      </c>
      <c r="E246" s="47" t="s">
        <v>7</v>
      </c>
      <c r="F246" s="47"/>
      <c r="G246" s="47"/>
      <c r="H246" s="48">
        <f t="shared" si="0"/>
        <v>50</v>
      </c>
    </row>
    <row r="247" spans="1:8" ht="47.25" customHeight="1" x14ac:dyDescent="0.25">
      <c r="A247" s="28"/>
      <c r="B247" s="146" t="s">
        <v>461</v>
      </c>
      <c r="C247" s="95">
        <v>931</v>
      </c>
      <c r="D247" s="47" t="s">
        <v>41</v>
      </c>
      <c r="E247" s="47" t="s">
        <v>7</v>
      </c>
      <c r="F247" s="47" t="s">
        <v>140</v>
      </c>
      <c r="G247" s="47"/>
      <c r="H247" s="48">
        <f t="shared" si="0"/>
        <v>50</v>
      </c>
    </row>
    <row r="248" spans="1:8" ht="45" x14ac:dyDescent="0.25">
      <c r="A248" s="28"/>
      <c r="B248" s="147" t="s">
        <v>248</v>
      </c>
      <c r="C248" s="95">
        <v>931</v>
      </c>
      <c r="D248" s="47" t="s">
        <v>41</v>
      </c>
      <c r="E248" s="47" t="s">
        <v>7</v>
      </c>
      <c r="F248" s="47" t="s">
        <v>107</v>
      </c>
      <c r="G248" s="47"/>
      <c r="H248" s="48">
        <f t="shared" si="0"/>
        <v>50</v>
      </c>
    </row>
    <row r="249" spans="1:8" ht="45" x14ac:dyDescent="0.25">
      <c r="A249" s="28"/>
      <c r="B249" s="148" t="s">
        <v>249</v>
      </c>
      <c r="C249" s="95">
        <v>931</v>
      </c>
      <c r="D249" s="47" t="s">
        <v>41</v>
      </c>
      <c r="E249" s="47" t="s">
        <v>7</v>
      </c>
      <c r="F249" s="47" t="s">
        <v>272</v>
      </c>
      <c r="G249" s="47"/>
      <c r="H249" s="48">
        <f>H250+H252</f>
        <v>50</v>
      </c>
    </row>
    <row r="250" spans="1:8" ht="75" hidden="1" x14ac:dyDescent="0.25">
      <c r="A250" s="28"/>
      <c r="B250" s="72" t="s">
        <v>50</v>
      </c>
      <c r="C250" s="95">
        <v>931</v>
      </c>
      <c r="D250" s="47" t="s">
        <v>41</v>
      </c>
      <c r="E250" s="47" t="s">
        <v>7</v>
      </c>
      <c r="F250" s="47" t="s">
        <v>174</v>
      </c>
      <c r="G250" s="47"/>
      <c r="H250" s="48">
        <f t="shared" si="0"/>
        <v>0</v>
      </c>
    </row>
    <row r="251" spans="1:8" ht="45" hidden="1" x14ac:dyDescent="0.25">
      <c r="A251" s="28"/>
      <c r="B251" s="55" t="s">
        <v>243</v>
      </c>
      <c r="C251" s="95">
        <v>931</v>
      </c>
      <c r="D251" s="47" t="s">
        <v>41</v>
      </c>
      <c r="E251" s="47" t="s">
        <v>7</v>
      </c>
      <c r="F251" s="47" t="s">
        <v>174</v>
      </c>
      <c r="G251" s="47" t="s">
        <v>22</v>
      </c>
      <c r="H251" s="48">
        <f>10-10</f>
        <v>0</v>
      </c>
    </row>
    <row r="252" spans="1:8" ht="75" x14ac:dyDescent="0.25">
      <c r="A252" s="28"/>
      <c r="B252" s="72" t="s">
        <v>50</v>
      </c>
      <c r="C252" s="95">
        <v>931</v>
      </c>
      <c r="D252" s="47" t="s">
        <v>41</v>
      </c>
      <c r="E252" s="47" t="s">
        <v>7</v>
      </c>
      <c r="F252" s="47" t="s">
        <v>273</v>
      </c>
      <c r="G252" s="47"/>
      <c r="H252" s="48">
        <f>H253</f>
        <v>50</v>
      </c>
    </row>
    <row r="253" spans="1:8" ht="45" x14ac:dyDescent="0.25">
      <c r="A253" s="28"/>
      <c r="B253" s="55" t="s">
        <v>243</v>
      </c>
      <c r="C253" s="95">
        <v>931</v>
      </c>
      <c r="D253" s="47" t="s">
        <v>41</v>
      </c>
      <c r="E253" s="47" t="s">
        <v>7</v>
      </c>
      <c r="F253" s="47" t="s">
        <v>273</v>
      </c>
      <c r="G253" s="47" t="s">
        <v>22</v>
      </c>
      <c r="H253" s="48">
        <v>50</v>
      </c>
    </row>
    <row r="254" spans="1:8" ht="15" x14ac:dyDescent="0.25">
      <c r="A254" s="28"/>
      <c r="B254" s="58" t="s">
        <v>64</v>
      </c>
      <c r="C254" s="30"/>
      <c r="D254" s="47"/>
      <c r="E254" s="47"/>
      <c r="F254" s="47"/>
      <c r="G254" s="30"/>
      <c r="H254" s="45">
        <f>H14</f>
        <v>56731.644319999999</v>
      </c>
    </row>
    <row r="256" spans="1:8" x14ac:dyDescent="0.2">
      <c r="B256" s="182"/>
    </row>
  </sheetData>
  <mergeCells count="14">
    <mergeCell ref="I162:N162"/>
    <mergeCell ref="C1:H1"/>
    <mergeCell ref="B2:H2"/>
    <mergeCell ref="B3:H3"/>
    <mergeCell ref="B7:H7"/>
    <mergeCell ref="C5:H5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H69"/>
  <sheetViews>
    <sheetView tabSelected="1" topLeftCell="A5" zoomScale="95" zoomScaleNormal="95" workbookViewId="0">
      <selection activeCell="I13" sqref="I13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8" ht="13.5" hidden="1" customHeight="1" x14ac:dyDescent="0.25">
      <c r="A1" s="101"/>
      <c r="B1" s="101"/>
      <c r="C1" s="318" t="s">
        <v>24</v>
      </c>
      <c r="D1" s="318"/>
      <c r="E1" s="318"/>
      <c r="F1" s="318"/>
      <c r="G1" s="318"/>
      <c r="H1" s="318"/>
    </row>
    <row r="2" spans="1:8" ht="13.5" hidden="1" customHeight="1" x14ac:dyDescent="0.25">
      <c r="A2" s="101"/>
      <c r="B2" s="101"/>
      <c r="C2" s="318" t="s">
        <v>159</v>
      </c>
      <c r="D2" s="318"/>
      <c r="E2" s="318"/>
      <c r="F2" s="318"/>
      <c r="G2" s="318"/>
      <c r="H2" s="318"/>
    </row>
    <row r="3" spans="1:8" ht="14.25" hidden="1" customHeight="1" x14ac:dyDescent="0.25">
      <c r="A3" s="101"/>
      <c r="B3" s="101"/>
      <c r="C3" s="318" t="s">
        <v>258</v>
      </c>
      <c r="D3" s="318"/>
      <c r="E3" s="318"/>
      <c r="F3" s="318"/>
      <c r="G3" s="318"/>
      <c r="H3" s="318"/>
    </row>
    <row r="4" spans="1:8" ht="14.25" hidden="1" customHeight="1" x14ac:dyDescent="0.25">
      <c r="A4" s="101"/>
      <c r="B4" s="101"/>
      <c r="C4" s="101"/>
      <c r="D4" s="36"/>
      <c r="E4" s="36"/>
      <c r="F4" s="318" t="s">
        <v>446</v>
      </c>
      <c r="G4" s="318"/>
      <c r="H4" s="318"/>
    </row>
    <row r="5" spans="1:8" ht="15" customHeight="1" x14ac:dyDescent="0.25">
      <c r="A5" s="1"/>
      <c r="B5" s="2"/>
      <c r="C5" s="318" t="s">
        <v>24</v>
      </c>
      <c r="D5" s="318"/>
      <c r="E5" s="318"/>
      <c r="F5" s="318"/>
      <c r="G5" s="318"/>
      <c r="H5" s="318"/>
    </row>
    <row r="6" spans="1:8" ht="15" x14ac:dyDescent="0.25">
      <c r="A6" s="318"/>
      <c r="B6" s="318"/>
      <c r="C6" s="318" t="s">
        <v>159</v>
      </c>
      <c r="D6" s="318"/>
      <c r="E6" s="318"/>
      <c r="F6" s="318"/>
      <c r="G6" s="318"/>
      <c r="H6" s="318"/>
    </row>
    <row r="7" spans="1:8" ht="15" x14ac:dyDescent="0.25">
      <c r="A7" s="318"/>
      <c r="B7" s="318"/>
      <c r="C7" s="318" t="s">
        <v>449</v>
      </c>
      <c r="D7" s="318"/>
      <c r="E7" s="318"/>
      <c r="F7" s="318"/>
      <c r="G7" s="318"/>
      <c r="H7" s="318"/>
    </row>
    <row r="8" spans="1:8" ht="15" x14ac:dyDescent="0.25">
      <c r="A8" s="101"/>
      <c r="B8" s="101"/>
      <c r="C8" s="101"/>
      <c r="D8" s="36"/>
      <c r="E8" s="36"/>
      <c r="F8" s="318" t="s">
        <v>478</v>
      </c>
      <c r="G8" s="318"/>
      <c r="H8" s="318"/>
    </row>
    <row r="9" spans="1:8" ht="15" x14ac:dyDescent="0.25">
      <c r="A9" s="101"/>
      <c r="B9" s="101"/>
      <c r="C9" s="101"/>
      <c r="D9" s="36"/>
      <c r="E9" s="36"/>
      <c r="F9" s="2"/>
      <c r="G9" s="2"/>
      <c r="H9" s="2"/>
    </row>
    <row r="10" spans="1:8" ht="14.25" customHeight="1" x14ac:dyDescent="0.2">
      <c r="A10" s="332" t="s">
        <v>470</v>
      </c>
      <c r="B10" s="332"/>
      <c r="C10" s="332"/>
      <c r="D10" s="332"/>
      <c r="E10" s="332"/>
      <c r="F10" s="332"/>
      <c r="G10" s="332"/>
      <c r="H10" s="332"/>
    </row>
    <row r="11" spans="1:8" ht="14.25" x14ac:dyDescent="0.2">
      <c r="A11" s="102"/>
      <c r="B11" s="102"/>
      <c r="C11" s="102"/>
      <c r="D11" s="102"/>
      <c r="E11" s="102"/>
      <c r="F11" s="102"/>
      <c r="G11" s="102"/>
      <c r="H11" s="102"/>
    </row>
    <row r="12" spans="1:8" ht="15" x14ac:dyDescent="0.25">
      <c r="A12" s="103"/>
      <c r="B12" s="102"/>
      <c r="C12" s="102"/>
      <c r="D12" s="102"/>
      <c r="E12" s="102"/>
      <c r="F12" s="102"/>
      <c r="G12" s="102"/>
      <c r="H12" s="104" t="s">
        <v>98</v>
      </c>
    </row>
    <row r="13" spans="1:8" ht="63" customHeight="1" x14ac:dyDescent="0.2">
      <c r="A13" s="105" t="s">
        <v>199</v>
      </c>
      <c r="B13" s="105" t="s">
        <v>1</v>
      </c>
      <c r="C13" s="105" t="s">
        <v>200</v>
      </c>
      <c r="D13" s="105" t="s">
        <v>201</v>
      </c>
      <c r="E13" s="105" t="s">
        <v>202</v>
      </c>
      <c r="F13" s="105" t="s">
        <v>1</v>
      </c>
      <c r="G13" s="106" t="s">
        <v>2</v>
      </c>
      <c r="H13" s="106" t="s">
        <v>244</v>
      </c>
    </row>
    <row r="14" spans="1:8" ht="15" x14ac:dyDescent="0.2">
      <c r="A14" s="105">
        <v>1</v>
      </c>
      <c r="B14" s="105">
        <v>2</v>
      </c>
      <c r="C14" s="105">
        <v>2</v>
      </c>
      <c r="D14" s="105">
        <v>4</v>
      </c>
      <c r="E14" s="105">
        <v>5</v>
      </c>
      <c r="F14" s="105">
        <v>6</v>
      </c>
      <c r="G14" s="105" t="s">
        <v>57</v>
      </c>
      <c r="H14" s="105">
        <v>8</v>
      </c>
    </row>
    <row r="15" spans="1:8" ht="90.75" customHeight="1" x14ac:dyDescent="0.2">
      <c r="A15" s="107" t="s">
        <v>203</v>
      </c>
      <c r="B15" s="105"/>
      <c r="C15" s="107" t="s">
        <v>459</v>
      </c>
      <c r="D15" s="105"/>
      <c r="E15" s="106"/>
      <c r="F15" s="105"/>
      <c r="G15" s="106"/>
      <c r="H15" s="108">
        <f>H35+H39+H36+H38+H40</f>
        <v>9716.17</v>
      </c>
    </row>
    <row r="16" spans="1:8" ht="87.75" hidden="1" customHeight="1" x14ac:dyDescent="0.2">
      <c r="A16" s="107" t="s">
        <v>204</v>
      </c>
      <c r="B16" s="105"/>
      <c r="C16" s="34" t="s">
        <v>205</v>
      </c>
      <c r="D16" s="105"/>
      <c r="E16" s="106"/>
      <c r="F16" s="105"/>
      <c r="G16" s="106"/>
      <c r="H16" s="109">
        <f>SUM(H17:H26)</f>
        <v>0</v>
      </c>
    </row>
    <row r="17" spans="1:8" ht="94.5" hidden="1" customHeight="1" x14ac:dyDescent="0.2">
      <c r="A17" s="107"/>
      <c r="B17" s="105" t="s">
        <v>206</v>
      </c>
      <c r="C17" s="34" t="s">
        <v>205</v>
      </c>
      <c r="D17" s="105">
        <v>931</v>
      </c>
      <c r="E17" s="106" t="s">
        <v>207</v>
      </c>
      <c r="F17" s="105" t="s">
        <v>206</v>
      </c>
      <c r="G17" s="106" t="s">
        <v>22</v>
      </c>
      <c r="H17" s="110"/>
    </row>
    <row r="18" spans="1:8" ht="89.25" hidden="1" customHeight="1" x14ac:dyDescent="0.2">
      <c r="A18" s="107"/>
      <c r="B18" s="105" t="s">
        <v>208</v>
      </c>
      <c r="C18" s="34" t="s">
        <v>205</v>
      </c>
      <c r="D18" s="105">
        <v>931</v>
      </c>
      <c r="E18" s="106" t="s">
        <v>209</v>
      </c>
      <c r="F18" s="105" t="s">
        <v>208</v>
      </c>
      <c r="G18" s="106" t="s">
        <v>22</v>
      </c>
      <c r="H18" s="110"/>
    </row>
    <row r="19" spans="1:8" ht="75" hidden="1" customHeight="1" x14ac:dyDescent="0.2">
      <c r="A19" s="107"/>
      <c r="B19" s="105" t="s">
        <v>210</v>
      </c>
      <c r="C19" s="34" t="s">
        <v>205</v>
      </c>
      <c r="D19" s="105">
        <v>931</v>
      </c>
      <c r="E19" s="106" t="s">
        <v>209</v>
      </c>
      <c r="F19" s="105" t="s">
        <v>210</v>
      </c>
      <c r="G19" s="106" t="s">
        <v>22</v>
      </c>
      <c r="H19" s="110"/>
    </row>
    <row r="20" spans="1:8" ht="93.75" hidden="1" customHeight="1" x14ac:dyDescent="0.2">
      <c r="A20" s="107"/>
      <c r="B20" s="105" t="s">
        <v>211</v>
      </c>
      <c r="C20" s="34" t="s">
        <v>205</v>
      </c>
      <c r="D20" s="105">
        <v>931</v>
      </c>
      <c r="E20" s="106" t="s">
        <v>209</v>
      </c>
      <c r="F20" s="105" t="s">
        <v>211</v>
      </c>
      <c r="G20" s="106" t="s">
        <v>22</v>
      </c>
      <c r="H20" s="110"/>
    </row>
    <row r="21" spans="1:8" ht="103.5" hidden="1" customHeight="1" x14ac:dyDescent="0.2">
      <c r="A21" s="107"/>
      <c r="B21" s="105" t="s">
        <v>212</v>
      </c>
      <c r="C21" s="34" t="s">
        <v>205</v>
      </c>
      <c r="D21" s="105">
        <v>931</v>
      </c>
      <c r="E21" s="106" t="s">
        <v>209</v>
      </c>
      <c r="F21" s="105" t="s">
        <v>212</v>
      </c>
      <c r="G21" s="106" t="s">
        <v>22</v>
      </c>
      <c r="H21" s="110"/>
    </row>
    <row r="22" spans="1:8" ht="144.75" hidden="1" customHeight="1" x14ac:dyDescent="0.2">
      <c r="A22" s="107"/>
      <c r="B22" s="105" t="s">
        <v>213</v>
      </c>
      <c r="C22" s="34" t="s">
        <v>205</v>
      </c>
      <c r="D22" s="105">
        <v>931</v>
      </c>
      <c r="E22" s="106" t="s">
        <v>209</v>
      </c>
      <c r="F22" s="105" t="s">
        <v>213</v>
      </c>
      <c r="G22" s="106" t="s">
        <v>22</v>
      </c>
      <c r="H22" s="110"/>
    </row>
    <row r="23" spans="1:8" ht="101.25" hidden="1" customHeight="1" x14ac:dyDescent="0.2">
      <c r="A23" s="107"/>
      <c r="B23" s="105" t="s">
        <v>214</v>
      </c>
      <c r="C23" s="34" t="s">
        <v>205</v>
      </c>
      <c r="D23" s="105">
        <v>931</v>
      </c>
      <c r="E23" s="106" t="s">
        <v>209</v>
      </c>
      <c r="F23" s="105" t="s">
        <v>214</v>
      </c>
      <c r="G23" s="106" t="s">
        <v>22</v>
      </c>
      <c r="H23" s="110"/>
    </row>
    <row r="24" spans="1:8" ht="97.5" hidden="1" customHeight="1" x14ac:dyDescent="0.2">
      <c r="A24" s="107"/>
      <c r="B24" s="105" t="s">
        <v>215</v>
      </c>
      <c r="C24" s="34" t="s">
        <v>205</v>
      </c>
      <c r="D24" s="105">
        <v>931</v>
      </c>
      <c r="E24" s="106" t="s">
        <v>209</v>
      </c>
      <c r="F24" s="105" t="s">
        <v>215</v>
      </c>
      <c r="G24" s="106" t="s">
        <v>22</v>
      </c>
      <c r="H24" s="110"/>
    </row>
    <row r="25" spans="1:8" ht="87.75" hidden="1" customHeight="1" x14ac:dyDescent="0.2">
      <c r="A25" s="107"/>
      <c r="B25" s="105" t="s">
        <v>206</v>
      </c>
      <c r="C25" s="34" t="s">
        <v>205</v>
      </c>
      <c r="D25" s="105">
        <v>931</v>
      </c>
      <c r="E25" s="106" t="s">
        <v>209</v>
      </c>
      <c r="F25" s="105" t="s">
        <v>206</v>
      </c>
      <c r="G25" s="106" t="s">
        <v>22</v>
      </c>
      <c r="H25" s="110"/>
    </row>
    <row r="26" spans="1:8" ht="90.75" hidden="1" customHeight="1" x14ac:dyDescent="0.2">
      <c r="A26" s="107"/>
      <c r="B26" s="105" t="s">
        <v>216</v>
      </c>
      <c r="C26" s="34" t="s">
        <v>205</v>
      </c>
      <c r="D26" s="105">
        <v>931</v>
      </c>
      <c r="E26" s="106" t="s">
        <v>209</v>
      </c>
      <c r="F26" s="105" t="s">
        <v>216</v>
      </c>
      <c r="G26" s="106" t="s">
        <v>22</v>
      </c>
      <c r="H26" s="110"/>
    </row>
    <row r="27" spans="1:8" ht="102.75" hidden="1" customHeight="1" x14ac:dyDescent="0.2">
      <c r="A27" s="107" t="s">
        <v>217</v>
      </c>
      <c r="B27" s="105"/>
      <c r="C27" s="34" t="s">
        <v>205</v>
      </c>
      <c r="D27" s="105"/>
      <c r="E27" s="106"/>
      <c r="F27" s="105"/>
      <c r="G27" s="106"/>
      <c r="H27" s="109">
        <f>H28</f>
        <v>0</v>
      </c>
    </row>
    <row r="28" spans="1:8" ht="92.25" hidden="1" customHeight="1" x14ac:dyDescent="0.2">
      <c r="A28" s="107"/>
      <c r="B28" s="105" t="s">
        <v>218</v>
      </c>
      <c r="C28" s="34" t="s">
        <v>205</v>
      </c>
      <c r="D28" s="105">
        <v>921</v>
      </c>
      <c r="E28" s="106" t="s">
        <v>219</v>
      </c>
      <c r="F28" s="105" t="s">
        <v>218</v>
      </c>
      <c r="G28" s="106" t="s">
        <v>22</v>
      </c>
      <c r="H28" s="110"/>
    </row>
    <row r="29" spans="1:8" ht="73.5" hidden="1" customHeight="1" x14ac:dyDescent="0.2">
      <c r="A29" s="107" t="s">
        <v>220</v>
      </c>
      <c r="B29" s="105"/>
      <c r="C29" s="34" t="s">
        <v>205</v>
      </c>
      <c r="D29" s="105"/>
      <c r="E29" s="106"/>
      <c r="F29" s="105"/>
      <c r="G29" s="106"/>
      <c r="H29" s="109">
        <f>H30</f>
        <v>0</v>
      </c>
    </row>
    <row r="30" spans="1:8" ht="87" hidden="1" customHeight="1" x14ac:dyDescent="0.2">
      <c r="A30" s="107"/>
      <c r="B30" s="105" t="s">
        <v>221</v>
      </c>
      <c r="C30" s="34" t="s">
        <v>205</v>
      </c>
      <c r="D30" s="105">
        <v>931</v>
      </c>
      <c r="E30" s="106" t="s">
        <v>222</v>
      </c>
      <c r="F30" s="105" t="s">
        <v>221</v>
      </c>
      <c r="G30" s="106" t="s">
        <v>22</v>
      </c>
      <c r="H30" s="110"/>
    </row>
    <row r="31" spans="1:8" ht="45" hidden="1" x14ac:dyDescent="0.25">
      <c r="A31" s="107"/>
      <c r="B31" s="105"/>
      <c r="C31" s="34" t="s">
        <v>205</v>
      </c>
      <c r="D31" s="111"/>
      <c r="E31" s="112"/>
      <c r="F31" s="105"/>
      <c r="G31" s="112"/>
      <c r="H31" s="113"/>
    </row>
    <row r="32" spans="1:8" ht="45" hidden="1" x14ac:dyDescent="0.25">
      <c r="A32" s="107" t="s">
        <v>204</v>
      </c>
      <c r="B32" s="105"/>
      <c r="C32" s="34" t="s">
        <v>205</v>
      </c>
      <c r="D32" s="111"/>
      <c r="E32" s="112"/>
      <c r="F32" s="105"/>
      <c r="G32" s="112"/>
      <c r="H32" s="108">
        <f>H33</f>
        <v>0</v>
      </c>
    </row>
    <row r="33" spans="1:8" ht="72.75" hidden="1" customHeight="1" x14ac:dyDescent="0.2">
      <c r="A33" s="107"/>
      <c r="B33" s="105" t="s">
        <v>206</v>
      </c>
      <c r="C33" s="34" t="s">
        <v>205</v>
      </c>
      <c r="D33" s="105">
        <v>931</v>
      </c>
      <c r="E33" s="106" t="s">
        <v>209</v>
      </c>
      <c r="F33" s="105" t="s">
        <v>206</v>
      </c>
      <c r="G33" s="106" t="s">
        <v>22</v>
      </c>
      <c r="H33" s="114"/>
    </row>
    <row r="34" spans="1:8" ht="72.75" hidden="1" customHeight="1" x14ac:dyDescent="0.2">
      <c r="A34" s="107"/>
      <c r="B34" s="105" t="s">
        <v>223</v>
      </c>
      <c r="C34" s="34" t="str">
        <f>[5]расх.ведомств.!B68</f>
        <v>Подпрограмма 1 "Энергосбережение и повышение энергоэффективности в с. Карага"</v>
      </c>
      <c r="D34" s="105">
        <v>931</v>
      </c>
      <c r="E34" s="106" t="s">
        <v>224</v>
      </c>
      <c r="F34" s="105" t="s">
        <v>223</v>
      </c>
      <c r="G34" s="106" t="s">
        <v>22</v>
      </c>
      <c r="H34" s="114">
        <v>2727.37</v>
      </c>
    </row>
    <row r="35" spans="1:8" ht="36" customHeight="1" x14ac:dyDescent="0.2">
      <c r="A35" s="107"/>
      <c r="B35" s="115" t="s">
        <v>225</v>
      </c>
      <c r="C35" s="333" t="str">
        <f>C34</f>
        <v>Подпрограмма 1 "Энергосбережение и повышение энергоэффективности в с. Карага"</v>
      </c>
      <c r="D35" s="333">
        <v>931</v>
      </c>
      <c r="E35" s="335" t="s">
        <v>219</v>
      </c>
      <c r="F35" s="116" t="s">
        <v>277</v>
      </c>
      <c r="G35" s="106" t="s">
        <v>23</v>
      </c>
      <c r="H35" s="152">
        <f>прил.4!H188</f>
        <v>162.32400000000001</v>
      </c>
    </row>
    <row r="36" spans="1:8" ht="25.5" customHeight="1" x14ac:dyDescent="0.2">
      <c r="A36" s="107"/>
      <c r="B36" s="105" t="s">
        <v>223</v>
      </c>
      <c r="C36" s="334"/>
      <c r="D36" s="334"/>
      <c r="E36" s="336"/>
      <c r="F36" s="116" t="s">
        <v>467</v>
      </c>
      <c r="G36" s="106" t="s">
        <v>23</v>
      </c>
      <c r="H36" s="152">
        <f>прил.4!H190</f>
        <v>7953.8459999999995</v>
      </c>
    </row>
    <row r="37" spans="1:8" ht="72.75" hidden="1" customHeight="1" x14ac:dyDescent="0.2">
      <c r="A37" s="107"/>
      <c r="B37" s="105"/>
      <c r="C37" s="153"/>
      <c r="D37" s="120"/>
      <c r="E37" s="121"/>
      <c r="F37" s="122"/>
      <c r="G37" s="106" t="s">
        <v>22</v>
      </c>
      <c r="H37" s="152"/>
    </row>
    <row r="38" spans="1:8" ht="26.25" hidden="1" customHeight="1" x14ac:dyDescent="0.2">
      <c r="A38" s="107"/>
      <c r="B38" s="105"/>
      <c r="C38" s="154"/>
      <c r="D38" s="138"/>
      <c r="E38" s="139"/>
      <c r="F38" s="119" t="s">
        <v>236</v>
      </c>
      <c r="G38" s="106" t="s">
        <v>23</v>
      </c>
      <c r="H38" s="152"/>
    </row>
    <row r="39" spans="1:8" ht="33" customHeight="1" x14ac:dyDescent="0.2">
      <c r="A39" s="107"/>
      <c r="B39" s="115" t="s">
        <v>226</v>
      </c>
      <c r="C39" s="156" t="s">
        <v>197</v>
      </c>
      <c r="D39" s="176">
        <v>931</v>
      </c>
      <c r="E39" s="177" t="s">
        <v>219</v>
      </c>
      <c r="F39" s="116" t="s">
        <v>254</v>
      </c>
      <c r="G39" s="106" t="s">
        <v>23</v>
      </c>
      <c r="H39" s="152">
        <f>прил.4!H196</f>
        <v>1600</v>
      </c>
    </row>
    <row r="40" spans="1:8" ht="32.25" hidden="1" customHeight="1" x14ac:dyDescent="0.2">
      <c r="A40" s="107"/>
      <c r="B40" s="115"/>
      <c r="C40" s="154"/>
      <c r="D40" s="154"/>
      <c r="E40" s="178"/>
      <c r="F40" s="122" t="s">
        <v>255</v>
      </c>
      <c r="G40" s="106" t="s">
        <v>23</v>
      </c>
      <c r="H40" s="152">
        <v>0</v>
      </c>
    </row>
    <row r="41" spans="1:8" ht="57.75" customHeight="1" x14ac:dyDescent="0.2">
      <c r="A41" s="107" t="s">
        <v>204</v>
      </c>
      <c r="B41" s="105" t="s">
        <v>227</v>
      </c>
      <c r="C41" s="124" t="s">
        <v>117</v>
      </c>
      <c r="D41" s="105"/>
      <c r="E41" s="106"/>
      <c r="F41" s="105"/>
      <c r="G41" s="106"/>
      <c r="H41" s="151">
        <f>H42</f>
        <v>30</v>
      </c>
    </row>
    <row r="42" spans="1:8" ht="65.25" customHeight="1" x14ac:dyDescent="0.2">
      <c r="A42" s="107"/>
      <c r="B42" s="105"/>
      <c r="C42" s="125" t="s">
        <v>118</v>
      </c>
      <c r="D42" s="105">
        <v>931</v>
      </c>
      <c r="E42" s="106" t="s">
        <v>280</v>
      </c>
      <c r="F42" s="105" t="s">
        <v>262</v>
      </c>
      <c r="G42" s="106" t="s">
        <v>22</v>
      </c>
      <c r="H42" s="151">
        <v>30</v>
      </c>
    </row>
    <row r="43" spans="1:8" ht="65.25" customHeight="1" x14ac:dyDescent="0.2">
      <c r="A43" s="107" t="s">
        <v>217</v>
      </c>
      <c r="B43" s="105" t="s">
        <v>229</v>
      </c>
      <c r="C43" s="126" t="s">
        <v>458</v>
      </c>
      <c r="D43" s="117"/>
      <c r="E43" s="118"/>
      <c r="F43" s="105"/>
      <c r="G43" s="106"/>
      <c r="H43" s="151">
        <f>H44+H45+H46</f>
        <v>720</v>
      </c>
    </row>
    <row r="44" spans="1:8" ht="51" customHeight="1" x14ac:dyDescent="0.2">
      <c r="A44" s="107"/>
      <c r="B44" s="105"/>
      <c r="C44" s="170" t="s">
        <v>163</v>
      </c>
      <c r="D44" s="166">
        <v>931</v>
      </c>
      <c r="E44" s="168" t="s">
        <v>224</v>
      </c>
      <c r="F44" s="166" t="s">
        <v>266</v>
      </c>
      <c r="G44" s="106" t="s">
        <v>22</v>
      </c>
      <c r="H44" s="152">
        <f>прил.4!H136</f>
        <v>720</v>
      </c>
    </row>
    <row r="45" spans="1:8" ht="19.5" hidden="1" customHeight="1" x14ac:dyDescent="0.2">
      <c r="A45" s="107"/>
      <c r="B45" s="105"/>
      <c r="C45" s="171"/>
      <c r="D45" s="167"/>
      <c r="E45" s="169"/>
      <c r="F45" s="167"/>
      <c r="G45" s="106" t="s">
        <v>23</v>
      </c>
      <c r="H45" s="152">
        <v>0</v>
      </c>
    </row>
    <row r="46" spans="1:8" ht="30.75" hidden="1" customHeight="1" x14ac:dyDescent="0.2">
      <c r="A46" s="107"/>
      <c r="B46" s="105"/>
      <c r="C46" s="155"/>
      <c r="D46" s="159">
        <v>931</v>
      </c>
      <c r="E46" s="160" t="s">
        <v>230</v>
      </c>
      <c r="F46" s="159" t="s">
        <v>101</v>
      </c>
      <c r="G46" s="106" t="s">
        <v>22</v>
      </c>
      <c r="H46" s="152">
        <v>0</v>
      </c>
    </row>
    <row r="47" spans="1:8" ht="46.5" customHeight="1" x14ac:dyDescent="0.2">
      <c r="A47" s="107" t="s">
        <v>220</v>
      </c>
      <c r="B47" s="105"/>
      <c r="C47" s="146" t="s">
        <v>461</v>
      </c>
      <c r="D47" s="125"/>
      <c r="E47" s="149"/>
      <c r="F47" s="140"/>
      <c r="G47" s="150"/>
      <c r="H47" s="151">
        <f>H49+H50</f>
        <v>50</v>
      </c>
    </row>
    <row r="48" spans="1:8" ht="26.25" hidden="1" customHeight="1" x14ac:dyDescent="0.2">
      <c r="A48" s="107"/>
      <c r="B48" s="105"/>
      <c r="C48" s="338" t="s">
        <v>248</v>
      </c>
      <c r="D48" s="333">
        <v>931</v>
      </c>
      <c r="E48" s="335" t="s">
        <v>245</v>
      </c>
      <c r="F48" s="140" t="s">
        <v>102</v>
      </c>
      <c r="G48" s="335" t="s">
        <v>22</v>
      </c>
      <c r="H48" s="152"/>
    </row>
    <row r="49" spans="1:8" ht="52.5" hidden="1" customHeight="1" x14ac:dyDescent="0.2">
      <c r="A49" s="107"/>
      <c r="B49" s="105"/>
      <c r="C49" s="339"/>
      <c r="D49" s="340"/>
      <c r="E49" s="337"/>
      <c r="F49" s="140" t="s">
        <v>174</v>
      </c>
      <c r="G49" s="337"/>
      <c r="H49" s="152">
        <v>0</v>
      </c>
    </row>
    <row r="50" spans="1:8" ht="52.5" customHeight="1" x14ac:dyDescent="0.2">
      <c r="A50" s="107"/>
      <c r="B50" s="105"/>
      <c r="C50" s="161" t="s">
        <v>248</v>
      </c>
      <c r="D50" s="159">
        <v>931</v>
      </c>
      <c r="E50" s="160" t="s">
        <v>281</v>
      </c>
      <c r="F50" s="140" t="s">
        <v>273</v>
      </c>
      <c r="G50" s="160" t="s">
        <v>22</v>
      </c>
      <c r="H50" s="152">
        <f>прил.4!H253</f>
        <v>50</v>
      </c>
    </row>
    <row r="51" spans="1:8" ht="57" customHeight="1" x14ac:dyDescent="0.2">
      <c r="A51" s="107" t="s">
        <v>463</v>
      </c>
      <c r="B51" s="105"/>
      <c r="C51" s="77" t="s">
        <v>460</v>
      </c>
      <c r="D51" s="105"/>
      <c r="E51" s="106"/>
      <c r="F51" s="105"/>
      <c r="G51" s="106"/>
      <c r="H51" s="151">
        <f>H52+H53</f>
        <v>74</v>
      </c>
    </row>
    <row r="52" spans="1:8" ht="66" customHeight="1" x14ac:dyDescent="0.2">
      <c r="A52" s="107"/>
      <c r="B52" s="105"/>
      <c r="C52" s="341" t="s">
        <v>179</v>
      </c>
      <c r="D52" s="333">
        <v>931</v>
      </c>
      <c r="E52" s="335" t="s">
        <v>231</v>
      </c>
      <c r="F52" s="105" t="s">
        <v>271</v>
      </c>
      <c r="G52" s="335" t="s">
        <v>69</v>
      </c>
      <c r="H52" s="152">
        <f>прил.4!H224</f>
        <v>74</v>
      </c>
    </row>
    <row r="53" spans="1:8" ht="27" hidden="1" customHeight="1" x14ac:dyDescent="0.2">
      <c r="A53" s="107"/>
      <c r="B53" s="105"/>
      <c r="C53" s="342"/>
      <c r="D53" s="340"/>
      <c r="E53" s="337"/>
      <c r="F53" s="105" t="s">
        <v>184</v>
      </c>
      <c r="G53" s="337"/>
      <c r="H53" s="152"/>
    </row>
    <row r="54" spans="1:8" ht="60.75" customHeight="1" x14ac:dyDescent="0.2">
      <c r="A54" s="107" t="s">
        <v>464</v>
      </c>
      <c r="B54" s="105"/>
      <c r="C54" s="124" t="s">
        <v>173</v>
      </c>
      <c r="D54" s="105"/>
      <c r="E54" s="106"/>
      <c r="F54" s="105"/>
      <c r="G54" s="106"/>
      <c r="H54" s="151">
        <f>H55+H56+H57</f>
        <v>1150</v>
      </c>
    </row>
    <row r="55" spans="1:8" ht="27" customHeight="1" x14ac:dyDescent="0.2">
      <c r="A55" s="107"/>
      <c r="B55" s="105"/>
      <c r="C55" s="343" t="s">
        <v>176</v>
      </c>
      <c r="D55" s="333">
        <v>931</v>
      </c>
      <c r="E55" s="335" t="s">
        <v>280</v>
      </c>
      <c r="F55" s="333" t="s">
        <v>264</v>
      </c>
      <c r="G55" s="106" t="s">
        <v>22</v>
      </c>
      <c r="H55" s="152">
        <f>прил.4!H73</f>
        <v>930</v>
      </c>
    </row>
    <row r="56" spans="1:8" ht="24.75" customHeight="1" x14ac:dyDescent="0.2">
      <c r="A56" s="107"/>
      <c r="B56" s="105"/>
      <c r="C56" s="343"/>
      <c r="D56" s="340"/>
      <c r="E56" s="337"/>
      <c r="F56" s="340"/>
      <c r="G56" s="106" t="s">
        <v>23</v>
      </c>
      <c r="H56" s="152">
        <f>прил.4!H74</f>
        <v>220</v>
      </c>
    </row>
    <row r="57" spans="1:8" ht="18.75" hidden="1" customHeight="1" x14ac:dyDescent="0.2">
      <c r="A57" s="107"/>
      <c r="B57" s="105"/>
      <c r="C57" s="154"/>
      <c r="D57" s="159">
        <v>931</v>
      </c>
      <c r="E57" s="160" t="s">
        <v>228</v>
      </c>
      <c r="F57" s="159" t="s">
        <v>156</v>
      </c>
      <c r="G57" s="106" t="s">
        <v>22</v>
      </c>
      <c r="H57" s="152">
        <v>0</v>
      </c>
    </row>
    <row r="58" spans="1:8" ht="42" customHeight="1" x14ac:dyDescent="0.2">
      <c r="A58" s="107" t="s">
        <v>465</v>
      </c>
      <c r="B58" s="105"/>
      <c r="C58" s="127" t="s">
        <v>232</v>
      </c>
      <c r="D58" s="107"/>
      <c r="E58" s="128"/>
      <c r="F58" s="107"/>
      <c r="G58" s="128"/>
      <c r="H58" s="151">
        <f>H59+H60+H61</f>
        <v>2751</v>
      </c>
    </row>
    <row r="59" spans="1:8" ht="41.25" customHeight="1" x14ac:dyDescent="0.2">
      <c r="A59" s="107"/>
      <c r="B59" s="105"/>
      <c r="C59" s="172" t="s">
        <v>233</v>
      </c>
      <c r="D59" s="140">
        <v>931</v>
      </c>
      <c r="E59" s="106" t="s">
        <v>209</v>
      </c>
      <c r="F59" s="105" t="s">
        <v>268</v>
      </c>
      <c r="G59" s="106" t="s">
        <v>22</v>
      </c>
      <c r="H59" s="152">
        <f>прил.4!H162</f>
        <v>2751</v>
      </c>
    </row>
    <row r="60" spans="1:8" ht="30" hidden="1" customHeight="1" x14ac:dyDescent="0.2">
      <c r="A60" s="107"/>
      <c r="B60" s="105"/>
      <c r="C60" s="173"/>
      <c r="D60" s="159">
        <v>931</v>
      </c>
      <c r="E60" s="123" t="s">
        <v>209</v>
      </c>
      <c r="F60" s="105" t="s">
        <v>282</v>
      </c>
      <c r="G60" s="123" t="s">
        <v>22</v>
      </c>
      <c r="H60" s="152">
        <f>прил.4!H173</f>
        <v>0</v>
      </c>
    </row>
    <row r="61" spans="1:8" ht="30" hidden="1" customHeight="1" x14ac:dyDescent="0.2">
      <c r="A61" s="107"/>
      <c r="B61" s="105"/>
      <c r="C61" s="173"/>
      <c r="D61" s="159">
        <v>931</v>
      </c>
      <c r="E61" s="123" t="s">
        <v>209</v>
      </c>
      <c r="F61" s="105" t="s">
        <v>278</v>
      </c>
      <c r="G61" s="123" t="s">
        <v>22</v>
      </c>
      <c r="H61" s="152">
        <f>прил.4!H170</f>
        <v>0</v>
      </c>
    </row>
    <row r="62" spans="1:8" ht="45.75" customHeight="1" x14ac:dyDescent="0.2">
      <c r="A62" s="107"/>
      <c r="B62" s="105"/>
      <c r="C62" s="77" t="s">
        <v>462</v>
      </c>
      <c r="D62" s="159"/>
      <c r="E62" s="123"/>
      <c r="F62" s="105"/>
      <c r="G62" s="123"/>
      <c r="H62" s="151">
        <f>H63</f>
        <v>62.0625</v>
      </c>
    </row>
    <row r="63" spans="1:8" ht="39.75" customHeight="1" x14ac:dyDescent="0.2">
      <c r="A63" s="107" t="s">
        <v>469</v>
      </c>
      <c r="B63" s="105"/>
      <c r="C63" s="162" t="s">
        <v>188</v>
      </c>
      <c r="D63" s="157">
        <v>931</v>
      </c>
      <c r="E63" s="158" t="s">
        <v>231</v>
      </c>
      <c r="F63" s="105" t="s">
        <v>279</v>
      </c>
      <c r="G63" s="158" t="s">
        <v>69</v>
      </c>
      <c r="H63" s="152">
        <f>прил.4!H237</f>
        <v>62.0625</v>
      </c>
    </row>
    <row r="64" spans="1:8" ht="61.5" customHeight="1" x14ac:dyDescent="0.2">
      <c r="A64" s="107" t="s">
        <v>466</v>
      </c>
      <c r="B64" s="105"/>
      <c r="C64" s="181" t="s">
        <v>457</v>
      </c>
      <c r="D64" s="179"/>
      <c r="E64" s="180"/>
      <c r="F64" s="105"/>
      <c r="G64" s="180"/>
      <c r="H64" s="152">
        <f>H65</f>
        <v>130</v>
      </c>
    </row>
    <row r="65" spans="1:8" ht="27.75" customHeight="1" x14ac:dyDescent="0.2">
      <c r="A65" s="107"/>
      <c r="B65" s="105"/>
      <c r="C65" s="55" t="s">
        <v>287</v>
      </c>
      <c r="D65" s="179">
        <v>931</v>
      </c>
      <c r="E65" s="180" t="s">
        <v>286</v>
      </c>
      <c r="F65" s="105" t="s">
        <v>289</v>
      </c>
      <c r="G65" s="180" t="s">
        <v>22</v>
      </c>
      <c r="H65" s="152">
        <f>прил.4!H100</f>
        <v>130</v>
      </c>
    </row>
    <row r="66" spans="1:8" ht="15" customHeight="1" x14ac:dyDescent="0.2">
      <c r="A66" s="107"/>
      <c r="B66" s="105"/>
      <c r="C66" s="77" t="s">
        <v>234</v>
      </c>
      <c r="D66" s="105"/>
      <c r="E66" s="129"/>
      <c r="F66" s="105"/>
      <c r="G66" s="129"/>
      <c r="H66" s="130">
        <f>H51+H43+H41+H15++H47+H54+H58+H62+H64</f>
        <v>14683.2325</v>
      </c>
    </row>
    <row r="67" spans="1:8" ht="15" customHeight="1" x14ac:dyDescent="0.2">
      <c r="A67" s="131"/>
      <c r="B67" s="132"/>
      <c r="C67" s="133"/>
      <c r="D67" s="132"/>
      <c r="E67" s="134"/>
      <c r="F67" s="132"/>
      <c r="G67" s="134"/>
      <c r="H67" s="135"/>
    </row>
    <row r="68" spans="1:8" ht="12.75" customHeight="1" x14ac:dyDescent="0.2">
      <c r="H68" s="136"/>
    </row>
    <row r="69" spans="1:8" x14ac:dyDescent="0.2">
      <c r="C69" s="182"/>
    </row>
  </sheetData>
  <mergeCells count="26">
    <mergeCell ref="C52:C53"/>
    <mergeCell ref="D52:D53"/>
    <mergeCell ref="E52:E53"/>
    <mergeCell ref="G52:G53"/>
    <mergeCell ref="C55:C56"/>
    <mergeCell ref="D55:D56"/>
    <mergeCell ref="E55:E56"/>
    <mergeCell ref="F55:F56"/>
    <mergeCell ref="A10:H10"/>
    <mergeCell ref="C35:C36"/>
    <mergeCell ref="D35:D36"/>
    <mergeCell ref="E35:E36"/>
    <mergeCell ref="G48:G49"/>
    <mergeCell ref="C48:C49"/>
    <mergeCell ref="D48:D49"/>
    <mergeCell ref="E48:E49"/>
    <mergeCell ref="A6:B6"/>
    <mergeCell ref="C6:H6"/>
    <mergeCell ref="A7:B7"/>
    <mergeCell ref="C7:H7"/>
    <mergeCell ref="F8:H8"/>
    <mergeCell ref="C1:H1"/>
    <mergeCell ref="C2:H2"/>
    <mergeCell ref="C3:H3"/>
    <mergeCell ref="F4:H4"/>
    <mergeCell ref="C5:H5"/>
  </mergeCells>
  <pageMargins left="0.69" right="0.27" top="0.32" bottom="0.3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2" sqref="F12"/>
    </sheetView>
  </sheetViews>
  <sheetFormatPr defaultRowHeight="12.75" x14ac:dyDescent="0.2"/>
  <cols>
    <col min="1" max="1" width="65.42578125" style="300" customWidth="1"/>
    <col min="2" max="2" width="21.42578125" style="300" customWidth="1"/>
    <col min="3" max="3" width="18.28515625" style="300" customWidth="1"/>
    <col min="4" max="4" width="20.140625" style="300" customWidth="1"/>
    <col min="5" max="16384" width="9.140625" style="300"/>
  </cols>
  <sheetData>
    <row r="1" spans="1:7" s="274" customFormat="1" ht="15.75" x14ac:dyDescent="0.25">
      <c r="A1" s="318" t="s">
        <v>479</v>
      </c>
      <c r="B1" s="318"/>
      <c r="C1" s="318"/>
      <c r="D1" s="318"/>
      <c r="E1" s="272"/>
      <c r="F1" s="272"/>
      <c r="G1" s="272"/>
    </row>
    <row r="2" spans="1:7" s="274" customFormat="1" ht="15.75" x14ac:dyDescent="0.25">
      <c r="A2" s="318" t="s">
        <v>159</v>
      </c>
      <c r="B2" s="318"/>
      <c r="C2" s="318"/>
      <c r="D2" s="318"/>
      <c r="E2" s="272"/>
      <c r="F2" s="272"/>
      <c r="G2" s="272"/>
    </row>
    <row r="3" spans="1:7" s="274" customFormat="1" ht="15.75" x14ac:dyDescent="0.25">
      <c r="A3" s="318" t="s">
        <v>449</v>
      </c>
      <c r="B3" s="318"/>
      <c r="C3" s="318"/>
      <c r="D3" s="318"/>
      <c r="E3" s="272"/>
      <c r="F3" s="272"/>
      <c r="G3" s="272"/>
    </row>
    <row r="4" spans="1:7" s="274" customFormat="1" ht="15.75" x14ac:dyDescent="0.25">
      <c r="A4" s="318" t="s">
        <v>480</v>
      </c>
      <c r="B4" s="318"/>
      <c r="C4" s="318"/>
      <c r="D4" s="318"/>
      <c r="E4" s="272"/>
      <c r="G4" s="272"/>
    </row>
    <row r="5" spans="1:7" s="274" customFormat="1" ht="15.75" x14ac:dyDescent="0.25">
      <c r="A5" s="275"/>
      <c r="B5" s="276"/>
      <c r="C5" s="277"/>
      <c r="D5" s="277"/>
    </row>
    <row r="6" spans="1:7" s="274" customFormat="1" ht="15.75" x14ac:dyDescent="0.25"/>
    <row r="7" spans="1:7" s="274" customFormat="1" ht="21.2" customHeight="1" x14ac:dyDescent="0.25"/>
    <row r="8" spans="1:7" s="274" customFormat="1" ht="42.75" customHeight="1" x14ac:dyDescent="0.25">
      <c r="A8" s="344" t="s">
        <v>481</v>
      </c>
      <c r="B8" s="344"/>
      <c r="C8" s="344"/>
      <c r="D8" s="344"/>
    </row>
    <row r="9" spans="1:7" s="274" customFormat="1" ht="33" customHeight="1" x14ac:dyDescent="0.25">
      <c r="A9" s="278"/>
      <c r="B9" s="278"/>
      <c r="C9" s="278"/>
      <c r="D9" s="279" t="s">
        <v>98</v>
      </c>
    </row>
    <row r="10" spans="1:7" s="282" customFormat="1" ht="15" x14ac:dyDescent="0.2">
      <c r="A10" s="280" t="s">
        <v>482</v>
      </c>
      <c r="B10" s="281">
        <v>2024</v>
      </c>
      <c r="C10" s="281">
        <v>2025</v>
      </c>
      <c r="D10" s="281">
        <v>2026</v>
      </c>
    </row>
    <row r="11" spans="1:7" s="285" customFormat="1" ht="15" x14ac:dyDescent="0.2">
      <c r="A11" s="283">
        <v>1</v>
      </c>
      <c r="B11" s="284">
        <v>2</v>
      </c>
      <c r="C11" s="284">
        <v>3</v>
      </c>
      <c r="D11" s="284">
        <v>4</v>
      </c>
    </row>
    <row r="12" spans="1:7" s="288" customFormat="1" ht="15.75" x14ac:dyDescent="0.2">
      <c r="A12" s="286" t="s">
        <v>483</v>
      </c>
      <c r="B12" s="287">
        <f>B14+B18+B21+B24</f>
        <v>0</v>
      </c>
      <c r="C12" s="287">
        <f>C14+C18+C21+C24</f>
        <v>0</v>
      </c>
      <c r="D12" s="287">
        <f>D14+D18+D21+D24</f>
        <v>0</v>
      </c>
    </row>
    <row r="13" spans="1:7" s="288" customFormat="1" ht="15.75" hidden="1" x14ac:dyDescent="0.2">
      <c r="A13" s="289"/>
      <c r="B13" s="290"/>
      <c r="C13" s="290"/>
      <c r="D13" s="290"/>
    </row>
    <row r="14" spans="1:7" s="288" customFormat="1" ht="15.75" x14ac:dyDescent="0.2">
      <c r="A14" s="291" t="s">
        <v>484</v>
      </c>
      <c r="B14" s="292">
        <v>0</v>
      </c>
      <c r="C14" s="292">
        <v>0</v>
      </c>
      <c r="D14" s="292">
        <v>0</v>
      </c>
    </row>
    <row r="15" spans="1:7" s="288" customFormat="1" ht="15.75" x14ac:dyDescent="0.2">
      <c r="A15" s="293" t="s">
        <v>485</v>
      </c>
      <c r="B15" s="290">
        <v>0</v>
      </c>
      <c r="C15" s="290">
        <v>0</v>
      </c>
      <c r="D15" s="290">
        <v>0</v>
      </c>
    </row>
    <row r="16" spans="1:7" s="288" customFormat="1" ht="15.75" x14ac:dyDescent="0.2">
      <c r="A16" s="294" t="s">
        <v>486</v>
      </c>
      <c r="B16" s="290">
        <v>0</v>
      </c>
      <c r="C16" s="290">
        <v>0</v>
      </c>
      <c r="D16" s="290">
        <v>0</v>
      </c>
    </row>
    <row r="17" spans="1:4" s="288" customFormat="1" ht="15.75" x14ac:dyDescent="0.2">
      <c r="A17" s="293" t="s">
        <v>487</v>
      </c>
      <c r="B17" s="290">
        <v>0</v>
      </c>
      <c r="C17" s="290">
        <v>0</v>
      </c>
      <c r="D17" s="290">
        <v>0</v>
      </c>
    </row>
    <row r="18" spans="1:4" s="288" customFormat="1" ht="28.5" x14ac:dyDescent="0.2">
      <c r="A18" s="295" t="s">
        <v>488</v>
      </c>
      <c r="B18" s="296">
        <v>0</v>
      </c>
      <c r="C18" s="296">
        <v>0</v>
      </c>
      <c r="D18" s="296">
        <v>0</v>
      </c>
    </row>
    <row r="19" spans="1:4" s="288" customFormat="1" ht="15.75" x14ac:dyDescent="0.2">
      <c r="A19" s="293" t="s">
        <v>489</v>
      </c>
      <c r="B19" s="290">
        <v>0</v>
      </c>
      <c r="C19" s="290">
        <v>0</v>
      </c>
      <c r="D19" s="290">
        <v>0</v>
      </c>
    </row>
    <row r="20" spans="1:4" s="288" customFormat="1" ht="15.75" x14ac:dyDescent="0.2">
      <c r="A20" s="293" t="s">
        <v>490</v>
      </c>
      <c r="B20" s="290">
        <v>0</v>
      </c>
      <c r="C20" s="290">
        <v>0</v>
      </c>
      <c r="D20" s="290">
        <v>0</v>
      </c>
    </row>
    <row r="21" spans="1:4" s="288" customFormat="1" ht="15.75" x14ac:dyDescent="0.2">
      <c r="A21" s="295" t="s">
        <v>491</v>
      </c>
      <c r="B21" s="292">
        <f>B22+B23</f>
        <v>0</v>
      </c>
      <c r="C21" s="292">
        <f>C22+C23</f>
        <v>0</v>
      </c>
      <c r="D21" s="292">
        <f>D22+D23</f>
        <v>0</v>
      </c>
    </row>
    <row r="22" spans="1:4" s="288" customFormat="1" ht="15.75" x14ac:dyDescent="0.2">
      <c r="A22" s="293" t="s">
        <v>485</v>
      </c>
      <c r="B22" s="290">
        <v>0</v>
      </c>
      <c r="C22" s="290">
        <v>0</v>
      </c>
      <c r="D22" s="290">
        <v>0</v>
      </c>
    </row>
    <row r="23" spans="1:4" s="288" customFormat="1" ht="15.75" x14ac:dyDescent="0.2">
      <c r="A23" s="294" t="s">
        <v>486</v>
      </c>
      <c r="B23" s="290">
        <v>0</v>
      </c>
      <c r="C23" s="290">
        <v>0</v>
      </c>
      <c r="D23" s="290">
        <v>0</v>
      </c>
    </row>
    <row r="24" spans="1:4" s="288" customFormat="1" ht="15.75" x14ac:dyDescent="0.2">
      <c r="A24" s="291" t="s">
        <v>492</v>
      </c>
      <c r="B24" s="292">
        <v>0</v>
      </c>
      <c r="C24" s="292">
        <v>0</v>
      </c>
      <c r="D24" s="292">
        <v>0</v>
      </c>
    </row>
    <row r="25" spans="1:4" s="288" customFormat="1" ht="15.75" x14ac:dyDescent="0.2">
      <c r="A25" s="293" t="s">
        <v>485</v>
      </c>
      <c r="B25" s="290">
        <v>0</v>
      </c>
      <c r="C25" s="290">
        <v>0</v>
      </c>
      <c r="D25" s="290">
        <v>0</v>
      </c>
    </row>
    <row r="26" spans="1:4" s="288" customFormat="1" ht="15.75" x14ac:dyDescent="0.2">
      <c r="A26" s="297" t="s">
        <v>486</v>
      </c>
      <c r="B26" s="298">
        <v>0</v>
      </c>
      <c r="C26" s="298">
        <v>0</v>
      </c>
      <c r="D26" s="298">
        <v>0</v>
      </c>
    </row>
    <row r="27" spans="1:4" s="274" customFormat="1" ht="15.75" x14ac:dyDescent="0.25">
      <c r="B27" s="299"/>
    </row>
  </sheetData>
  <mergeCells count="5">
    <mergeCell ref="A1:D1"/>
    <mergeCell ref="A2:D2"/>
    <mergeCell ref="A3:D3"/>
    <mergeCell ref="A4:D4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19" sqref="J19"/>
    </sheetView>
  </sheetViews>
  <sheetFormatPr defaultRowHeight="12.75" x14ac:dyDescent="0.2"/>
  <cols>
    <col min="1" max="1" width="4.85546875" customWidth="1"/>
    <col min="2" max="2" width="13.5703125" customWidth="1"/>
    <col min="3" max="3" width="14.28515625" customWidth="1"/>
    <col min="5" max="5" width="6" customWidth="1"/>
    <col min="6" max="6" width="14.85546875" customWidth="1"/>
    <col min="7" max="7" width="13.7109375" customWidth="1"/>
    <col min="8" max="8" width="14.42578125" customWidth="1"/>
  </cols>
  <sheetData>
    <row r="1" spans="1:8" ht="15" x14ac:dyDescent="0.25">
      <c r="A1" s="318"/>
      <c r="B1" s="318"/>
      <c r="C1" s="318"/>
      <c r="D1" s="318"/>
      <c r="E1" s="318" t="s">
        <v>493</v>
      </c>
      <c r="F1" s="318"/>
      <c r="G1" s="318"/>
      <c r="H1" s="318"/>
    </row>
    <row r="2" spans="1:8" ht="15" x14ac:dyDescent="0.25">
      <c r="A2" s="318"/>
      <c r="B2" s="318"/>
      <c r="C2" s="318"/>
      <c r="D2" s="318"/>
      <c r="E2" s="318" t="s">
        <v>159</v>
      </c>
      <c r="F2" s="318"/>
      <c r="G2" s="318"/>
      <c r="H2" s="318"/>
    </row>
    <row r="3" spans="1:8" ht="15" x14ac:dyDescent="0.25">
      <c r="A3" s="318"/>
      <c r="B3" s="318"/>
      <c r="C3" s="318"/>
      <c r="D3" s="318"/>
      <c r="E3" s="318" t="s">
        <v>449</v>
      </c>
      <c r="F3" s="318"/>
      <c r="G3" s="318"/>
      <c r="H3" s="318"/>
    </row>
    <row r="4" spans="1:8" ht="15" x14ac:dyDescent="0.25">
      <c r="A4" s="300"/>
      <c r="B4" s="300"/>
      <c r="C4" s="300"/>
      <c r="D4" s="300"/>
      <c r="E4" s="318" t="s">
        <v>494</v>
      </c>
      <c r="F4" s="318"/>
      <c r="G4" s="318"/>
      <c r="H4" s="318"/>
    </row>
    <row r="5" spans="1:8" x14ac:dyDescent="0.2">
      <c r="A5" s="300"/>
      <c r="B5" s="300"/>
      <c r="C5" s="300"/>
      <c r="D5" s="300"/>
      <c r="E5" s="300"/>
      <c r="F5" s="300"/>
      <c r="G5" s="300"/>
      <c r="H5" s="300"/>
    </row>
    <row r="6" spans="1:8" x14ac:dyDescent="0.2">
      <c r="A6" s="300"/>
      <c r="B6" s="300"/>
      <c r="C6" s="300"/>
      <c r="D6" s="300"/>
      <c r="E6" s="300"/>
      <c r="F6" s="300"/>
      <c r="G6" s="300"/>
      <c r="H6" s="300"/>
    </row>
    <row r="7" spans="1:8" x14ac:dyDescent="0.2">
      <c r="A7" s="300"/>
      <c r="B7" s="300"/>
      <c r="C7" s="300"/>
      <c r="D7" s="300"/>
      <c r="E7" s="300"/>
      <c r="F7" s="300"/>
      <c r="G7" s="300"/>
      <c r="H7" s="300"/>
    </row>
    <row r="8" spans="1:8" ht="14.25" x14ac:dyDescent="0.2">
      <c r="A8" s="346" t="s">
        <v>495</v>
      </c>
      <c r="B8" s="346"/>
      <c r="C8" s="346"/>
      <c r="D8" s="346"/>
      <c r="E8" s="346"/>
      <c r="F8" s="346"/>
      <c r="G8" s="346"/>
      <c r="H8" s="346"/>
    </row>
    <row r="9" spans="1:8" ht="14.25" x14ac:dyDescent="0.2">
      <c r="A9" s="301"/>
      <c r="B9" s="301"/>
      <c r="C9" s="301"/>
      <c r="D9" s="301"/>
      <c r="E9" s="301"/>
      <c r="F9" s="301"/>
      <c r="G9" s="301"/>
      <c r="H9" s="301"/>
    </row>
    <row r="10" spans="1:8" ht="14.25" x14ac:dyDescent="0.2">
      <c r="A10" s="346" t="s">
        <v>496</v>
      </c>
      <c r="B10" s="346"/>
      <c r="C10" s="346"/>
      <c r="D10" s="346"/>
      <c r="E10" s="346"/>
      <c r="F10" s="346"/>
      <c r="G10" s="346"/>
      <c r="H10" s="346"/>
    </row>
    <row r="11" spans="1:8" ht="15" x14ac:dyDescent="0.25">
      <c r="A11" s="302" t="s">
        <v>63</v>
      </c>
      <c r="B11" s="303"/>
      <c r="C11" s="303"/>
      <c r="D11" s="303"/>
      <c r="E11" s="303"/>
      <c r="F11" s="303"/>
      <c r="G11" s="303"/>
      <c r="H11" s="303"/>
    </row>
    <row r="12" spans="1:8" ht="75" x14ac:dyDescent="0.2">
      <c r="A12" s="281" t="s">
        <v>497</v>
      </c>
      <c r="B12" s="281" t="s">
        <v>498</v>
      </c>
      <c r="C12" s="281" t="s">
        <v>499</v>
      </c>
      <c r="D12" s="355" t="s">
        <v>500</v>
      </c>
      <c r="E12" s="355"/>
      <c r="F12" s="281" t="s">
        <v>501</v>
      </c>
      <c r="G12" s="281" t="s">
        <v>502</v>
      </c>
      <c r="H12" s="281" t="s">
        <v>503</v>
      </c>
    </row>
    <row r="13" spans="1:8" ht="15" x14ac:dyDescent="0.25">
      <c r="A13" s="304">
        <v>1</v>
      </c>
      <c r="B13" s="304">
        <v>2</v>
      </c>
      <c r="C13" s="304">
        <v>3</v>
      </c>
      <c r="D13" s="356">
        <v>4</v>
      </c>
      <c r="E13" s="356"/>
      <c r="F13" s="304">
        <v>5</v>
      </c>
      <c r="G13" s="304">
        <v>6</v>
      </c>
      <c r="H13" s="304">
        <v>7</v>
      </c>
    </row>
    <row r="14" spans="1:8" ht="15" x14ac:dyDescent="0.25">
      <c r="A14" s="305"/>
      <c r="B14" s="305"/>
      <c r="C14" s="305"/>
      <c r="D14" s="357"/>
      <c r="E14" s="357"/>
      <c r="F14" s="305"/>
      <c r="G14" s="305"/>
      <c r="H14" s="306"/>
    </row>
    <row r="15" spans="1:8" ht="14.25" x14ac:dyDescent="0.2">
      <c r="A15" s="307"/>
      <c r="B15" s="307" t="s">
        <v>504</v>
      </c>
      <c r="C15" s="307"/>
      <c r="D15" s="345">
        <f>D14</f>
        <v>0</v>
      </c>
      <c r="E15" s="345"/>
      <c r="F15" s="307"/>
      <c r="G15" s="307"/>
      <c r="H15" s="307"/>
    </row>
    <row r="16" spans="1:8" ht="15" x14ac:dyDescent="0.25">
      <c r="A16" s="308"/>
      <c r="B16" s="308"/>
      <c r="C16" s="308"/>
      <c r="D16" s="308"/>
      <c r="E16" s="308"/>
      <c r="F16" s="308"/>
      <c r="G16" s="308"/>
      <c r="H16" s="308"/>
    </row>
    <row r="17" spans="1:8" ht="14.25" x14ac:dyDescent="0.2">
      <c r="A17" s="346" t="s">
        <v>505</v>
      </c>
      <c r="B17" s="346"/>
      <c r="C17" s="346"/>
      <c r="D17" s="346"/>
      <c r="E17" s="346"/>
      <c r="F17" s="346"/>
      <c r="G17" s="346"/>
      <c r="H17" s="346"/>
    </row>
    <row r="18" spans="1:8" ht="15" x14ac:dyDescent="0.25">
      <c r="A18" s="308"/>
      <c r="B18" s="308"/>
      <c r="C18" s="308"/>
      <c r="D18" s="308"/>
      <c r="E18" s="308"/>
      <c r="F18" s="308"/>
      <c r="G18" s="308"/>
      <c r="H18" s="308"/>
    </row>
    <row r="19" spans="1:8" ht="15" x14ac:dyDescent="0.2">
      <c r="A19" s="347" t="s">
        <v>506</v>
      </c>
      <c r="B19" s="348"/>
      <c r="C19" s="348"/>
      <c r="D19" s="348"/>
      <c r="E19" s="349"/>
      <c r="F19" s="352" t="s">
        <v>507</v>
      </c>
      <c r="G19" s="352"/>
      <c r="H19" s="352"/>
    </row>
    <row r="20" spans="1:8" ht="15" x14ac:dyDescent="0.2">
      <c r="A20" s="350"/>
      <c r="B20" s="351"/>
      <c r="C20" s="351"/>
      <c r="D20" s="351"/>
      <c r="E20" s="351"/>
      <c r="F20" s="281" t="s">
        <v>508</v>
      </c>
      <c r="G20" s="281" t="s">
        <v>509</v>
      </c>
      <c r="H20" s="281" t="s">
        <v>510</v>
      </c>
    </row>
    <row r="21" spans="1:8" ht="15" x14ac:dyDescent="0.25">
      <c r="A21" s="353" t="s">
        <v>511</v>
      </c>
      <c r="B21" s="353"/>
      <c r="C21" s="353"/>
      <c r="D21" s="353"/>
      <c r="E21" s="354"/>
      <c r="F21" s="309">
        <v>0</v>
      </c>
      <c r="G21" s="309">
        <v>0</v>
      </c>
      <c r="H21" s="309">
        <v>0</v>
      </c>
    </row>
    <row r="22" spans="1:8" ht="15" x14ac:dyDescent="0.25">
      <c r="A22" s="353" t="s">
        <v>512</v>
      </c>
      <c r="B22" s="353"/>
      <c r="C22" s="353"/>
      <c r="D22" s="353"/>
      <c r="E22" s="354"/>
      <c r="F22" s="309">
        <v>0</v>
      </c>
      <c r="G22" s="309">
        <v>0</v>
      </c>
      <c r="H22" s="309">
        <v>0</v>
      </c>
    </row>
  </sheetData>
  <mergeCells count="18">
    <mergeCell ref="A1:D1"/>
    <mergeCell ref="E1:H1"/>
    <mergeCell ref="A2:D2"/>
    <mergeCell ref="E2:H2"/>
    <mergeCell ref="A3:D3"/>
    <mergeCell ref="E3:H3"/>
    <mergeCell ref="A22:E22"/>
    <mergeCell ref="E4:H4"/>
    <mergeCell ref="A8:H8"/>
    <mergeCell ref="A10:H10"/>
    <mergeCell ref="D12:E12"/>
    <mergeCell ref="D13:E13"/>
    <mergeCell ref="D14:E14"/>
    <mergeCell ref="D15:E15"/>
    <mergeCell ref="A17:H17"/>
    <mergeCell ref="A19:E20"/>
    <mergeCell ref="F19:H19"/>
    <mergeCell ref="A21:E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24" sqref="G24"/>
    </sheetView>
  </sheetViews>
  <sheetFormatPr defaultRowHeight="12.75" x14ac:dyDescent="0.2"/>
  <cols>
    <col min="1" max="1" width="3.85546875" style="311" customWidth="1"/>
    <col min="2" max="2" width="36.85546875" style="311" customWidth="1"/>
    <col min="3" max="3" width="6.28515625" style="311" customWidth="1"/>
    <col min="4" max="4" width="7.140625" style="311" customWidth="1"/>
    <col min="5" max="5" width="6.140625" style="311" customWidth="1"/>
    <col min="6" max="6" width="12.7109375" style="311" customWidth="1"/>
    <col min="7" max="7" width="6" style="311" customWidth="1"/>
    <col min="8" max="8" width="13.42578125" style="311" customWidth="1"/>
    <col min="9" max="16384" width="9.140625" style="311"/>
  </cols>
  <sheetData>
    <row r="1" spans="1:8" ht="15" x14ac:dyDescent="0.25">
      <c r="A1" s="1"/>
      <c r="B1" s="310"/>
      <c r="C1" s="318" t="s">
        <v>513</v>
      </c>
      <c r="D1" s="318"/>
      <c r="E1" s="318"/>
      <c r="F1" s="318"/>
      <c r="G1" s="318"/>
      <c r="H1" s="318"/>
    </row>
    <row r="2" spans="1:8" ht="15" x14ac:dyDescent="0.25">
      <c r="A2" s="1"/>
      <c r="B2" s="318" t="s">
        <v>159</v>
      </c>
      <c r="C2" s="318"/>
      <c r="D2" s="318"/>
      <c r="E2" s="318"/>
      <c r="F2" s="318"/>
      <c r="G2" s="318"/>
      <c r="H2" s="318"/>
    </row>
    <row r="3" spans="1:8" ht="15" x14ac:dyDescent="0.25">
      <c r="A3" s="1"/>
      <c r="B3" s="318" t="s">
        <v>449</v>
      </c>
      <c r="C3" s="318"/>
      <c r="D3" s="318"/>
      <c r="E3" s="318"/>
      <c r="F3" s="318"/>
      <c r="G3" s="318"/>
      <c r="H3" s="318"/>
    </row>
    <row r="4" spans="1:8" ht="15" x14ac:dyDescent="0.25">
      <c r="A4" s="1"/>
      <c r="B4" s="36"/>
      <c r="C4" s="36"/>
      <c r="D4" s="36"/>
      <c r="E4" s="36"/>
      <c r="F4" s="36" t="s">
        <v>514</v>
      </c>
      <c r="G4" s="36"/>
      <c r="H4" s="36"/>
    </row>
    <row r="5" spans="1:8" ht="15" x14ac:dyDescent="0.25">
      <c r="A5" s="1"/>
      <c r="B5" s="1"/>
      <c r="C5" s="318"/>
      <c r="D5" s="318"/>
      <c r="E5" s="318"/>
      <c r="F5" s="318"/>
      <c r="G5" s="318"/>
      <c r="H5" s="318"/>
    </row>
    <row r="6" spans="1:8" ht="15" x14ac:dyDescent="0.25">
      <c r="A6" s="1"/>
      <c r="B6" s="358" t="s">
        <v>515</v>
      </c>
      <c r="C6" s="358"/>
      <c r="D6" s="358"/>
      <c r="E6" s="358"/>
      <c r="F6" s="358"/>
      <c r="G6" s="358"/>
      <c r="H6" s="358"/>
    </row>
    <row r="7" spans="1:8" ht="15" x14ac:dyDescent="0.25">
      <c r="A7" s="1"/>
      <c r="B7" s="1"/>
      <c r="C7" s="1"/>
      <c r="D7" s="1"/>
      <c r="E7" s="1"/>
      <c r="F7" s="1"/>
      <c r="G7" s="1"/>
      <c r="H7" s="272" t="s">
        <v>25</v>
      </c>
    </row>
    <row r="8" spans="1:8" ht="15" x14ac:dyDescent="0.2">
      <c r="A8" s="330" t="s">
        <v>58</v>
      </c>
      <c r="B8" s="330" t="s">
        <v>29</v>
      </c>
      <c r="C8" s="331" t="s">
        <v>3</v>
      </c>
      <c r="D8" s="331"/>
      <c r="E8" s="331"/>
      <c r="F8" s="331"/>
      <c r="G8" s="331"/>
      <c r="H8" s="330" t="s">
        <v>30</v>
      </c>
    </row>
    <row r="9" spans="1:8" ht="45" x14ac:dyDescent="0.2">
      <c r="A9" s="330"/>
      <c r="B9" s="330"/>
      <c r="C9" s="273" t="s">
        <v>99</v>
      </c>
      <c r="D9" s="273" t="s">
        <v>96</v>
      </c>
      <c r="E9" s="273" t="s">
        <v>95</v>
      </c>
      <c r="F9" s="273" t="s">
        <v>1</v>
      </c>
      <c r="G9" s="273" t="s">
        <v>2</v>
      </c>
      <c r="H9" s="330"/>
    </row>
    <row r="10" spans="1:8" ht="30" x14ac:dyDescent="0.25">
      <c r="A10" s="273"/>
      <c r="B10" s="72" t="s">
        <v>49</v>
      </c>
      <c r="C10" s="44" t="s">
        <v>16</v>
      </c>
      <c r="D10" s="47" t="s">
        <v>20</v>
      </c>
      <c r="E10" s="47" t="s">
        <v>47</v>
      </c>
      <c r="F10" s="51"/>
      <c r="G10" s="51"/>
      <c r="H10" s="48">
        <f>H11</f>
        <v>3000</v>
      </c>
    </row>
    <row r="11" spans="1:8" ht="15" x14ac:dyDescent="0.25">
      <c r="A11" s="312"/>
      <c r="B11" s="313" t="s">
        <v>36</v>
      </c>
      <c r="C11" s="44" t="s">
        <v>16</v>
      </c>
      <c r="D11" s="54" t="s">
        <v>20</v>
      </c>
      <c r="E11" s="54" t="s">
        <v>47</v>
      </c>
      <c r="F11" s="314" t="s">
        <v>81</v>
      </c>
      <c r="G11" s="54"/>
      <c r="H11" s="48">
        <f>+H14</f>
        <v>3000</v>
      </c>
    </row>
    <row r="12" spans="1:8" ht="15" x14ac:dyDescent="0.25">
      <c r="A12" s="312"/>
      <c r="B12" s="313" t="s">
        <v>36</v>
      </c>
      <c r="C12" s="44" t="s">
        <v>16</v>
      </c>
      <c r="D12" s="54" t="s">
        <v>20</v>
      </c>
      <c r="E12" s="54" t="s">
        <v>47</v>
      </c>
      <c r="F12" s="314" t="s">
        <v>81</v>
      </c>
      <c r="G12" s="54"/>
      <c r="H12" s="48">
        <f>H13</f>
        <v>3000</v>
      </c>
    </row>
    <row r="13" spans="1:8" ht="15" x14ac:dyDescent="0.25">
      <c r="A13" s="312"/>
      <c r="B13" s="313" t="s">
        <v>36</v>
      </c>
      <c r="C13" s="44" t="s">
        <v>16</v>
      </c>
      <c r="D13" s="54" t="s">
        <v>20</v>
      </c>
      <c r="E13" s="54" t="s">
        <v>47</v>
      </c>
      <c r="F13" s="314" t="s">
        <v>81</v>
      </c>
      <c r="G13" s="54"/>
      <c r="H13" s="48">
        <f>H14</f>
        <v>3000</v>
      </c>
    </row>
    <row r="14" spans="1:8" ht="15" x14ac:dyDescent="0.25">
      <c r="A14" s="312"/>
      <c r="B14" s="55" t="s">
        <v>76</v>
      </c>
      <c r="C14" s="44" t="s">
        <v>16</v>
      </c>
      <c r="D14" s="47" t="s">
        <v>20</v>
      </c>
      <c r="E14" s="47" t="s">
        <v>47</v>
      </c>
      <c r="F14" s="47" t="s">
        <v>90</v>
      </c>
      <c r="G14" s="47"/>
      <c r="H14" s="48">
        <f>H15</f>
        <v>3000</v>
      </c>
    </row>
    <row r="15" spans="1:8" ht="45" x14ac:dyDescent="0.25">
      <c r="A15" s="312"/>
      <c r="B15" s="55" t="s">
        <v>243</v>
      </c>
      <c r="C15" s="44" t="s">
        <v>16</v>
      </c>
      <c r="D15" s="47" t="s">
        <v>20</v>
      </c>
      <c r="E15" s="47" t="s">
        <v>47</v>
      </c>
      <c r="F15" s="47" t="s">
        <v>90</v>
      </c>
      <c r="G15" s="47" t="s">
        <v>22</v>
      </c>
      <c r="H15" s="48">
        <v>3000</v>
      </c>
    </row>
    <row r="16" spans="1:8" ht="15" x14ac:dyDescent="0.25">
      <c r="A16" s="28"/>
      <c r="B16" s="58" t="s">
        <v>64</v>
      </c>
      <c r="C16" s="30"/>
      <c r="D16" s="47"/>
      <c r="E16" s="47"/>
      <c r="F16" s="47"/>
      <c r="G16" s="30"/>
      <c r="H16" s="45">
        <f>H15</f>
        <v>3000</v>
      </c>
    </row>
  </sheetData>
  <mergeCells count="9">
    <mergeCell ref="A8:A9"/>
    <mergeCell ref="B8:B9"/>
    <mergeCell ref="C8:G8"/>
    <mergeCell ref="H8:H9"/>
    <mergeCell ref="C1:H1"/>
    <mergeCell ref="B2:H2"/>
    <mergeCell ref="B3:H3"/>
    <mergeCell ref="C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2024-01-10T03:06:32Z</cp:lastPrinted>
  <dcterms:created xsi:type="dcterms:W3CDTF">2003-10-06T03:10:42Z</dcterms:created>
  <dcterms:modified xsi:type="dcterms:W3CDTF">2024-01-10T03:06:58Z</dcterms:modified>
</cp:coreProperties>
</file>