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firstSheet="1" activeTab="3"/>
  </bookViews>
  <sheets>
    <sheet name="прил.3" sheetId="1" state="hidden" r:id="rId1"/>
    <sheet name="прил.1" sheetId="2" r:id="rId2"/>
    <sheet name="прил.5" sheetId="3" r:id="rId3"/>
    <sheet name="прил.6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_xlfn.SUMIFS" hidden="1">#NAME?</definedName>
    <definedName name="QQQ" localSheetId="1" hidden="1">{#N/A,#N/A,FALSE,"Вып.доходы"}</definedName>
    <definedName name="QQQ" localSheetId="0" hidden="1">{#N/A,#N/A,FALSE,"Вып.доходы"}</definedName>
    <definedName name="QQQ" localSheetId="3" hidden="1">{#N/A,#N/A,FALSE,"Вып.доходы"}</definedName>
    <definedName name="QQQ" hidden="1">{#N/A,#N/A,FALSE,"Вып.доходы"}</definedName>
    <definedName name="s" localSheetId="1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hidden="1">{#N/A,#N/A,FALSE,"Вып.доходы"}</definedName>
    <definedName name="TableHeaderYear1" localSheetId="1">'[5]8 Инвест'!#REF!</definedName>
    <definedName name="TableHeaderYear1" localSheetId="0">'[5]8 Инвест'!#REF!</definedName>
    <definedName name="TableHeaderYear1" localSheetId="3">'[3]8 Инвест'!#REF!</definedName>
    <definedName name="TableHeaderYear1">'[1]8 Инвест'!#REF!</definedName>
    <definedName name="TableHeaderYear2" localSheetId="3">#REF!</definedName>
    <definedName name="TableHeaderYear2">#REF!</definedName>
    <definedName name="TableHeaderYear3" localSheetId="1">'[5]8 Инвест'!#REF!</definedName>
    <definedName name="TableHeaderYear3" localSheetId="0">'[5]8 Инвест'!#REF!</definedName>
    <definedName name="TableHeaderYear3" localSheetId="3">'[3]8 Инвест'!#REF!</definedName>
    <definedName name="TableHeaderYear3">'[1]8 Инвест'!#REF!</definedName>
    <definedName name="wrn.выпдох." localSheetId="1" hidden="1">{#N/A,#N/A,FALSE,"Вып.доходы"}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hidden="1">{#N/A,#N/A,FALSE,"Вып.доходы"}</definedName>
    <definedName name="а" localSheetId="1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hidden="1">{#N/A,#N/A,FALSE,"Вып.доходы"}</definedName>
    <definedName name="а123" hidden="1">{#N/A,#N/A,FALSE,"Вып.доходы"}</definedName>
    <definedName name="а13654364631" localSheetId="1" hidden="1">{#N/A,#N/A,FALSE,"Вып.доходы"}</definedName>
    <definedName name="а13654364631" hidden="1">{#N/A,#N/A,FALSE,"Вып.доходы"}</definedName>
    <definedName name="ААА" localSheetId="1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hidden="1">{#N/A,#N/A,FALSE,"Вып.доходы"}</definedName>
    <definedName name="аааааааа" localSheetId="1" hidden="1">{#N/A,#N/A,FALSE,"Вып.доходы"}</definedName>
    <definedName name="аааааааа" localSheetId="0" hidden="1">{#N/A,#N/A,FALSE,"Вып.доходы"}</definedName>
    <definedName name="аааааааа" hidden="1">{#N/A,#N/A,FALSE,"Вып.доходы"}</definedName>
    <definedName name="авп" localSheetId="1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hidden="1">{#N/A,#N/A,FALSE,"Вып.доходы"}</definedName>
    <definedName name="авукн" localSheetId="1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hidden="1">{#N/A,#N/A,FALSE,"Вып.доходы"}</definedName>
    <definedName name="аеьб" localSheetId="1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hidden="1">{#N/A,#N/A,FALSE,"Вып.доходы"}</definedName>
    <definedName name="анге" localSheetId="1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hidden="1">{#N/A,#N/A,FALSE,"Вып.доходы"}</definedName>
    <definedName name="анрог" localSheetId="1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hidden="1">{#N/A,#N/A,FALSE,"Вып.доходы"}</definedName>
    <definedName name="апеорьнеан" localSheetId="1" hidden="1">{#N/A,#N/A,FALSE,"Вып.доходы"}</definedName>
    <definedName name="апеорьнеан" hidden="1">{#N/A,#N/A,FALSE,"Вып.доходы"}</definedName>
    <definedName name="апне" localSheetId="1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hidden="1">{#N/A,#N/A,FALSE,"Вып.доходы"}</definedName>
    <definedName name="арнг" localSheetId="1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hidden="1">{#N/A,#N/A,FALSE,"Вып.доходы"}</definedName>
    <definedName name="б" localSheetId="1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hidden="1">{#N/A,#N/A,FALSE,"Вып.доходы"}</definedName>
    <definedName name="б8" localSheetId="1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hidden="1">{#N/A,#N/A,FALSE,"Вып.доходы"}</definedName>
    <definedName name="бг" localSheetId="1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hidden="1">{#N/A,#N/A,FALSE,"Вып.доходы"}</definedName>
    <definedName name="блу" localSheetId="1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hidden="1">{#N/A,#N/A,FALSE,"Вып.доходы"}</definedName>
    <definedName name="бчв" localSheetId="1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hidden="1">{#N/A,#N/A,FALSE,"Вып.доходы"}</definedName>
    <definedName name="Бюджет" localSheetId="1" hidden="1">{#N/A,#N/A,FALSE,"Вып.доходы"}</definedName>
    <definedName name="Бюджет" localSheetId="0" hidden="1">{#N/A,#N/A,FALSE,"Вып.доходы"}</definedName>
    <definedName name="Бюджет" hidden="1">{#N/A,#N/A,FALSE,"Вып.доходы"}</definedName>
    <definedName name="в" localSheetId="1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hidden="1">{#N/A,#N/A,FALSE,"Вып.доходы"}</definedName>
    <definedName name="ва" localSheetId="1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hidden="1">{#N/A,#N/A,FALSE,"Вып.доходы"}</definedName>
    <definedName name="вапва" localSheetId="1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hidden="1">{#N/A,#N/A,FALSE,"Вып.доходы"}</definedName>
    <definedName name="вбл" localSheetId="1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hidden="1">{#N/A,#N/A,FALSE,"Вып.доходы"}</definedName>
    <definedName name="век" localSheetId="1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hidden="1">{#N/A,#N/A,FALSE,"Вып.доходы"}</definedName>
    <definedName name="вкпеа" localSheetId="1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hidden="1">{#N/A,#N/A,FALSE,"Вып.доходы"}</definedName>
    <definedName name="вкть" localSheetId="1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hidden="1">{#N/A,#N/A,FALSE,"Вып.доходы"}</definedName>
    <definedName name="вы" localSheetId="1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hidden="1">{#N/A,#N/A,FALSE,"Вып.доходы"}</definedName>
    <definedName name="вь5" localSheetId="1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hidden="1">{#N/A,#N/A,FALSE,"Вып.доходы"}</definedName>
    <definedName name="г" localSheetId="1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hidden="1">{#N/A,#N/A,FALSE,"Вып.доходы"}</definedName>
    <definedName name="г0" localSheetId="1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hidden="1">{#N/A,#N/A,FALSE,"Вып.доходы"}</definedName>
    <definedName name="г8" localSheetId="1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hidden="1">{#N/A,#N/A,FALSE,"Вып.доходы"}</definedName>
    <definedName name="гае8ш6" localSheetId="1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hidden="1">{#N/A,#N/A,FALSE,"Вып.доходы"}</definedName>
    <definedName name="ГАИ" localSheetId="1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hidden="1">{#N/A,#N/A,FALSE,"Вып.доходы"}</definedName>
    <definedName name="гг" localSheetId="1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hidden="1">{#N/A,#N/A,FALSE,"Вып.доходы"}</definedName>
    <definedName name="гиит" localSheetId="1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hidden="1">{#N/A,#N/A,FALSE,"Вып.доходы"}</definedName>
    <definedName name="глшгл" localSheetId="1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hidden="1">{#N/A,#N/A,FALSE,"Вып.доходы"}</definedName>
    <definedName name="гнб" localSheetId="1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hidden="1">{#N/A,#N/A,FALSE,"Вып.доходы"}</definedName>
    <definedName name="гнг" localSheetId="1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hidden="1">{#N/A,#N/A,FALSE,"Вып.доходы"}</definedName>
    <definedName name="гое8г67" localSheetId="1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hidden="1">{#N/A,#N/A,FALSE,"Вып.доходы"}</definedName>
    <definedName name="гпш" localSheetId="1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hidden="1">{#N/A,#N/A,FALSE,"Вып.доходы"}</definedName>
    <definedName name="гш" localSheetId="1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hidden="1">{#N/A,#N/A,FALSE,"Вып.доходы"}</definedName>
    <definedName name="гшап" localSheetId="1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hidden="1">{#N/A,#N/A,FALSE,"Вып.доходы"}</definedName>
    <definedName name="гшш" localSheetId="1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hidden="1">{#N/A,#N/A,FALSE,"Вып.доходы"}</definedName>
    <definedName name="гшщ" localSheetId="1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hidden="1">{#N/A,#N/A,FALSE,"Вып.доходы"}</definedName>
    <definedName name="гшщнз" localSheetId="1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hidden="1">{#N/A,#N/A,FALSE,"Вып.доходы"}</definedName>
    <definedName name="гшющ" localSheetId="1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hidden="1">{#N/A,#N/A,FALSE,"Вып.доходы"}</definedName>
    <definedName name="гю" localSheetId="1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hidden="1">{#N/A,#N/A,FALSE,"Вып.доходы"}</definedName>
    <definedName name="гюн" localSheetId="1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hidden="1">{#N/A,#N/A,FALSE,"Вып.доходы"}</definedName>
    <definedName name="д" localSheetId="1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hidden="1">{#N/A,#N/A,FALSE,"Вып.доходы"}</definedName>
    <definedName name="д1" hidden="1">{#N/A,#N/A,FALSE,"Вып.доходы"}</definedName>
    <definedName name="дж" localSheetId="1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hidden="1">{#N/A,#N/A,FALSE,"Вып.доходы"}</definedName>
    <definedName name="дло" localSheetId="1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hidden="1">{#N/A,#N/A,FALSE,"Вып.доходы"}</definedName>
    <definedName name="дю.ж" localSheetId="1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hidden="1">{#N/A,#N/A,FALSE,"Вып.доходы"}</definedName>
    <definedName name="е" localSheetId="1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hidden="1">{#N/A,#N/A,FALSE,"Вып.доходы"}</definedName>
    <definedName name="еа7о" localSheetId="1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hidden="1">{#N/A,#N/A,FALSE,"Вып.доходы"}</definedName>
    <definedName name="егек" localSheetId="1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hidden="1">{#N/A,#N/A,FALSE,"Вып.доходы"}</definedName>
    <definedName name="ее" localSheetId="1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hidden="1">{#N/A,#N/A,FALSE,"Вып.доходы"}</definedName>
    <definedName name="еее" localSheetId="1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hidden="1">{#N/A,#N/A,FALSE,"Вып.доходы"}</definedName>
    <definedName name="ен" localSheetId="1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hidden="1">{#N/A,#N/A,FALSE,"Вып.доходы"}</definedName>
    <definedName name="енег" localSheetId="1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hidden="1">{#N/A,#N/A,FALSE,"Вып.доходы"}</definedName>
    <definedName name="ент" localSheetId="1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hidden="1">{#N/A,#N/A,FALSE,"Вып.доходы"}</definedName>
    <definedName name="епи" localSheetId="1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hidden="1">{#N/A,#N/A,FALSE,"Вып.доходы"}</definedName>
    <definedName name="Еще" localSheetId="1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hidden="1">{#N/A,#N/A,FALSE,"Вып.доходы"}</definedName>
    <definedName name="жэ" localSheetId="1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hidden="1">{#N/A,#N/A,FALSE,"Вып.доходы"}</definedName>
    <definedName name="з" localSheetId="1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hidden="1">{#N/A,#N/A,FALSE,"Вып.доходы"}</definedName>
    <definedName name="з." localSheetId="1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hidden="1">{#N/A,#N/A,FALSE,"Вып.доходы"}</definedName>
    <definedName name="_xlnm.Print_Titles" localSheetId="1">'прил.1'!$18:$18</definedName>
    <definedName name="зжщ" localSheetId="1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hidden="1">{#N/A,#N/A,FALSE,"Вып.доходы"}</definedName>
    <definedName name="зи" localSheetId="1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hidden="1">{#N/A,#N/A,FALSE,"Вып.доходы"}</definedName>
    <definedName name="зх" localSheetId="1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hidden="1">{#N/A,#N/A,FALSE,"Вып.доходы"}</definedName>
    <definedName name="зш" localSheetId="1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hidden="1">{#N/A,#N/A,FALSE,"Вып.доходы"}</definedName>
    <definedName name="зщз" localSheetId="1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hidden="1">{#N/A,#N/A,FALSE,"Вып.доходы"}</definedName>
    <definedName name="зщх" localSheetId="1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hidden="1">{#N/A,#N/A,FALSE,"Вып.доходы"}</definedName>
    <definedName name="зэхз" localSheetId="1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hidden="1">{#N/A,#N/A,FALSE,"Вып.доходы"}</definedName>
    <definedName name="и" localSheetId="1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hidden="1">{#N/A,#N/A,FALSE,"Вып.доходы"}</definedName>
    <definedName name="игш" localSheetId="1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hidden="1">{#N/A,#N/A,FALSE,"Вып.доходы"}</definedName>
    <definedName name="ии" localSheetId="1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hidden="1">{#N/A,#N/A,FALSE,"Вып.доходы"}</definedName>
    <definedName name="им" localSheetId="1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hidden="1">{#N/A,#N/A,FALSE,"Вып.доходы"}</definedName>
    <definedName name="ингю" localSheetId="1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hidden="1">{#N/A,#N/A,FALSE,"Вып.доходы"}</definedName>
    <definedName name="ио" localSheetId="1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hidden="1">{#N/A,#N/A,FALSE,"Вып.доходы"}</definedName>
    <definedName name="ир" localSheetId="1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hidden="1">{#N/A,#N/A,FALSE,"Вып.доходы"}</definedName>
    <definedName name="ирп" localSheetId="1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hidden="1">{#N/A,#N/A,FALSE,"Вып.доходы"}</definedName>
    <definedName name="ирпро" localSheetId="1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hidden="1">{#N/A,#N/A,FALSE,"Вып.доходы"}</definedName>
    <definedName name="ито" localSheetId="1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hidden="1">{#N/A,#N/A,FALSE,"Вып.доходы"}</definedName>
    <definedName name="иьб" localSheetId="1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hidden="1">{#N/A,#N/A,FALSE,"Вып.доходы"}</definedName>
    <definedName name="иьбллл" localSheetId="1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hidden="1">{#N/A,#N/A,FALSE,"Вып.доходы"}</definedName>
    <definedName name="й" localSheetId="1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hidden="1">{#N/A,#N/A,FALSE,"Вып.доходы"}</definedName>
    <definedName name="йй" localSheetId="1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hidden="1">{#N/A,#N/A,FALSE,"Вып.доходы"}</definedName>
    <definedName name="к" localSheetId="1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hidden="1">{#N/A,#N/A,FALSE,"Вып.доходы"}</definedName>
    <definedName name="капм" localSheetId="1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hidden="1">{#N/A,#N/A,FALSE,"Вып.доходы"}</definedName>
    <definedName name="кн" localSheetId="1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hidden="1">{#N/A,#N/A,FALSE,"Вып.доходы"}</definedName>
    <definedName name="ку" localSheetId="1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hidden="1">{#N/A,#N/A,FALSE,"Вып.доходы"}</definedName>
    <definedName name="кчбд" localSheetId="1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hidden="1">{#N/A,#N/A,FALSE,"Вып.доходы"}</definedName>
    <definedName name="л" localSheetId="1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hidden="1">{#N/A,#N/A,FALSE,"Вып.доходы"}</definedName>
    <definedName name="лбл" localSheetId="1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hidden="1">{#N/A,#N/A,FALSE,"Вып.доходы"}</definedName>
    <definedName name="лд" localSheetId="1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hidden="1">{#N/A,#N/A,FALSE,"Вып.доходы"}</definedName>
    <definedName name="лдл" localSheetId="1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hidden="1">{#N/A,#N/A,FALSE,"Вып.доходы"}</definedName>
    <definedName name="ло" localSheetId="1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hidden="1">{#N/A,#N/A,FALSE,"Вып.доходы"}</definedName>
    <definedName name="лщ" localSheetId="1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hidden="1">{#N/A,#N/A,FALSE,"Вып.доходы"}</definedName>
    <definedName name="м" localSheetId="1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hidden="1">{#N/A,#N/A,FALSE,"Вып.доходы"}</definedName>
    <definedName name="мб" localSheetId="1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hidden="1">{#N/A,#N/A,FALSE,"Вып.доходы"}</definedName>
    <definedName name="мг" localSheetId="1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hidden="1">{#N/A,#N/A,FALSE,"Вып.доходы"}</definedName>
    <definedName name="мис" localSheetId="1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hidden="1">{#N/A,#N/A,FALSE,"Вып.доходы"}</definedName>
    <definedName name="мн" localSheetId="1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hidden="1">{#N/A,#N/A,FALSE,"Вып.доходы"}</definedName>
    <definedName name="мнг" localSheetId="1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hidden="1">{#N/A,#N/A,FALSE,"Вып.доходы"}</definedName>
    <definedName name="мпр" localSheetId="1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hidden="1">{#N/A,#N/A,FALSE,"Вып.доходы"}</definedName>
    <definedName name="мс" localSheetId="1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hidden="1">{#N/A,#N/A,FALSE,"Вып.доходы"}</definedName>
    <definedName name="н" localSheetId="1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hidden="1">{#N/A,#N/A,FALSE,"Вып.доходы"}</definedName>
    <definedName name="н6" localSheetId="1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hidden="1">{#N/A,#N/A,FALSE,"Вып.доходы"}</definedName>
    <definedName name="нг" localSheetId="1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hidden="1">{#N/A,#N/A,FALSE,"Вып.доходы"}</definedName>
    <definedName name="нгб" localSheetId="1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hidden="1">{#N/A,#N/A,FALSE,"Вып.доходы"}</definedName>
    <definedName name="нгш" localSheetId="1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hidden="1">{#N/A,#N/A,FALSE,"Вып.доходы"}</definedName>
    <definedName name="негоеано" localSheetId="1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hidden="1">{#N/A,#N/A,FALSE,"Вып.доходы"}</definedName>
    <definedName name="нп" localSheetId="1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hidden="1">{#N/A,#N/A,FALSE,"Вып.доходы"}</definedName>
    <definedName name="нпе" localSheetId="1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hidden="1">{#N/A,#N/A,FALSE,"Вып.доходы"}</definedName>
    <definedName name="о" localSheetId="1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hidden="1">{#N/A,#N/A,FALSE,"Вып.доходы"}</definedName>
    <definedName name="_xlnm.Print_Area" localSheetId="1">'прил.1'!$A$4:$C$87</definedName>
    <definedName name="оггггг" localSheetId="1" hidden="1">{#N/A,#N/A,FALSE,"Вып.доходы"}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hidden="1">{#N/A,#N/A,FALSE,"Вып.доходы"}</definedName>
    <definedName name="огшг" localSheetId="1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hidden="1">{#N/A,#N/A,FALSE,"Вып.доходы"}</definedName>
    <definedName name="ол" localSheetId="1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hidden="1">{#N/A,#N/A,FALSE,"Вып.доходы"}</definedName>
    <definedName name="олир" localSheetId="1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hidden="1">{#N/A,#N/A,FALSE,"Вып.доходы"}</definedName>
    <definedName name="олш" localSheetId="1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hidden="1">{#N/A,#N/A,FALSE,"Вып.доходы"}</definedName>
    <definedName name="ооо" localSheetId="1" hidden="1">{#N/A,#N/A,FALSE,"Вып.доходы"}</definedName>
    <definedName name="ооо" localSheetId="0" hidden="1">{#N/A,#N/A,FALSE,"Вып.доходы"}</definedName>
    <definedName name="ооо" hidden="1">{#N/A,#N/A,FALSE,"Вып.доходы"}</definedName>
    <definedName name="ор" localSheetId="1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hidden="1">{#N/A,#N/A,FALSE,"Вып.доходы"}</definedName>
    <definedName name="орв" localSheetId="1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hidden="1">{#N/A,#N/A,FALSE,"Вып.доходы"}</definedName>
    <definedName name="орм" localSheetId="1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hidden="1">{#N/A,#N/A,FALSE,"Вып.доходы"}</definedName>
    <definedName name="ощ" localSheetId="1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hidden="1">{#N/A,#N/A,FALSE,"Вып.доходы"}</definedName>
    <definedName name="п" localSheetId="1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hidden="1">{#N/A,#N/A,FALSE,"Вып.доходы"}</definedName>
    <definedName name="па" localSheetId="1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hidden="1">{#N/A,#N/A,FALSE,"Вып.доходы"}</definedName>
    <definedName name="пас" localSheetId="1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hidden="1">{#N/A,#N/A,FALSE,"Вып.доходы"}</definedName>
    <definedName name="пго" localSheetId="1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hidden="1">{#N/A,#N/A,FALSE,"Вып.доходы"}</definedName>
    <definedName name="пмн7" localSheetId="1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hidden="1">{#N/A,#N/A,FALSE,"Вып.доходы"}</definedName>
    <definedName name="пп" localSheetId="1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hidden="1">{#N/A,#N/A,FALSE,"Вып.доходы"}</definedName>
    <definedName name="пр" localSheetId="1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hidden="1">{#N/A,#N/A,FALSE,"Вып.доходы"}</definedName>
    <definedName name="приложение" localSheetId="1" hidden="1">{#N/A,#N/A,FALSE,"Вып.доходы"}</definedName>
    <definedName name="приложение" localSheetId="0" hidden="1">{#N/A,#N/A,FALSE,"Вып.доходы"}</definedName>
    <definedName name="приложение" hidden="1">{#N/A,#N/A,FALSE,"Вып.доходы"}</definedName>
    <definedName name="прм" localSheetId="1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hidden="1">{#N/A,#N/A,FALSE,"Вып.доходы"}</definedName>
    <definedName name="про" localSheetId="1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hidden="1">{#N/A,#N/A,FALSE,"Вып.доходы"}</definedName>
    <definedName name="пру" localSheetId="1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hidden="1">{#N/A,#N/A,FALSE,"Вып.доходы"}</definedName>
    <definedName name="р" localSheetId="1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hidden="1">{#N/A,#N/A,FALSE,"Вып.доходы"}</definedName>
    <definedName name="рло" localSheetId="1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hidden="1">{#N/A,#N/A,FALSE,"Вып.доходы"}</definedName>
    <definedName name="ро" localSheetId="1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hidden="1">{#N/A,#N/A,FALSE,"Вып.доходы"}</definedName>
    <definedName name="рош" localSheetId="1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hidden="1">{#N/A,#N/A,FALSE,"Вып.доходы"}</definedName>
    <definedName name="рпве" localSheetId="1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hidden="1">{#N/A,#N/A,FALSE,"Вып.доходы"}</definedName>
    <definedName name="рпм" localSheetId="1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hidden="1">{#N/A,#N/A,FALSE,"Вып.доходы"}</definedName>
    <definedName name="рр" localSheetId="1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hidden="1">{#N/A,#N/A,FALSE,"Вып.доходы"}</definedName>
    <definedName name="рш85" localSheetId="1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hidden="1">{#N/A,#N/A,FALSE,"Вып.доходы"}</definedName>
    <definedName name="с" localSheetId="1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hidden="1">{#N/A,#N/A,FALSE,"Вып.доходы"}</definedName>
    <definedName name="саен" localSheetId="1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hidden="1">{#N/A,#N/A,FALSE,"Вып.доходы"}</definedName>
    <definedName name="саи" localSheetId="1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hidden="1">{#N/A,#N/A,FALSE,"Вып.доходы"}</definedName>
    <definedName name="сбе" localSheetId="1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hidden="1">{#N/A,#N/A,FALSE,"Вып.доходы"}</definedName>
    <definedName name="се" localSheetId="1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hidden="1">{#N/A,#N/A,FALSE,"Вып.доходы"}</definedName>
    <definedName name="см" localSheetId="1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hidden="1">{#N/A,#N/A,FALSE,"Вып.доходы"}</definedName>
    <definedName name="т" localSheetId="1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hidden="1">{#N/A,#N/A,FALSE,"Вып.доходы"}</definedName>
    <definedName name="т5" localSheetId="1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hidden="1">{#N/A,#N/A,FALSE,"Вып.доходы"}</definedName>
    <definedName name="тш" localSheetId="1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hidden="1">{#N/A,#N/A,FALSE,"Вып.доходы"}</definedName>
    <definedName name="ть" localSheetId="1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hidden="1">{#N/A,#N/A,FALSE,"Вып.доходы"}</definedName>
    <definedName name="у" localSheetId="1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hidden="1">{#N/A,#N/A,FALSE,"Вып.доходы"}</definedName>
    <definedName name="увыв" localSheetId="1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hidden="1">{#N/A,#N/A,FALSE,"Вып.доходы"}</definedName>
    <definedName name="укке" localSheetId="1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hidden="1">{#N/A,#N/A,FALSE,"Вып.доходы"}</definedName>
    <definedName name="укч" localSheetId="1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hidden="1">{#N/A,#N/A,FALSE,"Вып.доходы"}</definedName>
    <definedName name="уук" localSheetId="1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hidden="1">{#N/A,#N/A,FALSE,"Вып.доходы"}</definedName>
    <definedName name="уц" localSheetId="1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hidden="1">{#N/A,#N/A,FALSE,"Вып.доходы"}</definedName>
    <definedName name="уы" localSheetId="1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hidden="1">{#N/A,#N/A,FALSE,"Вып.доходы"}</definedName>
    <definedName name="функ" localSheetId="1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hidden="1">{#N/A,#N/A,FALSE,"Вып.доходы"}</definedName>
    <definedName name="фф" localSheetId="1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hidden="1">{#N/A,#N/A,FALSE,"Вып.доходы"}</definedName>
    <definedName name="х" localSheetId="1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hidden="1">{#N/A,#N/A,FALSE,"Вып.доходы"}</definedName>
    <definedName name="хг" localSheetId="1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hidden="1">{#N/A,#N/A,FALSE,"Вып.доходы"}</definedName>
    <definedName name="хз" localSheetId="1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hidden="1">{#N/A,#N/A,FALSE,"Вып.доходы"}</definedName>
    <definedName name="хъ" localSheetId="1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hidden="1">{#N/A,#N/A,FALSE,"Вып.доходы"}</definedName>
    <definedName name="ц" localSheetId="1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hidden="1">{#N/A,#N/A,FALSE,"Вып.доходы"}</definedName>
    <definedName name="цуеи" localSheetId="1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hidden="1">{#N/A,#N/A,FALSE,"Вып.доходы"}</definedName>
    <definedName name="цука" localSheetId="1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hidden="1">{#N/A,#N/A,FALSE,"Вып.доходы"}</definedName>
    <definedName name="цукц" localSheetId="1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hidden="1">{#N/A,#N/A,FALSE,"Вып.доходы"}</definedName>
    <definedName name="ч" localSheetId="1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hidden="1">{#N/A,#N/A,FALSE,"Вып.доходы"}</definedName>
    <definedName name="чваь" localSheetId="1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hidden="1">{#N/A,#N/A,FALSE,"Вып.доходы"}</definedName>
    <definedName name="чвб" localSheetId="1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hidden="1">{#N/A,#N/A,FALSE,"Вып.доходы"}</definedName>
    <definedName name="чкет" localSheetId="1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hidden="1">{#N/A,#N/A,FALSE,"Вып.доходы"}</definedName>
    <definedName name="чьь" localSheetId="1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hidden="1">{#N/A,#N/A,FALSE,"Вып.доходы"}</definedName>
    <definedName name="ш" localSheetId="1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hidden="1">{#N/A,#N/A,FALSE,"Вып.доходы"}</definedName>
    <definedName name="ш.щ" localSheetId="1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hidden="1">{#N/A,#N/A,FALSE,"Вып.доходы"}</definedName>
    <definedName name="шгш" localSheetId="1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hidden="1">{#N/A,#N/A,FALSE,"Вып.доходы"}</definedName>
    <definedName name="шдш" localSheetId="1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hidden="1">{#N/A,#N/A,FALSE,"Вып.доходы"}</definedName>
    <definedName name="шдщ" localSheetId="1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hidden="1">{#N/A,#N/A,FALSE,"Вып.доходы"}</definedName>
    <definedName name="шз" localSheetId="1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hidden="1">{#N/A,#N/A,FALSE,"Вып.доходы"}</definedName>
    <definedName name="шп" localSheetId="1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hidden="1">{#N/A,#N/A,FALSE,"Вып.доходы"}</definedName>
    <definedName name="шш" localSheetId="1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hidden="1">{#N/A,#N/A,FALSE,"Вып.доходы"}</definedName>
    <definedName name="шшг" localSheetId="1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hidden="1">{#N/A,#N/A,FALSE,"Вып.доходы"}</definedName>
    <definedName name="шщ" localSheetId="1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hidden="1">{#N/A,#N/A,FALSE,"Вып.доходы"}</definedName>
    <definedName name="шщдшг" localSheetId="1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hidden="1">{#N/A,#N/A,FALSE,"Вып.доходы"}</definedName>
    <definedName name="шющ" localSheetId="1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hidden="1">{#N/A,#N/A,FALSE,"Вып.доходы"}</definedName>
    <definedName name="щ" localSheetId="1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hidden="1">{#N/A,#N/A,FALSE,"Вып.доходы"}</definedName>
    <definedName name="щгш" localSheetId="1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hidden="1">{#N/A,#N/A,FALSE,"Вып.доходы"}</definedName>
    <definedName name="щз" localSheetId="1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hidden="1">{#N/A,#N/A,FALSE,"Вып.доходы"}</definedName>
    <definedName name="щзжщж" localSheetId="1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hidden="1">{#N/A,#N/A,FALSE,"Вып.доходы"}</definedName>
    <definedName name="щзщ" localSheetId="1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hidden="1">{#N/A,#N/A,FALSE,"Вып.доходы"}</definedName>
    <definedName name="щню.п" localSheetId="1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hidden="1">{#N/A,#N/A,FALSE,"Вып.доходы"}</definedName>
    <definedName name="щол" localSheetId="1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hidden="1">{#N/A,#N/A,FALSE,"Вып.доходы"}</definedName>
    <definedName name="щр" localSheetId="1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hidden="1">{#N/A,#N/A,FALSE,"Вып.доходы"}</definedName>
    <definedName name="щргш" localSheetId="1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hidden="1">{#N/A,#N/A,FALSE,"Вып.доходы"}</definedName>
    <definedName name="щш" localSheetId="1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hidden="1">{#N/A,#N/A,FALSE,"Вып.доходы"}</definedName>
    <definedName name="щшшщ" localSheetId="1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hidden="1">{#N/A,#N/A,FALSE,"Вып.доходы"}</definedName>
    <definedName name="щшщд" localSheetId="1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hidden="1">{#N/A,#N/A,FALSE,"Вып.доходы"}</definedName>
    <definedName name="щщ" localSheetId="1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hidden="1">{#N/A,#N/A,FALSE,"Вып.доходы"}</definedName>
    <definedName name="щю" localSheetId="1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hidden="1">{#N/A,#N/A,FALSE,"Вып.доходы"}</definedName>
    <definedName name="ы" localSheetId="1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hidden="1">{#N/A,#N/A,FALSE,"Вып.доходы"}</definedName>
    <definedName name="ывавтр" localSheetId="1" hidden="1">{#N/A,#N/A,FALSE,"Вып.доходы"}</definedName>
    <definedName name="ывавтр" hidden="1">{#N/A,#N/A,FALSE,"Вып.доходы"}</definedName>
    <definedName name="ывям" localSheetId="1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hidden="1">{#N/A,#N/A,FALSE,"Вып.доходы"}</definedName>
    <definedName name="ыоть" localSheetId="1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hidden="1">{#N/A,#N/A,FALSE,"Вып.доходы"}</definedName>
    <definedName name="ыцу" localSheetId="1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hidden="1">{#N/A,#N/A,FALSE,"Вып.доходы"}</definedName>
    <definedName name="ь" localSheetId="1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hidden="1">{#N/A,#N/A,FALSE,"Вып.доходы"}</definedName>
    <definedName name="ь6" localSheetId="1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hidden="1">{#N/A,#N/A,FALSE,"Вып.доходы"}</definedName>
    <definedName name="ь767" localSheetId="1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hidden="1">{#N/A,#N/A,FALSE,"Вып.доходы"}</definedName>
    <definedName name="ьб6" localSheetId="1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hidden="1">{#N/A,#N/A,FALSE,"Вып.доходы"}</definedName>
    <definedName name="ьтто" localSheetId="1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hidden="1">{#N/A,#N/A,FALSE,"Вып.доходы"}</definedName>
    <definedName name="э" localSheetId="1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hidden="1">{#N/A,#N/A,FALSE,"Вып.доходы"}</definedName>
    <definedName name="ээждь" localSheetId="1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hidden="1">{#N/A,#N/A,FALSE,"Вып.доходы"}</definedName>
    <definedName name="ю" localSheetId="1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hidden="1">{#N/A,#N/A,FALSE,"Вып.доходы"}</definedName>
    <definedName name="юдл" localSheetId="1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hidden="1">{#N/A,#N/A,FALSE,"Вып.доходы"}</definedName>
    <definedName name="юж" localSheetId="1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hidden="1">{#N/A,#N/A,FALSE,"Вып.доходы"}</definedName>
    <definedName name="юнг" localSheetId="1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hidden="1">{#N/A,#N/A,FALSE,"Вып.доходы"}</definedName>
    <definedName name="юю" localSheetId="1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hidden="1">{#N/A,#N/A,FALSE,"Вып.доходы"}</definedName>
    <definedName name="ял" localSheetId="1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hidden="1">{#N/A,#N/A,FALSE,"Вып.доходы"}</definedName>
    <definedName name="яыт" localSheetId="1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<sst xmlns="http://schemas.openxmlformats.org/spreadsheetml/2006/main" count="1998" uniqueCount="403">
  <si>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</si>
  <si>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</si>
  <si>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</si>
  <si>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</si>
  <si>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</si>
  <si>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</si>
  <si>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</si>
  <si>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</si>
  <si>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</si>
  <si>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</si>
  <si>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</si>
  <si>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</si>
  <si>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</si>
  <si>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</si>
  <si>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</si>
  <si>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</si>
  <si>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</si>
  <si>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</si>
  <si>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</si>
  <si>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</si>
  <si>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</si>
  <si>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</si>
  <si>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</si>
  <si>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</si>
  <si>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</si>
  <si>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</si>
  <si>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</si>
  <si>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</si>
  <si>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</si>
  <si>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</si>
  <si>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</si>
  <si>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</si>
  <si>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</si>
  <si>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</si>
  <si>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</si>
  <si>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</si>
  <si>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</si>
  <si>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</si>
  <si>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</si>
  <si>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</si>
  <si>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</si>
  <si>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</si>
  <si>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</si>
  <si>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</si>
  <si>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</si>
  <si>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</si>
  <si>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</si>
  <si>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</si>
  <si>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</si>
  <si>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</si>
  <si>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</si>
  <si>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</si>
  <si>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</si>
  <si>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</si>
  <si>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</si>
  <si>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</si>
  <si>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</si>
  <si>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</si>
  <si>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</si>
  <si>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</si>
  <si>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</si>
  <si>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</si>
  <si>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</si>
  <si>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</si>
  <si>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</si>
  <si>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</si>
  <si>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</si>
  <si>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</si>
  <si>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</si>
  <si>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</si>
  <si>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</si>
  <si>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</si>
  <si>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</si>
  <si>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</si>
  <si>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</si>
  <si>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</si>
  <si>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</si>
  <si>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</si>
  <si>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</si>
  <si>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</si>
  <si>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</si>
  <si>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</si>
  <si>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</si>
  <si>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</si>
  <si>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</si>
  <si>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</si>
  <si>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</si>
  <si>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</si>
  <si>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</si>
  <si>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</si>
  <si>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</si>
  <si>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</si>
  <si>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</si>
  <si>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</si>
  <si>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</si>
  <si>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</si>
  <si>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</si>
  <si>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</si>
  <si>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</si>
  <si>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</si>
  <si>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</si>
  <si>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</si>
  <si>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</si>
  <si>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</si>
  <si>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</si>
  <si>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</si>
  <si>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</si>
  <si>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</si>
  <si>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</si>
  <si>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</si>
  <si>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</si>
  <si>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</si>
  <si>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</si>
  <si>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</si>
  <si>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</si>
  <si>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</si>
  <si>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</si>
  <si>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</si>
  <si>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</si>
  <si>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</si>
  <si>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</si>
  <si>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</si>
  <si>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</si>
  <si>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</si>
  <si>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</si>
  <si>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</si>
  <si>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</si>
  <si>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</si>
  <si>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</si>
  <si>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</si>
  <si>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</si>
  <si>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</si>
  <si>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</si>
  <si>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</si>
  <si>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</si>
  <si>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</si>
  <si>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</si>
  <si>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</si>
  <si>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</si>
  <si>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</si>
  <si>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</si>
  <si>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</si>
  <si>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</si>
  <si>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</si>
  <si>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</si>
  <si>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</si>
  <si>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</si>
  <si>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</si>
  <si>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</si>
  <si>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</si>
  <si>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</si>
  <si>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</si>
  <si>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</si>
  <si>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</si>
  <si>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</si>
  <si>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</si>
  <si>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</si>
  <si>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</si>
  <si>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</si>
  <si>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</si>
  <si>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</si>
  <si>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</si>
  <si>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</si>
  <si>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</si>
  <si>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</si>
  <si>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</si>
  <si>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</si>
  <si>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</si>
  <si>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</si>
  <si>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</si>
  <si>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</si>
  <si>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</si>
  <si>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</si>
  <si>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</si>
  <si>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</si>
  <si>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</si>
  <si>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</si>
  <si>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</si>
  <si>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</si>
  <si>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</si>
  <si>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</si>
  <si>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</si>
  <si>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</si>
  <si>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</si>
  <si>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</si>
  <si>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</si>
  <si>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</si>
  <si>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</si>
  <si>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</si>
  <si>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</si>
  <si>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</si>
  <si>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</si>
  <si>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</si>
  <si>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</si>
  <si>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</si>
  <si>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</si>
  <si>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</si>
  <si>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</si>
  <si>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</si>
  <si>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</si>
  <si>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</si>
  <si>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</si>
  <si>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</si>
  <si>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</si>
  <si>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</si>
  <si>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</si>
  <si>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</si>
  <si>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</si>
  <si>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</si>
  <si>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</si>
  <si>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</si>
  <si>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>Приложение № 3</t>
  </si>
  <si>
    <t xml:space="preserve">  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</si>
  <si>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</si>
  <si>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</si>
  <si>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</si>
  <si>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</si>
  <si>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</si>
  <si>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</si>
  <si>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</si>
  <si>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</si>
  <si>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</si>
  <si>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</si>
  <si>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</si>
  <si>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</si>
  <si>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</si>
  <si>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</si>
  <si>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</si>
  <si>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</si>
  <si>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</si>
  <si>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</si>
  <si>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</si>
  <si>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</si>
  <si>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</si>
  <si>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</si>
  <si>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</si>
  <si>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</si>
  <si>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</si>
  <si>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</si>
  <si>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</si>
  <si>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</si>
  <si>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</si>
  <si>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</si>
  <si>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</si>
  <si>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</si>
  <si>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</si>
  <si>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</si>
  <si>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</si>
  <si>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</si>
  <si>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</si>
  <si>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</si>
  <si>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</si>
  <si>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</si>
  <si>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</si>
  <si>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</si>
  <si>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</si>
  <si>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</si>
  <si>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</si>
  <si>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</si>
  <si>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</si>
  <si>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</si>
  <si>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</si>
  <si>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</si>
  <si>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Субсидии - всего, в том числе: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</si>
  <si>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</si>
  <si>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</si>
  <si>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</si>
  <si>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</si>
  <si>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</si>
  <si>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</si>
  <si>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</si>
  <si>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</si>
  <si>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</si>
  <si>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</si>
  <si>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</si>
  <si>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</si>
  <si>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</si>
  <si>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</si>
  <si>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</si>
  <si>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</si>
  <si>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</si>
  <si>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</si>
  <si>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</si>
  <si>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</si>
  <si>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</si>
  <si>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</si>
  <si>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</si>
  <si>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</si>
  <si>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</si>
  <si>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</si>
  <si>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</si>
  <si>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</si>
  <si>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</si>
  <si>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</si>
  <si>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</si>
  <si>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</si>
  <si>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</si>
  <si>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</si>
  <si>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</si>
  <si>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</si>
  <si>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</si>
  <si>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</si>
  <si>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</si>
  <si>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</si>
  <si>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"О бюджете  СП "с.Карага" на 2021 г."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</si>
  <si>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2021 год</t>
  </si>
  <si>
    <t>Муниципальная программа "Совершенствование системы управления муниципальным имуществом в МО СП с. Карага на 2021 год"</t>
  </si>
  <si>
    <t>Муниципальная программа "Реализация государственной национальной политики и укрепление гражданского единства в с. Карага на 2021 г"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</si>
  <si>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2021 г."</t>
  </si>
  <si>
    <t>Ведомственная структура расходов местного бюджета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</si>
  <si>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</si>
  <si>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Гражданская оборона</t>
  </si>
  <si>
    <t>Закупка товаров, работ и услуг для обеспечения государственных (муниципальных) нужд</t>
  </si>
  <si>
    <t>2 02 35469 10 0000 150</t>
  </si>
  <si>
    <t>Субвенции бюджетам сельских поселений на проведение Всероссийской переписи населения 2020 года</t>
  </si>
  <si>
    <t>2 02 20000 00 0000 150</t>
  </si>
  <si>
    <t>99 0 00 35469</t>
  </si>
  <si>
    <t>Проведение Всероссийской переписи населения 2020 года</t>
  </si>
  <si>
    <t>Муниципальная программа "Развитие культуры в  сельском поселении «село Карага» на 2021 год</t>
  </si>
  <si>
    <t xml:space="preserve">к решению Совета депутатов СП"с. Карага" </t>
  </si>
  <si>
    <t>"О бюджете СП "с. Карага" на 2021 г."</t>
  </si>
  <si>
    <t xml:space="preserve">от 25 декабря 2020 г. №   23           </t>
  </si>
  <si>
    <t>Приложение 2</t>
  </si>
  <si>
    <t xml:space="preserve">                                                                                                                                                         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</si>
  <si>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</si>
  <si>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</si>
  <si>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от 18 мая 2021г  № 11</t>
  </si>
  <si>
    <t>08 1 00 L4670</t>
  </si>
  <si>
    <t>400</t>
  </si>
  <si>
    <t>Приложение 1</t>
  </si>
  <si>
    <t>98 0 00 20080</t>
  </si>
  <si>
    <t>100 0 00 20080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</si>
  <si>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</si>
  <si>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к решению Совета депутатов сп"село Карага" </t>
  </si>
  <si>
    <t>от 29  января 2013г  № 2</t>
  </si>
  <si>
    <t xml:space="preserve">к решению Совета депутатов СП "с. Карага"  </t>
  </si>
  <si>
    <t>О бюджете МО СП "с.Карага" на 2021 год"</t>
  </si>
  <si>
    <t>Главные администраторы доходов местного бюджета на 2021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</si>
  <si>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</si>
  <si>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главного администратора доходов</t>
  </si>
  <si>
    <t>доходов местного бюджета</t>
  </si>
  <si>
    <t>182</t>
  </si>
  <si>
    <t>Управление Федеральной налоговой службы по Камчатскому краю</t>
  </si>
  <si>
    <t>1 01 01000 00 0000 110</t>
  </si>
  <si>
    <t>Налог на прибыль организаций*</t>
  </si>
  <si>
    <t>1 05 03000 01 0000 110</t>
  </si>
  <si>
    <t>Единый сельскохозяйственный налог*</t>
  </si>
  <si>
    <t>Налог на имущество физических лиц*</t>
  </si>
  <si>
    <t>1 09 04000 00 0000 110</t>
  </si>
  <si>
    <t>Налоги на имущество*</t>
  </si>
  <si>
    <t>Муниципальное казенное учреждение Администрация муниципального образования сельского поселения "село  Карага"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</si>
  <si>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</si>
  <si>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</si>
  <si>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</si>
  <si>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</si>
  <si>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</si>
  <si>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</si>
  <si>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</si>
  <si>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1 12 05050 10 0000 120 </t>
  </si>
  <si>
    <t>Плата за пользование водными объектами, находящимися в собственности сельских поселений</t>
  </si>
  <si>
    <t>1 13 02995 10 0000 130</t>
  </si>
  <si>
    <t>Прочие доходы от компенсации затрат бюджетов сельских поселений</t>
  </si>
  <si>
    <t>1 14  01050 10 0000 410</t>
  </si>
  <si>
    <t>Доходы от продажи квартир, находящихся в собственности сельских поселений</t>
  </si>
  <si>
    <t>1 14  02050 10 0000 410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</si>
  <si>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</si>
  <si>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</si>
  <si>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</si>
  <si>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</si>
  <si>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</si>
  <si>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</si>
  <si>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</si>
  <si>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1 14 06013 10 0000 430 </t>
  </si>
  <si>
    <t xml:space="preserve">1 14 06025 10 0000 430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</si>
  <si>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</si>
  <si>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</si>
  <si>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</si>
  <si>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</si>
  <si>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</si>
  <si>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1 17 01050  10 0000 180</t>
  </si>
  <si>
    <t>Невыясненные поступления, зачисляемые в  бюджеты сельских поселений</t>
  </si>
  <si>
    <t xml:space="preserve">1 17 05050 10 0000 180 </t>
  </si>
  <si>
    <t>Прочие неналоговые доходы бюджетов сельских поселений</t>
  </si>
  <si>
    <t xml:space="preserve">Дотации бюджетам сельских  поселений на поддержку мер по обеспечению сбалансированности бюджетов </t>
  </si>
  <si>
    <t>2 02 19999 10 0000 150</t>
  </si>
  <si>
    <t xml:space="preserve">Прочие дотации бюджетам сельских поселений  </t>
  </si>
  <si>
    <t>Субвенции бюджетам сельских поселений  на государственную регистрацию актов гражданского состояния</t>
  </si>
  <si>
    <t>2 02 39999 10 0000 150</t>
  </si>
  <si>
    <t>Прочие субвенции бюджетам сельских поселений</t>
  </si>
  <si>
    <t>2 02 40014  10 0000 150</t>
  </si>
  <si>
    <t>2 02 49999  10 0000 150</t>
  </si>
  <si>
    <t>2 07 05000  10 0000 150</t>
  </si>
  <si>
    <t>Прочие безвозмездные поступления в бюджеты сельских поселений</t>
  </si>
  <si>
    <t>2 08 05000  10 0000 150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</si>
  <si>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</si>
  <si>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</si>
  <si>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</si>
  <si>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*Администрирование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классификации.</t>
  </si>
  <si>
    <t>**Перечень условный, может быть изменен в зависимости от особенностей бюджета поселения</t>
  </si>
  <si>
    <t>Приложение № 1</t>
  </si>
  <si>
    <t>Приложение 3</t>
  </si>
  <si>
    <t xml:space="preserve">от  10 ноября 2021  г. №30              </t>
  </si>
  <si>
    <t xml:space="preserve">от 10 ноября 2021г  № 30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</si>
</sst>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0"/>
    <numFmt numFmtId="169" formatCode="#,##0.0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"/>
    <numFmt numFmtId="174" formatCode="_-* #,##0.00000_р_._-;\-* #,##0.00000_р_._-;_-* &quot;-&quot;?????_р_._-;_-@_-"/>
    <numFmt numFmtId="175" formatCode="#,##0.00000_ ;\-#,##0.00000\ "/>
    <numFmt numFmtId="176" formatCode="_-* #,##0.00000\ _₽_-;\-* #,##0.00000\ _₽_-;_-* &quot;-&quot;?????\ _₽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0"/>
      <color indexed="8"/>
      <name val="Courier New Cyr"/>
      <family val="3"/>
    </font>
    <font>
      <sz val="9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4"/>
      <name val="Times New Roman Cyr"/>
      <family val="1"/>
    </font>
    <font>
      <b/>
      <i/>
      <sz val="12"/>
      <color indexed="1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4" fillId="0" borderId="0">
      <alignment/>
      <protection/>
    </xf>
    <xf numFmtId="0" fontId="55" fillId="20" borderId="0">
      <alignment/>
      <protection/>
    </xf>
    <xf numFmtId="0" fontId="55" fillId="0" borderId="0">
      <alignment horizontal="left" wrapText="1"/>
      <protection/>
    </xf>
    <xf numFmtId="0" fontId="56" fillId="0" borderId="0">
      <alignment horizontal="center" wrapText="1"/>
      <protection/>
    </xf>
    <xf numFmtId="0" fontId="56" fillId="0" borderId="0">
      <alignment horizontal="center"/>
      <protection/>
    </xf>
    <xf numFmtId="0" fontId="55" fillId="0" borderId="0">
      <alignment horizontal="right"/>
      <protection/>
    </xf>
    <xf numFmtId="0" fontId="55" fillId="20" borderId="1">
      <alignment/>
      <protection/>
    </xf>
    <xf numFmtId="0" fontId="55" fillId="0" borderId="2">
      <alignment horizontal="center" vertical="center" wrapText="1"/>
      <protection/>
    </xf>
    <xf numFmtId="0" fontId="55" fillId="20" borderId="3">
      <alignment/>
      <protection/>
    </xf>
    <xf numFmtId="49" fontId="55" fillId="0" borderId="2">
      <alignment horizontal="center" vertical="top" shrinkToFit="1"/>
      <protection/>
    </xf>
    <xf numFmtId="0" fontId="55" fillId="0" borderId="2">
      <alignment horizontal="center" vertical="top" wrapText="1"/>
      <protection/>
    </xf>
    <xf numFmtId="4" fontId="55" fillId="0" borderId="2">
      <alignment horizontal="right" vertical="top" shrinkToFit="1"/>
      <protection/>
    </xf>
    <xf numFmtId="10" fontId="55" fillId="0" borderId="2">
      <alignment horizontal="center" vertical="top" shrinkToFit="1"/>
      <protection/>
    </xf>
    <xf numFmtId="0" fontId="55" fillId="20" borderId="4">
      <alignment/>
      <protection/>
    </xf>
    <xf numFmtId="49" fontId="57" fillId="0" borderId="2">
      <alignment horizontal="left" vertical="top" shrinkToFit="1"/>
      <protection/>
    </xf>
    <xf numFmtId="4" fontId="57" fillId="21" borderId="2">
      <alignment horizontal="right" vertical="top" shrinkToFit="1"/>
      <protection/>
    </xf>
    <xf numFmtId="10" fontId="57" fillId="21" borderId="2">
      <alignment horizontal="center" vertical="top" shrinkToFit="1"/>
      <protection/>
    </xf>
    <xf numFmtId="0" fontId="55" fillId="0" borderId="0">
      <alignment/>
      <protection/>
    </xf>
    <xf numFmtId="0" fontId="55" fillId="20" borderId="1">
      <alignment horizontal="left"/>
      <protection/>
    </xf>
    <xf numFmtId="0" fontId="55" fillId="0" borderId="2">
      <alignment horizontal="left" vertical="top" wrapText="1"/>
      <protection/>
    </xf>
    <xf numFmtId="4" fontId="57" fillId="22" borderId="2">
      <alignment horizontal="right" vertical="top" shrinkToFit="1"/>
      <protection/>
    </xf>
    <xf numFmtId="10" fontId="57" fillId="22" borderId="2">
      <alignment horizontal="center" vertical="top" shrinkToFit="1"/>
      <protection/>
    </xf>
    <xf numFmtId="0" fontId="55" fillId="20" borderId="3">
      <alignment horizontal="left"/>
      <protection/>
    </xf>
    <xf numFmtId="0" fontId="55" fillId="20" borderId="4">
      <alignment horizontal="left"/>
      <protection/>
    </xf>
    <xf numFmtId="0" fontId="55" fillId="20" borderId="0">
      <alignment horizontal="left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8" fillId="29" borderId="5" applyNumberFormat="0" applyAlignment="0" applyProtection="0"/>
    <xf numFmtId="0" fontId="59" fillId="30" borderId="6" applyNumberFormat="0" applyAlignment="0" applyProtection="0"/>
    <xf numFmtId="0" fontId="60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1" borderId="11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0" fillId="0" borderId="13" applyNumberFormat="0" applyFill="0" applyAlignment="0" applyProtection="0"/>
    <xf numFmtId="0" fontId="17" fillId="0" borderId="0">
      <alignment/>
      <protection/>
    </xf>
    <xf numFmtId="0" fontId="7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72" fillId="35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16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8" fontId="12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2" fillId="0" borderId="14" xfId="83" applyNumberFormat="1" applyFont="1" applyBorder="1" applyAlignment="1">
      <alignment horizontal="center" vertical="center"/>
      <protection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8" fontId="8" fillId="36" borderId="14" xfId="83" applyNumberFormat="1" applyFont="1" applyFill="1" applyBorder="1">
      <alignment/>
      <protection/>
    </xf>
    <xf numFmtId="49" fontId="13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/>
    </xf>
    <xf numFmtId="49" fontId="12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18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1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1" fillId="0" borderId="19" xfId="0" applyNumberFormat="1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73" fillId="0" borderId="2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18" fillId="0" borderId="21" xfId="0" applyNumberFormat="1" applyFont="1" applyFill="1" applyBorder="1" applyAlignment="1">
      <alignment horizontal="center" vertical="center" wrapText="1"/>
    </xf>
    <xf numFmtId="168" fontId="8" fillId="36" borderId="14" xfId="83" applyNumberFormat="1" applyFont="1" applyFill="1" applyBorder="1" applyAlignment="1">
      <alignment vertical="center"/>
      <protection/>
    </xf>
    <xf numFmtId="0" fontId="1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Alignment="1">
      <alignment/>
    </xf>
    <xf numFmtId="0" fontId="11" fillId="0" borderId="22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8" fontId="8" fillId="0" borderId="14" xfId="0" applyNumberFormat="1" applyFont="1" applyBorder="1" applyAlignment="1">
      <alignment/>
    </xf>
    <xf numFmtId="49" fontId="73" fillId="0" borderId="23" xfId="0" applyNumberFormat="1" applyFont="1" applyBorder="1" applyAlignment="1">
      <alignment horizontal="justify" vertical="top" wrapText="1"/>
    </xf>
    <xf numFmtId="49" fontId="73" fillId="0" borderId="23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4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4" fontId="8" fillId="0" borderId="14" xfId="83" applyNumberFormat="1" applyFont="1" applyBorder="1" applyAlignment="1">
      <alignment horizontal="right" wrapText="1"/>
      <protection/>
    </xf>
    <xf numFmtId="174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4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1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2" fillId="0" borderId="14" xfId="83" applyFont="1" applyFill="1" applyBorder="1" applyAlignment="1">
      <alignment horizontal="center"/>
      <protection/>
    </xf>
    <xf numFmtId="0" fontId="20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4" fontId="6" fillId="38" borderId="14" xfId="83" applyNumberFormat="1" applyFont="1" applyFill="1" applyBorder="1" applyAlignment="1">
      <alignment horizontal="right" wrapText="1"/>
      <protection/>
    </xf>
    <xf numFmtId="174" fontId="6" fillId="0" borderId="14" xfId="83" applyNumberFormat="1" applyFont="1" applyFill="1" applyBorder="1" applyAlignment="1">
      <alignment horizontal="right" wrapText="1"/>
      <protection/>
    </xf>
    <xf numFmtId="174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8" fillId="0" borderId="14" xfId="83" applyFont="1" applyFill="1" applyBorder="1" applyAlignment="1">
      <alignment horizontal="left" wrapText="1"/>
      <protection/>
    </xf>
    <xf numFmtId="174" fontId="0" fillId="0" borderId="0" xfId="0" applyNumberFormat="1" applyAlignment="1">
      <alignment/>
    </xf>
    <xf numFmtId="168" fontId="0" fillId="0" borderId="0" xfId="0" applyNumberFormat="1" applyAlignment="1">
      <alignment/>
    </xf>
    <xf numFmtId="175" fontId="6" fillId="0" borderId="14" xfId="83" applyNumberFormat="1" applyFont="1" applyBorder="1" applyAlignment="1">
      <alignment horizontal="right" wrapText="1"/>
      <protection/>
    </xf>
    <xf numFmtId="0" fontId="75" fillId="0" borderId="14" xfId="0" applyFont="1" applyBorder="1" applyAlignment="1">
      <alignment horizontal="center"/>
    </xf>
    <xf numFmtId="0" fontId="6" fillId="0" borderId="0" xfId="85" applyFont="1" applyAlignment="1">
      <alignment horizontal="right"/>
      <protection/>
    </xf>
    <xf numFmtId="0" fontId="76" fillId="39" borderId="14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wrapText="1"/>
    </xf>
    <xf numFmtId="0" fontId="23" fillId="0" borderId="0" xfId="85" applyFont="1" applyAlignment="1">
      <alignment horizontal="center"/>
      <protection/>
    </xf>
    <xf numFmtId="0" fontId="7" fillId="0" borderId="0" xfId="85" applyFont="1" applyAlignment="1">
      <alignment horizontal="center"/>
      <protection/>
    </xf>
    <xf numFmtId="0" fontId="7" fillId="0" borderId="0" xfId="85" applyFont="1" applyAlignment="1">
      <alignment horizontal="right"/>
      <protection/>
    </xf>
    <xf numFmtId="0" fontId="16" fillId="0" borderId="0" xfId="85">
      <alignment/>
      <protection/>
    </xf>
    <xf numFmtId="0" fontId="11" fillId="0" borderId="0" xfId="85" applyFont="1" applyAlignment="1">
      <alignment horizontal="center"/>
      <protection/>
    </xf>
    <xf numFmtId="0" fontId="6" fillId="0" borderId="0" xfId="85" applyFont="1" applyAlignment="1">
      <alignment horizontal="center"/>
      <protection/>
    </xf>
    <xf numFmtId="0" fontId="7" fillId="0" borderId="0" xfId="85" applyFont="1" applyAlignment="1">
      <alignment/>
      <protection/>
    </xf>
    <xf numFmtId="0" fontId="11" fillId="0" borderId="0" xfId="85" applyFont="1" applyAlignment="1">
      <alignment vertical="center"/>
      <protection/>
    </xf>
    <xf numFmtId="0" fontId="6" fillId="0" borderId="0" xfId="85" applyFont="1" applyAlignment="1">
      <alignment horizontal="right" wrapText="1"/>
      <protection/>
    </xf>
    <xf numFmtId="0" fontId="7" fillId="0" borderId="0" xfId="85" applyFont="1" applyAlignment="1">
      <alignment vertical="center"/>
      <protection/>
    </xf>
    <xf numFmtId="0" fontId="6" fillId="0" borderId="25" xfId="85" applyFont="1" applyBorder="1" applyAlignment="1">
      <alignment horizontal="center" vertical="center" wrapText="1"/>
      <protection/>
    </xf>
    <xf numFmtId="0" fontId="11" fillId="0" borderId="26" xfId="85" applyFont="1" applyBorder="1" applyAlignment="1">
      <alignment horizontal="center" vertical="center" wrapText="1"/>
      <protection/>
    </xf>
    <xf numFmtId="0" fontId="6" fillId="0" borderId="26" xfId="85" applyFont="1" applyBorder="1" applyAlignment="1">
      <alignment horizontal="center" vertical="center" wrapText="1"/>
      <protection/>
    </xf>
    <xf numFmtId="0" fontId="11" fillId="0" borderId="14" xfId="85" applyFont="1" applyBorder="1" applyAlignment="1">
      <alignment horizontal="center" vertical="center" wrapText="1"/>
      <protection/>
    </xf>
    <xf numFmtId="0" fontId="6" fillId="0" borderId="14" xfId="85" applyFont="1" applyBorder="1" applyAlignment="1">
      <alignment horizontal="center" vertical="center" wrapText="1"/>
      <protection/>
    </xf>
    <xf numFmtId="49" fontId="8" fillId="0" borderId="14" xfId="85" applyNumberFormat="1" applyFont="1" applyBorder="1" applyAlignment="1">
      <alignment horizontal="center" vertical="center"/>
      <protection/>
    </xf>
    <xf numFmtId="0" fontId="8" fillId="0" borderId="14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horizontal="center"/>
      <protection/>
    </xf>
    <xf numFmtId="0" fontId="14" fillId="0" borderId="14" xfId="85" applyFont="1" applyBorder="1" applyAlignment="1">
      <alignment horizontal="center" vertical="center"/>
      <protection/>
    </xf>
    <xf numFmtId="0" fontId="14" fillId="0" borderId="27" xfId="85" applyFont="1" applyBorder="1" applyAlignment="1">
      <alignment horizontal="center" vertical="center" wrapText="1"/>
      <protection/>
    </xf>
    <xf numFmtId="0" fontId="11" fillId="0" borderId="14" xfId="85" applyFont="1" applyBorder="1" applyAlignment="1">
      <alignment horizontal="center" vertical="center"/>
      <protection/>
    </xf>
    <xf numFmtId="0" fontId="6" fillId="0" borderId="28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horizontal="justify" vertical="top" wrapText="1"/>
      <protection/>
    </xf>
    <xf numFmtId="0" fontId="24" fillId="0" borderId="0" xfId="85" applyFont="1" applyBorder="1" applyAlignment="1">
      <alignment horizontal="center" vertical="top" wrapText="1"/>
      <protection/>
    </xf>
    <xf numFmtId="0" fontId="11" fillId="0" borderId="23" xfId="85" applyFont="1" applyBorder="1" applyAlignment="1">
      <alignment horizontal="center" vertical="center"/>
      <protection/>
    </xf>
    <xf numFmtId="0" fontId="6" fillId="0" borderId="29" xfId="85" applyFont="1" applyBorder="1" applyAlignment="1">
      <alignment horizontal="center" vertical="center"/>
      <protection/>
    </xf>
    <xf numFmtId="0" fontId="6" fillId="0" borderId="23" xfId="85" applyFont="1" applyBorder="1" applyAlignment="1">
      <alignment horizontal="center" vertical="center"/>
      <protection/>
    </xf>
    <xf numFmtId="0" fontId="6" fillId="0" borderId="23" xfId="85" applyFont="1" applyBorder="1" applyAlignment="1">
      <alignment horizontal="left" vertical="center" wrapText="1"/>
      <protection/>
    </xf>
    <xf numFmtId="0" fontId="6" fillId="0" borderId="14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vertical="top" wrapText="1"/>
      <protection/>
    </xf>
    <xf numFmtId="0" fontId="6" fillId="0" borderId="14" xfId="85" applyFont="1" applyBorder="1" applyAlignment="1">
      <alignment horizontal="left" vertical="center" wrapText="1"/>
      <protection/>
    </xf>
    <xf numFmtId="0" fontId="6" fillId="37" borderId="14" xfId="85" applyFont="1" applyFill="1" applyBorder="1" applyAlignment="1">
      <alignment horizontal="center" vertical="center"/>
      <protection/>
    </xf>
    <xf numFmtId="0" fontId="6" fillId="0" borderId="14" xfId="85" applyFont="1" applyBorder="1">
      <alignment/>
      <protection/>
    </xf>
    <xf numFmtId="0" fontId="6" fillId="37" borderId="27" xfId="85" applyFont="1" applyFill="1" applyBorder="1" applyAlignment="1">
      <alignment horizontal="center" vertical="center" wrapText="1"/>
      <protection/>
    </xf>
    <xf numFmtId="0" fontId="6" fillId="0" borderId="14" xfId="85" applyNumberFormat="1" applyFont="1" applyBorder="1" applyAlignment="1">
      <alignment vertical="top" wrapText="1"/>
      <protection/>
    </xf>
    <xf numFmtId="0" fontId="6" fillId="37" borderId="29" xfId="85" applyFont="1" applyFill="1" applyBorder="1" applyAlignment="1">
      <alignment horizontal="center" vertical="center" wrapText="1"/>
      <protection/>
    </xf>
    <xf numFmtId="0" fontId="6" fillId="0" borderId="14" xfId="85" applyFont="1" applyBorder="1" applyAlignment="1">
      <alignment wrapText="1"/>
      <protection/>
    </xf>
    <xf numFmtId="0" fontId="6" fillId="37" borderId="23" xfId="85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justify" vertical="top" wrapText="1"/>
    </xf>
    <xf numFmtId="0" fontId="6" fillId="36" borderId="14" xfId="85" applyFont="1" applyFill="1" applyBorder="1" applyAlignment="1">
      <alignment vertical="center" wrapText="1"/>
      <protection/>
    </xf>
    <xf numFmtId="0" fontId="16" fillId="37" borderId="0" xfId="85" applyFill="1">
      <alignment/>
      <protection/>
    </xf>
    <xf numFmtId="0" fontId="6" fillId="0" borderId="0" xfId="85" applyFont="1" applyBorder="1" applyAlignment="1">
      <alignment vertical="top" wrapText="1"/>
      <protection/>
    </xf>
    <xf numFmtId="0" fontId="6" fillId="0" borderId="23" xfId="85" applyFont="1" applyBorder="1" applyAlignment="1">
      <alignment horizontal="center" vertical="center" wrapText="1"/>
      <protection/>
    </xf>
    <xf numFmtId="0" fontId="11" fillId="0" borderId="15" xfId="85" applyFont="1" applyBorder="1" applyAlignment="1">
      <alignment horizontal="center" vertical="center"/>
      <protection/>
    </xf>
    <xf numFmtId="0" fontId="6" fillId="0" borderId="14" xfId="85" applyFont="1" applyFill="1" applyBorder="1" applyAlignment="1">
      <alignment horizontal="center" vertical="center" wrapText="1"/>
      <protection/>
    </xf>
    <xf numFmtId="0" fontId="6" fillId="0" borderId="14" xfId="85" applyFont="1" applyFill="1" applyBorder="1" applyAlignment="1">
      <alignment horizontal="left" vertical="center" wrapText="1"/>
      <protection/>
    </xf>
    <xf numFmtId="0" fontId="6" fillId="0" borderId="23" xfId="85" applyFont="1" applyFill="1" applyBorder="1" applyAlignment="1">
      <alignment horizontal="center" vertical="center" wrapText="1"/>
      <protection/>
    </xf>
    <xf numFmtId="0" fontId="6" fillId="0" borderId="18" xfId="85" applyFont="1" applyFill="1" applyBorder="1" applyAlignment="1">
      <alignment horizontal="center" vertical="center" wrapText="1"/>
      <protection/>
    </xf>
    <xf numFmtId="0" fontId="6" fillId="0" borderId="15" xfId="85" applyFont="1" applyFill="1" applyBorder="1" applyAlignment="1">
      <alignment horizontal="left" vertical="center" wrapText="1"/>
      <protection/>
    </xf>
    <xf numFmtId="0" fontId="6" fillId="37" borderId="14" xfId="85" applyFont="1" applyFill="1" applyBorder="1" applyAlignment="1">
      <alignment horizontal="left" vertical="center" wrapText="1"/>
      <protection/>
    </xf>
    <xf numFmtId="0" fontId="6" fillId="37" borderId="23" xfId="85" applyFont="1" applyFill="1" applyBorder="1" applyAlignment="1">
      <alignment horizontal="left" vertical="center" wrapText="1"/>
      <protection/>
    </xf>
    <xf numFmtId="0" fontId="6" fillId="0" borderId="23" xfId="85" applyFont="1" applyFill="1" applyBorder="1" applyAlignment="1">
      <alignment horizontal="left" vertical="center" wrapText="1"/>
      <protection/>
    </xf>
    <xf numFmtId="0" fontId="6" fillId="0" borderId="14" xfId="85" applyFont="1" applyFill="1" applyBorder="1" applyAlignment="1">
      <alignment horizontal="center" vertical="center"/>
      <protection/>
    </xf>
    <xf numFmtId="0" fontId="6" fillId="0" borderId="30" xfId="85" applyFont="1" applyFill="1" applyBorder="1" applyAlignment="1">
      <alignment horizontal="center" vertical="center"/>
      <protection/>
    </xf>
    <xf numFmtId="0" fontId="6" fillId="0" borderId="30" xfId="85" applyFont="1" applyFill="1" applyBorder="1" applyAlignment="1">
      <alignment horizontal="left" vertical="center" wrapText="1"/>
      <protection/>
    </xf>
    <xf numFmtId="0" fontId="11" fillId="0" borderId="31" xfId="85" applyFont="1" applyBorder="1" applyAlignment="1">
      <alignment horizontal="center" vertical="center"/>
      <protection/>
    </xf>
    <xf numFmtId="49" fontId="6" fillId="0" borderId="25" xfId="85" applyNumberFormat="1" applyFont="1" applyBorder="1" applyAlignment="1">
      <alignment horizontal="center" vertical="top"/>
      <protection/>
    </xf>
    <xf numFmtId="0" fontId="25" fillId="0" borderId="0" xfId="85" applyFont="1" applyBorder="1" applyAlignment="1">
      <alignment horizontal="center"/>
      <protection/>
    </xf>
    <xf numFmtId="0" fontId="26" fillId="0" borderId="0" xfId="85" applyFont="1" applyBorder="1" applyAlignment="1">
      <alignment horizontal="center"/>
      <protection/>
    </xf>
    <xf numFmtId="0" fontId="26" fillId="0" borderId="0" xfId="85" applyFont="1" applyBorder="1" applyAlignment="1">
      <alignment horizontal="left"/>
      <protection/>
    </xf>
    <xf numFmtId="0" fontId="27" fillId="0" borderId="0" xfId="85" applyFont="1" applyBorder="1" applyAlignment="1">
      <alignment horizontal="center"/>
      <protection/>
    </xf>
    <xf numFmtId="0" fontId="27" fillId="0" borderId="0" xfId="85" applyFont="1" applyBorder="1" applyAlignment="1">
      <alignment horizontal="left"/>
      <protection/>
    </xf>
    <xf numFmtId="0" fontId="27" fillId="0" borderId="0" xfId="85" applyFont="1" applyBorder="1" applyAlignment="1">
      <alignment horizontal="left" wrapText="1"/>
      <protection/>
    </xf>
    <xf numFmtId="0" fontId="28" fillId="0" borderId="0" xfId="85" applyFont="1" applyBorder="1" applyAlignment="1">
      <alignment horizontal="center"/>
      <protection/>
    </xf>
    <xf numFmtId="0" fontId="28" fillId="0" borderId="0" xfId="85" applyFont="1" applyBorder="1" applyAlignment="1">
      <alignment horizontal="left"/>
      <protection/>
    </xf>
    <xf numFmtId="0" fontId="29" fillId="0" borderId="0" xfId="85" applyFont="1" applyBorder="1" applyAlignment="1">
      <alignment horizontal="center"/>
      <protection/>
    </xf>
    <xf numFmtId="0" fontId="29" fillId="0" borderId="0" xfId="85" applyFont="1" applyBorder="1" applyAlignment="1">
      <alignment horizontal="left"/>
      <protection/>
    </xf>
    <xf numFmtId="0" fontId="25" fillId="0" borderId="0" xfId="85" applyFont="1" applyAlignment="1">
      <alignment horizontal="center"/>
      <protection/>
    </xf>
    <xf numFmtId="0" fontId="30" fillId="0" borderId="0" xfId="85" applyFont="1" applyBorder="1" applyAlignment="1">
      <alignment horizontal="center"/>
      <protection/>
    </xf>
    <xf numFmtId="0" fontId="31" fillId="0" borderId="0" xfId="85" applyFont="1" applyBorder="1" applyAlignment="1">
      <alignment horizontal="left"/>
      <protection/>
    </xf>
    <xf numFmtId="0" fontId="30" fillId="0" borderId="0" xfId="85" applyFont="1" applyBorder="1">
      <alignment/>
      <protection/>
    </xf>
    <xf numFmtId="0" fontId="29" fillId="0" borderId="0" xfId="85" applyFont="1" applyBorder="1">
      <alignment/>
      <protection/>
    </xf>
    <xf numFmtId="0" fontId="16" fillId="0" borderId="0" xfId="85" applyBorder="1" applyAlignment="1">
      <alignment horizontal="center"/>
      <protection/>
    </xf>
    <xf numFmtId="0" fontId="16" fillId="0" borderId="0" xfId="85" applyBorder="1">
      <alignment/>
      <protection/>
    </xf>
    <xf numFmtId="0" fontId="16" fillId="0" borderId="0" xfId="85" applyAlignment="1">
      <alignment horizontal="center"/>
      <protection/>
    </xf>
    <xf numFmtId="0" fontId="6" fillId="0" borderId="0" xfId="85" applyFont="1" applyAlignment="1">
      <alignment horizontal="right"/>
      <protection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8" fillId="0" borderId="32" xfId="85" applyFont="1" applyBorder="1" applyAlignment="1">
      <alignment horizontal="center" vertical="center" wrapText="1"/>
      <protection/>
    </xf>
    <xf numFmtId="0" fontId="6" fillId="0" borderId="25" xfId="85" applyFont="1" applyBorder="1" applyAlignment="1">
      <alignment horizontal="center" vertical="center" wrapText="1"/>
      <protection/>
    </xf>
    <xf numFmtId="0" fontId="6" fillId="0" borderId="27" xfId="85" applyFont="1" applyBorder="1" applyAlignment="1">
      <alignment horizontal="center" vertical="center" wrapText="1"/>
      <protection/>
    </xf>
    <xf numFmtId="0" fontId="6" fillId="0" borderId="24" xfId="85" applyFont="1" applyBorder="1" applyAlignment="1">
      <alignment horizontal="center" vertical="center" wrapText="1"/>
      <protection/>
    </xf>
    <xf numFmtId="0" fontId="6" fillId="0" borderId="15" xfId="85" applyFont="1" applyBorder="1" applyAlignment="1">
      <alignment horizontal="center" vertical="center" wrapText="1"/>
      <protection/>
    </xf>
    <xf numFmtId="0" fontId="8" fillId="0" borderId="14" xfId="85" applyFont="1" applyBorder="1" applyAlignment="1">
      <alignment horizontal="center" vertical="center"/>
      <protection/>
    </xf>
    <xf numFmtId="0" fontId="6" fillId="0" borderId="31" xfId="85" applyNumberFormat="1" applyFont="1" applyFill="1" applyBorder="1" applyAlignment="1">
      <alignment horizontal="left" vertical="center" wrapText="1"/>
      <protection/>
    </xf>
    <xf numFmtId="0" fontId="11" fillId="0" borderId="0" xfId="85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</cellXfs>
  <cellStyles count="9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Связанная ячейка" xfId="94"/>
    <cellStyle name="Стиль 1" xfId="95"/>
    <cellStyle name="Текст предупреждения" xfId="96"/>
    <cellStyle name="Тысячи [0]_перечис.11" xfId="97"/>
    <cellStyle name="Тысячи_перечис.11" xfId="98"/>
    <cellStyle name="Comma" xfId="99"/>
    <cellStyle name="Comma [0]" xfId="100"/>
    <cellStyle name="Финансовый 2" xfId="101"/>
    <cellStyle name="Финансовый 3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7.25" customHeight="1">
      <c r="A1" s="137"/>
      <c r="B1" s="215" t="s">
        <v>322</v>
      </c>
      <c r="C1" s="215"/>
      <c r="D1" s="36"/>
      <c r="E1" s="36"/>
      <c r="F1" s="36"/>
      <c r="G1" s="36"/>
      <c r="H1" s="36"/>
      <c r="I1" s="36"/>
      <c r="J1" s="36"/>
      <c r="K1" s="36"/>
      <c r="L1" s="36"/>
    </row>
    <row r="2" spans="1:7" ht="14.25" customHeight="1">
      <c r="A2" s="137"/>
      <c r="B2" s="137"/>
      <c r="C2" s="137" t="s">
        <v>319</v>
      </c>
      <c r="D2" s="103"/>
      <c r="E2" s="103"/>
      <c r="F2" s="106"/>
      <c r="G2" s="106"/>
    </row>
    <row r="3" spans="1:7" ht="15.75" customHeight="1">
      <c r="A3" s="137"/>
      <c r="B3" s="137"/>
      <c r="C3" s="137" t="s">
        <v>320</v>
      </c>
      <c r="D3" s="103"/>
      <c r="E3" s="103"/>
      <c r="F3" s="106"/>
      <c r="G3" s="106"/>
    </row>
    <row r="4" spans="1:7" ht="13.5" customHeight="1">
      <c r="A4" s="137"/>
      <c r="B4" s="137"/>
      <c r="C4" s="137" t="s">
        <v>326</v>
      </c>
      <c r="D4" s="103"/>
      <c r="E4" s="103"/>
      <c r="F4" s="216"/>
      <c r="G4" s="216"/>
    </row>
    <row r="5" spans="1:3" ht="15">
      <c r="A5" s="1"/>
      <c r="B5" s="1"/>
      <c r="C5" s="2" t="s">
        <v>211</v>
      </c>
    </row>
    <row r="6" spans="1:3" ht="15">
      <c r="A6" s="1"/>
      <c r="B6" s="217" t="s">
        <v>174</v>
      </c>
      <c r="C6" s="217"/>
    </row>
    <row r="7" spans="1:3" ht="15">
      <c r="A7" s="1"/>
      <c r="B7" s="217" t="s">
        <v>304</v>
      </c>
      <c r="C7" s="217"/>
    </row>
    <row r="8" spans="1:3" ht="15">
      <c r="A8" s="1"/>
      <c r="B8" s="217" t="s">
        <v>321</v>
      </c>
      <c r="C8" s="217"/>
    </row>
    <row r="9" spans="1:3" ht="15">
      <c r="A9" s="1"/>
      <c r="B9" s="2"/>
      <c r="C9" s="2" t="s">
        <v>212</v>
      </c>
    </row>
    <row r="10" spans="1:3" ht="42" customHeight="1">
      <c r="A10" s="218" t="s">
        <v>305</v>
      </c>
      <c r="B10" s="218"/>
      <c r="C10" s="218"/>
    </row>
    <row r="11" spans="1:3" ht="15">
      <c r="A11" s="1"/>
      <c r="B11" s="1"/>
      <c r="C11" s="3" t="s">
        <v>27</v>
      </c>
    </row>
    <row r="12" spans="1:3" ht="30">
      <c r="A12" s="39" t="s">
        <v>77</v>
      </c>
      <c r="B12" s="105" t="s">
        <v>31</v>
      </c>
      <c r="C12" s="105" t="s">
        <v>78</v>
      </c>
    </row>
    <row r="13" spans="1:3" ht="15">
      <c r="A13" s="26">
        <v>1</v>
      </c>
      <c r="B13" s="107">
        <v>2</v>
      </c>
      <c r="C13" s="107">
        <v>3</v>
      </c>
    </row>
    <row r="14" spans="1:3" ht="38.25" customHeight="1">
      <c r="A14" s="6" t="s">
        <v>213</v>
      </c>
      <c r="B14" s="108" t="s">
        <v>214</v>
      </c>
      <c r="C14" s="109">
        <f>SUM(C15+C23+C30+C36+C26+C17)</f>
        <v>2416.45924</v>
      </c>
    </row>
    <row r="15" spans="1:3" ht="22.5" customHeight="1">
      <c r="A15" s="6" t="s">
        <v>215</v>
      </c>
      <c r="B15" s="108" t="s">
        <v>216</v>
      </c>
      <c r="C15" s="109">
        <f>SUM(C16)</f>
        <v>260</v>
      </c>
    </row>
    <row r="16" spans="1:3" ht="75.75" customHeight="1">
      <c r="A16" s="26" t="s">
        <v>217</v>
      </c>
      <c r="B16" s="35" t="s">
        <v>218</v>
      </c>
      <c r="C16" s="110">
        <v>260</v>
      </c>
    </row>
    <row r="17" spans="1:3" ht="45.75" customHeight="1" hidden="1">
      <c r="A17" s="6" t="s">
        <v>285</v>
      </c>
      <c r="B17" s="108" t="s">
        <v>286</v>
      </c>
      <c r="C17" s="109">
        <f>C18</f>
        <v>0</v>
      </c>
    </row>
    <row r="18" spans="1:3" ht="33" customHeight="1" hidden="1">
      <c r="A18" s="26" t="s">
        <v>287</v>
      </c>
      <c r="B18" s="35" t="s">
        <v>288</v>
      </c>
      <c r="C18" s="135">
        <f>C19+C20+C21+C22</f>
        <v>0</v>
      </c>
    </row>
    <row r="19" spans="1:3" ht="65.25" customHeight="1" hidden="1">
      <c r="A19" s="136" t="s">
        <v>296</v>
      </c>
      <c r="B19" s="35" t="s">
        <v>289</v>
      </c>
      <c r="C19" s="110"/>
    </row>
    <row r="20" spans="1:3" ht="75.75" customHeight="1" hidden="1">
      <c r="A20" s="136" t="s">
        <v>295</v>
      </c>
      <c r="B20" s="35" t="s">
        <v>290</v>
      </c>
      <c r="C20" s="110"/>
    </row>
    <row r="21" spans="1:3" ht="75.75" customHeight="1" hidden="1">
      <c r="A21" s="136" t="s">
        <v>294</v>
      </c>
      <c r="B21" s="35" t="s">
        <v>291</v>
      </c>
      <c r="C21" s="110"/>
    </row>
    <row r="22" spans="1:3" ht="75.75" customHeight="1" hidden="1">
      <c r="A22" s="136" t="s">
        <v>293</v>
      </c>
      <c r="B22" s="35" t="s">
        <v>292</v>
      </c>
      <c r="C22" s="110"/>
    </row>
    <row r="23" spans="1:3" ht="18.75" customHeight="1">
      <c r="A23" s="6" t="s">
        <v>219</v>
      </c>
      <c r="B23" s="108" t="s">
        <v>220</v>
      </c>
      <c r="C23" s="109">
        <f>C24+C25</f>
        <v>32</v>
      </c>
    </row>
    <row r="24" spans="1:3" ht="21" customHeight="1">
      <c r="A24" s="26" t="s">
        <v>221</v>
      </c>
      <c r="B24" s="104" t="s">
        <v>222</v>
      </c>
      <c r="C24" s="110">
        <v>12</v>
      </c>
    </row>
    <row r="25" spans="1:3" ht="20.25" customHeight="1">
      <c r="A25" s="26" t="s">
        <v>223</v>
      </c>
      <c r="B25" s="111" t="s">
        <v>224</v>
      </c>
      <c r="C25" s="110">
        <v>20</v>
      </c>
    </row>
    <row r="26" spans="1:3" ht="20.25" customHeight="1">
      <c r="A26" s="6" t="s">
        <v>225</v>
      </c>
      <c r="B26" s="112" t="s">
        <v>226</v>
      </c>
      <c r="C26" s="109">
        <f>C27</f>
        <v>30</v>
      </c>
    </row>
    <row r="27" spans="1:3" ht="84.75" customHeight="1">
      <c r="A27" s="24" t="s">
        <v>227</v>
      </c>
      <c r="B27" s="113" t="s">
        <v>228</v>
      </c>
      <c r="C27" s="110">
        <v>30</v>
      </c>
    </row>
    <row r="28" spans="1:3" ht="31.5" customHeight="1" hidden="1">
      <c r="A28" s="6" t="s">
        <v>229</v>
      </c>
      <c r="B28" s="114" t="s">
        <v>230</v>
      </c>
      <c r="C28" s="109">
        <f>C29</f>
        <v>0</v>
      </c>
    </row>
    <row r="29" spans="1:3" ht="22.5" customHeight="1" hidden="1">
      <c r="A29" s="26" t="s">
        <v>231</v>
      </c>
      <c r="B29" s="104" t="s">
        <v>220</v>
      </c>
      <c r="C29" s="110">
        <v>0</v>
      </c>
    </row>
    <row r="30" spans="1:3" ht="33.75" customHeight="1">
      <c r="A30" s="115" t="s">
        <v>232</v>
      </c>
      <c r="B30" s="114" t="s">
        <v>233</v>
      </c>
      <c r="C30" s="109">
        <f>SUM(C31)</f>
        <v>2092.45924</v>
      </c>
    </row>
    <row r="31" spans="1:3" ht="77.25" customHeight="1">
      <c r="A31" s="26" t="s">
        <v>234</v>
      </c>
      <c r="B31" s="116" t="s">
        <v>235</v>
      </c>
      <c r="C31" s="110">
        <f>780+1312.45924</f>
        <v>2092.45924</v>
      </c>
    </row>
    <row r="32" spans="1:3" ht="47.25" customHeight="1" hidden="1">
      <c r="A32" s="6" t="s">
        <v>236</v>
      </c>
      <c r="B32" s="117" t="s">
        <v>237</v>
      </c>
      <c r="C32" s="109">
        <f>C33</f>
        <v>0</v>
      </c>
    </row>
    <row r="33" spans="1:3" ht="28.5" customHeight="1" hidden="1">
      <c r="A33" s="26" t="s">
        <v>238</v>
      </c>
      <c r="B33" s="118" t="s">
        <v>239</v>
      </c>
      <c r="C33" s="110"/>
    </row>
    <row r="34" spans="1:3" ht="33" customHeight="1" hidden="1">
      <c r="A34" s="6" t="s">
        <v>240</v>
      </c>
      <c r="B34" s="117" t="s">
        <v>241</v>
      </c>
      <c r="C34" s="109">
        <f>SUM(C35)</f>
        <v>0</v>
      </c>
    </row>
    <row r="35" spans="1:3" ht="47.25" customHeight="1" hidden="1">
      <c r="A35" s="119" t="s">
        <v>242</v>
      </c>
      <c r="B35" s="118" t="s">
        <v>243</v>
      </c>
      <c r="C35" s="110">
        <v>0</v>
      </c>
    </row>
    <row r="36" spans="1:3" ht="25.5" customHeight="1">
      <c r="A36" s="115" t="s">
        <v>244</v>
      </c>
      <c r="B36" s="114" t="s">
        <v>245</v>
      </c>
      <c r="C36" s="109">
        <f>SUM(C37)</f>
        <v>2</v>
      </c>
    </row>
    <row r="37" spans="1:3" ht="75.75" customHeight="1">
      <c r="A37" s="120" t="s">
        <v>246</v>
      </c>
      <c r="B37" s="121" t="s">
        <v>247</v>
      </c>
      <c r="C37" s="110">
        <v>2</v>
      </c>
    </row>
    <row r="38" spans="1:3" ht="24" customHeight="1" hidden="1">
      <c r="A38" s="6" t="s">
        <v>248</v>
      </c>
      <c r="B38" s="114" t="s">
        <v>249</v>
      </c>
      <c r="C38" s="109">
        <f>SUM(C39)</f>
        <v>0</v>
      </c>
    </row>
    <row r="39" spans="1:3" ht="25.5" customHeight="1" hidden="1">
      <c r="A39" s="26" t="s">
        <v>250</v>
      </c>
      <c r="B39" s="122" t="s">
        <v>249</v>
      </c>
      <c r="C39" s="123"/>
    </row>
    <row r="40" spans="1:3" ht="30" customHeight="1">
      <c r="A40" s="6" t="s">
        <v>251</v>
      </c>
      <c r="B40" s="114" t="s">
        <v>252</v>
      </c>
      <c r="C40" s="109">
        <f>SUM(C41)</f>
        <v>76874.60681</v>
      </c>
    </row>
    <row r="41" spans="1:3" ht="33.75" customHeight="1">
      <c r="A41" s="6" t="s">
        <v>253</v>
      </c>
      <c r="B41" s="114" t="s">
        <v>254</v>
      </c>
      <c r="C41" s="109">
        <f>SUM(C42+C45+C51+C57+C48)</f>
        <v>76874.60681</v>
      </c>
    </row>
    <row r="42" spans="1:3" ht="23.25" customHeight="1">
      <c r="A42" s="6" t="s">
        <v>255</v>
      </c>
      <c r="B42" s="117" t="s">
        <v>256</v>
      </c>
      <c r="C42" s="109">
        <f>C43+C44</f>
        <v>29721</v>
      </c>
    </row>
    <row r="43" spans="1:3" ht="36.75" customHeight="1">
      <c r="A43" s="26" t="s">
        <v>257</v>
      </c>
      <c r="B43" s="118" t="s">
        <v>258</v>
      </c>
      <c r="C43" s="124">
        <f>1947+2000-1947</f>
        <v>2000</v>
      </c>
    </row>
    <row r="44" spans="1:3" ht="45" customHeight="1">
      <c r="A44" s="26" t="s">
        <v>259</v>
      </c>
      <c r="B44" s="118" t="s">
        <v>260</v>
      </c>
      <c r="C44" s="110">
        <v>27721</v>
      </c>
    </row>
    <row r="45" spans="1:3" ht="30" customHeight="1" hidden="1">
      <c r="A45" s="26" t="s">
        <v>261</v>
      </c>
      <c r="B45" s="118" t="s">
        <v>260</v>
      </c>
      <c r="C45" s="109">
        <f>SUM(C46:C46)</f>
        <v>0</v>
      </c>
    </row>
    <row r="46" spans="1:3" ht="48.75" customHeight="1" hidden="1">
      <c r="A46" s="26" t="s">
        <v>262</v>
      </c>
      <c r="B46" s="118" t="s">
        <v>260</v>
      </c>
      <c r="C46" s="124">
        <v>0</v>
      </c>
    </row>
    <row r="47" spans="1:3" ht="33" customHeight="1" hidden="1">
      <c r="A47" s="26"/>
      <c r="B47" s="118"/>
      <c r="C47" s="124"/>
    </row>
    <row r="48" spans="1:3" ht="32.25" customHeight="1">
      <c r="A48" s="6" t="s">
        <v>315</v>
      </c>
      <c r="B48" s="117" t="s">
        <v>263</v>
      </c>
      <c r="C48" s="125">
        <f>C49+C50</f>
        <v>1547.8525100000002</v>
      </c>
    </row>
    <row r="49" spans="1:3" ht="59.25" customHeight="1">
      <c r="A49" s="138" t="s">
        <v>325</v>
      </c>
      <c r="B49" s="139" t="s">
        <v>324</v>
      </c>
      <c r="C49" s="124">
        <v>274.75251</v>
      </c>
    </row>
    <row r="50" spans="1:3" ht="21.75" customHeight="1">
      <c r="A50" s="26" t="s">
        <v>264</v>
      </c>
      <c r="B50" s="118" t="s">
        <v>265</v>
      </c>
      <c r="C50" s="124">
        <f>1169.9+103.2</f>
        <v>1273.1000000000001</v>
      </c>
    </row>
    <row r="51" spans="1:3" ht="26.25" customHeight="1">
      <c r="A51" s="6" t="s">
        <v>266</v>
      </c>
      <c r="B51" s="117" t="s">
        <v>267</v>
      </c>
      <c r="C51" s="109">
        <f>SUM(C52:C56)</f>
        <v>276.7543</v>
      </c>
    </row>
    <row r="52" spans="1:3" ht="31.5" customHeight="1" hidden="1">
      <c r="A52" s="126" t="s">
        <v>268</v>
      </c>
      <c r="B52" s="127" t="s">
        <v>269</v>
      </c>
      <c r="C52" s="110"/>
    </row>
    <row r="53" spans="1:3" ht="46.5" customHeight="1">
      <c r="A53" s="126" t="s">
        <v>270</v>
      </c>
      <c r="B53" s="128" t="s">
        <v>271</v>
      </c>
      <c r="C53" s="110">
        <v>224.2</v>
      </c>
    </row>
    <row r="54" spans="1:3" ht="32.25" customHeight="1">
      <c r="A54" s="129" t="s">
        <v>272</v>
      </c>
      <c r="B54" s="130" t="s">
        <v>269</v>
      </c>
      <c r="C54" s="110">
        <v>4.4</v>
      </c>
    </row>
    <row r="55" spans="1:3" ht="39.75" customHeight="1">
      <c r="A55" s="126" t="s">
        <v>273</v>
      </c>
      <c r="B55" s="128" t="s">
        <v>274</v>
      </c>
      <c r="C55" s="110">
        <v>22.3</v>
      </c>
    </row>
    <row r="56" spans="1:3" ht="39.75" customHeight="1">
      <c r="A56" s="126" t="s">
        <v>313</v>
      </c>
      <c r="B56" s="128" t="s">
        <v>314</v>
      </c>
      <c r="C56" s="110">
        <v>25.8543</v>
      </c>
    </row>
    <row r="57" spans="1:3" ht="21.75" customHeight="1">
      <c r="A57" s="6" t="s">
        <v>275</v>
      </c>
      <c r="B57" s="114" t="s">
        <v>276</v>
      </c>
      <c r="C57" s="109">
        <f>SUM(C58:C60)</f>
        <v>45329</v>
      </c>
    </row>
    <row r="58" spans="1:3" ht="78.75" customHeight="1" hidden="1">
      <c r="A58" s="105" t="s">
        <v>277</v>
      </c>
      <c r="B58" s="131" t="s">
        <v>278</v>
      </c>
      <c r="C58" s="110"/>
    </row>
    <row r="59" spans="1:3" ht="29.25" customHeight="1">
      <c r="A59" s="26" t="s">
        <v>279</v>
      </c>
      <c r="B59" s="131" t="s">
        <v>280</v>
      </c>
      <c r="C59" s="110">
        <f>3568+35824</f>
        <v>39392</v>
      </c>
    </row>
    <row r="60" spans="1:3" ht="45" customHeight="1">
      <c r="A60" s="26" t="s">
        <v>279</v>
      </c>
      <c r="B60" s="131" t="s">
        <v>281</v>
      </c>
      <c r="C60" s="110">
        <f>1947+3990</f>
        <v>5937</v>
      </c>
    </row>
    <row r="61" spans="1:3" ht="19.5" customHeight="1">
      <c r="A61" s="6"/>
      <c r="B61" s="132" t="s">
        <v>282</v>
      </c>
      <c r="C61" s="109">
        <f>SUM(C14+C40)</f>
        <v>79291.06605</v>
      </c>
    </row>
    <row r="65" ht="12.75">
      <c r="C65" s="133"/>
    </row>
  </sheetData>
  <sheetProtection/>
  <mergeCells count="6">
    <mergeCell ref="B1:C1"/>
    <mergeCell ref="F4:G4"/>
    <mergeCell ref="B6:C6"/>
    <mergeCell ref="B7:C7"/>
    <mergeCell ref="B8:C8"/>
    <mergeCell ref="A10:C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3"/>
  <sheetViews>
    <sheetView zoomScaleSheetLayoutView="75" workbookViewId="0" topLeftCell="A4">
      <selection activeCell="C7" sqref="C7"/>
    </sheetView>
  </sheetViews>
  <sheetFormatPr defaultColWidth="9.00390625" defaultRowHeight="12.75" outlineLevelCol="1"/>
  <cols>
    <col min="1" max="1" width="8.375" style="207" customWidth="1"/>
    <col min="2" max="2" width="21.875" style="214" customWidth="1" outlineLevel="1"/>
    <col min="3" max="3" width="92.25390625" style="143" customWidth="1" outlineLevel="1"/>
    <col min="4" max="16384" width="9.125" style="143" customWidth="1"/>
  </cols>
  <sheetData>
    <row r="1" spans="1:3" ht="13.5" hidden="1">
      <c r="A1" s="140"/>
      <c r="B1" s="141"/>
      <c r="C1" s="142" t="s">
        <v>329</v>
      </c>
    </row>
    <row r="2" spans="1:3" ht="13.5" hidden="1">
      <c r="A2" s="140"/>
      <c r="B2" s="141"/>
      <c r="C2" s="142" t="s">
        <v>333</v>
      </c>
    </row>
    <row r="3" spans="1:3" ht="13.5" hidden="1">
      <c r="A3" s="140"/>
      <c r="B3" s="141"/>
      <c r="C3" s="142" t="s">
        <v>334</v>
      </c>
    </row>
    <row r="4" spans="1:3" ht="15">
      <c r="A4" s="144"/>
      <c r="B4" s="145"/>
      <c r="C4" s="142" t="s">
        <v>329</v>
      </c>
    </row>
    <row r="5" spans="1:3" ht="15">
      <c r="A5" s="144"/>
      <c r="B5" s="145"/>
      <c r="C5" s="142" t="s">
        <v>335</v>
      </c>
    </row>
    <row r="6" spans="1:3" ht="15">
      <c r="A6" s="144"/>
      <c r="B6" s="145"/>
      <c r="C6" s="142" t="s">
        <v>336</v>
      </c>
    </row>
    <row r="7" spans="1:4" ht="15.75" customHeight="1">
      <c r="A7" s="144"/>
      <c r="B7" s="145"/>
      <c r="C7" s="142" t="s">
        <v>401</v>
      </c>
      <c r="D7" s="146"/>
    </row>
    <row r="8" spans="1:4" s="149" customFormat="1" ht="14.25" customHeight="1">
      <c r="A8" s="147"/>
      <c r="B8" s="148"/>
      <c r="C8" s="41" t="s">
        <v>399</v>
      </c>
      <c r="D8" s="106"/>
    </row>
    <row r="9" spans="1:5" ht="15">
      <c r="A9" s="1"/>
      <c r="B9" s="1"/>
      <c r="C9" s="41" t="s">
        <v>174</v>
      </c>
      <c r="D9" s="106"/>
      <c r="E9" s="1"/>
    </row>
    <row r="10" spans="1:5" ht="15">
      <c r="A10" s="1"/>
      <c r="B10" s="1"/>
      <c r="C10" s="41" t="s">
        <v>304</v>
      </c>
      <c r="D10" s="106"/>
      <c r="E10" s="1"/>
    </row>
    <row r="11" spans="1:5" ht="15">
      <c r="A11" s="1"/>
      <c r="B11" s="1"/>
      <c r="C11" s="41" t="s">
        <v>321</v>
      </c>
      <c r="D11" s="106"/>
      <c r="E11" s="1"/>
    </row>
    <row r="12" spans="1:5" ht="15">
      <c r="A12" s="1"/>
      <c r="B12" s="1"/>
      <c r="C12" s="1"/>
      <c r="D12" s="1"/>
      <c r="E12" s="1"/>
    </row>
    <row r="13" spans="1:3" s="149" customFormat="1" ht="15" customHeight="1">
      <c r="A13" s="147"/>
      <c r="B13" s="148"/>
      <c r="C13" s="148"/>
    </row>
    <row r="14" spans="1:3" s="149" customFormat="1" ht="13.5" customHeight="1">
      <c r="A14" s="147"/>
      <c r="B14" s="148"/>
      <c r="C14" s="137"/>
    </row>
    <row r="15" spans="1:3" ht="37.5" customHeight="1">
      <c r="A15" s="219" t="s">
        <v>337</v>
      </c>
      <c r="B15" s="219"/>
      <c r="C15" s="219"/>
    </row>
    <row r="16" spans="1:3" ht="18" customHeight="1">
      <c r="A16" s="220" t="s">
        <v>77</v>
      </c>
      <c r="B16" s="221"/>
      <c r="C16" s="222" t="s">
        <v>338</v>
      </c>
    </row>
    <row r="17" spans="1:3" ht="51.75" customHeight="1">
      <c r="A17" s="151" t="s">
        <v>339</v>
      </c>
      <c r="B17" s="152" t="s">
        <v>340</v>
      </c>
      <c r="C17" s="223"/>
    </row>
    <row r="18" spans="1:3" ht="13.5" customHeight="1">
      <c r="A18" s="153">
        <v>1</v>
      </c>
      <c r="B18" s="154">
        <v>2</v>
      </c>
      <c r="C18" s="154">
        <v>3</v>
      </c>
    </row>
    <row r="19" spans="1:3" ht="13.5" customHeight="1">
      <c r="A19" s="155" t="s">
        <v>341</v>
      </c>
      <c r="B19" s="224" t="s">
        <v>342</v>
      </c>
      <c r="C19" s="224"/>
    </row>
    <row r="20" spans="1:3" ht="13.5" customHeight="1">
      <c r="A20" s="157">
        <v>182</v>
      </c>
      <c r="B20" s="157" t="s">
        <v>343</v>
      </c>
      <c r="C20" s="111" t="s">
        <v>344</v>
      </c>
    </row>
    <row r="21" spans="1:3" ht="45" customHeight="1">
      <c r="A21" s="157">
        <v>182</v>
      </c>
      <c r="B21" s="157" t="s">
        <v>217</v>
      </c>
      <c r="C21" s="35" t="s">
        <v>218</v>
      </c>
    </row>
    <row r="22" spans="1:3" ht="13.5" customHeight="1">
      <c r="A22" s="157">
        <v>182</v>
      </c>
      <c r="B22" s="157" t="s">
        <v>345</v>
      </c>
      <c r="C22" s="111" t="s">
        <v>346</v>
      </c>
    </row>
    <row r="23" spans="1:3" ht="13.5" customHeight="1">
      <c r="A23" s="157">
        <v>182</v>
      </c>
      <c r="B23" s="157" t="s">
        <v>221</v>
      </c>
      <c r="C23" s="111" t="s">
        <v>347</v>
      </c>
    </row>
    <row r="24" spans="1:3" ht="13.5" customHeight="1">
      <c r="A24" s="157">
        <v>182</v>
      </c>
      <c r="B24" s="157" t="s">
        <v>223</v>
      </c>
      <c r="C24" s="111" t="s">
        <v>224</v>
      </c>
    </row>
    <row r="25" spans="1:3" ht="13.5" customHeight="1">
      <c r="A25" s="157">
        <v>182</v>
      </c>
      <c r="B25" s="157" t="s">
        <v>348</v>
      </c>
      <c r="C25" s="111" t="s">
        <v>349</v>
      </c>
    </row>
    <row r="26" spans="1:3" ht="32.25" customHeight="1">
      <c r="A26" s="158">
        <v>931</v>
      </c>
      <c r="B26" s="156"/>
      <c r="C26" s="159" t="s">
        <v>350</v>
      </c>
    </row>
    <row r="27" spans="1:3" ht="45.75" customHeight="1">
      <c r="A27" s="160">
        <v>931</v>
      </c>
      <c r="B27" s="161" t="s">
        <v>227</v>
      </c>
      <c r="C27" s="113" t="s">
        <v>228</v>
      </c>
    </row>
    <row r="28" spans="1:4" ht="48.75" customHeight="1">
      <c r="A28" s="160">
        <v>931</v>
      </c>
      <c r="B28" s="150" t="s">
        <v>351</v>
      </c>
      <c r="C28" s="162" t="s">
        <v>352</v>
      </c>
      <c r="D28" s="163"/>
    </row>
    <row r="29" spans="1:3" ht="45" customHeight="1">
      <c r="A29" s="164">
        <v>931</v>
      </c>
      <c r="B29" s="165" t="s">
        <v>353</v>
      </c>
      <c r="C29" s="116" t="s">
        <v>235</v>
      </c>
    </row>
    <row r="30" spans="1:3" ht="36.75" customHeight="1">
      <c r="A30" s="164">
        <v>931</v>
      </c>
      <c r="B30" s="166" t="s">
        <v>354</v>
      </c>
      <c r="C30" s="167" t="s">
        <v>355</v>
      </c>
    </row>
    <row r="31" spans="1:3" ht="48" customHeight="1">
      <c r="A31" s="160">
        <v>931</v>
      </c>
      <c r="B31" s="168" t="s">
        <v>356</v>
      </c>
      <c r="C31" s="169" t="s">
        <v>357</v>
      </c>
    </row>
    <row r="32" spans="1:3" ht="23.25" customHeight="1">
      <c r="A32" s="164">
        <v>931</v>
      </c>
      <c r="B32" s="166" t="s">
        <v>358</v>
      </c>
      <c r="C32" s="170" t="s">
        <v>359</v>
      </c>
    </row>
    <row r="33" spans="1:3" ht="21" customHeight="1">
      <c r="A33" s="160">
        <v>931</v>
      </c>
      <c r="B33" s="171" t="s">
        <v>360</v>
      </c>
      <c r="C33" s="172" t="s">
        <v>361</v>
      </c>
    </row>
    <row r="34" spans="1:3" ht="22.5" customHeight="1">
      <c r="A34" s="164">
        <v>931</v>
      </c>
      <c r="B34" s="166" t="s">
        <v>362</v>
      </c>
      <c r="C34" s="170" t="s">
        <v>363</v>
      </c>
    </row>
    <row r="35" spans="1:3" ht="59.25" customHeight="1">
      <c r="A35" s="160">
        <v>931</v>
      </c>
      <c r="B35" s="173" t="s">
        <v>364</v>
      </c>
      <c r="C35" s="174" t="s">
        <v>365</v>
      </c>
    </row>
    <row r="36" spans="1:3" ht="59.25" customHeight="1">
      <c r="A36" s="164">
        <v>931</v>
      </c>
      <c r="B36" s="175" t="s">
        <v>366</v>
      </c>
      <c r="C36" s="176" t="s">
        <v>367</v>
      </c>
    </row>
    <row r="37" spans="1:3" ht="62.25" customHeight="1">
      <c r="A37" s="160">
        <v>931</v>
      </c>
      <c r="B37" s="171" t="s">
        <v>368</v>
      </c>
      <c r="C37" s="169" t="s">
        <v>369</v>
      </c>
    </row>
    <row r="38" spans="1:3" ht="66.75" customHeight="1">
      <c r="A38" s="164">
        <v>931</v>
      </c>
      <c r="B38" s="177" t="s">
        <v>370</v>
      </c>
      <c r="C38" s="178" t="s">
        <v>371</v>
      </c>
    </row>
    <row r="39" spans="1:3" s="180" customFormat="1" ht="36.75" customHeight="1" hidden="1" thickBot="1">
      <c r="A39" s="160">
        <v>931</v>
      </c>
      <c r="B39" s="171" t="s">
        <v>372</v>
      </c>
      <c r="C39" s="179" t="s">
        <v>243</v>
      </c>
    </row>
    <row r="40" spans="1:3" ht="50.25" customHeight="1">
      <c r="A40" s="160">
        <v>931</v>
      </c>
      <c r="B40" s="171" t="s">
        <v>373</v>
      </c>
      <c r="C40" s="178" t="s">
        <v>374</v>
      </c>
    </row>
    <row r="41" spans="1:3" ht="31.5" customHeight="1">
      <c r="A41" s="160">
        <v>931</v>
      </c>
      <c r="B41" s="171" t="s">
        <v>375</v>
      </c>
      <c r="C41" s="169" t="s">
        <v>376</v>
      </c>
    </row>
    <row r="42" spans="1:3" ht="46.5" customHeight="1">
      <c r="A42" s="160">
        <v>931</v>
      </c>
      <c r="B42" s="171" t="s">
        <v>377</v>
      </c>
      <c r="C42" s="181" t="s">
        <v>378</v>
      </c>
    </row>
    <row r="43" spans="1:3" ht="49.5" customHeight="1">
      <c r="A43" s="164">
        <v>931</v>
      </c>
      <c r="B43" s="182" t="s">
        <v>246</v>
      </c>
      <c r="C43" s="121" t="s">
        <v>247</v>
      </c>
    </row>
    <row r="44" spans="1:3" ht="22.5" customHeight="1">
      <c r="A44" s="160">
        <v>931</v>
      </c>
      <c r="B44" s="171" t="s">
        <v>379</v>
      </c>
      <c r="C44" s="170" t="s">
        <v>380</v>
      </c>
    </row>
    <row r="45" spans="1:3" ht="18" customHeight="1">
      <c r="A45" s="183">
        <v>931</v>
      </c>
      <c r="B45" s="171" t="s">
        <v>381</v>
      </c>
      <c r="C45" s="170" t="s">
        <v>382</v>
      </c>
    </row>
    <row r="46" spans="1:3" ht="30" customHeight="1">
      <c r="A46" s="160">
        <v>931</v>
      </c>
      <c r="B46" s="184" t="s">
        <v>257</v>
      </c>
      <c r="C46" s="185" t="s">
        <v>383</v>
      </c>
    </row>
    <row r="47" spans="1:3" ht="30" customHeight="1">
      <c r="A47" s="160">
        <v>931</v>
      </c>
      <c r="B47" s="186" t="s">
        <v>259</v>
      </c>
      <c r="C47" s="118" t="s">
        <v>260</v>
      </c>
    </row>
    <row r="48" spans="1:3" ht="21.75" customHeight="1">
      <c r="A48" s="160">
        <v>931</v>
      </c>
      <c r="B48" s="187" t="s">
        <v>384</v>
      </c>
      <c r="C48" s="188" t="s">
        <v>385</v>
      </c>
    </row>
    <row r="49" spans="1:3" ht="33" customHeight="1">
      <c r="A49" s="160">
        <v>931</v>
      </c>
      <c r="B49" s="186" t="s">
        <v>325</v>
      </c>
      <c r="C49" s="188" t="s">
        <v>324</v>
      </c>
    </row>
    <row r="50" spans="1:3" ht="24" customHeight="1">
      <c r="A50" s="168">
        <v>931</v>
      </c>
      <c r="B50" s="184" t="s">
        <v>264</v>
      </c>
      <c r="C50" s="185" t="s">
        <v>265</v>
      </c>
    </row>
    <row r="51" spans="1:3" ht="31.5" customHeight="1">
      <c r="A51" s="160">
        <v>931</v>
      </c>
      <c r="B51" s="184" t="s">
        <v>272</v>
      </c>
      <c r="C51" s="189" t="s">
        <v>386</v>
      </c>
    </row>
    <row r="52" spans="1:3" ht="30" customHeight="1">
      <c r="A52" s="164">
        <v>931</v>
      </c>
      <c r="B52" s="186" t="s">
        <v>270</v>
      </c>
      <c r="C52" s="190" t="s">
        <v>271</v>
      </c>
    </row>
    <row r="53" spans="1:3" ht="29.25" customHeight="1">
      <c r="A53" s="160">
        <v>931</v>
      </c>
      <c r="B53" s="184" t="s">
        <v>273</v>
      </c>
      <c r="C53" s="189" t="s">
        <v>274</v>
      </c>
    </row>
    <row r="54" spans="1:3" ht="21.75" customHeight="1">
      <c r="A54" s="164">
        <v>931</v>
      </c>
      <c r="B54" s="186" t="s">
        <v>387</v>
      </c>
      <c r="C54" s="191" t="s">
        <v>388</v>
      </c>
    </row>
    <row r="55" spans="1:3" ht="44.25" customHeight="1">
      <c r="A55" s="164">
        <v>931</v>
      </c>
      <c r="B55" s="192" t="s">
        <v>389</v>
      </c>
      <c r="C55" s="131" t="s">
        <v>278</v>
      </c>
    </row>
    <row r="56" spans="1:3" ht="21.75" customHeight="1">
      <c r="A56" s="160">
        <v>931</v>
      </c>
      <c r="B56" s="192" t="s">
        <v>390</v>
      </c>
      <c r="C56" s="185" t="s">
        <v>280</v>
      </c>
    </row>
    <row r="57" spans="1:3" ht="16.5" customHeight="1">
      <c r="A57" s="160">
        <v>931</v>
      </c>
      <c r="B57" s="193" t="s">
        <v>391</v>
      </c>
      <c r="C57" s="188" t="s">
        <v>392</v>
      </c>
    </row>
    <row r="58" spans="1:3" ht="67.5" customHeight="1">
      <c r="A58" s="160">
        <v>931</v>
      </c>
      <c r="B58" s="193" t="s">
        <v>393</v>
      </c>
      <c r="C58" s="194" t="s">
        <v>394</v>
      </c>
    </row>
    <row r="59" spans="1:3" ht="28.5" customHeight="1">
      <c r="A59" s="195">
        <v>931</v>
      </c>
      <c r="B59" s="196" t="s">
        <v>395</v>
      </c>
      <c r="C59" s="176" t="s">
        <v>396</v>
      </c>
    </row>
    <row r="60" spans="1:3" ht="30.75" customHeight="1">
      <c r="A60" s="225" t="s">
        <v>397</v>
      </c>
      <c r="B60" s="225"/>
      <c r="C60" s="225"/>
    </row>
    <row r="61" spans="1:3" ht="22.5" customHeight="1">
      <c r="A61" s="226" t="s">
        <v>398</v>
      </c>
      <c r="B61" s="226"/>
      <c r="C61" s="226"/>
    </row>
    <row r="62" spans="1:3" ht="13.5">
      <c r="A62" s="197"/>
      <c r="B62" s="198"/>
      <c r="C62" s="199"/>
    </row>
    <row r="63" spans="1:3" ht="13.5">
      <c r="A63" s="197"/>
      <c r="B63" s="200"/>
      <c r="C63" s="201"/>
    </row>
    <row r="64" spans="1:3" ht="13.5">
      <c r="A64" s="197"/>
      <c r="B64" s="200"/>
      <c r="C64" s="201"/>
    </row>
    <row r="65" spans="1:3" ht="13.5">
      <c r="A65" s="197"/>
      <c r="B65" s="200"/>
      <c r="C65" s="201"/>
    </row>
    <row r="66" spans="1:3" ht="30" customHeight="1">
      <c r="A66" s="197"/>
      <c r="B66" s="200"/>
      <c r="C66" s="202"/>
    </row>
    <row r="67" spans="1:3" ht="13.5">
      <c r="A67" s="197"/>
      <c r="B67" s="200"/>
      <c r="C67" s="201"/>
    </row>
    <row r="68" spans="1:3" ht="13.5">
      <c r="A68" s="197"/>
      <c r="B68" s="200"/>
      <c r="C68" s="201"/>
    </row>
    <row r="69" spans="1:3" ht="13.5">
      <c r="A69" s="197"/>
      <c r="B69" s="200"/>
      <c r="C69" s="201"/>
    </row>
    <row r="70" spans="1:3" ht="13.5">
      <c r="A70" s="197"/>
      <c r="B70" s="200"/>
      <c r="C70" s="201"/>
    </row>
    <row r="71" spans="1:3" ht="13.5">
      <c r="A71" s="197"/>
      <c r="B71" s="200"/>
      <c r="C71" s="201"/>
    </row>
    <row r="72" spans="1:3" ht="13.5">
      <c r="A72" s="197"/>
      <c r="B72" s="200"/>
      <c r="C72" s="201"/>
    </row>
    <row r="73" spans="1:3" ht="13.5">
      <c r="A73" s="197"/>
      <c r="B73" s="200"/>
      <c r="C73" s="201"/>
    </row>
    <row r="74" spans="1:3" ht="13.5">
      <c r="A74" s="197"/>
      <c r="B74" s="200"/>
      <c r="C74" s="201"/>
    </row>
    <row r="75" spans="1:3" ht="13.5">
      <c r="A75" s="197"/>
      <c r="B75" s="200"/>
      <c r="C75" s="201"/>
    </row>
    <row r="76" spans="1:3" ht="13.5">
      <c r="A76" s="197"/>
      <c r="B76" s="200"/>
      <c r="C76" s="201"/>
    </row>
    <row r="77" spans="1:3" ht="15.75">
      <c r="A77" s="197"/>
      <c r="B77" s="203"/>
      <c r="C77" s="204"/>
    </row>
    <row r="78" spans="1:3" ht="15.75">
      <c r="A78" s="197"/>
      <c r="B78" s="205"/>
      <c r="C78" s="206"/>
    </row>
    <row r="79" spans="1:3" ht="15.75">
      <c r="A79" s="197"/>
      <c r="B79" s="205"/>
      <c r="C79" s="206"/>
    </row>
    <row r="80" spans="2:3" ht="15.75">
      <c r="B80" s="205"/>
      <c r="C80" s="206"/>
    </row>
    <row r="81" spans="2:3" ht="15.75">
      <c r="B81" s="205"/>
      <c r="C81" s="206"/>
    </row>
    <row r="82" spans="2:3" ht="15.75">
      <c r="B82" s="205"/>
      <c r="C82" s="206"/>
    </row>
    <row r="83" spans="2:3" ht="15.75">
      <c r="B83" s="205"/>
      <c r="C83" s="206"/>
    </row>
    <row r="84" spans="2:3" ht="15.75">
      <c r="B84" s="205"/>
      <c r="C84" s="206"/>
    </row>
    <row r="85" spans="2:3" ht="15.75">
      <c r="B85" s="205"/>
      <c r="C85" s="206"/>
    </row>
    <row r="86" spans="2:3" ht="15.75">
      <c r="B86" s="208"/>
      <c r="C86" s="209"/>
    </row>
    <row r="87" spans="2:3" ht="15.75">
      <c r="B87" s="208"/>
      <c r="C87" s="210"/>
    </row>
    <row r="88" spans="2:3" ht="15.75">
      <c r="B88" s="205"/>
      <c r="C88" s="211"/>
    </row>
    <row r="89" spans="2:3" ht="15.75">
      <c r="B89" s="205"/>
      <c r="C89" s="211"/>
    </row>
    <row r="90" spans="2:3" ht="15.75">
      <c r="B90" s="205"/>
      <c r="C90" s="211"/>
    </row>
    <row r="91" spans="2:3" ht="15.75">
      <c r="B91" s="205"/>
      <c r="C91" s="211"/>
    </row>
    <row r="92" spans="2:3" ht="15.75">
      <c r="B92" s="205"/>
      <c r="C92" s="211"/>
    </row>
    <row r="93" spans="2:3" ht="15.75">
      <c r="B93" s="205"/>
      <c r="C93" s="211"/>
    </row>
    <row r="94" spans="2:3" ht="15.75">
      <c r="B94" s="205"/>
      <c r="C94" s="203"/>
    </row>
    <row r="95" spans="2:3" ht="15.75">
      <c r="B95" s="205"/>
      <c r="C95" s="211"/>
    </row>
    <row r="96" spans="2:3" ht="15.75">
      <c r="B96" s="205"/>
      <c r="C96" s="211"/>
    </row>
    <row r="97" spans="2:3" ht="15.75">
      <c r="B97" s="205"/>
      <c r="C97" s="211"/>
    </row>
    <row r="98" spans="2:3" ht="15.75">
      <c r="B98" s="205"/>
      <c r="C98" s="211"/>
    </row>
    <row r="99" spans="2:3" ht="13.5">
      <c r="B99" s="212"/>
      <c r="C99" s="213"/>
    </row>
    <row r="100" spans="2:3" ht="13.5">
      <c r="B100" s="212"/>
      <c r="C100" s="213"/>
    </row>
    <row r="101" spans="2:3" ht="13.5">
      <c r="B101" s="212"/>
      <c r="C101" s="213"/>
    </row>
    <row r="102" spans="2:3" ht="13.5">
      <c r="B102" s="212"/>
      <c r="C102" s="213"/>
    </row>
    <row r="103" spans="2:3" ht="13.5">
      <c r="B103" s="212"/>
      <c r="C103" s="213"/>
    </row>
    <row r="104" spans="2:3" ht="13.5">
      <c r="B104" s="212"/>
      <c r="C104" s="213"/>
    </row>
    <row r="105" spans="2:3" ht="13.5">
      <c r="B105" s="212"/>
      <c r="C105" s="213"/>
    </row>
    <row r="106" spans="2:3" ht="13.5">
      <c r="B106" s="212"/>
      <c r="C106" s="213"/>
    </row>
    <row r="107" spans="2:3" ht="13.5">
      <c r="B107" s="212"/>
      <c r="C107" s="213"/>
    </row>
    <row r="108" spans="2:3" ht="13.5">
      <c r="B108" s="212"/>
      <c r="C108" s="213"/>
    </row>
    <row r="109" spans="2:3" ht="13.5">
      <c r="B109" s="212"/>
      <c r="C109" s="213"/>
    </row>
    <row r="110" spans="2:3" ht="13.5">
      <c r="B110" s="212"/>
      <c r="C110" s="213"/>
    </row>
    <row r="111" spans="2:3" ht="13.5">
      <c r="B111" s="212"/>
      <c r="C111" s="213"/>
    </row>
    <row r="112" spans="2:3" ht="13.5">
      <c r="B112" s="212"/>
      <c r="C112" s="213"/>
    </row>
    <row r="113" spans="2:3" ht="13.5">
      <c r="B113" s="212"/>
      <c r="C113" s="213"/>
    </row>
    <row r="114" spans="2:3" ht="13.5">
      <c r="B114" s="212"/>
      <c r="C114" s="213"/>
    </row>
    <row r="115" spans="2:3" ht="13.5">
      <c r="B115" s="212"/>
      <c r="C115" s="213"/>
    </row>
    <row r="116" spans="2:3" ht="13.5">
      <c r="B116" s="212"/>
      <c r="C116" s="213"/>
    </row>
    <row r="117" spans="2:3" ht="13.5">
      <c r="B117" s="212"/>
      <c r="C117" s="213"/>
    </row>
    <row r="118" spans="2:3" ht="13.5">
      <c r="B118" s="212"/>
      <c r="C118" s="213"/>
    </row>
    <row r="119" spans="2:3" ht="13.5">
      <c r="B119" s="212"/>
      <c r="C119" s="213"/>
    </row>
    <row r="120" spans="2:3" ht="13.5">
      <c r="B120" s="212"/>
      <c r="C120" s="213"/>
    </row>
    <row r="121" spans="2:3" ht="13.5">
      <c r="B121" s="212"/>
      <c r="C121" s="213"/>
    </row>
    <row r="122" spans="2:3" ht="13.5">
      <c r="B122" s="212"/>
      <c r="C122" s="213"/>
    </row>
    <row r="123" spans="2:3" ht="13.5">
      <c r="B123" s="212"/>
      <c r="C123" s="213"/>
    </row>
    <row r="124" spans="2:3" ht="13.5">
      <c r="B124" s="212"/>
      <c r="C124" s="213"/>
    </row>
    <row r="125" spans="2:3" ht="13.5">
      <c r="B125" s="212"/>
      <c r="C125" s="213"/>
    </row>
    <row r="126" spans="2:3" ht="13.5">
      <c r="B126" s="212"/>
      <c r="C126" s="213"/>
    </row>
    <row r="127" spans="2:3" ht="13.5">
      <c r="B127" s="212"/>
      <c r="C127" s="213"/>
    </row>
    <row r="128" spans="2:3" ht="13.5">
      <c r="B128" s="212"/>
      <c r="C128" s="213"/>
    </row>
    <row r="129" spans="2:3" ht="13.5">
      <c r="B129" s="212"/>
      <c r="C129" s="213"/>
    </row>
    <row r="130" spans="2:3" ht="13.5">
      <c r="B130" s="212"/>
      <c r="C130" s="213"/>
    </row>
    <row r="131" spans="2:3" ht="13.5">
      <c r="B131" s="212"/>
      <c r="C131" s="213"/>
    </row>
    <row r="132" spans="2:3" ht="13.5">
      <c r="B132" s="212"/>
      <c r="C132" s="213"/>
    </row>
    <row r="133" spans="2:3" ht="13.5">
      <c r="B133" s="212"/>
      <c r="C133" s="213"/>
    </row>
    <row r="134" spans="2:3" ht="13.5">
      <c r="B134" s="212"/>
      <c r="C134" s="213"/>
    </row>
    <row r="135" spans="2:3" ht="13.5">
      <c r="B135" s="212"/>
      <c r="C135" s="213"/>
    </row>
    <row r="136" spans="2:3" ht="13.5">
      <c r="B136" s="212"/>
      <c r="C136" s="213"/>
    </row>
    <row r="137" spans="2:3" ht="13.5">
      <c r="B137" s="212"/>
      <c r="C137" s="213"/>
    </row>
    <row r="138" spans="2:3" ht="13.5">
      <c r="B138" s="212"/>
      <c r="C138" s="213"/>
    </row>
    <row r="139" spans="2:3" ht="13.5">
      <c r="B139" s="212"/>
      <c r="C139" s="213"/>
    </row>
    <row r="140" spans="2:3" ht="13.5">
      <c r="B140" s="212"/>
      <c r="C140" s="213"/>
    </row>
    <row r="141" spans="2:3" ht="13.5">
      <c r="B141" s="212"/>
      <c r="C141" s="213"/>
    </row>
    <row r="142" spans="2:3" ht="13.5">
      <c r="B142" s="212"/>
      <c r="C142" s="213"/>
    </row>
    <row r="143" spans="2:3" ht="13.5">
      <c r="B143" s="212"/>
      <c r="C143" s="213"/>
    </row>
    <row r="144" spans="2:3" ht="13.5">
      <c r="B144" s="212"/>
      <c r="C144" s="213"/>
    </row>
    <row r="145" spans="2:3" ht="13.5">
      <c r="B145" s="212"/>
      <c r="C145" s="213"/>
    </row>
    <row r="146" spans="2:3" ht="13.5">
      <c r="B146" s="212"/>
      <c r="C146" s="213"/>
    </row>
    <row r="147" spans="2:3" ht="13.5">
      <c r="B147" s="212"/>
      <c r="C147" s="213"/>
    </row>
    <row r="148" spans="2:3" ht="13.5">
      <c r="B148" s="212"/>
      <c r="C148" s="213"/>
    </row>
    <row r="149" spans="2:3" ht="13.5">
      <c r="B149" s="212"/>
      <c r="C149" s="213"/>
    </row>
    <row r="150" spans="2:3" ht="13.5">
      <c r="B150" s="212"/>
      <c r="C150" s="213"/>
    </row>
    <row r="151" spans="2:3" ht="13.5">
      <c r="B151" s="212"/>
      <c r="C151" s="213"/>
    </row>
    <row r="152" spans="2:3" ht="13.5">
      <c r="B152" s="212"/>
      <c r="C152" s="213"/>
    </row>
    <row r="153" spans="2:3" ht="13.5">
      <c r="B153" s="212"/>
      <c r="C153" s="213"/>
    </row>
  </sheetData>
  <sheetProtection/>
  <mergeCells count="6">
    <mergeCell ref="A15:C15"/>
    <mergeCell ref="A16:B16"/>
    <mergeCell ref="C16:C17"/>
    <mergeCell ref="B19:C19"/>
    <mergeCell ref="A60:C60"/>
    <mergeCell ref="A61:C61"/>
  </mergeCells>
  <printOptions/>
  <pageMargins left="0.6692913385826772" right="0.58" top="0.5905511811023623" bottom="0.5905511811023623" header="0.31496062992125984" footer="0.31496062992125984"/>
  <pageSetup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9"/>
  <sheetViews>
    <sheetView zoomScalePageLayoutView="0" workbookViewId="0" topLeftCell="A1">
      <selection activeCell="F7" sqref="F7:G7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3.5" customHeight="1">
      <c r="A1" s="36" t="s">
        <v>209</v>
      </c>
      <c r="B1" s="36"/>
      <c r="C1" s="36"/>
      <c r="D1" s="36"/>
      <c r="E1" s="36"/>
      <c r="F1" s="215" t="s">
        <v>322</v>
      </c>
      <c r="G1" s="215"/>
      <c r="H1" s="36"/>
      <c r="I1" s="36"/>
      <c r="J1" s="36"/>
      <c r="K1" s="36"/>
      <c r="L1" s="36"/>
    </row>
    <row r="2" spans="1:7" ht="14.25" customHeight="1">
      <c r="A2" s="103"/>
      <c r="B2" s="103"/>
      <c r="C2" s="103"/>
      <c r="D2" s="103"/>
      <c r="E2" s="103"/>
      <c r="F2" s="137"/>
      <c r="G2" s="137" t="s">
        <v>319</v>
      </c>
    </row>
    <row r="3" spans="1:7" ht="14.25" customHeight="1">
      <c r="A3" s="103"/>
      <c r="B3" s="103"/>
      <c r="C3" s="103"/>
      <c r="D3" s="103"/>
      <c r="E3" s="103"/>
      <c r="F3" s="137"/>
      <c r="G3" s="137" t="s">
        <v>320</v>
      </c>
    </row>
    <row r="4" spans="1:7" ht="14.25" customHeight="1">
      <c r="A4" s="103"/>
      <c r="B4" s="103"/>
      <c r="C4" s="103"/>
      <c r="D4" s="103"/>
      <c r="E4" s="103"/>
      <c r="F4" s="137"/>
      <c r="G4" s="137" t="s">
        <v>402</v>
      </c>
    </row>
    <row r="5" spans="1:7" ht="15">
      <c r="A5" s="1"/>
      <c r="B5" s="1"/>
      <c r="C5" s="1"/>
      <c r="D5" s="1"/>
      <c r="E5" s="1"/>
      <c r="F5" s="59"/>
      <c r="G5" s="41" t="s">
        <v>26</v>
      </c>
    </row>
    <row r="6" spans="1:7" ht="15">
      <c r="A6" s="1"/>
      <c r="B6" s="1"/>
      <c r="C6" s="1"/>
      <c r="D6" s="1"/>
      <c r="E6" s="1"/>
      <c r="F6" s="216" t="s">
        <v>174</v>
      </c>
      <c r="G6" s="216"/>
    </row>
    <row r="7" spans="1:7" ht="15">
      <c r="A7" s="1"/>
      <c r="B7" s="1"/>
      <c r="C7" s="1"/>
      <c r="D7" s="1"/>
      <c r="E7" s="1"/>
      <c r="F7" s="216" t="s">
        <v>304</v>
      </c>
      <c r="G7" s="216"/>
    </row>
    <row r="8" spans="1:7" ht="15">
      <c r="A8" s="1"/>
      <c r="B8" s="1"/>
      <c r="C8" s="1"/>
      <c r="D8" s="1"/>
      <c r="E8" s="1"/>
      <c r="F8" s="216" t="s">
        <v>321</v>
      </c>
      <c r="G8" s="216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18" t="s">
        <v>310</v>
      </c>
      <c r="B10" s="218"/>
      <c r="C10" s="218"/>
      <c r="D10" s="218"/>
      <c r="E10" s="218"/>
      <c r="F10" s="218"/>
      <c r="G10" s="218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82" t="s">
        <v>1</v>
      </c>
      <c r="E12" s="82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83"/>
      <c r="E14" s="83"/>
      <c r="F14" s="6" t="s">
        <v>34</v>
      </c>
      <c r="G14" s="7">
        <f>G15+G21+G39+G33+G32</f>
        <v>48415.50818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2228.7039999999997</v>
      </c>
    </row>
    <row r="16" spans="1:7" ht="15">
      <c r="A16" s="32"/>
      <c r="B16" s="12" t="s">
        <v>6</v>
      </c>
      <c r="C16" s="12" t="s">
        <v>11</v>
      </c>
      <c r="D16" s="12" t="s">
        <v>88</v>
      </c>
      <c r="E16" s="12"/>
      <c r="F16" s="13" t="s">
        <v>36</v>
      </c>
      <c r="G16" s="14">
        <f>G19</f>
        <v>2228.7039999999997</v>
      </c>
    </row>
    <row r="17" spans="1:7" ht="15">
      <c r="A17" s="32"/>
      <c r="B17" s="12" t="s">
        <v>6</v>
      </c>
      <c r="C17" s="12" t="s">
        <v>11</v>
      </c>
      <c r="D17" s="12" t="s">
        <v>88</v>
      </c>
      <c r="E17" s="12"/>
      <c r="F17" s="13" t="s">
        <v>36</v>
      </c>
      <c r="G17" s="14">
        <f>G18</f>
        <v>2228.7039999999997</v>
      </c>
    </row>
    <row r="18" spans="1:7" ht="15">
      <c r="A18" s="32"/>
      <c r="B18" s="12" t="s">
        <v>6</v>
      </c>
      <c r="C18" s="12" t="s">
        <v>11</v>
      </c>
      <c r="D18" s="12" t="s">
        <v>88</v>
      </c>
      <c r="E18" s="12"/>
      <c r="F18" s="13" t="s">
        <v>36</v>
      </c>
      <c r="G18" s="14">
        <f>G19</f>
        <v>2228.7039999999997</v>
      </c>
    </row>
    <row r="19" spans="1:7" ht="15">
      <c r="A19" s="11"/>
      <c r="B19" s="12" t="s">
        <v>6</v>
      </c>
      <c r="C19" s="12" t="s">
        <v>11</v>
      </c>
      <c r="D19" s="12" t="s">
        <v>84</v>
      </c>
      <c r="E19" s="12"/>
      <c r="F19" s="13" t="s">
        <v>7</v>
      </c>
      <c r="G19" s="14">
        <f>G20</f>
        <v>2228.7039999999997</v>
      </c>
    </row>
    <row r="20" spans="1:7" ht="75" customHeight="1">
      <c r="A20" s="11"/>
      <c r="B20" s="12" t="s">
        <v>6</v>
      </c>
      <c r="C20" s="12" t="s">
        <v>11</v>
      </c>
      <c r="D20" s="12" t="s">
        <v>84</v>
      </c>
      <c r="E20" s="12" t="s">
        <v>23</v>
      </c>
      <c r="F20" s="13" t="s">
        <v>37</v>
      </c>
      <c r="G20" s="14">
        <f>'прил.6'!H21</f>
        <v>2228.7039999999997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3980.149</v>
      </c>
    </row>
    <row r="22" spans="1:7" ht="15">
      <c r="A22" s="4"/>
      <c r="B22" s="15" t="s">
        <v>6</v>
      </c>
      <c r="C22" s="15" t="s">
        <v>22</v>
      </c>
      <c r="D22" s="15" t="s">
        <v>88</v>
      </c>
      <c r="E22" s="15"/>
      <c r="F22" s="16" t="s">
        <v>38</v>
      </c>
      <c r="G22" s="10">
        <f>G25</f>
        <v>3980.149</v>
      </c>
    </row>
    <row r="23" spans="1:7" ht="15">
      <c r="A23" s="4"/>
      <c r="B23" s="15" t="s">
        <v>6</v>
      </c>
      <c r="C23" s="15" t="s">
        <v>22</v>
      </c>
      <c r="D23" s="15" t="s">
        <v>88</v>
      </c>
      <c r="E23" s="15"/>
      <c r="F23" s="16" t="s">
        <v>38</v>
      </c>
      <c r="G23" s="10">
        <f>G24</f>
        <v>3980.149</v>
      </c>
    </row>
    <row r="24" spans="1:7" ht="15">
      <c r="A24" s="4"/>
      <c r="B24" s="15" t="s">
        <v>6</v>
      </c>
      <c r="C24" s="15" t="s">
        <v>22</v>
      </c>
      <c r="D24" s="15" t="s">
        <v>88</v>
      </c>
      <c r="E24" s="15"/>
      <c r="F24" s="16" t="s">
        <v>38</v>
      </c>
      <c r="G24" s="10">
        <f>G25</f>
        <v>3980.149</v>
      </c>
    </row>
    <row r="25" spans="1:7" ht="50.25" customHeight="1">
      <c r="A25" s="8"/>
      <c r="B25" s="15" t="s">
        <v>6</v>
      </c>
      <c r="C25" s="15" t="s">
        <v>22</v>
      </c>
      <c r="D25" s="15" t="s">
        <v>85</v>
      </c>
      <c r="E25" s="15"/>
      <c r="F25" s="16" t="s">
        <v>39</v>
      </c>
      <c r="G25" s="10">
        <f>G26</f>
        <v>3980.149</v>
      </c>
    </row>
    <row r="26" spans="1:7" ht="74.25" customHeight="1">
      <c r="A26" s="8"/>
      <c r="B26" s="15" t="s">
        <v>6</v>
      </c>
      <c r="C26" s="15" t="s">
        <v>22</v>
      </c>
      <c r="D26" s="15" t="s">
        <v>85</v>
      </c>
      <c r="E26" s="15" t="s">
        <v>23</v>
      </c>
      <c r="F26" s="16" t="s">
        <v>37</v>
      </c>
      <c r="G26" s="10">
        <f>'прил.6'!H28</f>
        <v>3980.149</v>
      </c>
    </row>
    <row r="27" spans="1:7" ht="32.25" customHeight="1">
      <c r="A27" s="8"/>
      <c r="B27" s="15" t="s">
        <v>6</v>
      </c>
      <c r="C27" s="15" t="s">
        <v>111</v>
      </c>
      <c r="D27" s="15"/>
      <c r="E27" s="15"/>
      <c r="F27" s="69" t="s">
        <v>113</v>
      </c>
      <c r="G27" s="10">
        <f>G28</f>
        <v>173.672</v>
      </c>
    </row>
    <row r="28" spans="1:7" ht="17.25" customHeight="1">
      <c r="A28" s="8"/>
      <c r="B28" s="15" t="s">
        <v>6</v>
      </c>
      <c r="C28" s="15" t="s">
        <v>111</v>
      </c>
      <c r="D28" s="47" t="s">
        <v>88</v>
      </c>
      <c r="E28" s="15"/>
      <c r="F28" s="76" t="s">
        <v>38</v>
      </c>
      <c r="G28" s="10">
        <f>G29</f>
        <v>173.672</v>
      </c>
    </row>
    <row r="29" spans="1:7" ht="15.75" customHeight="1">
      <c r="A29" s="8"/>
      <c r="B29" s="15" t="s">
        <v>6</v>
      </c>
      <c r="C29" s="15" t="s">
        <v>111</v>
      </c>
      <c r="D29" s="47" t="s">
        <v>88</v>
      </c>
      <c r="E29" s="15"/>
      <c r="F29" s="76" t="s">
        <v>38</v>
      </c>
      <c r="G29" s="10">
        <f>G30</f>
        <v>173.672</v>
      </c>
    </row>
    <row r="30" spans="1:7" ht="15.75" customHeight="1">
      <c r="A30" s="8"/>
      <c r="B30" s="15" t="s">
        <v>6</v>
      </c>
      <c r="C30" s="15" t="s">
        <v>111</v>
      </c>
      <c r="D30" s="47" t="s">
        <v>88</v>
      </c>
      <c r="E30" s="15"/>
      <c r="F30" s="76" t="s">
        <v>38</v>
      </c>
      <c r="G30" s="10">
        <f>G31</f>
        <v>173.672</v>
      </c>
    </row>
    <row r="31" spans="1:7" ht="17.25" customHeight="1">
      <c r="A31" s="8"/>
      <c r="B31" s="15" t="s">
        <v>6</v>
      </c>
      <c r="C31" s="15" t="s">
        <v>111</v>
      </c>
      <c r="D31" s="47" t="s">
        <v>91</v>
      </c>
      <c r="E31" s="15"/>
      <c r="F31" s="70" t="s">
        <v>112</v>
      </c>
      <c r="G31" s="10">
        <f>G32</f>
        <v>173.672</v>
      </c>
    </row>
    <row r="32" spans="1:7" ht="14.25" customHeight="1">
      <c r="A32" s="8"/>
      <c r="B32" s="15" t="s">
        <v>6</v>
      </c>
      <c r="C32" s="15" t="s">
        <v>111</v>
      </c>
      <c r="D32" s="47" t="s">
        <v>91</v>
      </c>
      <c r="E32" s="15" t="s">
        <v>25</v>
      </c>
      <c r="F32" s="72" t="s">
        <v>41</v>
      </c>
      <c r="G32" s="10">
        <f>'прил.6'!H34</f>
        <v>173.672</v>
      </c>
    </row>
    <row r="33" spans="1:7" ht="15">
      <c r="A33" s="8"/>
      <c r="B33" s="4" t="s">
        <v>6</v>
      </c>
      <c r="C33" s="4" t="s">
        <v>43</v>
      </c>
      <c r="D33" s="4"/>
      <c r="E33" s="4"/>
      <c r="F33" s="20" t="s">
        <v>8</v>
      </c>
      <c r="G33" s="19">
        <f>G34</f>
        <v>7.5</v>
      </c>
    </row>
    <row r="34" spans="1:7" ht="15">
      <c r="A34" s="12"/>
      <c r="B34" s="12" t="s">
        <v>6</v>
      </c>
      <c r="C34" s="12" t="s">
        <v>43</v>
      </c>
      <c r="D34" s="12" t="s">
        <v>88</v>
      </c>
      <c r="E34" s="12"/>
      <c r="F34" s="13" t="s">
        <v>36</v>
      </c>
      <c r="G34" s="10">
        <f>G37</f>
        <v>7.5</v>
      </c>
    </row>
    <row r="35" spans="1:7" ht="15">
      <c r="A35" s="12"/>
      <c r="B35" s="12" t="s">
        <v>6</v>
      </c>
      <c r="C35" s="12" t="s">
        <v>43</v>
      </c>
      <c r="D35" s="12" t="s">
        <v>88</v>
      </c>
      <c r="E35" s="12"/>
      <c r="F35" s="13" t="s">
        <v>36</v>
      </c>
      <c r="G35" s="10">
        <f>G36</f>
        <v>7.5</v>
      </c>
    </row>
    <row r="36" spans="1:7" ht="15">
      <c r="A36" s="12"/>
      <c r="B36" s="12" t="s">
        <v>6</v>
      </c>
      <c r="C36" s="12" t="s">
        <v>43</v>
      </c>
      <c r="D36" s="12" t="s">
        <v>88</v>
      </c>
      <c r="E36" s="12"/>
      <c r="F36" s="13" t="s">
        <v>36</v>
      </c>
      <c r="G36" s="10">
        <f>G37</f>
        <v>7.5</v>
      </c>
    </row>
    <row r="37" spans="1:7" ht="15">
      <c r="A37" s="12"/>
      <c r="B37" s="12" t="s">
        <v>6</v>
      </c>
      <c r="C37" s="12" t="s">
        <v>43</v>
      </c>
      <c r="D37" s="12" t="s">
        <v>146</v>
      </c>
      <c r="E37" s="12"/>
      <c r="F37" s="13" t="s">
        <v>44</v>
      </c>
      <c r="G37" s="10">
        <f>G38</f>
        <v>7.5</v>
      </c>
    </row>
    <row r="38" spans="1:7" ht="15">
      <c r="A38" s="12"/>
      <c r="B38" s="12" t="s">
        <v>6</v>
      </c>
      <c r="C38" s="12" t="s">
        <v>43</v>
      </c>
      <c r="D38" s="12" t="s">
        <v>146</v>
      </c>
      <c r="E38" s="12" t="s">
        <v>25</v>
      </c>
      <c r="F38" s="13" t="s">
        <v>41</v>
      </c>
      <c r="G38" s="10">
        <f>'прил.6'!H40</f>
        <v>7.5</v>
      </c>
    </row>
    <row r="39" spans="1:7" ht="15">
      <c r="A39" s="8"/>
      <c r="B39" s="4" t="s">
        <v>6</v>
      </c>
      <c r="C39" s="4" t="s">
        <v>45</v>
      </c>
      <c r="D39" s="4"/>
      <c r="E39" s="4"/>
      <c r="F39" s="20" t="s">
        <v>12</v>
      </c>
      <c r="G39" s="19">
        <f>G40+G60+G65</f>
        <v>42025.483179999996</v>
      </c>
    </row>
    <row r="40" spans="1:7" ht="15">
      <c r="A40" s="8"/>
      <c r="B40" s="12" t="s">
        <v>6</v>
      </c>
      <c r="C40" s="12" t="s">
        <v>45</v>
      </c>
      <c r="D40" s="12" t="s">
        <v>88</v>
      </c>
      <c r="E40" s="12"/>
      <c r="F40" s="13" t="s">
        <v>46</v>
      </c>
      <c r="G40" s="10">
        <f>G41</f>
        <v>40656.34858</v>
      </c>
    </row>
    <row r="41" spans="1:7" ht="15">
      <c r="A41" s="8"/>
      <c r="B41" s="12" t="s">
        <v>6</v>
      </c>
      <c r="C41" s="12" t="s">
        <v>45</v>
      </c>
      <c r="D41" s="12" t="s">
        <v>88</v>
      </c>
      <c r="E41" s="12"/>
      <c r="F41" s="13" t="s">
        <v>46</v>
      </c>
      <c r="G41" s="10">
        <f>G42</f>
        <v>40656.34858</v>
      </c>
    </row>
    <row r="42" spans="1:7" ht="15">
      <c r="A42" s="8"/>
      <c r="B42" s="12" t="s">
        <v>6</v>
      </c>
      <c r="C42" s="12" t="s">
        <v>45</v>
      </c>
      <c r="D42" s="12" t="s">
        <v>88</v>
      </c>
      <c r="E42" s="12"/>
      <c r="F42" s="13" t="s">
        <v>46</v>
      </c>
      <c r="G42" s="10">
        <f>G43+G47+G58+G51+G49+G53+G56</f>
        <v>40656.34858</v>
      </c>
    </row>
    <row r="43" spans="1:7" ht="60">
      <c r="A43" s="8"/>
      <c r="B43" s="12" t="s">
        <v>6</v>
      </c>
      <c r="C43" s="12" t="s">
        <v>45</v>
      </c>
      <c r="D43" s="12" t="s">
        <v>92</v>
      </c>
      <c r="E43" s="12"/>
      <c r="F43" s="13" t="s">
        <v>47</v>
      </c>
      <c r="G43" s="10">
        <f>G44</f>
        <v>3898.789</v>
      </c>
    </row>
    <row r="44" spans="1:7" ht="75">
      <c r="A44" s="8"/>
      <c r="B44" s="12" t="s">
        <v>6</v>
      </c>
      <c r="C44" s="12" t="s">
        <v>45</v>
      </c>
      <c r="D44" s="12" t="s">
        <v>92</v>
      </c>
      <c r="E44" s="12" t="s">
        <v>23</v>
      </c>
      <c r="F44" s="13" t="s">
        <v>37</v>
      </c>
      <c r="G44" s="10">
        <f>'прил.6'!H46</f>
        <v>3898.789</v>
      </c>
    </row>
    <row r="45" spans="1:7" ht="30" hidden="1">
      <c r="A45" s="8"/>
      <c r="B45" s="12" t="s">
        <v>6</v>
      </c>
      <c r="C45" s="12" t="s">
        <v>45</v>
      </c>
      <c r="D45" s="12" t="s">
        <v>92</v>
      </c>
      <c r="E45" s="12" t="s">
        <v>24</v>
      </c>
      <c r="F45" s="13" t="s">
        <v>40</v>
      </c>
      <c r="G45" s="10" t="e">
        <f>#REF!</f>
        <v>#REF!</v>
      </c>
    </row>
    <row r="46" spans="1:7" ht="30" hidden="1">
      <c r="A46" s="8"/>
      <c r="B46" s="12" t="s">
        <v>6</v>
      </c>
      <c r="C46" s="12" t="s">
        <v>45</v>
      </c>
      <c r="D46" s="12" t="s">
        <v>92</v>
      </c>
      <c r="E46" s="12" t="s">
        <v>25</v>
      </c>
      <c r="F46" s="13" t="s">
        <v>40</v>
      </c>
      <c r="G46" s="10"/>
    </row>
    <row r="47" spans="1:7" ht="15">
      <c r="A47" s="8"/>
      <c r="B47" s="12" t="s">
        <v>6</v>
      </c>
      <c r="C47" s="12" t="s">
        <v>45</v>
      </c>
      <c r="D47" s="12" t="s">
        <v>93</v>
      </c>
      <c r="E47" s="12"/>
      <c r="F47" s="13" t="s">
        <v>48</v>
      </c>
      <c r="G47" s="10">
        <f>G48</f>
        <v>1921.40528</v>
      </c>
    </row>
    <row r="48" spans="1:7" ht="30">
      <c r="A48" s="8"/>
      <c r="B48" s="12" t="s">
        <v>6</v>
      </c>
      <c r="C48" s="12" t="s">
        <v>45</v>
      </c>
      <c r="D48" s="12" t="s">
        <v>93</v>
      </c>
      <c r="E48" s="12" t="s">
        <v>24</v>
      </c>
      <c r="F48" s="55" t="s">
        <v>312</v>
      </c>
      <c r="G48" s="10">
        <f>'прил.6'!H50</f>
        <v>1921.40528</v>
      </c>
    </row>
    <row r="49" spans="1:7" ht="15" hidden="1">
      <c r="A49" s="8"/>
      <c r="B49" s="12" t="s">
        <v>6</v>
      </c>
      <c r="C49" s="12" t="s">
        <v>45</v>
      </c>
      <c r="D49" s="12" t="s">
        <v>284</v>
      </c>
      <c r="E49" s="12"/>
      <c r="F49" s="13" t="s">
        <v>207</v>
      </c>
      <c r="G49" s="10">
        <f>G50</f>
        <v>0</v>
      </c>
    </row>
    <row r="50" spans="1:7" ht="30" hidden="1">
      <c r="A50" s="8"/>
      <c r="B50" s="12" t="s">
        <v>6</v>
      </c>
      <c r="C50" s="12" t="s">
        <v>45</v>
      </c>
      <c r="D50" s="12" t="s">
        <v>284</v>
      </c>
      <c r="E50" s="12" t="s">
        <v>24</v>
      </c>
      <c r="F50" s="13" t="s">
        <v>40</v>
      </c>
      <c r="G50" s="10">
        <f>'прил.6'!H52</f>
        <v>0</v>
      </c>
    </row>
    <row r="51" spans="1:7" ht="90">
      <c r="A51" s="8"/>
      <c r="B51" s="12" t="s">
        <v>6</v>
      </c>
      <c r="C51" s="12" t="s">
        <v>45</v>
      </c>
      <c r="D51" s="12" t="s">
        <v>210</v>
      </c>
      <c r="E51" s="12"/>
      <c r="F51" s="35" t="s">
        <v>208</v>
      </c>
      <c r="G51" s="10">
        <f>G52</f>
        <v>100</v>
      </c>
    </row>
    <row r="52" spans="1:7" ht="15">
      <c r="A52" s="8"/>
      <c r="B52" s="12" t="s">
        <v>6</v>
      </c>
      <c r="C52" s="12" t="s">
        <v>45</v>
      </c>
      <c r="D52" s="12" t="s">
        <v>210</v>
      </c>
      <c r="E52" s="12" t="s">
        <v>25</v>
      </c>
      <c r="F52" s="100" t="s">
        <v>41</v>
      </c>
      <c r="G52" s="10">
        <f>'прил.6'!H54</f>
        <v>100</v>
      </c>
    </row>
    <row r="53" spans="1:7" ht="30">
      <c r="A53" s="8"/>
      <c r="B53" s="12" t="s">
        <v>6</v>
      </c>
      <c r="C53" s="12" t="s">
        <v>45</v>
      </c>
      <c r="D53" s="12" t="s">
        <v>301</v>
      </c>
      <c r="E53" s="12"/>
      <c r="F53" s="100" t="s">
        <v>300</v>
      </c>
      <c r="G53" s="10">
        <f>G54+G55</f>
        <v>34688</v>
      </c>
    </row>
    <row r="54" spans="1:7" ht="30">
      <c r="A54" s="8"/>
      <c r="B54" s="12" t="s">
        <v>303</v>
      </c>
      <c r="C54" s="12" t="s">
        <v>45</v>
      </c>
      <c r="D54" s="12" t="s">
        <v>301</v>
      </c>
      <c r="E54" s="12" t="s">
        <v>24</v>
      </c>
      <c r="F54" s="13" t="s">
        <v>40</v>
      </c>
      <c r="G54" s="10">
        <v>0</v>
      </c>
    </row>
    <row r="55" spans="1:7" ht="45">
      <c r="A55" s="8"/>
      <c r="B55" s="12" t="s">
        <v>303</v>
      </c>
      <c r="C55" s="12" t="s">
        <v>45</v>
      </c>
      <c r="D55" s="12" t="s">
        <v>331</v>
      </c>
      <c r="E55" s="12" t="s">
        <v>328</v>
      </c>
      <c r="F55" s="13" t="s">
        <v>332</v>
      </c>
      <c r="G55" s="10">
        <v>34688</v>
      </c>
    </row>
    <row r="56" spans="1:7" ht="30">
      <c r="A56" s="8"/>
      <c r="B56" s="12" t="s">
        <v>6</v>
      </c>
      <c r="C56" s="12" t="s">
        <v>45</v>
      </c>
      <c r="D56" s="12" t="s">
        <v>316</v>
      </c>
      <c r="E56" s="12"/>
      <c r="F56" s="13" t="s">
        <v>317</v>
      </c>
      <c r="G56" s="10">
        <f>G57</f>
        <v>25.8543</v>
      </c>
    </row>
    <row r="57" spans="1:7" ht="30">
      <c r="A57" s="8"/>
      <c r="B57" s="12" t="s">
        <v>6</v>
      </c>
      <c r="C57" s="12" t="s">
        <v>45</v>
      </c>
      <c r="D57" s="12" t="s">
        <v>316</v>
      </c>
      <c r="E57" s="12" t="s">
        <v>24</v>
      </c>
      <c r="F57" s="13" t="s">
        <v>40</v>
      </c>
      <c r="G57" s="10">
        <v>25.8543</v>
      </c>
    </row>
    <row r="58" spans="1:7" ht="80.25" customHeight="1">
      <c r="A58" s="8"/>
      <c r="B58" s="12" t="s">
        <v>6</v>
      </c>
      <c r="C58" s="12" t="s">
        <v>45</v>
      </c>
      <c r="D58" s="8" t="s">
        <v>94</v>
      </c>
      <c r="E58" s="8"/>
      <c r="F58" s="17" t="s">
        <v>49</v>
      </c>
      <c r="G58" s="10">
        <f>G59</f>
        <v>22.3</v>
      </c>
    </row>
    <row r="59" spans="1:7" ht="30">
      <c r="A59" s="8"/>
      <c r="B59" s="12" t="s">
        <v>6</v>
      </c>
      <c r="C59" s="12" t="s">
        <v>45</v>
      </c>
      <c r="D59" s="8" t="s">
        <v>94</v>
      </c>
      <c r="E59" s="8" t="s">
        <v>24</v>
      </c>
      <c r="F59" s="55" t="s">
        <v>312</v>
      </c>
      <c r="G59" s="10">
        <f>'прил.6'!H61</f>
        <v>22.3</v>
      </c>
    </row>
    <row r="60" spans="1:7" ht="45">
      <c r="A60" s="8"/>
      <c r="B60" s="12" t="s">
        <v>6</v>
      </c>
      <c r="C60" s="12" t="s">
        <v>45</v>
      </c>
      <c r="D60" s="8" t="s">
        <v>121</v>
      </c>
      <c r="E60" s="8"/>
      <c r="F60" s="17" t="s">
        <v>125</v>
      </c>
      <c r="G60" s="10">
        <f>G61</f>
        <v>20</v>
      </c>
    </row>
    <row r="61" spans="1:7" ht="45">
      <c r="A61" s="8"/>
      <c r="B61" s="12" t="s">
        <v>6</v>
      </c>
      <c r="C61" s="12" t="s">
        <v>45</v>
      </c>
      <c r="D61" s="8" t="s">
        <v>122</v>
      </c>
      <c r="E61" s="8"/>
      <c r="F61" s="17" t="s">
        <v>126</v>
      </c>
      <c r="G61" s="10">
        <f>G63</f>
        <v>20</v>
      </c>
    </row>
    <row r="62" spans="1:7" ht="48.75" customHeight="1">
      <c r="A62" s="8"/>
      <c r="B62" s="12" t="s">
        <v>6</v>
      </c>
      <c r="C62" s="12" t="s">
        <v>45</v>
      </c>
      <c r="D62" s="8" t="s">
        <v>122</v>
      </c>
      <c r="E62" s="8"/>
      <c r="F62" s="17" t="s">
        <v>147</v>
      </c>
      <c r="G62" s="10">
        <f>G63</f>
        <v>20</v>
      </c>
    </row>
    <row r="63" spans="1:7" ht="75">
      <c r="A63" s="8"/>
      <c r="B63" s="12" t="s">
        <v>6</v>
      </c>
      <c r="C63" s="12" t="s">
        <v>45</v>
      </c>
      <c r="D63" s="8" t="s">
        <v>110</v>
      </c>
      <c r="E63" s="8"/>
      <c r="F63" s="17" t="s">
        <v>53</v>
      </c>
      <c r="G63" s="10">
        <f>G64</f>
        <v>20</v>
      </c>
    </row>
    <row r="64" spans="1:7" ht="30">
      <c r="A64" s="8"/>
      <c r="B64" s="12" t="s">
        <v>6</v>
      </c>
      <c r="C64" s="12" t="s">
        <v>45</v>
      </c>
      <c r="D64" s="8" t="s">
        <v>110</v>
      </c>
      <c r="E64" s="8" t="s">
        <v>24</v>
      </c>
      <c r="F64" s="55" t="s">
        <v>312</v>
      </c>
      <c r="G64" s="10">
        <v>20</v>
      </c>
    </row>
    <row r="65" spans="1:7" ht="47.25">
      <c r="A65" s="8"/>
      <c r="B65" s="12" t="s">
        <v>6</v>
      </c>
      <c r="C65" s="12" t="s">
        <v>45</v>
      </c>
      <c r="D65" s="8" t="s">
        <v>173</v>
      </c>
      <c r="E65" s="8"/>
      <c r="F65" s="96" t="s">
        <v>162</v>
      </c>
      <c r="G65" s="10">
        <f>G66</f>
        <v>1349.1346</v>
      </c>
    </row>
    <row r="66" spans="1:7" ht="45.75" customHeight="1">
      <c r="A66" s="8"/>
      <c r="B66" s="12" t="s">
        <v>6</v>
      </c>
      <c r="C66" s="12" t="s">
        <v>45</v>
      </c>
      <c r="D66" s="8" t="s">
        <v>172</v>
      </c>
      <c r="E66" s="8"/>
      <c r="F66" s="97" t="s">
        <v>191</v>
      </c>
      <c r="G66" s="10">
        <f>G67</f>
        <v>1349.1346</v>
      </c>
    </row>
    <row r="67" spans="1:7" ht="60">
      <c r="A67" s="8"/>
      <c r="B67" s="12" t="s">
        <v>6</v>
      </c>
      <c r="C67" s="12" t="s">
        <v>45</v>
      </c>
      <c r="D67" s="8" t="s">
        <v>172</v>
      </c>
      <c r="E67" s="8"/>
      <c r="F67" s="55" t="s">
        <v>163</v>
      </c>
      <c r="G67" s="10">
        <f>G68</f>
        <v>1349.1346</v>
      </c>
    </row>
    <row r="68" spans="1:7" ht="75">
      <c r="A68" s="8"/>
      <c r="B68" s="12" t="s">
        <v>6</v>
      </c>
      <c r="C68" s="12" t="s">
        <v>45</v>
      </c>
      <c r="D68" s="8" t="s">
        <v>170</v>
      </c>
      <c r="E68" s="8"/>
      <c r="F68" s="72" t="s">
        <v>53</v>
      </c>
      <c r="G68" s="10">
        <f>G70+G71+G69</f>
        <v>1349.1346</v>
      </c>
    </row>
    <row r="69" spans="1:7" ht="75" hidden="1">
      <c r="A69" s="8"/>
      <c r="B69" s="12" t="s">
        <v>6</v>
      </c>
      <c r="C69" s="12" t="s">
        <v>45</v>
      </c>
      <c r="D69" s="8" t="s">
        <v>170</v>
      </c>
      <c r="E69" s="8" t="s">
        <v>23</v>
      </c>
      <c r="F69" s="13" t="s">
        <v>37</v>
      </c>
      <c r="G69" s="10">
        <f>'прил.6'!H71</f>
        <v>0</v>
      </c>
    </row>
    <row r="70" spans="1:7" ht="30">
      <c r="A70" s="8"/>
      <c r="B70" s="12" t="s">
        <v>6</v>
      </c>
      <c r="C70" s="12" t="s">
        <v>45</v>
      </c>
      <c r="D70" s="8" t="s">
        <v>170</v>
      </c>
      <c r="E70" s="8" t="s">
        <v>24</v>
      </c>
      <c r="F70" s="55" t="s">
        <v>312</v>
      </c>
      <c r="G70" s="10">
        <f>'прил.6'!H72</f>
        <v>1172.1346</v>
      </c>
    </row>
    <row r="71" spans="1:7" ht="15">
      <c r="A71" s="8"/>
      <c r="B71" s="12" t="s">
        <v>6</v>
      </c>
      <c r="C71" s="12" t="s">
        <v>45</v>
      </c>
      <c r="D71" s="8" t="s">
        <v>170</v>
      </c>
      <c r="E71" s="8" t="s">
        <v>25</v>
      </c>
      <c r="F71" s="55" t="s">
        <v>41</v>
      </c>
      <c r="G71" s="10">
        <f>'прил.6'!H73</f>
        <v>177</v>
      </c>
    </row>
    <row r="72" spans="1:7" ht="15">
      <c r="A72" s="4" t="s">
        <v>75</v>
      </c>
      <c r="B72" s="84" t="s">
        <v>11</v>
      </c>
      <c r="C72" s="12"/>
      <c r="D72" s="8"/>
      <c r="E72" s="8"/>
      <c r="F72" s="85" t="s">
        <v>70</v>
      </c>
      <c r="G72" s="19">
        <f>G73</f>
        <v>224.20000000000002</v>
      </c>
    </row>
    <row r="73" spans="1:7" ht="15">
      <c r="A73" s="8"/>
      <c r="B73" s="12" t="s">
        <v>11</v>
      </c>
      <c r="C73" s="12" t="s">
        <v>16</v>
      </c>
      <c r="D73" s="8"/>
      <c r="E73" s="8"/>
      <c r="F73" s="13" t="s">
        <v>71</v>
      </c>
      <c r="G73" s="10">
        <f>G74</f>
        <v>224.20000000000002</v>
      </c>
    </row>
    <row r="74" spans="1:7" ht="15">
      <c r="A74" s="8"/>
      <c r="B74" s="12" t="s">
        <v>11</v>
      </c>
      <c r="C74" s="12" t="s">
        <v>16</v>
      </c>
      <c r="D74" s="12" t="s">
        <v>88</v>
      </c>
      <c r="E74" s="8"/>
      <c r="F74" s="13" t="s">
        <v>36</v>
      </c>
      <c r="G74" s="10">
        <f>G75</f>
        <v>224.20000000000002</v>
      </c>
    </row>
    <row r="75" spans="1:7" ht="15">
      <c r="A75" s="8"/>
      <c r="B75" s="12" t="s">
        <v>11</v>
      </c>
      <c r="C75" s="12" t="s">
        <v>16</v>
      </c>
      <c r="D75" s="12" t="s">
        <v>88</v>
      </c>
      <c r="E75" s="8"/>
      <c r="F75" s="13" t="s">
        <v>36</v>
      </c>
      <c r="G75" s="10">
        <f>G76</f>
        <v>224.20000000000002</v>
      </c>
    </row>
    <row r="76" spans="1:7" ht="15">
      <c r="A76" s="8"/>
      <c r="B76" s="12" t="s">
        <v>11</v>
      </c>
      <c r="C76" s="12" t="s">
        <v>16</v>
      </c>
      <c r="D76" s="12" t="s">
        <v>88</v>
      </c>
      <c r="E76" s="8"/>
      <c r="F76" s="13" t="s">
        <v>36</v>
      </c>
      <c r="G76" s="10">
        <f>G77</f>
        <v>224.20000000000002</v>
      </c>
    </row>
    <row r="77" spans="1:7" ht="45">
      <c r="A77" s="8"/>
      <c r="B77" s="12" t="s">
        <v>11</v>
      </c>
      <c r="C77" s="12" t="s">
        <v>16</v>
      </c>
      <c r="D77" s="12" t="s">
        <v>95</v>
      </c>
      <c r="E77" s="8"/>
      <c r="F77" s="13" t="s">
        <v>129</v>
      </c>
      <c r="G77" s="10">
        <f>G78+G79</f>
        <v>224.20000000000002</v>
      </c>
    </row>
    <row r="78" spans="1:7" ht="15">
      <c r="A78" s="8"/>
      <c r="B78" s="12" t="s">
        <v>11</v>
      </c>
      <c r="C78" s="12" t="s">
        <v>16</v>
      </c>
      <c r="D78" s="12" t="s">
        <v>95</v>
      </c>
      <c r="E78" s="8" t="s">
        <v>23</v>
      </c>
      <c r="F78" s="33" t="s">
        <v>72</v>
      </c>
      <c r="G78" s="10">
        <f>'прил.6'!H80</f>
        <v>212.3</v>
      </c>
    </row>
    <row r="79" spans="1:7" ht="30">
      <c r="A79" s="8"/>
      <c r="B79" s="12" t="s">
        <v>11</v>
      </c>
      <c r="C79" s="12" t="s">
        <v>16</v>
      </c>
      <c r="D79" s="61" t="s">
        <v>95</v>
      </c>
      <c r="E79" s="8" t="s">
        <v>24</v>
      </c>
      <c r="F79" s="55" t="s">
        <v>312</v>
      </c>
      <c r="G79" s="10">
        <f>'прил.6'!H81</f>
        <v>11.9</v>
      </c>
    </row>
    <row r="80" spans="1:7" ht="28.5">
      <c r="A80" s="4" t="s">
        <v>76</v>
      </c>
      <c r="B80" s="4" t="s">
        <v>16</v>
      </c>
      <c r="C80" s="4"/>
      <c r="D80" s="4"/>
      <c r="E80" s="4"/>
      <c r="F80" s="18" t="s">
        <v>20</v>
      </c>
      <c r="G80" s="19">
        <f>G87+G81</f>
        <v>24.4</v>
      </c>
    </row>
    <row r="81" spans="1:7" ht="15">
      <c r="A81" s="4"/>
      <c r="B81" s="8" t="s">
        <v>16</v>
      </c>
      <c r="C81" s="8" t="s">
        <v>22</v>
      </c>
      <c r="D81" s="4"/>
      <c r="E81" s="4"/>
      <c r="F81" s="90" t="s">
        <v>73</v>
      </c>
      <c r="G81" s="10">
        <f>G82</f>
        <v>4.4</v>
      </c>
    </row>
    <row r="82" spans="1:7" ht="15">
      <c r="A82" s="4"/>
      <c r="B82" s="8" t="s">
        <v>16</v>
      </c>
      <c r="C82" s="8" t="s">
        <v>22</v>
      </c>
      <c r="D82" s="62" t="s">
        <v>88</v>
      </c>
      <c r="E82" s="4"/>
      <c r="F82" s="13" t="s">
        <v>36</v>
      </c>
      <c r="G82" s="10">
        <f>G83</f>
        <v>4.4</v>
      </c>
    </row>
    <row r="83" spans="1:7" ht="15">
      <c r="A83" s="4"/>
      <c r="B83" s="8" t="s">
        <v>16</v>
      </c>
      <c r="C83" s="8" t="s">
        <v>22</v>
      </c>
      <c r="D83" s="62" t="s">
        <v>88</v>
      </c>
      <c r="E83" s="4"/>
      <c r="F83" s="13" t="s">
        <v>36</v>
      </c>
      <c r="G83" s="10">
        <f>G84</f>
        <v>4.4</v>
      </c>
    </row>
    <row r="84" spans="1:7" ht="15">
      <c r="A84" s="4"/>
      <c r="B84" s="8" t="s">
        <v>16</v>
      </c>
      <c r="C84" s="8" t="s">
        <v>22</v>
      </c>
      <c r="D84" s="62" t="s">
        <v>88</v>
      </c>
      <c r="E84" s="4"/>
      <c r="F84" s="13" t="s">
        <v>36</v>
      </c>
      <c r="G84" s="10">
        <f>G85</f>
        <v>4.4</v>
      </c>
    </row>
    <row r="85" spans="1:7" ht="30">
      <c r="A85" s="4"/>
      <c r="B85" s="8" t="s">
        <v>16</v>
      </c>
      <c r="C85" s="8" t="s">
        <v>22</v>
      </c>
      <c r="D85" s="61" t="s">
        <v>153</v>
      </c>
      <c r="E85" s="4"/>
      <c r="F85" s="63" t="s">
        <v>154</v>
      </c>
      <c r="G85" s="10">
        <f>G86</f>
        <v>4.4</v>
      </c>
    </row>
    <row r="86" spans="1:7" ht="30">
      <c r="A86" s="4"/>
      <c r="B86" s="8" t="s">
        <v>16</v>
      </c>
      <c r="C86" s="8" t="s">
        <v>22</v>
      </c>
      <c r="D86" s="61" t="s">
        <v>153</v>
      </c>
      <c r="E86" s="8" t="s">
        <v>24</v>
      </c>
      <c r="F86" s="55" t="s">
        <v>312</v>
      </c>
      <c r="G86" s="10">
        <f>'прил.6'!H88</f>
        <v>4.4</v>
      </c>
    </row>
    <row r="87" spans="1:7" ht="15">
      <c r="A87" s="4"/>
      <c r="B87" s="8" t="s">
        <v>16</v>
      </c>
      <c r="C87" s="8" t="s">
        <v>50</v>
      </c>
      <c r="D87" s="8"/>
      <c r="E87" s="8"/>
      <c r="F87" s="9" t="s">
        <v>311</v>
      </c>
      <c r="G87" s="10">
        <f>G88</f>
        <v>20</v>
      </c>
    </row>
    <row r="88" spans="1:7" ht="15">
      <c r="A88" s="4"/>
      <c r="B88" s="8" t="s">
        <v>16</v>
      </c>
      <c r="C88" s="8" t="s">
        <v>50</v>
      </c>
      <c r="D88" s="12" t="s">
        <v>88</v>
      </c>
      <c r="E88" s="12"/>
      <c r="F88" s="13" t="s">
        <v>38</v>
      </c>
      <c r="G88" s="10">
        <f>G91</f>
        <v>20</v>
      </c>
    </row>
    <row r="89" spans="1:7" ht="15">
      <c r="A89" s="4"/>
      <c r="B89" s="8" t="s">
        <v>16</v>
      </c>
      <c r="C89" s="8" t="s">
        <v>50</v>
      </c>
      <c r="D89" s="12" t="s">
        <v>88</v>
      </c>
      <c r="E89" s="12"/>
      <c r="F89" s="13" t="s">
        <v>38</v>
      </c>
      <c r="G89" s="10">
        <f>G90</f>
        <v>20</v>
      </c>
    </row>
    <row r="90" spans="1:7" ht="15">
      <c r="A90" s="4"/>
      <c r="B90" s="8" t="s">
        <v>16</v>
      </c>
      <c r="C90" s="8" t="s">
        <v>50</v>
      </c>
      <c r="D90" s="12" t="s">
        <v>88</v>
      </c>
      <c r="E90" s="12"/>
      <c r="F90" s="13" t="s">
        <v>38</v>
      </c>
      <c r="G90" s="10">
        <f>G91</f>
        <v>20</v>
      </c>
    </row>
    <row r="91" spans="1:7" ht="45">
      <c r="A91" s="4"/>
      <c r="B91" s="8" t="s">
        <v>16</v>
      </c>
      <c r="C91" s="8" t="s">
        <v>50</v>
      </c>
      <c r="D91" s="12" t="s">
        <v>96</v>
      </c>
      <c r="E91" s="8"/>
      <c r="F91" s="9" t="s">
        <v>51</v>
      </c>
      <c r="G91" s="10">
        <f>G92</f>
        <v>20</v>
      </c>
    </row>
    <row r="92" spans="1:7" ht="30">
      <c r="A92" s="4"/>
      <c r="B92" s="8" t="s">
        <v>16</v>
      </c>
      <c r="C92" s="8" t="s">
        <v>50</v>
      </c>
      <c r="D92" s="12" t="s">
        <v>96</v>
      </c>
      <c r="E92" s="8" t="s">
        <v>24</v>
      </c>
      <c r="F92" s="55" t="s">
        <v>312</v>
      </c>
      <c r="G92" s="10">
        <f>'прил.6'!H94</f>
        <v>20</v>
      </c>
    </row>
    <row r="93" spans="1:7" ht="14.25">
      <c r="A93" s="4" t="s">
        <v>4</v>
      </c>
      <c r="B93" s="4" t="s">
        <v>22</v>
      </c>
      <c r="C93" s="4"/>
      <c r="D93" s="4"/>
      <c r="E93" s="4"/>
      <c r="F93" s="18" t="s">
        <v>21</v>
      </c>
      <c r="G93" s="19">
        <f>G100+G108+G94</f>
        <v>6539.02686</v>
      </c>
    </row>
    <row r="94" spans="1:7" ht="15" hidden="1">
      <c r="A94" s="4"/>
      <c r="B94" s="8" t="s">
        <v>22</v>
      </c>
      <c r="C94" s="8" t="s">
        <v>15</v>
      </c>
      <c r="D94" s="4"/>
      <c r="E94" s="4"/>
      <c r="F94" s="9" t="s">
        <v>175</v>
      </c>
      <c r="G94" s="10">
        <f>G95</f>
        <v>0</v>
      </c>
    </row>
    <row r="95" spans="1:7" ht="15" hidden="1">
      <c r="A95" s="4"/>
      <c r="B95" s="8" t="s">
        <v>22</v>
      </c>
      <c r="C95" s="8" t="s">
        <v>15</v>
      </c>
      <c r="D95" s="53" t="s">
        <v>88</v>
      </c>
      <c r="E95" s="4"/>
      <c r="F95" s="13" t="s">
        <v>38</v>
      </c>
      <c r="G95" s="10">
        <f>G96</f>
        <v>0</v>
      </c>
    </row>
    <row r="96" spans="1:7" ht="15" hidden="1">
      <c r="A96" s="4"/>
      <c r="B96" s="8" t="s">
        <v>22</v>
      </c>
      <c r="C96" s="8" t="s">
        <v>15</v>
      </c>
      <c r="D96" s="53" t="s">
        <v>88</v>
      </c>
      <c r="E96" s="4"/>
      <c r="F96" s="13" t="s">
        <v>38</v>
      </c>
      <c r="G96" s="10">
        <f>G97</f>
        <v>0</v>
      </c>
    </row>
    <row r="97" spans="1:7" ht="15" hidden="1">
      <c r="A97" s="4"/>
      <c r="B97" s="8" t="s">
        <v>22</v>
      </c>
      <c r="C97" s="8" t="s">
        <v>15</v>
      </c>
      <c r="D97" s="53" t="s">
        <v>88</v>
      </c>
      <c r="E97" s="4"/>
      <c r="F97" s="13" t="s">
        <v>38</v>
      </c>
      <c r="G97" s="10">
        <f>G98</f>
        <v>0</v>
      </c>
    </row>
    <row r="98" spans="1:7" ht="15" hidden="1">
      <c r="A98" s="4"/>
      <c r="B98" s="8" t="s">
        <v>22</v>
      </c>
      <c r="C98" s="8" t="s">
        <v>15</v>
      </c>
      <c r="D98" s="53" t="s">
        <v>176</v>
      </c>
      <c r="E98" s="4"/>
      <c r="F98" s="76" t="s">
        <v>160</v>
      </c>
      <c r="G98" s="10">
        <f>G99</f>
        <v>0</v>
      </c>
    </row>
    <row r="99" spans="1:7" ht="30" hidden="1">
      <c r="A99" s="4"/>
      <c r="B99" s="8" t="s">
        <v>22</v>
      </c>
      <c r="C99" s="8" t="s">
        <v>15</v>
      </c>
      <c r="D99" s="53" t="s">
        <v>176</v>
      </c>
      <c r="E99" s="8" t="s">
        <v>24</v>
      </c>
      <c r="F99" s="55" t="s">
        <v>40</v>
      </c>
      <c r="G99" s="10">
        <f>'прил.6'!H101</f>
        <v>0</v>
      </c>
    </row>
    <row r="100" spans="1:7" ht="15">
      <c r="A100" s="4"/>
      <c r="B100" s="8" t="s">
        <v>22</v>
      </c>
      <c r="C100" s="8" t="s">
        <v>50</v>
      </c>
      <c r="D100" s="8"/>
      <c r="E100" s="8"/>
      <c r="F100" s="9" t="s">
        <v>52</v>
      </c>
      <c r="G100" s="10">
        <f>G101</f>
        <v>2366.2779400000004</v>
      </c>
    </row>
    <row r="101" spans="1:7" ht="15">
      <c r="A101" s="4"/>
      <c r="B101" s="8" t="s">
        <v>22</v>
      </c>
      <c r="C101" s="8" t="s">
        <v>50</v>
      </c>
      <c r="D101" s="8" t="s">
        <v>88</v>
      </c>
      <c r="E101" s="8"/>
      <c r="F101" s="13" t="s">
        <v>38</v>
      </c>
      <c r="G101" s="10">
        <f>G102</f>
        <v>2366.2779400000004</v>
      </c>
    </row>
    <row r="102" spans="1:7" ht="15">
      <c r="A102" s="4"/>
      <c r="B102" s="8" t="s">
        <v>22</v>
      </c>
      <c r="C102" s="8" t="s">
        <v>50</v>
      </c>
      <c r="D102" s="8" t="s">
        <v>88</v>
      </c>
      <c r="E102" s="8"/>
      <c r="F102" s="13" t="s">
        <v>38</v>
      </c>
      <c r="G102" s="10">
        <f>G103</f>
        <v>2366.2779400000004</v>
      </c>
    </row>
    <row r="103" spans="1:7" ht="15">
      <c r="A103" s="4"/>
      <c r="B103" s="8" t="s">
        <v>22</v>
      </c>
      <c r="C103" s="8" t="s">
        <v>50</v>
      </c>
      <c r="D103" s="8" t="s">
        <v>88</v>
      </c>
      <c r="E103" s="8"/>
      <c r="F103" s="13" t="s">
        <v>38</v>
      </c>
      <c r="G103" s="10">
        <f>G104+G106</f>
        <v>2366.2779400000004</v>
      </c>
    </row>
    <row r="104" spans="1:7" ht="75" hidden="1">
      <c r="A104" s="4"/>
      <c r="B104" s="8" t="s">
        <v>22</v>
      </c>
      <c r="C104" s="8" t="s">
        <v>50</v>
      </c>
      <c r="D104" s="8" t="s">
        <v>97</v>
      </c>
      <c r="E104" s="8"/>
      <c r="F104" s="9" t="s">
        <v>80</v>
      </c>
      <c r="G104" s="10">
        <f>G105</f>
        <v>0</v>
      </c>
    </row>
    <row r="105" spans="1:7" ht="30" hidden="1">
      <c r="A105" s="4"/>
      <c r="B105" s="8" t="s">
        <v>22</v>
      </c>
      <c r="C105" s="8" t="s">
        <v>50</v>
      </c>
      <c r="D105" s="8" t="s">
        <v>97</v>
      </c>
      <c r="E105" s="8" t="s">
        <v>24</v>
      </c>
      <c r="F105" s="17" t="s">
        <v>40</v>
      </c>
      <c r="G105" s="10"/>
    </row>
    <row r="106" spans="1:7" ht="15">
      <c r="A106" s="4"/>
      <c r="B106" s="8" t="s">
        <v>22</v>
      </c>
      <c r="C106" s="8" t="s">
        <v>50</v>
      </c>
      <c r="D106" s="8" t="s">
        <v>97</v>
      </c>
      <c r="E106" s="8"/>
      <c r="F106" s="17" t="s">
        <v>83</v>
      </c>
      <c r="G106" s="10">
        <f>G107</f>
        <v>2366.2779400000004</v>
      </c>
    </row>
    <row r="107" spans="1:7" ht="30">
      <c r="A107" s="4"/>
      <c r="B107" s="8" t="s">
        <v>22</v>
      </c>
      <c r="C107" s="8" t="s">
        <v>50</v>
      </c>
      <c r="D107" s="8" t="s">
        <v>97</v>
      </c>
      <c r="E107" s="8" t="s">
        <v>24</v>
      </c>
      <c r="F107" s="55" t="s">
        <v>312</v>
      </c>
      <c r="G107" s="10">
        <f>'прил.6'!H109</f>
        <v>2366.2779400000004</v>
      </c>
    </row>
    <row r="108" spans="1:7" ht="15">
      <c r="A108" s="4"/>
      <c r="B108" s="40" t="s">
        <v>22</v>
      </c>
      <c r="C108" s="40" t="s">
        <v>82</v>
      </c>
      <c r="D108" s="40"/>
      <c r="E108" s="40"/>
      <c r="F108" s="91" t="s">
        <v>66</v>
      </c>
      <c r="G108" s="31">
        <f>G121</f>
        <v>4172.74892</v>
      </c>
    </row>
    <row r="109" spans="1:7" ht="78.75" customHeight="1" hidden="1">
      <c r="A109" s="4"/>
      <c r="B109" s="8" t="s">
        <v>22</v>
      </c>
      <c r="C109" s="8" t="s">
        <v>82</v>
      </c>
      <c r="D109" s="8" t="s">
        <v>116</v>
      </c>
      <c r="E109" s="8"/>
      <c r="F109" s="34" t="s">
        <v>165</v>
      </c>
      <c r="G109" s="10" t="e">
        <f>G110</f>
        <v>#REF!</v>
      </c>
    </row>
    <row r="110" spans="1:7" ht="30" hidden="1">
      <c r="A110" s="4"/>
      <c r="B110" s="8" t="s">
        <v>22</v>
      </c>
      <c r="C110" s="8" t="s">
        <v>82</v>
      </c>
      <c r="D110" s="8" t="s">
        <v>117</v>
      </c>
      <c r="E110" s="8"/>
      <c r="F110" s="50" t="s">
        <v>81</v>
      </c>
      <c r="G110" s="10" t="e">
        <f>G111</f>
        <v>#REF!</v>
      </c>
    </row>
    <row r="111" spans="1:7" ht="49.5" customHeight="1" hidden="1">
      <c r="A111" s="4"/>
      <c r="B111" s="8" t="s">
        <v>22</v>
      </c>
      <c r="C111" s="8" t="s">
        <v>82</v>
      </c>
      <c r="D111" s="8" t="s">
        <v>117</v>
      </c>
      <c r="E111" s="8"/>
      <c r="F111" s="50" t="s">
        <v>132</v>
      </c>
      <c r="G111" s="10" t="e">
        <f>G112+G115</f>
        <v>#REF!</v>
      </c>
    </row>
    <row r="112" spans="1:7" ht="75" hidden="1">
      <c r="A112" s="4"/>
      <c r="B112" s="8" t="s">
        <v>22</v>
      </c>
      <c r="C112" s="8" t="s">
        <v>82</v>
      </c>
      <c r="D112" s="8" t="s">
        <v>106</v>
      </c>
      <c r="E112" s="8"/>
      <c r="F112" s="50" t="s">
        <v>53</v>
      </c>
      <c r="G112" s="10" t="e">
        <f>G113</f>
        <v>#REF!</v>
      </c>
    </row>
    <row r="113" spans="1:7" ht="45" hidden="1">
      <c r="A113" s="4"/>
      <c r="B113" s="8" t="s">
        <v>22</v>
      </c>
      <c r="C113" s="8" t="s">
        <v>82</v>
      </c>
      <c r="D113" s="8" t="s">
        <v>106</v>
      </c>
      <c r="E113" s="8" t="s">
        <v>25</v>
      </c>
      <c r="F113" s="16" t="s">
        <v>134</v>
      </c>
      <c r="G113" s="10" t="e">
        <f>#REF!</f>
        <v>#REF!</v>
      </c>
    </row>
    <row r="114" spans="1:7" ht="75" hidden="1">
      <c r="A114" s="4"/>
      <c r="B114" s="8" t="s">
        <v>22</v>
      </c>
      <c r="C114" s="8" t="s">
        <v>82</v>
      </c>
      <c r="D114" s="8" t="s">
        <v>167</v>
      </c>
      <c r="E114" s="8"/>
      <c r="F114" s="50" t="s">
        <v>53</v>
      </c>
      <c r="G114" s="10"/>
    </row>
    <row r="115" spans="1:7" ht="75" hidden="1">
      <c r="A115" s="4"/>
      <c r="B115" s="8" t="s">
        <v>22</v>
      </c>
      <c r="C115" s="8" t="s">
        <v>82</v>
      </c>
      <c r="D115" s="8" t="s">
        <v>168</v>
      </c>
      <c r="E115" s="8"/>
      <c r="F115" s="50" t="s">
        <v>53</v>
      </c>
      <c r="G115" s="10">
        <f>G116</f>
        <v>0</v>
      </c>
    </row>
    <row r="116" spans="1:7" ht="45" hidden="1">
      <c r="A116" s="4"/>
      <c r="B116" s="8" t="s">
        <v>22</v>
      </c>
      <c r="C116" s="8" t="s">
        <v>82</v>
      </c>
      <c r="D116" s="8" t="s">
        <v>169</v>
      </c>
      <c r="E116" s="8" t="s">
        <v>25</v>
      </c>
      <c r="F116" s="16" t="s">
        <v>134</v>
      </c>
      <c r="G116" s="10"/>
    </row>
    <row r="117" spans="1:7" ht="45">
      <c r="A117" s="4"/>
      <c r="B117" s="8" t="s">
        <v>22</v>
      </c>
      <c r="C117" s="8" t="s">
        <v>82</v>
      </c>
      <c r="D117" s="8" t="s">
        <v>123</v>
      </c>
      <c r="E117" s="8"/>
      <c r="F117" s="93" t="s">
        <v>306</v>
      </c>
      <c r="G117" s="10">
        <f>G118</f>
        <v>4172.74892</v>
      </c>
    </row>
    <row r="118" spans="1:7" ht="36" customHeight="1">
      <c r="A118" s="4"/>
      <c r="B118" s="8" t="s">
        <v>22</v>
      </c>
      <c r="C118" s="8" t="s">
        <v>82</v>
      </c>
      <c r="D118" s="8" t="s">
        <v>124</v>
      </c>
      <c r="E118" s="8"/>
      <c r="F118" s="17" t="s">
        <v>177</v>
      </c>
      <c r="G118" s="10">
        <f>G119</f>
        <v>4172.74892</v>
      </c>
    </row>
    <row r="119" spans="1:7" ht="45">
      <c r="A119" s="4"/>
      <c r="B119" s="8" t="s">
        <v>22</v>
      </c>
      <c r="C119" s="8" t="s">
        <v>82</v>
      </c>
      <c r="D119" s="8" t="s">
        <v>124</v>
      </c>
      <c r="E119" s="8"/>
      <c r="F119" s="17" t="s">
        <v>178</v>
      </c>
      <c r="G119" s="10">
        <f>G120</f>
        <v>4172.74892</v>
      </c>
    </row>
    <row r="120" spans="1:7" ht="75">
      <c r="A120" s="4"/>
      <c r="B120" s="8" t="s">
        <v>22</v>
      </c>
      <c r="C120" s="8" t="s">
        <v>82</v>
      </c>
      <c r="D120" s="8" t="s">
        <v>108</v>
      </c>
      <c r="E120" s="8"/>
      <c r="F120" s="17" t="str">
        <f>F112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20" s="10">
        <f>G121</f>
        <v>4172.74892</v>
      </c>
    </row>
    <row r="121" spans="1:7" ht="30">
      <c r="A121" s="4"/>
      <c r="B121" s="8" t="s">
        <v>22</v>
      </c>
      <c r="C121" s="8" t="s">
        <v>82</v>
      </c>
      <c r="D121" s="8" t="s">
        <v>108</v>
      </c>
      <c r="E121" s="8" t="s">
        <v>24</v>
      </c>
      <c r="F121" s="55" t="s">
        <v>312</v>
      </c>
      <c r="G121" s="10">
        <f>'прил.6'!H130</f>
        <v>4172.74892</v>
      </c>
    </row>
    <row r="122" spans="1:7" ht="14.25">
      <c r="A122" s="4" t="s">
        <v>5</v>
      </c>
      <c r="B122" s="4" t="s">
        <v>9</v>
      </c>
      <c r="C122" s="4" t="s">
        <v>104</v>
      </c>
      <c r="D122" s="4"/>
      <c r="E122" s="4"/>
      <c r="F122" s="20" t="s">
        <v>0</v>
      </c>
      <c r="G122" s="19">
        <f>G123+G129+G144</f>
        <v>30903.20327</v>
      </c>
    </row>
    <row r="123" spans="1:7" ht="15">
      <c r="A123" s="4"/>
      <c r="B123" s="22" t="s">
        <v>9</v>
      </c>
      <c r="C123" s="22" t="s">
        <v>6</v>
      </c>
      <c r="D123" s="22"/>
      <c r="E123" s="22"/>
      <c r="F123" s="23" t="s">
        <v>10</v>
      </c>
      <c r="G123" s="10">
        <f>G124</f>
        <v>13365.41259</v>
      </c>
    </row>
    <row r="124" spans="1:7" ht="15">
      <c r="A124" s="4"/>
      <c r="B124" s="8" t="s">
        <v>9</v>
      </c>
      <c r="C124" s="22" t="s">
        <v>6</v>
      </c>
      <c r="D124" s="12" t="s">
        <v>88</v>
      </c>
      <c r="E124" s="12"/>
      <c r="F124" s="13" t="s">
        <v>38</v>
      </c>
      <c r="G124" s="10">
        <f>G127</f>
        <v>13365.41259</v>
      </c>
    </row>
    <row r="125" spans="1:7" ht="15">
      <c r="A125" s="4"/>
      <c r="B125" s="8" t="s">
        <v>9</v>
      </c>
      <c r="C125" s="22" t="s">
        <v>6</v>
      </c>
      <c r="D125" s="12" t="s">
        <v>88</v>
      </c>
      <c r="E125" s="12"/>
      <c r="F125" s="13" t="s">
        <v>38</v>
      </c>
      <c r="G125" s="10">
        <f>G126</f>
        <v>13365.41259</v>
      </c>
    </row>
    <row r="126" spans="1:7" ht="15">
      <c r="A126" s="4"/>
      <c r="B126" s="8" t="s">
        <v>9</v>
      </c>
      <c r="C126" s="22" t="s">
        <v>6</v>
      </c>
      <c r="D126" s="12" t="s">
        <v>88</v>
      </c>
      <c r="E126" s="12"/>
      <c r="F126" s="13" t="s">
        <v>38</v>
      </c>
      <c r="G126" s="10">
        <f>G127</f>
        <v>13365.41259</v>
      </c>
    </row>
    <row r="127" spans="1:7" ht="30">
      <c r="A127" s="4"/>
      <c r="B127" s="8" t="s">
        <v>9</v>
      </c>
      <c r="C127" s="22" t="s">
        <v>6</v>
      </c>
      <c r="D127" s="12" t="s">
        <v>98</v>
      </c>
      <c r="E127" s="8"/>
      <c r="F127" s="9" t="s">
        <v>148</v>
      </c>
      <c r="G127" s="10">
        <f>G128</f>
        <v>13365.41259</v>
      </c>
    </row>
    <row r="128" spans="1:7" ht="30">
      <c r="A128" s="4"/>
      <c r="B128" s="8" t="s">
        <v>9</v>
      </c>
      <c r="C128" s="22" t="s">
        <v>6</v>
      </c>
      <c r="D128" s="12" t="s">
        <v>98</v>
      </c>
      <c r="E128" s="8" t="s">
        <v>24</v>
      </c>
      <c r="F128" s="55" t="s">
        <v>312</v>
      </c>
      <c r="G128" s="10">
        <f>'прил.6'!H137</f>
        <v>13365.41259</v>
      </c>
    </row>
    <row r="129" spans="1:7" ht="15">
      <c r="A129" s="4"/>
      <c r="B129" s="8" t="s">
        <v>9</v>
      </c>
      <c r="C129" s="22" t="s">
        <v>16</v>
      </c>
      <c r="D129" s="12"/>
      <c r="E129" s="8"/>
      <c r="F129" s="38" t="s">
        <v>17</v>
      </c>
      <c r="G129" s="10">
        <f>G130+G137</f>
        <v>16343.89068</v>
      </c>
    </row>
    <row r="130" spans="1:7" ht="15">
      <c r="A130" s="4"/>
      <c r="B130" s="8" t="s">
        <v>9</v>
      </c>
      <c r="C130" s="22" t="s">
        <v>16</v>
      </c>
      <c r="D130" s="12" t="s">
        <v>88</v>
      </c>
      <c r="E130" s="8"/>
      <c r="F130" s="13" t="s">
        <v>38</v>
      </c>
      <c r="G130" s="10">
        <f>G131</f>
        <v>150</v>
      </c>
    </row>
    <row r="131" spans="1:7" ht="15">
      <c r="A131" s="4"/>
      <c r="B131" s="8" t="s">
        <v>9</v>
      </c>
      <c r="C131" s="22" t="s">
        <v>16</v>
      </c>
      <c r="D131" s="12" t="s">
        <v>88</v>
      </c>
      <c r="E131" s="8"/>
      <c r="F131" s="13" t="s">
        <v>38</v>
      </c>
      <c r="G131" s="10">
        <f>G132</f>
        <v>150</v>
      </c>
    </row>
    <row r="132" spans="1:7" ht="15">
      <c r="A132" s="4"/>
      <c r="B132" s="8" t="s">
        <v>9</v>
      </c>
      <c r="C132" s="22" t="s">
        <v>16</v>
      </c>
      <c r="D132" s="12" t="s">
        <v>88</v>
      </c>
      <c r="E132" s="8"/>
      <c r="F132" s="13" t="s">
        <v>38</v>
      </c>
      <c r="G132" s="10">
        <f>G133+G135</f>
        <v>150</v>
      </c>
    </row>
    <row r="133" spans="1:7" ht="15">
      <c r="A133" s="4"/>
      <c r="B133" s="8" t="s">
        <v>9</v>
      </c>
      <c r="C133" s="22" t="s">
        <v>16</v>
      </c>
      <c r="D133" s="12" t="s">
        <v>99</v>
      </c>
      <c r="E133" s="8"/>
      <c r="F133" s="17" t="s">
        <v>19</v>
      </c>
      <c r="G133" s="10">
        <f>G134</f>
        <v>150</v>
      </c>
    </row>
    <row r="134" spans="1:7" ht="30">
      <c r="A134" s="4"/>
      <c r="B134" s="8" t="s">
        <v>9</v>
      </c>
      <c r="C134" s="22" t="s">
        <v>16</v>
      </c>
      <c r="D134" s="12" t="s">
        <v>99</v>
      </c>
      <c r="E134" s="8" t="s">
        <v>24</v>
      </c>
      <c r="F134" s="55" t="s">
        <v>312</v>
      </c>
      <c r="G134" s="10">
        <f>'прил.6'!H145</f>
        <v>150</v>
      </c>
    </row>
    <row r="135" spans="1:7" ht="15" hidden="1">
      <c r="A135" s="4"/>
      <c r="B135" s="8" t="s">
        <v>9</v>
      </c>
      <c r="C135" s="22" t="s">
        <v>16</v>
      </c>
      <c r="D135" s="12" t="s">
        <v>100</v>
      </c>
      <c r="E135" s="8"/>
      <c r="F135" s="9" t="s">
        <v>54</v>
      </c>
      <c r="G135" s="10">
        <f>G136</f>
        <v>0</v>
      </c>
    </row>
    <row r="136" spans="1:7" ht="30" hidden="1">
      <c r="A136" s="4"/>
      <c r="B136" s="8" t="s">
        <v>9</v>
      </c>
      <c r="C136" s="22" t="s">
        <v>16</v>
      </c>
      <c r="D136" s="12" t="s">
        <v>100</v>
      </c>
      <c r="E136" s="8" t="s">
        <v>24</v>
      </c>
      <c r="F136" s="17" t="s">
        <v>40</v>
      </c>
      <c r="G136" s="10"/>
    </row>
    <row r="137" spans="1:7" ht="30">
      <c r="A137" s="60"/>
      <c r="B137" s="15" t="s">
        <v>9</v>
      </c>
      <c r="C137" s="64" t="s">
        <v>16</v>
      </c>
      <c r="D137" s="47" t="s">
        <v>180</v>
      </c>
      <c r="E137" s="15"/>
      <c r="F137" s="34" t="s">
        <v>179</v>
      </c>
      <c r="G137" s="65">
        <f>G138</f>
        <v>16193.89068</v>
      </c>
    </row>
    <row r="138" spans="1:7" ht="30">
      <c r="A138" s="60"/>
      <c r="B138" s="15" t="s">
        <v>9</v>
      </c>
      <c r="C138" s="64" t="s">
        <v>16</v>
      </c>
      <c r="D138" s="47" t="s">
        <v>182</v>
      </c>
      <c r="E138" s="15"/>
      <c r="F138" s="72" t="s">
        <v>181</v>
      </c>
      <c r="G138" s="65">
        <f>G139</f>
        <v>16193.89068</v>
      </c>
    </row>
    <row r="139" spans="1:7" ht="30">
      <c r="A139" s="60"/>
      <c r="B139" s="15" t="s">
        <v>9</v>
      </c>
      <c r="C139" s="64" t="s">
        <v>16</v>
      </c>
      <c r="D139" s="47" t="s">
        <v>182</v>
      </c>
      <c r="E139" s="15"/>
      <c r="F139" s="72" t="s">
        <v>183</v>
      </c>
      <c r="G139" s="65">
        <f>G140+G142</f>
        <v>16193.89068</v>
      </c>
    </row>
    <row r="140" spans="1:7" ht="75">
      <c r="A140" s="60"/>
      <c r="B140" s="15" t="s">
        <v>9</v>
      </c>
      <c r="C140" s="64" t="s">
        <v>16</v>
      </c>
      <c r="D140" s="15" t="s">
        <v>184</v>
      </c>
      <c r="E140" s="15"/>
      <c r="F140" s="72" t="s">
        <v>53</v>
      </c>
      <c r="G140" s="65">
        <f>G141</f>
        <v>14193.89068</v>
      </c>
    </row>
    <row r="141" spans="1:7" ht="30">
      <c r="A141" s="60"/>
      <c r="B141" s="15" t="s">
        <v>9</v>
      </c>
      <c r="C141" s="64" t="s">
        <v>16</v>
      </c>
      <c r="D141" s="47" t="s">
        <v>184</v>
      </c>
      <c r="E141" s="15" t="s">
        <v>24</v>
      </c>
      <c r="F141" s="55" t="s">
        <v>312</v>
      </c>
      <c r="G141" s="65">
        <f>'прил.6'!H152</f>
        <v>14193.89068</v>
      </c>
    </row>
    <row r="142" spans="1:7" ht="45">
      <c r="A142" s="60"/>
      <c r="B142" s="15" t="s">
        <v>9</v>
      </c>
      <c r="C142" s="64" t="s">
        <v>16</v>
      </c>
      <c r="D142" s="15" t="s">
        <v>299</v>
      </c>
      <c r="E142" s="15"/>
      <c r="F142" s="35" t="s">
        <v>297</v>
      </c>
      <c r="G142" s="65">
        <f>G143</f>
        <v>2000</v>
      </c>
    </row>
    <row r="143" spans="1:7" ht="30">
      <c r="A143" s="60"/>
      <c r="B143" s="15" t="s">
        <v>9</v>
      </c>
      <c r="C143" s="64" t="s">
        <v>16</v>
      </c>
      <c r="D143" s="15" t="s">
        <v>299</v>
      </c>
      <c r="E143" s="15" t="s">
        <v>24</v>
      </c>
      <c r="F143" s="55" t="s">
        <v>40</v>
      </c>
      <c r="G143" s="65">
        <v>2000</v>
      </c>
    </row>
    <row r="144" spans="1:7" ht="28.5">
      <c r="A144" s="60"/>
      <c r="B144" s="15" t="s">
        <v>9</v>
      </c>
      <c r="C144" s="64" t="s">
        <v>9</v>
      </c>
      <c r="D144" s="15"/>
      <c r="E144" s="15"/>
      <c r="F144" s="49" t="s">
        <v>55</v>
      </c>
      <c r="G144" s="65">
        <f>G145</f>
        <v>1193.9</v>
      </c>
    </row>
    <row r="145" spans="1:7" ht="80.25" customHeight="1">
      <c r="A145" s="60"/>
      <c r="B145" s="15" t="s">
        <v>9</v>
      </c>
      <c r="C145" s="64" t="s">
        <v>9</v>
      </c>
      <c r="D145" s="15" t="s">
        <v>116</v>
      </c>
      <c r="E145" s="15"/>
      <c r="F145" s="34" t="s">
        <v>308</v>
      </c>
      <c r="G145" s="65">
        <f>G146+G157</f>
        <v>1193.9</v>
      </c>
    </row>
    <row r="146" spans="1:7" ht="30">
      <c r="A146" s="60"/>
      <c r="B146" s="15" t="s">
        <v>9</v>
      </c>
      <c r="C146" s="64" t="s">
        <v>9</v>
      </c>
      <c r="D146" s="15" t="s">
        <v>117</v>
      </c>
      <c r="E146" s="15"/>
      <c r="F146" s="72" t="s">
        <v>81</v>
      </c>
      <c r="G146" s="65">
        <f>G147</f>
        <v>1193.9</v>
      </c>
    </row>
    <row r="147" spans="1:7" ht="47.25" customHeight="1">
      <c r="A147" s="60"/>
      <c r="B147" s="15" t="s">
        <v>9</v>
      </c>
      <c r="C147" s="64" t="s">
        <v>9</v>
      </c>
      <c r="D147" s="15" t="s">
        <v>117</v>
      </c>
      <c r="E147" s="15"/>
      <c r="F147" s="72" t="s">
        <v>132</v>
      </c>
      <c r="G147" s="65">
        <f>G148+G152+G155</f>
        <v>1193.9</v>
      </c>
    </row>
    <row r="148" spans="1:7" ht="75">
      <c r="A148" s="60"/>
      <c r="B148" s="15" t="s">
        <v>9</v>
      </c>
      <c r="C148" s="64" t="s">
        <v>9</v>
      </c>
      <c r="D148" s="15" t="s">
        <v>188</v>
      </c>
      <c r="E148" s="15"/>
      <c r="F148" s="72" t="s">
        <v>53</v>
      </c>
      <c r="G148" s="65">
        <f>G149</f>
        <v>24</v>
      </c>
    </row>
    <row r="149" spans="1:7" ht="15">
      <c r="A149" s="60"/>
      <c r="B149" s="15" t="s">
        <v>9</v>
      </c>
      <c r="C149" s="64" t="s">
        <v>9</v>
      </c>
      <c r="D149" s="15" t="s">
        <v>188</v>
      </c>
      <c r="E149" s="15" t="s">
        <v>25</v>
      </c>
      <c r="F149" s="100" t="s">
        <v>41</v>
      </c>
      <c r="G149" s="65">
        <f>'прил.6'!H168</f>
        <v>24</v>
      </c>
    </row>
    <row r="150" spans="1:7" ht="45" hidden="1">
      <c r="A150" s="60"/>
      <c r="B150" s="15" t="s">
        <v>9</v>
      </c>
      <c r="C150" s="64" t="s">
        <v>9</v>
      </c>
      <c r="D150" s="15" t="s">
        <v>141</v>
      </c>
      <c r="E150" s="15"/>
      <c r="F150" s="55" t="s">
        <v>134</v>
      </c>
      <c r="G150" s="65">
        <f>G151</f>
        <v>0</v>
      </c>
    </row>
    <row r="151" spans="1:7" ht="45" hidden="1">
      <c r="A151" s="60"/>
      <c r="B151" s="15" t="s">
        <v>9</v>
      </c>
      <c r="C151" s="64" t="s">
        <v>9</v>
      </c>
      <c r="D151" s="15" t="s">
        <v>141</v>
      </c>
      <c r="E151" s="15" t="s">
        <v>25</v>
      </c>
      <c r="F151" s="55" t="s">
        <v>134</v>
      </c>
      <c r="G151" s="65"/>
    </row>
    <row r="152" spans="1:7" ht="75" hidden="1">
      <c r="A152" s="60"/>
      <c r="B152" s="15" t="s">
        <v>9</v>
      </c>
      <c r="C152" s="64" t="s">
        <v>9</v>
      </c>
      <c r="D152" s="15" t="s">
        <v>166</v>
      </c>
      <c r="E152" s="15"/>
      <c r="F152" s="72" t="s">
        <v>53</v>
      </c>
      <c r="G152" s="65">
        <f>G154</f>
        <v>1169.9</v>
      </c>
    </row>
    <row r="153" spans="1:7" ht="36" customHeight="1" hidden="1">
      <c r="A153" s="60"/>
      <c r="B153" s="15" t="s">
        <v>9</v>
      </c>
      <c r="C153" s="64" t="s">
        <v>9</v>
      </c>
      <c r="D153" s="15" t="s">
        <v>119</v>
      </c>
      <c r="E153" s="15"/>
      <c r="F153" s="55" t="s">
        <v>134</v>
      </c>
      <c r="G153" s="65"/>
    </row>
    <row r="154" spans="1:7" ht="15" hidden="1">
      <c r="A154" s="60"/>
      <c r="B154" s="15" t="s">
        <v>9</v>
      </c>
      <c r="C154" s="64" t="s">
        <v>9</v>
      </c>
      <c r="D154" s="15" t="s">
        <v>166</v>
      </c>
      <c r="E154" s="15" t="s">
        <v>25</v>
      </c>
      <c r="F154" s="100" t="s">
        <v>41</v>
      </c>
      <c r="G154" s="65">
        <f>'прил.6'!H170</f>
        <v>1169.9</v>
      </c>
    </row>
    <row r="155" spans="1:7" ht="45" hidden="1">
      <c r="A155" s="60"/>
      <c r="B155" s="15" t="s">
        <v>9</v>
      </c>
      <c r="C155" s="64" t="s">
        <v>9</v>
      </c>
      <c r="D155" s="15" t="s">
        <v>298</v>
      </c>
      <c r="E155" s="15"/>
      <c r="F155" s="35" t="s">
        <v>297</v>
      </c>
      <c r="G155" s="65">
        <f>G156</f>
        <v>0</v>
      </c>
    </row>
    <row r="156" spans="1:7" ht="15" hidden="1">
      <c r="A156" s="60"/>
      <c r="B156" s="15" t="s">
        <v>9</v>
      </c>
      <c r="C156" s="64" t="s">
        <v>9</v>
      </c>
      <c r="D156" s="15" t="s">
        <v>298</v>
      </c>
      <c r="E156" s="15" t="s">
        <v>25</v>
      </c>
      <c r="F156" s="100" t="s">
        <v>41</v>
      </c>
      <c r="G156" s="65"/>
    </row>
    <row r="157" spans="1:7" ht="30" hidden="1">
      <c r="A157" s="60"/>
      <c r="B157" s="15" t="s">
        <v>9</v>
      </c>
      <c r="C157" s="64" t="s">
        <v>9</v>
      </c>
      <c r="D157" s="15" t="s">
        <v>118</v>
      </c>
      <c r="E157" s="15"/>
      <c r="F157" s="72" t="s">
        <v>283</v>
      </c>
      <c r="G157" s="65">
        <f>G158</f>
        <v>0</v>
      </c>
    </row>
    <row r="158" spans="1:7" ht="45" hidden="1">
      <c r="A158" s="60"/>
      <c r="B158" s="15" t="s">
        <v>9</v>
      </c>
      <c r="C158" s="64" t="s">
        <v>9</v>
      </c>
      <c r="D158" s="15" t="s">
        <v>118</v>
      </c>
      <c r="E158" s="15"/>
      <c r="F158" s="72" t="s">
        <v>140</v>
      </c>
      <c r="G158" s="65">
        <f>G159</f>
        <v>0</v>
      </c>
    </row>
    <row r="159" spans="1:7" ht="75" hidden="1">
      <c r="A159" s="60"/>
      <c r="B159" s="15" t="s">
        <v>9</v>
      </c>
      <c r="C159" s="64" t="s">
        <v>9</v>
      </c>
      <c r="D159" s="15" t="s">
        <v>107</v>
      </c>
      <c r="E159" s="15"/>
      <c r="F159" s="72" t="s">
        <v>53</v>
      </c>
      <c r="G159" s="65">
        <f>G160</f>
        <v>0</v>
      </c>
    </row>
    <row r="160" spans="1:7" ht="15" hidden="1">
      <c r="A160" s="60"/>
      <c r="B160" s="15" t="s">
        <v>9</v>
      </c>
      <c r="C160" s="64" t="s">
        <v>9</v>
      </c>
      <c r="D160" s="15" t="s">
        <v>107</v>
      </c>
      <c r="E160" s="15" t="s">
        <v>25</v>
      </c>
      <c r="F160" s="100" t="s">
        <v>41</v>
      </c>
      <c r="G160" s="65">
        <f>'прил.6'!H176</f>
        <v>0</v>
      </c>
    </row>
    <row r="161" spans="1:7" ht="15">
      <c r="A161" s="60" t="s">
        <v>149</v>
      </c>
      <c r="B161" s="60" t="s">
        <v>56</v>
      </c>
      <c r="C161" s="64"/>
      <c r="D161" s="15"/>
      <c r="E161" s="15"/>
      <c r="F161" s="49" t="s">
        <v>57</v>
      </c>
      <c r="G161" s="86">
        <f>G162</f>
        <v>104</v>
      </c>
    </row>
    <row r="162" spans="1:7" ht="28.5" customHeight="1">
      <c r="A162" s="60"/>
      <c r="B162" s="15" t="s">
        <v>56</v>
      </c>
      <c r="C162" s="64" t="s">
        <v>9</v>
      </c>
      <c r="D162" s="15"/>
      <c r="E162" s="15"/>
      <c r="F162" s="42" t="s">
        <v>142</v>
      </c>
      <c r="G162" s="65">
        <f>G163</f>
        <v>104</v>
      </c>
    </row>
    <row r="163" spans="1:7" ht="36.75" customHeight="1">
      <c r="A163" s="60"/>
      <c r="B163" s="15" t="s">
        <v>56</v>
      </c>
      <c r="C163" s="64" t="s">
        <v>9</v>
      </c>
      <c r="D163" s="24" t="s">
        <v>151</v>
      </c>
      <c r="E163" s="15"/>
      <c r="F163" s="56" t="s">
        <v>155</v>
      </c>
      <c r="G163" s="65">
        <f>G164</f>
        <v>104</v>
      </c>
    </row>
    <row r="164" spans="1:7" ht="45">
      <c r="A164" s="60"/>
      <c r="B164" s="15" t="s">
        <v>56</v>
      </c>
      <c r="C164" s="64" t="s">
        <v>9</v>
      </c>
      <c r="D164" s="24" t="s">
        <v>114</v>
      </c>
      <c r="E164" s="15"/>
      <c r="F164" s="56" t="s">
        <v>195</v>
      </c>
      <c r="G164" s="65">
        <f>G165</f>
        <v>104</v>
      </c>
    </row>
    <row r="165" spans="1:7" ht="51" customHeight="1">
      <c r="A165" s="60"/>
      <c r="B165" s="15" t="s">
        <v>56</v>
      </c>
      <c r="C165" s="64" t="s">
        <v>9</v>
      </c>
      <c r="D165" s="24" t="s">
        <v>114</v>
      </c>
      <c r="E165" s="15"/>
      <c r="F165" s="56" t="s">
        <v>144</v>
      </c>
      <c r="G165" s="65">
        <f>G168+G170</f>
        <v>104</v>
      </c>
    </row>
    <row r="166" spans="1:7" ht="75" hidden="1">
      <c r="A166" s="60"/>
      <c r="B166" s="15" t="s">
        <v>56</v>
      </c>
      <c r="C166" s="64" t="s">
        <v>9</v>
      </c>
      <c r="D166" s="24" t="s">
        <v>109</v>
      </c>
      <c r="E166" s="15"/>
      <c r="F166" s="50" t="s">
        <v>53</v>
      </c>
      <c r="G166" s="65">
        <f>G167</f>
        <v>0</v>
      </c>
    </row>
    <row r="167" spans="1:7" ht="30" hidden="1">
      <c r="A167" s="60"/>
      <c r="B167" s="15" t="s">
        <v>56</v>
      </c>
      <c r="C167" s="64" t="s">
        <v>9</v>
      </c>
      <c r="D167" s="15" t="s">
        <v>109</v>
      </c>
      <c r="E167" s="15" t="s">
        <v>24</v>
      </c>
      <c r="F167" s="16" t="s">
        <v>40</v>
      </c>
      <c r="G167" s="65"/>
    </row>
    <row r="168" spans="1:7" ht="75">
      <c r="A168" s="60"/>
      <c r="B168" s="15" t="s">
        <v>56</v>
      </c>
      <c r="C168" s="64" t="s">
        <v>9</v>
      </c>
      <c r="D168" s="15" t="s">
        <v>189</v>
      </c>
      <c r="E168" s="15"/>
      <c r="F168" s="50" t="s">
        <v>53</v>
      </c>
      <c r="G168" s="65">
        <f>G169</f>
        <v>0.8</v>
      </c>
    </row>
    <row r="169" spans="1:7" ht="30">
      <c r="A169" s="60"/>
      <c r="B169" s="15" t="s">
        <v>56</v>
      </c>
      <c r="C169" s="64" t="s">
        <v>9</v>
      </c>
      <c r="D169" s="15" t="s">
        <v>189</v>
      </c>
      <c r="E169" s="15" t="s">
        <v>24</v>
      </c>
      <c r="F169" s="55" t="s">
        <v>312</v>
      </c>
      <c r="G169" s="65">
        <f>'прил.6'!H193</f>
        <v>0.8</v>
      </c>
    </row>
    <row r="170" spans="1:7" ht="75" hidden="1">
      <c r="A170" s="60"/>
      <c r="B170" s="15" t="s">
        <v>56</v>
      </c>
      <c r="C170" s="64" t="s">
        <v>9</v>
      </c>
      <c r="D170" s="15" t="s">
        <v>109</v>
      </c>
      <c r="E170" s="15"/>
      <c r="F170" s="50" t="s">
        <v>53</v>
      </c>
      <c r="G170" s="65">
        <f>G171</f>
        <v>103.2</v>
      </c>
    </row>
    <row r="171" spans="1:7" ht="30" hidden="1">
      <c r="A171" s="60"/>
      <c r="B171" s="15" t="s">
        <v>56</v>
      </c>
      <c r="C171" s="64" t="s">
        <v>9</v>
      </c>
      <c r="D171" s="15" t="s">
        <v>109</v>
      </c>
      <c r="E171" s="15" t="s">
        <v>24</v>
      </c>
      <c r="F171" s="16" t="s">
        <v>40</v>
      </c>
      <c r="G171" s="65">
        <f>'прил.6'!H195</f>
        <v>103.2</v>
      </c>
    </row>
    <row r="172" spans="1:7" ht="15">
      <c r="A172" s="4" t="s">
        <v>60</v>
      </c>
      <c r="B172" s="60" t="s">
        <v>15</v>
      </c>
      <c r="C172" s="60"/>
      <c r="D172" s="60"/>
      <c r="E172" s="15"/>
      <c r="F172" s="66" t="s">
        <v>58</v>
      </c>
      <c r="G172" s="19">
        <f>G173+G179</f>
        <v>5860.45423</v>
      </c>
    </row>
    <row r="173" spans="1:7" ht="15">
      <c r="A173" s="8"/>
      <c r="B173" s="24" t="s">
        <v>15</v>
      </c>
      <c r="C173" s="8" t="s">
        <v>6</v>
      </c>
      <c r="D173" s="8"/>
      <c r="E173" s="24"/>
      <c r="F173" s="21" t="s">
        <v>14</v>
      </c>
      <c r="G173" s="10">
        <f>G174</f>
        <v>5410.70172</v>
      </c>
    </row>
    <row r="174" spans="1:7" ht="15">
      <c r="A174" s="8"/>
      <c r="B174" s="24" t="s">
        <v>15</v>
      </c>
      <c r="C174" s="24" t="s">
        <v>6</v>
      </c>
      <c r="D174" s="24" t="s">
        <v>88</v>
      </c>
      <c r="E174" s="24"/>
      <c r="F174" s="25" t="s">
        <v>36</v>
      </c>
      <c r="G174" s="10">
        <f>G175</f>
        <v>5410.70172</v>
      </c>
    </row>
    <row r="175" spans="1:7" ht="15">
      <c r="A175" s="8"/>
      <c r="B175" s="24" t="s">
        <v>15</v>
      </c>
      <c r="C175" s="24" t="s">
        <v>6</v>
      </c>
      <c r="D175" s="24" t="s">
        <v>150</v>
      </c>
      <c r="E175" s="24"/>
      <c r="F175" s="25" t="s">
        <v>36</v>
      </c>
      <c r="G175" s="10">
        <f>G176</f>
        <v>5410.70172</v>
      </c>
    </row>
    <row r="176" spans="1:7" ht="15">
      <c r="A176" s="8"/>
      <c r="B176" s="24" t="s">
        <v>15</v>
      </c>
      <c r="C176" s="24" t="s">
        <v>6</v>
      </c>
      <c r="D176" s="24" t="s">
        <v>88</v>
      </c>
      <c r="E176" s="24"/>
      <c r="F176" s="25" t="s">
        <v>36</v>
      </c>
      <c r="G176" s="10">
        <f>G177</f>
        <v>5410.70172</v>
      </c>
    </row>
    <row r="177" spans="1:7" ht="60">
      <c r="A177" s="8"/>
      <c r="B177" s="24" t="s">
        <v>15</v>
      </c>
      <c r="C177" s="24" t="s">
        <v>6</v>
      </c>
      <c r="D177" s="24" t="s">
        <v>101</v>
      </c>
      <c r="E177" s="24"/>
      <c r="F177" s="25" t="s">
        <v>59</v>
      </c>
      <c r="G177" s="10">
        <f>G178</f>
        <v>5410.70172</v>
      </c>
    </row>
    <row r="178" spans="1:7" ht="36" customHeight="1">
      <c r="A178" s="8"/>
      <c r="B178" s="24" t="s">
        <v>15</v>
      </c>
      <c r="C178" s="24" t="s">
        <v>6</v>
      </c>
      <c r="D178" s="24" t="s">
        <v>101</v>
      </c>
      <c r="E178" s="8" t="s">
        <v>74</v>
      </c>
      <c r="F178" s="99" t="s">
        <v>196</v>
      </c>
      <c r="G178" s="10">
        <f>'прил.6'!H202</f>
        <v>5410.70172</v>
      </c>
    </row>
    <row r="179" spans="1:7" ht="29.25" customHeight="1">
      <c r="A179" s="8"/>
      <c r="B179" s="24" t="s">
        <v>15</v>
      </c>
      <c r="C179" s="95" t="s">
        <v>22</v>
      </c>
      <c r="D179" s="95"/>
      <c r="E179" s="8"/>
      <c r="F179" s="33" t="s">
        <v>161</v>
      </c>
      <c r="G179" s="10">
        <f>G180+G185</f>
        <v>449.75251</v>
      </c>
    </row>
    <row r="180" spans="1:7" ht="54.75" customHeight="1">
      <c r="A180" s="60"/>
      <c r="B180" s="15" t="s">
        <v>15</v>
      </c>
      <c r="C180" s="64" t="s">
        <v>22</v>
      </c>
      <c r="D180" s="67" t="s">
        <v>164</v>
      </c>
      <c r="E180" s="15"/>
      <c r="F180" s="16" t="s">
        <v>307</v>
      </c>
      <c r="G180" s="65">
        <f>G181</f>
        <v>50</v>
      </c>
    </row>
    <row r="181" spans="1:7" ht="60">
      <c r="A181" s="60"/>
      <c r="B181" s="15" t="s">
        <v>15</v>
      </c>
      <c r="C181" s="64" t="s">
        <v>22</v>
      </c>
      <c r="D181" s="67" t="s">
        <v>115</v>
      </c>
      <c r="E181" s="15"/>
      <c r="F181" s="68" t="s">
        <v>194</v>
      </c>
      <c r="G181" s="65">
        <f>G182</f>
        <v>50</v>
      </c>
    </row>
    <row r="182" spans="1:7" ht="60">
      <c r="A182" s="60"/>
      <c r="B182" s="15" t="s">
        <v>15</v>
      </c>
      <c r="C182" s="64" t="s">
        <v>22</v>
      </c>
      <c r="D182" s="67" t="s">
        <v>115</v>
      </c>
      <c r="E182" s="15"/>
      <c r="F182" s="68" t="s">
        <v>156</v>
      </c>
      <c r="G182" s="65">
        <f>'прил.6'!H206</f>
        <v>50</v>
      </c>
    </row>
    <row r="183" spans="1:7" ht="75">
      <c r="A183" s="60"/>
      <c r="B183" s="15" t="s">
        <v>15</v>
      </c>
      <c r="C183" s="64" t="s">
        <v>22</v>
      </c>
      <c r="D183" s="67" t="s">
        <v>190</v>
      </c>
      <c r="E183" s="15"/>
      <c r="F183" s="50" t="s">
        <v>53</v>
      </c>
      <c r="G183" s="65">
        <f>G184</f>
        <v>50</v>
      </c>
    </row>
    <row r="184" spans="1:7" ht="36.75" customHeight="1">
      <c r="A184" s="60"/>
      <c r="B184" s="15" t="s">
        <v>15</v>
      </c>
      <c r="C184" s="64" t="s">
        <v>22</v>
      </c>
      <c r="D184" s="67" t="s">
        <v>190</v>
      </c>
      <c r="E184" s="15" t="s">
        <v>74</v>
      </c>
      <c r="F184" s="99" t="s">
        <v>196</v>
      </c>
      <c r="G184" s="65">
        <f>'прил.6'!H208</f>
        <v>50</v>
      </c>
    </row>
    <row r="185" spans="1:7" ht="36.75" customHeight="1">
      <c r="A185" s="60"/>
      <c r="B185" s="15" t="s">
        <v>15</v>
      </c>
      <c r="C185" s="64" t="s">
        <v>22</v>
      </c>
      <c r="D185" s="67" t="s">
        <v>201</v>
      </c>
      <c r="E185" s="15"/>
      <c r="F185" s="77" t="s">
        <v>318</v>
      </c>
      <c r="G185" s="65">
        <f>G186</f>
        <v>399.75251</v>
      </c>
    </row>
    <row r="186" spans="1:7" ht="30" customHeight="1">
      <c r="A186" s="60"/>
      <c r="B186" s="15" t="s">
        <v>15</v>
      </c>
      <c r="C186" s="64" t="s">
        <v>22</v>
      </c>
      <c r="D186" s="67" t="s">
        <v>200</v>
      </c>
      <c r="E186" s="15"/>
      <c r="F186" s="42" t="s">
        <v>197</v>
      </c>
      <c r="G186" s="65">
        <f>G187</f>
        <v>399.75251</v>
      </c>
    </row>
    <row r="187" spans="1:7" ht="36.75" customHeight="1">
      <c r="A187" s="60"/>
      <c r="B187" s="15" t="s">
        <v>15</v>
      </c>
      <c r="C187" s="64" t="s">
        <v>22</v>
      </c>
      <c r="D187" s="67" t="s">
        <v>200</v>
      </c>
      <c r="E187" s="15"/>
      <c r="F187" s="101" t="s">
        <v>198</v>
      </c>
      <c r="G187" s="65">
        <f>G188+G190</f>
        <v>399.75251</v>
      </c>
    </row>
    <row r="188" spans="1:7" ht="78" customHeight="1" hidden="1">
      <c r="A188" s="60"/>
      <c r="B188" s="15" t="s">
        <v>15</v>
      </c>
      <c r="C188" s="64" t="s">
        <v>22</v>
      </c>
      <c r="D188" s="67" t="s">
        <v>199</v>
      </c>
      <c r="E188" s="15"/>
      <c r="F188" s="72" t="s">
        <v>53</v>
      </c>
      <c r="G188" s="65">
        <f>G189</f>
        <v>0</v>
      </c>
    </row>
    <row r="189" spans="1:7" ht="33" customHeight="1" hidden="1">
      <c r="A189" s="60"/>
      <c r="B189" s="15" t="s">
        <v>15</v>
      </c>
      <c r="C189" s="64" t="s">
        <v>22</v>
      </c>
      <c r="D189" s="67" t="s">
        <v>199</v>
      </c>
      <c r="E189" s="15" t="s">
        <v>74</v>
      </c>
      <c r="F189" s="99" t="s">
        <v>196</v>
      </c>
      <c r="G189" s="65">
        <f>'прил.6'!H213</f>
        <v>0</v>
      </c>
    </row>
    <row r="190" spans="1:7" ht="15.75" customHeight="1">
      <c r="A190" s="60"/>
      <c r="B190" s="15" t="s">
        <v>15</v>
      </c>
      <c r="C190" s="64" t="s">
        <v>22</v>
      </c>
      <c r="D190" s="67" t="s">
        <v>327</v>
      </c>
      <c r="E190" s="15"/>
      <c r="F190" s="72" t="s">
        <v>53</v>
      </c>
      <c r="G190" s="65">
        <f>G191</f>
        <v>399.75251</v>
      </c>
    </row>
    <row r="191" spans="1:7" ht="30" customHeight="1">
      <c r="A191" s="60"/>
      <c r="B191" s="15" t="s">
        <v>15</v>
      </c>
      <c r="C191" s="64" t="s">
        <v>22</v>
      </c>
      <c r="D191" s="67" t="s">
        <v>327</v>
      </c>
      <c r="E191" s="15" t="s">
        <v>74</v>
      </c>
      <c r="F191" s="99" t="s">
        <v>196</v>
      </c>
      <c r="G191" s="65">
        <f>'прил.6'!H215</f>
        <v>399.75251</v>
      </c>
    </row>
    <row r="192" spans="1:7" ht="16.5" customHeight="1">
      <c r="A192" s="60"/>
      <c r="B192" s="51" t="s">
        <v>204</v>
      </c>
      <c r="C192" s="51" t="s">
        <v>104</v>
      </c>
      <c r="D192" s="51"/>
      <c r="E192" s="15"/>
      <c r="F192" s="77" t="s">
        <v>203</v>
      </c>
      <c r="G192" s="45">
        <f>G193</f>
        <v>343.94</v>
      </c>
    </row>
    <row r="193" spans="1:7" ht="16.5" customHeight="1">
      <c r="A193" s="60"/>
      <c r="B193" s="47" t="s">
        <v>204</v>
      </c>
      <c r="C193" s="47" t="s">
        <v>56</v>
      </c>
      <c r="D193" s="47"/>
      <c r="E193" s="15"/>
      <c r="F193" s="55" t="s">
        <v>205</v>
      </c>
      <c r="G193" s="48">
        <f>G194</f>
        <v>343.94</v>
      </c>
    </row>
    <row r="194" spans="1:7" ht="15.75" customHeight="1">
      <c r="A194" s="60"/>
      <c r="B194" s="47" t="s">
        <v>204</v>
      </c>
      <c r="C194" s="47" t="s">
        <v>56</v>
      </c>
      <c r="D194" s="47" t="s">
        <v>88</v>
      </c>
      <c r="E194" s="15"/>
      <c r="F194" s="80" t="s">
        <v>36</v>
      </c>
      <c r="G194" s="48">
        <f>G195</f>
        <v>343.94</v>
      </c>
    </row>
    <row r="195" spans="1:7" ht="17.25" customHeight="1">
      <c r="A195" s="60"/>
      <c r="B195" s="47" t="s">
        <v>204</v>
      </c>
      <c r="C195" s="47" t="s">
        <v>56</v>
      </c>
      <c r="D195" s="47" t="s">
        <v>88</v>
      </c>
      <c r="E195" s="15"/>
      <c r="F195" s="80" t="s">
        <v>36</v>
      </c>
      <c r="G195" s="48">
        <f>G197</f>
        <v>343.94</v>
      </c>
    </row>
    <row r="196" spans="1:7" ht="17.25" customHeight="1">
      <c r="A196" s="60"/>
      <c r="B196" s="47" t="s">
        <v>204</v>
      </c>
      <c r="C196" s="47" t="s">
        <v>56</v>
      </c>
      <c r="D196" s="47" t="s">
        <v>88</v>
      </c>
      <c r="E196" s="15"/>
      <c r="F196" s="80" t="s">
        <v>36</v>
      </c>
      <c r="G196" s="48">
        <f>G197</f>
        <v>343.94</v>
      </c>
    </row>
    <row r="197" spans="1:7" ht="42.75" customHeight="1">
      <c r="A197" s="60"/>
      <c r="B197" s="47" t="s">
        <v>204</v>
      </c>
      <c r="C197" s="47" t="s">
        <v>56</v>
      </c>
      <c r="D197" s="47" t="s">
        <v>92</v>
      </c>
      <c r="E197" s="15"/>
      <c r="F197" s="35" t="s">
        <v>159</v>
      </c>
      <c r="G197" s="48">
        <f>G198</f>
        <v>343.94</v>
      </c>
    </row>
    <row r="198" spans="1:7" ht="28.5" customHeight="1">
      <c r="A198" s="60"/>
      <c r="B198" s="47" t="s">
        <v>204</v>
      </c>
      <c r="C198" s="47" t="s">
        <v>56</v>
      </c>
      <c r="D198" s="47" t="s">
        <v>92</v>
      </c>
      <c r="E198" s="15" t="s">
        <v>186</v>
      </c>
      <c r="F198" s="102" t="s">
        <v>206</v>
      </c>
      <c r="G198" s="48">
        <v>343.94</v>
      </c>
    </row>
    <row r="199" spans="1:7" ht="14.25">
      <c r="A199" s="87"/>
      <c r="B199" s="87"/>
      <c r="C199" s="87"/>
      <c r="D199" s="87"/>
      <c r="E199" s="87"/>
      <c r="F199" s="88" t="s">
        <v>157</v>
      </c>
      <c r="G199" s="92">
        <f>G172+G14+G72+G80+G93+G122+G161+G192</f>
        <v>92414.73254</v>
      </c>
    </row>
  </sheetData>
  <sheetProtection/>
  <mergeCells count="5">
    <mergeCell ref="F8:G8"/>
    <mergeCell ref="A10:G10"/>
    <mergeCell ref="F6:G6"/>
    <mergeCell ref="F7:G7"/>
    <mergeCell ref="F1:G1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PageLayoutView="0" workbookViewId="0" topLeftCell="A1">
      <selection activeCell="B6" sqref="B6:H6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2" width="10.625" style="0" bestFit="1" customWidth="1"/>
  </cols>
  <sheetData>
    <row r="1" spans="2:8" ht="12.75" customHeight="1">
      <c r="B1" s="89"/>
      <c r="C1" s="215" t="s">
        <v>400</v>
      </c>
      <c r="D1" s="215"/>
      <c r="E1" s="215"/>
      <c r="F1" s="215"/>
      <c r="G1" s="215"/>
      <c r="H1" s="215"/>
    </row>
    <row r="2" spans="2:8" ht="13.5" customHeight="1">
      <c r="B2" s="36"/>
      <c r="C2" s="215" t="s">
        <v>319</v>
      </c>
      <c r="D2" s="215"/>
      <c r="E2" s="215"/>
      <c r="F2" s="215"/>
      <c r="G2" s="215"/>
      <c r="H2" s="215"/>
    </row>
    <row r="3" spans="2:8" ht="14.25" customHeight="1">
      <c r="B3" s="36"/>
      <c r="C3" s="215" t="s">
        <v>320</v>
      </c>
      <c r="D3" s="215"/>
      <c r="E3" s="215"/>
      <c r="F3" s="215"/>
      <c r="G3" s="215"/>
      <c r="H3" s="215"/>
    </row>
    <row r="4" spans="1:8" ht="14.25" customHeight="1">
      <c r="A4" s="36" t="s">
        <v>323</v>
      </c>
      <c r="B4" s="36"/>
      <c r="C4" s="215" t="s">
        <v>402</v>
      </c>
      <c r="D4" s="215"/>
      <c r="E4" s="215"/>
      <c r="F4" s="215"/>
      <c r="G4" s="215"/>
      <c r="H4" s="215"/>
    </row>
    <row r="5" spans="1:8" ht="15">
      <c r="A5" s="1"/>
      <c r="B5" s="89"/>
      <c r="C5" s="217" t="s">
        <v>61</v>
      </c>
      <c r="D5" s="217"/>
      <c r="E5" s="217"/>
      <c r="F5" s="217"/>
      <c r="G5" s="217"/>
      <c r="H5" s="217"/>
    </row>
    <row r="6" spans="1:8" ht="15">
      <c r="A6" s="1"/>
      <c r="B6" s="217" t="s">
        <v>174</v>
      </c>
      <c r="C6" s="217"/>
      <c r="D6" s="217"/>
      <c r="E6" s="217"/>
      <c r="F6" s="217"/>
      <c r="G6" s="217"/>
      <c r="H6" s="217"/>
    </row>
    <row r="7" spans="1:8" ht="15">
      <c r="A7" s="1"/>
      <c r="B7" s="217" t="s">
        <v>304</v>
      </c>
      <c r="C7" s="217"/>
      <c r="D7" s="217"/>
      <c r="E7" s="217"/>
      <c r="F7" s="217"/>
      <c r="G7" s="217"/>
      <c r="H7" s="217"/>
    </row>
    <row r="8" spans="1:8" ht="15">
      <c r="A8" s="1"/>
      <c r="B8" s="36"/>
      <c r="C8" s="36"/>
      <c r="D8" s="36"/>
      <c r="E8" s="36"/>
      <c r="F8" s="217" t="s">
        <v>321</v>
      </c>
      <c r="G8" s="217"/>
      <c r="H8" s="217"/>
    </row>
    <row r="9" spans="1:8" ht="15">
      <c r="A9" s="1"/>
      <c r="B9" s="1"/>
      <c r="C9" s="217"/>
      <c r="D9" s="217"/>
      <c r="E9" s="217"/>
      <c r="F9" s="217"/>
      <c r="G9" s="217"/>
      <c r="H9" s="217"/>
    </row>
    <row r="10" spans="1:8" ht="15">
      <c r="A10" s="1"/>
      <c r="B10" s="227" t="s">
        <v>309</v>
      </c>
      <c r="C10" s="227"/>
      <c r="D10" s="227"/>
      <c r="E10" s="227"/>
      <c r="F10" s="227"/>
      <c r="G10" s="227"/>
      <c r="H10" s="227"/>
    </row>
    <row r="11" spans="1:8" ht="15">
      <c r="A11" s="1"/>
      <c r="B11" s="1"/>
      <c r="C11" s="1"/>
      <c r="D11" s="1"/>
      <c r="E11" s="1"/>
      <c r="F11" s="1"/>
      <c r="G11" s="1"/>
      <c r="H11" s="3" t="s">
        <v>27</v>
      </c>
    </row>
    <row r="12" spans="1:8" ht="15">
      <c r="A12" s="228" t="s">
        <v>62</v>
      </c>
      <c r="B12" s="228" t="s">
        <v>31</v>
      </c>
      <c r="C12" s="229" t="s">
        <v>3</v>
      </c>
      <c r="D12" s="229"/>
      <c r="E12" s="229"/>
      <c r="F12" s="229"/>
      <c r="G12" s="229"/>
      <c r="H12" s="228" t="s">
        <v>32</v>
      </c>
    </row>
    <row r="13" spans="1:8" ht="45">
      <c r="A13" s="228"/>
      <c r="B13" s="228"/>
      <c r="C13" s="39" t="s">
        <v>105</v>
      </c>
      <c r="D13" s="39" t="s">
        <v>103</v>
      </c>
      <c r="E13" s="39" t="s">
        <v>102</v>
      </c>
      <c r="F13" s="39" t="s">
        <v>1</v>
      </c>
      <c r="G13" s="39" t="s">
        <v>2</v>
      </c>
      <c r="H13" s="228"/>
    </row>
    <row r="14" spans="1:8" ht="42.75">
      <c r="A14" s="6" t="s">
        <v>63</v>
      </c>
      <c r="B14" s="75" t="s">
        <v>69</v>
      </c>
      <c r="C14" s="43" t="s">
        <v>18</v>
      </c>
      <c r="D14" s="44"/>
      <c r="E14" s="44"/>
      <c r="F14" s="44"/>
      <c r="G14" s="44"/>
      <c r="H14" s="45">
        <f>H15+H74+H82+H95+H131+H185</f>
        <v>86210.33830999999</v>
      </c>
    </row>
    <row r="15" spans="1:8" ht="15">
      <c r="A15" s="6"/>
      <c r="B15" s="71" t="s">
        <v>34</v>
      </c>
      <c r="C15" s="43" t="s">
        <v>18</v>
      </c>
      <c r="D15" s="43" t="s">
        <v>6</v>
      </c>
      <c r="E15" s="46"/>
      <c r="F15" s="46"/>
      <c r="G15" s="46"/>
      <c r="H15" s="45">
        <f>H16+H23+H35+H41+H29</f>
        <v>48415.50818</v>
      </c>
    </row>
    <row r="16" spans="1:8" ht="45">
      <c r="A16" s="26"/>
      <c r="B16" s="72" t="s">
        <v>64</v>
      </c>
      <c r="C16" s="44" t="s">
        <v>18</v>
      </c>
      <c r="D16" s="47" t="s">
        <v>6</v>
      </c>
      <c r="E16" s="47" t="s">
        <v>11</v>
      </c>
      <c r="F16" s="47"/>
      <c r="G16" s="47"/>
      <c r="H16" s="48">
        <f>H17</f>
        <v>2228.7039999999997</v>
      </c>
    </row>
    <row r="17" spans="1:8" ht="15">
      <c r="A17" s="26"/>
      <c r="B17" s="76" t="s">
        <v>38</v>
      </c>
      <c r="C17" s="44" t="s">
        <v>18</v>
      </c>
      <c r="D17" s="47" t="s">
        <v>6</v>
      </c>
      <c r="E17" s="47" t="s">
        <v>11</v>
      </c>
      <c r="F17" s="47" t="s">
        <v>88</v>
      </c>
      <c r="G17" s="47"/>
      <c r="H17" s="48">
        <f>H18</f>
        <v>2228.7039999999997</v>
      </c>
    </row>
    <row r="18" spans="1:8" ht="15">
      <c r="A18" s="26"/>
      <c r="B18" s="76" t="s">
        <v>38</v>
      </c>
      <c r="C18" s="44" t="s">
        <v>18</v>
      </c>
      <c r="D18" s="47" t="s">
        <v>6</v>
      </c>
      <c r="E18" s="47" t="s">
        <v>11</v>
      </c>
      <c r="F18" s="47" t="s">
        <v>88</v>
      </c>
      <c r="G18" s="47"/>
      <c r="H18" s="48">
        <f>H19</f>
        <v>2228.7039999999997</v>
      </c>
    </row>
    <row r="19" spans="1:8" ht="15">
      <c r="A19" s="26"/>
      <c r="B19" s="76" t="s">
        <v>38</v>
      </c>
      <c r="C19" s="44" t="s">
        <v>18</v>
      </c>
      <c r="D19" s="47" t="s">
        <v>6</v>
      </c>
      <c r="E19" s="47" t="s">
        <v>11</v>
      </c>
      <c r="F19" s="47" t="s">
        <v>88</v>
      </c>
      <c r="G19" s="47"/>
      <c r="H19" s="48">
        <f>H20</f>
        <v>2228.7039999999997</v>
      </c>
    </row>
    <row r="20" spans="1:8" ht="15">
      <c r="A20" s="26"/>
      <c r="B20" s="76" t="s">
        <v>7</v>
      </c>
      <c r="C20" s="44" t="s">
        <v>18</v>
      </c>
      <c r="D20" s="47" t="s">
        <v>6</v>
      </c>
      <c r="E20" s="47" t="s">
        <v>11</v>
      </c>
      <c r="F20" s="47" t="s">
        <v>89</v>
      </c>
      <c r="G20" s="47"/>
      <c r="H20" s="48">
        <f>H21+H22</f>
        <v>2228.7039999999997</v>
      </c>
    </row>
    <row r="21" spans="1:8" ht="90">
      <c r="A21" s="26"/>
      <c r="B21" s="55" t="s">
        <v>37</v>
      </c>
      <c r="C21" s="44" t="s">
        <v>18</v>
      </c>
      <c r="D21" s="47" t="s">
        <v>6</v>
      </c>
      <c r="E21" s="47" t="s">
        <v>11</v>
      </c>
      <c r="F21" s="47" t="s">
        <v>89</v>
      </c>
      <c r="G21" s="47" t="s">
        <v>23</v>
      </c>
      <c r="H21" s="48">
        <f>2259.852-31.148</f>
        <v>2228.7039999999997</v>
      </c>
    </row>
    <row r="22" spans="1:8" ht="30" hidden="1">
      <c r="A22" s="26"/>
      <c r="B22" s="55" t="s">
        <v>40</v>
      </c>
      <c r="C22" s="44" t="s">
        <v>18</v>
      </c>
      <c r="D22" s="47" t="s">
        <v>6</v>
      </c>
      <c r="E22" s="47" t="s">
        <v>11</v>
      </c>
      <c r="F22" s="47" t="s">
        <v>89</v>
      </c>
      <c r="G22" s="47" t="s">
        <v>24</v>
      </c>
      <c r="H22" s="48"/>
    </row>
    <row r="23" spans="1:8" ht="59.25" customHeight="1">
      <c r="A23" s="26"/>
      <c r="B23" s="77" t="s">
        <v>65</v>
      </c>
      <c r="C23" s="43" t="s">
        <v>18</v>
      </c>
      <c r="D23" s="51" t="s">
        <v>6</v>
      </c>
      <c r="E23" s="51" t="s">
        <v>22</v>
      </c>
      <c r="F23" s="51"/>
      <c r="G23" s="51"/>
      <c r="H23" s="45">
        <f>H24</f>
        <v>3980.149</v>
      </c>
    </row>
    <row r="24" spans="1:8" ht="15">
      <c r="A24" s="26"/>
      <c r="B24" s="55" t="s">
        <v>38</v>
      </c>
      <c r="C24" s="44" t="s">
        <v>18</v>
      </c>
      <c r="D24" s="47" t="s">
        <v>6</v>
      </c>
      <c r="E24" s="47" t="s">
        <v>22</v>
      </c>
      <c r="F24" s="47" t="s">
        <v>88</v>
      </c>
      <c r="G24" s="47"/>
      <c r="H24" s="48">
        <f>H27</f>
        <v>3980.149</v>
      </c>
    </row>
    <row r="25" spans="1:8" ht="15">
      <c r="A25" s="26"/>
      <c r="B25" s="55" t="s">
        <v>38</v>
      </c>
      <c r="C25" s="44" t="s">
        <v>18</v>
      </c>
      <c r="D25" s="47" t="s">
        <v>6</v>
      </c>
      <c r="E25" s="47" t="s">
        <v>22</v>
      </c>
      <c r="F25" s="47" t="s">
        <v>88</v>
      </c>
      <c r="G25" s="47"/>
      <c r="H25" s="48">
        <f>H26</f>
        <v>3980.149</v>
      </c>
    </row>
    <row r="26" spans="1:8" ht="15">
      <c r="A26" s="26"/>
      <c r="B26" s="55" t="s">
        <v>38</v>
      </c>
      <c r="C26" s="44" t="s">
        <v>18</v>
      </c>
      <c r="D26" s="47" t="s">
        <v>6</v>
      </c>
      <c r="E26" s="47" t="s">
        <v>22</v>
      </c>
      <c r="F26" s="47" t="s">
        <v>88</v>
      </c>
      <c r="G26" s="47"/>
      <c r="H26" s="48">
        <f>H27</f>
        <v>3980.149</v>
      </c>
    </row>
    <row r="27" spans="1:8" ht="46.5" customHeight="1">
      <c r="A27" s="26"/>
      <c r="B27" s="55" t="s">
        <v>39</v>
      </c>
      <c r="C27" s="44" t="s">
        <v>18</v>
      </c>
      <c r="D27" s="47" t="s">
        <v>6</v>
      </c>
      <c r="E27" s="47" t="s">
        <v>22</v>
      </c>
      <c r="F27" s="47" t="s">
        <v>90</v>
      </c>
      <c r="G27" s="47"/>
      <c r="H27" s="48">
        <f>H28</f>
        <v>3980.149</v>
      </c>
    </row>
    <row r="28" spans="1:8" ht="90">
      <c r="A28" s="26"/>
      <c r="B28" s="55" t="s">
        <v>37</v>
      </c>
      <c r="C28" s="44" t="s">
        <v>18</v>
      </c>
      <c r="D28" s="47" t="s">
        <v>6</v>
      </c>
      <c r="E28" s="47" t="s">
        <v>22</v>
      </c>
      <c r="F28" s="47" t="s">
        <v>90</v>
      </c>
      <c r="G28" s="47" t="s">
        <v>23</v>
      </c>
      <c r="H28" s="48">
        <v>3980.149</v>
      </c>
    </row>
    <row r="29" spans="1:8" ht="28.5">
      <c r="A29" s="26"/>
      <c r="B29" s="69" t="s">
        <v>113</v>
      </c>
      <c r="C29" s="44" t="s">
        <v>18</v>
      </c>
      <c r="D29" s="47" t="s">
        <v>6</v>
      </c>
      <c r="E29" s="47" t="s">
        <v>111</v>
      </c>
      <c r="F29" s="47"/>
      <c r="G29" s="47"/>
      <c r="H29" s="48">
        <f>H30</f>
        <v>173.672</v>
      </c>
    </row>
    <row r="30" spans="1:8" ht="15">
      <c r="A30" s="26"/>
      <c r="B30" s="76" t="s">
        <v>38</v>
      </c>
      <c r="C30" s="44" t="s">
        <v>18</v>
      </c>
      <c r="D30" s="47" t="s">
        <v>6</v>
      </c>
      <c r="E30" s="47" t="s">
        <v>111</v>
      </c>
      <c r="F30" s="47" t="s">
        <v>88</v>
      </c>
      <c r="G30" s="47"/>
      <c r="H30" s="48">
        <f>H33</f>
        <v>173.672</v>
      </c>
    </row>
    <row r="31" spans="1:8" ht="15">
      <c r="A31" s="26"/>
      <c r="B31" s="76" t="s">
        <v>38</v>
      </c>
      <c r="C31" s="44" t="s">
        <v>18</v>
      </c>
      <c r="D31" s="47" t="s">
        <v>6</v>
      </c>
      <c r="E31" s="47" t="s">
        <v>111</v>
      </c>
      <c r="F31" s="47" t="s">
        <v>88</v>
      </c>
      <c r="G31" s="47"/>
      <c r="H31" s="48">
        <f>H33</f>
        <v>173.672</v>
      </c>
    </row>
    <row r="32" spans="1:8" ht="15">
      <c r="A32" s="26"/>
      <c r="B32" s="76" t="s">
        <v>38</v>
      </c>
      <c r="C32" s="44" t="s">
        <v>18</v>
      </c>
      <c r="D32" s="47" t="s">
        <v>6</v>
      </c>
      <c r="E32" s="47" t="s">
        <v>111</v>
      </c>
      <c r="F32" s="47" t="s">
        <v>88</v>
      </c>
      <c r="G32" s="47"/>
      <c r="H32" s="48">
        <f>H33</f>
        <v>173.672</v>
      </c>
    </row>
    <row r="33" spans="1:8" ht="30">
      <c r="A33" s="26"/>
      <c r="B33" s="70" t="s">
        <v>112</v>
      </c>
      <c r="C33" s="44" t="s">
        <v>18</v>
      </c>
      <c r="D33" s="47" t="s">
        <v>6</v>
      </c>
      <c r="E33" s="47" t="s">
        <v>111</v>
      </c>
      <c r="F33" s="47" t="s">
        <v>91</v>
      </c>
      <c r="G33" s="47"/>
      <c r="H33" s="48">
        <f>H34</f>
        <v>173.672</v>
      </c>
    </row>
    <row r="34" spans="1:8" ht="15">
      <c r="A34" s="26"/>
      <c r="B34" s="72" t="s">
        <v>41</v>
      </c>
      <c r="C34" s="44" t="s">
        <v>18</v>
      </c>
      <c r="D34" s="47" t="s">
        <v>6</v>
      </c>
      <c r="E34" s="47" t="s">
        <v>111</v>
      </c>
      <c r="F34" s="47" t="s">
        <v>91</v>
      </c>
      <c r="G34" s="47" t="s">
        <v>25</v>
      </c>
      <c r="H34" s="48">
        <v>173.672</v>
      </c>
    </row>
    <row r="35" spans="1:8" ht="15">
      <c r="A35" s="26"/>
      <c r="B35" s="71" t="s">
        <v>8</v>
      </c>
      <c r="C35" s="44" t="s">
        <v>18</v>
      </c>
      <c r="D35" s="47" t="s">
        <v>6</v>
      </c>
      <c r="E35" s="47" t="s">
        <v>43</v>
      </c>
      <c r="F35" s="47"/>
      <c r="G35" s="47"/>
      <c r="H35" s="45">
        <f>H36</f>
        <v>7.5</v>
      </c>
    </row>
    <row r="36" spans="1:8" ht="15">
      <c r="A36" s="26"/>
      <c r="B36" s="76" t="s">
        <v>36</v>
      </c>
      <c r="C36" s="44" t="s">
        <v>18</v>
      </c>
      <c r="D36" s="47" t="s">
        <v>6</v>
      </c>
      <c r="E36" s="47" t="s">
        <v>43</v>
      </c>
      <c r="F36" s="47" t="s">
        <v>88</v>
      </c>
      <c r="G36" s="47"/>
      <c r="H36" s="48">
        <f>H39</f>
        <v>7.5</v>
      </c>
    </row>
    <row r="37" spans="1:8" ht="15">
      <c r="A37" s="26"/>
      <c r="B37" s="76" t="s">
        <v>36</v>
      </c>
      <c r="C37" s="44" t="s">
        <v>18</v>
      </c>
      <c r="D37" s="47" t="s">
        <v>6</v>
      </c>
      <c r="E37" s="47" t="s">
        <v>43</v>
      </c>
      <c r="F37" s="47" t="s">
        <v>88</v>
      </c>
      <c r="G37" s="47"/>
      <c r="H37" s="48">
        <f>H38</f>
        <v>7.5</v>
      </c>
    </row>
    <row r="38" spans="1:8" ht="15">
      <c r="A38" s="26"/>
      <c r="B38" s="76" t="s">
        <v>36</v>
      </c>
      <c r="C38" s="44" t="s">
        <v>18</v>
      </c>
      <c r="D38" s="47" t="s">
        <v>6</v>
      </c>
      <c r="E38" s="47" t="s">
        <v>43</v>
      </c>
      <c r="F38" s="47" t="s">
        <v>88</v>
      </c>
      <c r="G38" s="47"/>
      <c r="H38" s="48">
        <f>H39</f>
        <v>7.5</v>
      </c>
    </row>
    <row r="39" spans="1:8" ht="15">
      <c r="A39" s="26"/>
      <c r="B39" s="76" t="s">
        <v>44</v>
      </c>
      <c r="C39" s="44" t="s">
        <v>18</v>
      </c>
      <c r="D39" s="47" t="s">
        <v>6</v>
      </c>
      <c r="E39" s="47" t="s">
        <v>43</v>
      </c>
      <c r="F39" s="47" t="s">
        <v>127</v>
      </c>
      <c r="G39" s="47"/>
      <c r="H39" s="48">
        <f>H40</f>
        <v>7.5</v>
      </c>
    </row>
    <row r="40" spans="1:8" ht="15">
      <c r="A40" s="26"/>
      <c r="B40" s="72" t="s">
        <v>41</v>
      </c>
      <c r="C40" s="44" t="s">
        <v>18</v>
      </c>
      <c r="D40" s="47" t="s">
        <v>6</v>
      </c>
      <c r="E40" s="47" t="s">
        <v>43</v>
      </c>
      <c r="F40" s="47" t="s">
        <v>127</v>
      </c>
      <c r="G40" s="47" t="s">
        <v>25</v>
      </c>
      <c r="H40" s="48">
        <v>7.5</v>
      </c>
    </row>
    <row r="41" spans="1:8" ht="15">
      <c r="A41" s="26"/>
      <c r="B41" s="71" t="s">
        <v>12</v>
      </c>
      <c r="C41" s="44" t="s">
        <v>18</v>
      </c>
      <c r="D41" s="47" t="s">
        <v>6</v>
      </c>
      <c r="E41" s="47" t="s">
        <v>45</v>
      </c>
      <c r="F41" s="47"/>
      <c r="G41" s="47"/>
      <c r="H41" s="45">
        <f>H42+H62+H67</f>
        <v>42025.483179999996</v>
      </c>
    </row>
    <row r="42" spans="1:8" ht="15">
      <c r="A42" s="26"/>
      <c r="B42" s="76" t="s">
        <v>46</v>
      </c>
      <c r="C42" s="44" t="s">
        <v>18</v>
      </c>
      <c r="D42" s="47" t="s">
        <v>6</v>
      </c>
      <c r="E42" s="47" t="s">
        <v>45</v>
      </c>
      <c r="F42" s="47" t="s">
        <v>88</v>
      </c>
      <c r="G42" s="47"/>
      <c r="H42" s="48">
        <f>H43</f>
        <v>40656.34858</v>
      </c>
    </row>
    <row r="43" spans="1:8" ht="15">
      <c r="A43" s="26"/>
      <c r="B43" s="76" t="s">
        <v>46</v>
      </c>
      <c r="C43" s="44" t="s">
        <v>18</v>
      </c>
      <c r="D43" s="47" t="s">
        <v>6</v>
      </c>
      <c r="E43" s="47" t="s">
        <v>45</v>
      </c>
      <c r="F43" s="47" t="s">
        <v>88</v>
      </c>
      <c r="G43" s="47"/>
      <c r="H43" s="48">
        <f>H44</f>
        <v>40656.34858</v>
      </c>
    </row>
    <row r="44" spans="1:8" ht="15">
      <c r="A44" s="26"/>
      <c r="B44" s="76" t="s">
        <v>46</v>
      </c>
      <c r="C44" s="44" t="s">
        <v>18</v>
      </c>
      <c r="D44" s="47" t="s">
        <v>6</v>
      </c>
      <c r="E44" s="47" t="s">
        <v>45</v>
      </c>
      <c r="F44" s="47" t="s">
        <v>88</v>
      </c>
      <c r="G44" s="47"/>
      <c r="H44" s="48">
        <f>H60+H49+H45+H53+H51+H55+H58</f>
        <v>40656.34858</v>
      </c>
    </row>
    <row r="45" spans="1:12" ht="60">
      <c r="A45" s="26"/>
      <c r="B45" s="76" t="s">
        <v>47</v>
      </c>
      <c r="C45" s="44" t="s">
        <v>18</v>
      </c>
      <c r="D45" s="47" t="s">
        <v>6</v>
      </c>
      <c r="E45" s="47" t="s">
        <v>45</v>
      </c>
      <c r="F45" s="47" t="s">
        <v>92</v>
      </c>
      <c r="G45" s="47"/>
      <c r="H45" s="48">
        <f>SUM(H46:H48)</f>
        <v>3898.789</v>
      </c>
      <c r="L45" s="134"/>
    </row>
    <row r="46" spans="1:8" ht="90">
      <c r="A46" s="26"/>
      <c r="B46" s="55" t="s">
        <v>37</v>
      </c>
      <c r="C46" s="44" t="s">
        <v>18</v>
      </c>
      <c r="D46" s="47" t="s">
        <v>6</v>
      </c>
      <c r="E46" s="47" t="s">
        <v>45</v>
      </c>
      <c r="F46" s="47" t="s">
        <v>92</v>
      </c>
      <c r="G46" s="47" t="s">
        <v>23</v>
      </c>
      <c r="H46" s="48">
        <v>3898.789</v>
      </c>
    </row>
    <row r="47" spans="1:8" ht="30" hidden="1">
      <c r="A47" s="26"/>
      <c r="B47" s="55" t="s">
        <v>40</v>
      </c>
      <c r="C47" s="44" t="s">
        <v>18</v>
      </c>
      <c r="D47" s="47" t="s">
        <v>6</v>
      </c>
      <c r="E47" s="47" t="s">
        <v>45</v>
      </c>
      <c r="F47" s="47" t="s">
        <v>92</v>
      </c>
      <c r="G47" s="47" t="s">
        <v>24</v>
      </c>
      <c r="H47" s="48"/>
    </row>
    <row r="48" spans="1:8" ht="30" hidden="1">
      <c r="A48" s="26"/>
      <c r="B48" s="55" t="s">
        <v>40</v>
      </c>
      <c r="C48" s="44" t="s">
        <v>18</v>
      </c>
      <c r="D48" s="47" t="s">
        <v>6</v>
      </c>
      <c r="E48" s="47" t="s">
        <v>45</v>
      </c>
      <c r="F48" s="47" t="s">
        <v>92</v>
      </c>
      <c r="G48" s="47" t="s">
        <v>25</v>
      </c>
      <c r="H48" s="48">
        <f>188.081-188.081</f>
        <v>0</v>
      </c>
    </row>
    <row r="49" spans="1:8" ht="15">
      <c r="A49" s="26"/>
      <c r="B49" s="76" t="s">
        <v>48</v>
      </c>
      <c r="C49" s="44" t="s">
        <v>18</v>
      </c>
      <c r="D49" s="47" t="s">
        <v>6</v>
      </c>
      <c r="E49" s="47" t="s">
        <v>45</v>
      </c>
      <c r="F49" s="47" t="s">
        <v>93</v>
      </c>
      <c r="G49" s="47"/>
      <c r="H49" s="48">
        <f>H50</f>
        <v>1921.40528</v>
      </c>
    </row>
    <row r="50" spans="1:12" ht="45">
      <c r="A50" s="26"/>
      <c r="B50" s="55" t="s">
        <v>312</v>
      </c>
      <c r="C50" s="44" t="s">
        <v>18</v>
      </c>
      <c r="D50" s="47" t="s">
        <v>6</v>
      </c>
      <c r="E50" s="47" t="s">
        <v>45</v>
      </c>
      <c r="F50" s="47" t="s">
        <v>93</v>
      </c>
      <c r="G50" s="47" t="s">
        <v>24</v>
      </c>
      <c r="H50" s="48">
        <v>1921.40528</v>
      </c>
      <c r="L50" s="134"/>
    </row>
    <row r="51" spans="1:8" ht="15" hidden="1">
      <c r="A51" s="26"/>
      <c r="B51" s="55" t="s">
        <v>207</v>
      </c>
      <c r="C51" s="44" t="s">
        <v>18</v>
      </c>
      <c r="D51" s="47" t="s">
        <v>6</v>
      </c>
      <c r="E51" s="47" t="s">
        <v>45</v>
      </c>
      <c r="F51" s="47" t="s">
        <v>284</v>
      </c>
      <c r="G51" s="47"/>
      <c r="H51" s="48">
        <f>H52</f>
        <v>0</v>
      </c>
    </row>
    <row r="52" spans="1:12" ht="30" hidden="1">
      <c r="A52" s="26"/>
      <c r="B52" s="55" t="s">
        <v>40</v>
      </c>
      <c r="C52" s="44" t="s">
        <v>18</v>
      </c>
      <c r="D52" s="47" t="s">
        <v>6</v>
      </c>
      <c r="E52" s="47" t="s">
        <v>45</v>
      </c>
      <c r="F52" s="47" t="s">
        <v>284</v>
      </c>
      <c r="G52" s="47" t="s">
        <v>24</v>
      </c>
      <c r="H52" s="48"/>
      <c r="L52" s="134"/>
    </row>
    <row r="53" spans="1:8" ht="105">
      <c r="A53" s="26"/>
      <c r="B53" s="35" t="s">
        <v>208</v>
      </c>
      <c r="C53" s="44" t="s">
        <v>18</v>
      </c>
      <c r="D53" s="47" t="s">
        <v>6</v>
      </c>
      <c r="E53" s="47" t="s">
        <v>45</v>
      </c>
      <c r="F53" s="47" t="s">
        <v>210</v>
      </c>
      <c r="G53" s="47"/>
      <c r="H53" s="48">
        <f>H54</f>
        <v>100</v>
      </c>
    </row>
    <row r="54" spans="1:8" ht="15">
      <c r="A54" s="26"/>
      <c r="B54" s="100" t="s">
        <v>41</v>
      </c>
      <c r="C54" s="44" t="s">
        <v>18</v>
      </c>
      <c r="D54" s="47" t="s">
        <v>6</v>
      </c>
      <c r="E54" s="47" t="s">
        <v>45</v>
      </c>
      <c r="F54" s="47" t="s">
        <v>210</v>
      </c>
      <c r="G54" s="47" t="s">
        <v>25</v>
      </c>
      <c r="H54" s="48">
        <v>100</v>
      </c>
    </row>
    <row r="55" spans="1:8" ht="30">
      <c r="A55" s="26"/>
      <c r="B55" s="100" t="s">
        <v>300</v>
      </c>
      <c r="C55" s="44" t="s">
        <v>18</v>
      </c>
      <c r="D55" s="47" t="s">
        <v>6</v>
      </c>
      <c r="E55" s="47" t="s">
        <v>45</v>
      </c>
      <c r="F55" s="47" t="s">
        <v>301</v>
      </c>
      <c r="G55" s="47"/>
      <c r="H55" s="48">
        <f>H57+H56</f>
        <v>34688</v>
      </c>
    </row>
    <row r="56" spans="1:8" ht="30">
      <c r="A56" s="26"/>
      <c r="B56" s="55" t="s">
        <v>40</v>
      </c>
      <c r="C56" s="44" t="s">
        <v>18</v>
      </c>
      <c r="D56" s="47" t="s">
        <v>6</v>
      </c>
      <c r="E56" s="47" t="s">
        <v>302</v>
      </c>
      <c r="F56" s="47" t="s">
        <v>330</v>
      </c>
      <c r="G56" s="47" t="s">
        <v>24</v>
      </c>
      <c r="H56" s="48">
        <v>0</v>
      </c>
    </row>
    <row r="57" spans="1:8" ht="60">
      <c r="A57" s="26"/>
      <c r="B57" s="13" t="s">
        <v>332</v>
      </c>
      <c r="C57" s="44" t="s">
        <v>18</v>
      </c>
      <c r="D57" s="47" t="s">
        <v>6</v>
      </c>
      <c r="E57" s="47" t="s">
        <v>302</v>
      </c>
      <c r="F57" s="47" t="s">
        <v>301</v>
      </c>
      <c r="G57" s="47" t="s">
        <v>328</v>
      </c>
      <c r="H57" s="48">
        <f>35824-1136</f>
        <v>34688</v>
      </c>
    </row>
    <row r="58" spans="1:8" ht="30">
      <c r="A58" s="26"/>
      <c r="B58" s="55" t="s">
        <v>317</v>
      </c>
      <c r="C58" s="44" t="s">
        <v>18</v>
      </c>
      <c r="D58" s="47" t="s">
        <v>6</v>
      </c>
      <c r="E58" s="47" t="s">
        <v>45</v>
      </c>
      <c r="F58" s="47" t="s">
        <v>316</v>
      </c>
      <c r="G58" s="47"/>
      <c r="H58" s="48">
        <f>H59</f>
        <v>25.8543</v>
      </c>
    </row>
    <row r="59" spans="1:8" ht="30">
      <c r="A59" s="26"/>
      <c r="B59" s="55" t="s">
        <v>40</v>
      </c>
      <c r="C59" s="44" t="s">
        <v>18</v>
      </c>
      <c r="D59" s="47" t="s">
        <v>6</v>
      </c>
      <c r="E59" s="47" t="s">
        <v>45</v>
      </c>
      <c r="F59" s="47" t="s">
        <v>316</v>
      </c>
      <c r="G59" s="47" t="s">
        <v>24</v>
      </c>
      <c r="H59" s="48">
        <v>25.8543</v>
      </c>
    </row>
    <row r="60" spans="1:8" ht="90">
      <c r="A60" s="26"/>
      <c r="B60" s="72" t="s">
        <v>49</v>
      </c>
      <c r="C60" s="44" t="s">
        <v>18</v>
      </c>
      <c r="D60" s="47" t="s">
        <v>6</v>
      </c>
      <c r="E60" s="47" t="s">
        <v>45</v>
      </c>
      <c r="F60" s="47" t="s">
        <v>94</v>
      </c>
      <c r="G60" s="47"/>
      <c r="H60" s="48">
        <f>H61</f>
        <v>22.3</v>
      </c>
    </row>
    <row r="61" spans="1:8" ht="45">
      <c r="A61" s="26"/>
      <c r="B61" s="55" t="s">
        <v>312</v>
      </c>
      <c r="C61" s="44" t="s">
        <v>18</v>
      </c>
      <c r="D61" s="47" t="s">
        <v>6</v>
      </c>
      <c r="E61" s="47" t="s">
        <v>45</v>
      </c>
      <c r="F61" s="47" t="s">
        <v>94</v>
      </c>
      <c r="G61" s="47" t="s">
        <v>24</v>
      </c>
      <c r="H61" s="48">
        <v>22.3</v>
      </c>
    </row>
    <row r="62" spans="1:8" ht="45">
      <c r="A62" s="26"/>
      <c r="B62" s="74" t="s">
        <v>120</v>
      </c>
      <c r="C62" s="44" t="s">
        <v>18</v>
      </c>
      <c r="D62" s="47" t="s">
        <v>6</v>
      </c>
      <c r="E62" s="47" t="s">
        <v>45</v>
      </c>
      <c r="F62" s="47" t="s">
        <v>121</v>
      </c>
      <c r="G62" s="47"/>
      <c r="H62" s="48">
        <f>H63</f>
        <v>20</v>
      </c>
    </row>
    <row r="63" spans="1:8" ht="47.25" customHeight="1">
      <c r="A63" s="26"/>
      <c r="B63" s="72" t="s">
        <v>126</v>
      </c>
      <c r="C63" s="44" t="s">
        <v>18</v>
      </c>
      <c r="D63" s="47" t="s">
        <v>6</v>
      </c>
      <c r="E63" s="47" t="s">
        <v>45</v>
      </c>
      <c r="F63" s="47" t="s">
        <v>122</v>
      </c>
      <c r="G63" s="47"/>
      <c r="H63" s="48">
        <f>H65</f>
        <v>20</v>
      </c>
    </row>
    <row r="64" spans="1:8" ht="60">
      <c r="A64" s="26"/>
      <c r="B64" s="78" t="s">
        <v>128</v>
      </c>
      <c r="C64" s="44" t="s">
        <v>18</v>
      </c>
      <c r="D64" s="47" t="s">
        <v>6</v>
      </c>
      <c r="E64" s="47" t="s">
        <v>45</v>
      </c>
      <c r="F64" s="47" t="s">
        <v>122</v>
      </c>
      <c r="G64" s="47"/>
      <c r="H64" s="48">
        <f>H65</f>
        <v>20</v>
      </c>
    </row>
    <row r="65" spans="1:8" ht="75">
      <c r="A65" s="26"/>
      <c r="B65" s="72" t="s">
        <v>53</v>
      </c>
      <c r="C65" s="44" t="s">
        <v>18</v>
      </c>
      <c r="D65" s="47" t="s">
        <v>6</v>
      </c>
      <c r="E65" s="47" t="s">
        <v>45</v>
      </c>
      <c r="F65" s="47" t="s">
        <v>110</v>
      </c>
      <c r="G65" s="47"/>
      <c r="H65" s="48">
        <f>H66</f>
        <v>20</v>
      </c>
    </row>
    <row r="66" spans="1:8" ht="45">
      <c r="A66" s="26"/>
      <c r="B66" s="55" t="s">
        <v>312</v>
      </c>
      <c r="C66" s="44" t="s">
        <v>18</v>
      </c>
      <c r="D66" s="47" t="s">
        <v>6</v>
      </c>
      <c r="E66" s="47" t="s">
        <v>45</v>
      </c>
      <c r="F66" s="47" t="s">
        <v>110</v>
      </c>
      <c r="G66" s="47" t="s">
        <v>24</v>
      </c>
      <c r="H66" s="48">
        <v>20</v>
      </c>
    </row>
    <row r="67" spans="1:8" ht="63" customHeight="1">
      <c r="A67" s="26"/>
      <c r="B67" s="96" t="s">
        <v>187</v>
      </c>
      <c r="C67" s="44" t="s">
        <v>18</v>
      </c>
      <c r="D67" s="47" t="s">
        <v>6</v>
      </c>
      <c r="E67" s="47" t="s">
        <v>45</v>
      </c>
      <c r="F67" s="47" t="s">
        <v>171</v>
      </c>
      <c r="G67" s="47"/>
      <c r="H67" s="48">
        <f>H68</f>
        <v>1349.1346</v>
      </c>
    </row>
    <row r="68" spans="1:8" ht="47.25">
      <c r="A68" s="26"/>
      <c r="B68" s="97" t="s">
        <v>191</v>
      </c>
      <c r="C68" s="44" t="s">
        <v>18</v>
      </c>
      <c r="D68" s="47" t="s">
        <v>6</v>
      </c>
      <c r="E68" s="47" t="s">
        <v>45</v>
      </c>
      <c r="F68" s="47" t="s">
        <v>172</v>
      </c>
      <c r="G68" s="47"/>
      <c r="H68" s="48">
        <f>H69</f>
        <v>1349.1346</v>
      </c>
    </row>
    <row r="69" spans="1:8" ht="75">
      <c r="A69" s="26"/>
      <c r="B69" s="55" t="s">
        <v>163</v>
      </c>
      <c r="C69" s="44" t="s">
        <v>18</v>
      </c>
      <c r="D69" s="47" t="s">
        <v>6</v>
      </c>
      <c r="E69" s="47" t="s">
        <v>45</v>
      </c>
      <c r="F69" s="47" t="s">
        <v>172</v>
      </c>
      <c r="G69" s="47"/>
      <c r="H69" s="48">
        <f>H70</f>
        <v>1349.1346</v>
      </c>
    </row>
    <row r="70" spans="1:11" ht="75">
      <c r="A70" s="26"/>
      <c r="B70" s="72" t="s">
        <v>53</v>
      </c>
      <c r="C70" s="44" t="s">
        <v>18</v>
      </c>
      <c r="D70" s="47" t="s">
        <v>6</v>
      </c>
      <c r="E70" s="47" t="s">
        <v>45</v>
      </c>
      <c r="F70" s="47" t="s">
        <v>170</v>
      </c>
      <c r="G70" s="47"/>
      <c r="H70" s="48">
        <f>H72+H73+H71</f>
        <v>1349.1346</v>
      </c>
      <c r="K70" s="134"/>
    </row>
    <row r="71" spans="1:11" ht="90" hidden="1">
      <c r="A71" s="26"/>
      <c r="B71" s="55" t="s">
        <v>37</v>
      </c>
      <c r="C71" s="44" t="s">
        <v>18</v>
      </c>
      <c r="D71" s="47" t="s">
        <v>6</v>
      </c>
      <c r="E71" s="47" t="s">
        <v>45</v>
      </c>
      <c r="F71" s="47" t="s">
        <v>170</v>
      </c>
      <c r="G71" s="47" t="s">
        <v>23</v>
      </c>
      <c r="H71" s="48">
        <f>298+190-488</f>
        <v>0</v>
      </c>
      <c r="K71" s="134"/>
    </row>
    <row r="72" spans="1:8" ht="30">
      <c r="A72" s="26"/>
      <c r="B72" s="55" t="s">
        <v>40</v>
      </c>
      <c r="C72" s="44" t="s">
        <v>18</v>
      </c>
      <c r="D72" s="47" t="s">
        <v>6</v>
      </c>
      <c r="E72" s="47" t="s">
        <v>45</v>
      </c>
      <c r="F72" s="47" t="s">
        <v>170</v>
      </c>
      <c r="G72" s="47" t="s">
        <v>24</v>
      </c>
      <c r="H72" s="48">
        <f>1008.08+644.5546+7.5-298-190</f>
        <v>1172.1346</v>
      </c>
    </row>
    <row r="73" spans="1:8" ht="15">
      <c r="A73" s="26"/>
      <c r="B73" s="55" t="s">
        <v>41</v>
      </c>
      <c r="C73" s="44" t="s">
        <v>18</v>
      </c>
      <c r="D73" s="47" t="s">
        <v>6</v>
      </c>
      <c r="E73" s="47" t="s">
        <v>45</v>
      </c>
      <c r="F73" s="47" t="s">
        <v>170</v>
      </c>
      <c r="G73" s="47" t="s">
        <v>25</v>
      </c>
      <c r="H73" s="48">
        <v>177</v>
      </c>
    </row>
    <row r="74" spans="1:8" ht="14.25">
      <c r="A74" s="6" t="s">
        <v>75</v>
      </c>
      <c r="B74" s="79" t="s">
        <v>13</v>
      </c>
      <c r="C74" s="43" t="s">
        <v>18</v>
      </c>
      <c r="D74" s="51" t="s">
        <v>11</v>
      </c>
      <c r="E74" s="51" t="s">
        <v>104</v>
      </c>
      <c r="F74" s="51"/>
      <c r="G74" s="51"/>
      <c r="H74" s="45">
        <f>H75</f>
        <v>224.20000000000002</v>
      </c>
    </row>
    <row r="75" spans="1:8" ht="15">
      <c r="A75" s="26"/>
      <c r="B75" s="76" t="s">
        <v>71</v>
      </c>
      <c r="C75" s="44" t="s">
        <v>18</v>
      </c>
      <c r="D75" s="47" t="s">
        <v>11</v>
      </c>
      <c r="E75" s="47" t="s">
        <v>16</v>
      </c>
      <c r="F75" s="47"/>
      <c r="G75" s="47"/>
      <c r="H75" s="48">
        <f>H76</f>
        <v>224.20000000000002</v>
      </c>
    </row>
    <row r="76" spans="1:8" ht="15">
      <c r="A76" s="26"/>
      <c r="B76" s="76" t="s">
        <v>36</v>
      </c>
      <c r="C76" s="44" t="s">
        <v>18</v>
      </c>
      <c r="D76" s="47" t="s">
        <v>11</v>
      </c>
      <c r="E76" s="47" t="s">
        <v>16</v>
      </c>
      <c r="F76" s="52" t="s">
        <v>88</v>
      </c>
      <c r="G76" s="47"/>
      <c r="H76" s="48">
        <f>H79</f>
        <v>224.20000000000002</v>
      </c>
    </row>
    <row r="77" spans="1:8" ht="15">
      <c r="A77" s="26"/>
      <c r="B77" s="76" t="s">
        <v>36</v>
      </c>
      <c r="C77" s="44" t="s">
        <v>18</v>
      </c>
      <c r="D77" s="47" t="s">
        <v>11</v>
      </c>
      <c r="E77" s="47" t="s">
        <v>16</v>
      </c>
      <c r="F77" s="52" t="s">
        <v>88</v>
      </c>
      <c r="G77" s="47"/>
      <c r="H77" s="48">
        <f>H78</f>
        <v>224.20000000000002</v>
      </c>
    </row>
    <row r="78" spans="1:8" ht="15">
      <c r="A78" s="26"/>
      <c r="B78" s="76" t="s">
        <v>36</v>
      </c>
      <c r="C78" s="44" t="s">
        <v>18</v>
      </c>
      <c r="D78" s="47" t="s">
        <v>11</v>
      </c>
      <c r="E78" s="47" t="s">
        <v>16</v>
      </c>
      <c r="F78" s="52" t="s">
        <v>88</v>
      </c>
      <c r="G78" s="47"/>
      <c r="H78" s="48">
        <f>H79</f>
        <v>224.20000000000002</v>
      </c>
    </row>
    <row r="79" spans="1:8" ht="45">
      <c r="A79" s="26"/>
      <c r="B79" s="76" t="s">
        <v>129</v>
      </c>
      <c r="C79" s="44" t="s">
        <v>18</v>
      </c>
      <c r="D79" s="47" t="s">
        <v>11</v>
      </c>
      <c r="E79" s="47" t="s">
        <v>16</v>
      </c>
      <c r="F79" s="52" t="s">
        <v>95</v>
      </c>
      <c r="G79" s="47"/>
      <c r="H79" s="48">
        <f>H80+H81</f>
        <v>224.20000000000002</v>
      </c>
    </row>
    <row r="80" spans="1:8" ht="15">
      <c r="A80" s="26"/>
      <c r="B80" s="76" t="s">
        <v>72</v>
      </c>
      <c r="C80" s="44" t="s">
        <v>18</v>
      </c>
      <c r="D80" s="47" t="s">
        <v>11</v>
      </c>
      <c r="E80" s="47" t="s">
        <v>16</v>
      </c>
      <c r="F80" s="52" t="s">
        <v>95</v>
      </c>
      <c r="G80" s="47" t="s">
        <v>23</v>
      </c>
      <c r="H80" s="48">
        <v>212.3</v>
      </c>
    </row>
    <row r="81" spans="1:8" ht="30">
      <c r="A81" s="26"/>
      <c r="B81" s="55" t="s">
        <v>40</v>
      </c>
      <c r="C81" s="44" t="s">
        <v>18</v>
      </c>
      <c r="D81" s="47" t="s">
        <v>11</v>
      </c>
      <c r="E81" s="47" t="s">
        <v>16</v>
      </c>
      <c r="F81" s="53" t="s">
        <v>95</v>
      </c>
      <c r="G81" s="47" t="s">
        <v>24</v>
      </c>
      <c r="H81" s="48">
        <v>11.9</v>
      </c>
    </row>
    <row r="82" spans="1:8" ht="28.5">
      <c r="A82" s="6" t="s">
        <v>76</v>
      </c>
      <c r="B82" s="71" t="s">
        <v>20</v>
      </c>
      <c r="C82" s="43" t="s">
        <v>18</v>
      </c>
      <c r="D82" s="51" t="s">
        <v>16</v>
      </c>
      <c r="E82" s="51" t="s">
        <v>104</v>
      </c>
      <c r="F82" s="51"/>
      <c r="G82" s="51"/>
      <c r="H82" s="45">
        <f>H89+H83</f>
        <v>24.4</v>
      </c>
    </row>
    <row r="83" spans="1:8" ht="15">
      <c r="A83" s="6"/>
      <c r="B83" s="72" t="s">
        <v>73</v>
      </c>
      <c r="C83" s="44" t="s">
        <v>18</v>
      </c>
      <c r="D83" s="47" t="s">
        <v>16</v>
      </c>
      <c r="E83" s="47" t="s">
        <v>22</v>
      </c>
      <c r="F83" s="51"/>
      <c r="G83" s="51"/>
      <c r="H83" s="48">
        <f>H84</f>
        <v>4.4</v>
      </c>
    </row>
    <row r="84" spans="1:8" ht="15">
      <c r="A84" s="6"/>
      <c r="B84" s="76" t="s">
        <v>36</v>
      </c>
      <c r="C84" s="44" t="s">
        <v>18</v>
      </c>
      <c r="D84" s="47" t="s">
        <v>16</v>
      </c>
      <c r="E84" s="47" t="s">
        <v>22</v>
      </c>
      <c r="F84" s="52" t="s">
        <v>88</v>
      </c>
      <c r="G84" s="51"/>
      <c r="H84" s="48">
        <f>H85</f>
        <v>4.4</v>
      </c>
    </row>
    <row r="85" spans="1:8" ht="15">
      <c r="A85" s="6"/>
      <c r="B85" s="76" t="s">
        <v>36</v>
      </c>
      <c r="C85" s="44" t="s">
        <v>18</v>
      </c>
      <c r="D85" s="47" t="s">
        <v>16</v>
      </c>
      <c r="E85" s="47" t="s">
        <v>22</v>
      </c>
      <c r="F85" s="52" t="s">
        <v>88</v>
      </c>
      <c r="G85" s="51"/>
      <c r="H85" s="48">
        <f>H86</f>
        <v>4.4</v>
      </c>
    </row>
    <row r="86" spans="1:8" ht="15">
      <c r="A86" s="6"/>
      <c r="B86" s="76" t="s">
        <v>36</v>
      </c>
      <c r="C86" s="44" t="s">
        <v>18</v>
      </c>
      <c r="D86" s="47" t="s">
        <v>16</v>
      </c>
      <c r="E86" s="47" t="s">
        <v>22</v>
      </c>
      <c r="F86" s="52" t="s">
        <v>88</v>
      </c>
      <c r="G86" s="51"/>
      <c r="H86" s="48">
        <f>H87</f>
        <v>4.4</v>
      </c>
    </row>
    <row r="87" spans="1:8" ht="30">
      <c r="A87" s="6"/>
      <c r="B87" s="81" t="s">
        <v>152</v>
      </c>
      <c r="C87" s="44" t="s">
        <v>18</v>
      </c>
      <c r="D87" s="47" t="s">
        <v>16</v>
      </c>
      <c r="E87" s="47" t="s">
        <v>22</v>
      </c>
      <c r="F87" s="47" t="s">
        <v>153</v>
      </c>
      <c r="G87" s="51"/>
      <c r="H87" s="48">
        <f>H88</f>
        <v>4.4</v>
      </c>
    </row>
    <row r="88" spans="1:8" ht="45">
      <c r="A88" s="6"/>
      <c r="B88" s="55" t="s">
        <v>312</v>
      </c>
      <c r="C88" s="44" t="s">
        <v>18</v>
      </c>
      <c r="D88" s="47" t="s">
        <v>16</v>
      </c>
      <c r="E88" s="47" t="s">
        <v>22</v>
      </c>
      <c r="F88" s="47" t="s">
        <v>153</v>
      </c>
      <c r="G88" s="47" t="s">
        <v>24</v>
      </c>
      <c r="H88" s="48">
        <v>4.4</v>
      </c>
    </row>
    <row r="89" spans="1:8" ht="15">
      <c r="A89" s="26"/>
      <c r="B89" s="72" t="s">
        <v>311</v>
      </c>
      <c r="C89" s="44" t="s">
        <v>18</v>
      </c>
      <c r="D89" s="47" t="s">
        <v>16</v>
      </c>
      <c r="E89" s="47" t="s">
        <v>50</v>
      </c>
      <c r="F89" s="52"/>
      <c r="G89" s="47"/>
      <c r="H89" s="48">
        <f>H90</f>
        <v>20</v>
      </c>
    </row>
    <row r="90" spans="1:8" ht="15">
      <c r="A90" s="26"/>
      <c r="B90" s="76" t="s">
        <v>38</v>
      </c>
      <c r="C90" s="44" t="s">
        <v>18</v>
      </c>
      <c r="D90" s="47" t="s">
        <v>16</v>
      </c>
      <c r="E90" s="47" t="s">
        <v>50</v>
      </c>
      <c r="F90" s="47" t="s">
        <v>88</v>
      </c>
      <c r="G90" s="47"/>
      <c r="H90" s="48">
        <f>H93</f>
        <v>20</v>
      </c>
    </row>
    <row r="91" spans="1:8" ht="15">
      <c r="A91" s="26"/>
      <c r="B91" s="76" t="s">
        <v>38</v>
      </c>
      <c r="C91" s="44" t="s">
        <v>18</v>
      </c>
      <c r="D91" s="47" t="s">
        <v>16</v>
      </c>
      <c r="E91" s="47" t="s">
        <v>50</v>
      </c>
      <c r="F91" s="47" t="s">
        <v>88</v>
      </c>
      <c r="G91" s="47"/>
      <c r="H91" s="48">
        <f>H92</f>
        <v>20</v>
      </c>
    </row>
    <row r="92" spans="1:8" ht="15">
      <c r="A92" s="26"/>
      <c r="B92" s="76" t="s">
        <v>38</v>
      </c>
      <c r="C92" s="44" t="s">
        <v>18</v>
      </c>
      <c r="D92" s="47" t="s">
        <v>16</v>
      </c>
      <c r="E92" s="47" t="s">
        <v>50</v>
      </c>
      <c r="F92" s="47" t="s">
        <v>88</v>
      </c>
      <c r="G92" s="47"/>
      <c r="H92" s="48">
        <f>H93</f>
        <v>20</v>
      </c>
    </row>
    <row r="93" spans="1:8" ht="45">
      <c r="A93" s="26"/>
      <c r="B93" s="72" t="s">
        <v>51</v>
      </c>
      <c r="C93" s="44" t="s">
        <v>18</v>
      </c>
      <c r="D93" s="47" t="s">
        <v>16</v>
      </c>
      <c r="E93" s="47" t="s">
        <v>50</v>
      </c>
      <c r="F93" s="47" t="s">
        <v>96</v>
      </c>
      <c r="G93" s="47"/>
      <c r="H93" s="48">
        <f>H94</f>
        <v>20</v>
      </c>
    </row>
    <row r="94" spans="1:8" ht="45">
      <c r="A94" s="26"/>
      <c r="B94" s="55" t="s">
        <v>312</v>
      </c>
      <c r="C94" s="44" t="s">
        <v>18</v>
      </c>
      <c r="D94" s="47" t="s">
        <v>16</v>
      </c>
      <c r="E94" s="47" t="s">
        <v>50</v>
      </c>
      <c r="F94" s="47" t="s">
        <v>96</v>
      </c>
      <c r="G94" s="47" t="s">
        <v>24</v>
      </c>
      <c r="H94" s="48">
        <v>20</v>
      </c>
    </row>
    <row r="95" spans="1:8" ht="14.25">
      <c r="A95" s="6">
        <v>4</v>
      </c>
      <c r="B95" s="71" t="s">
        <v>21</v>
      </c>
      <c r="C95" s="43" t="s">
        <v>18</v>
      </c>
      <c r="D95" s="51" t="s">
        <v>22</v>
      </c>
      <c r="E95" s="51" t="s">
        <v>104</v>
      </c>
      <c r="F95" s="51"/>
      <c r="G95" s="51"/>
      <c r="H95" s="45">
        <f>H102+H112+H96</f>
        <v>6539.02686</v>
      </c>
    </row>
    <row r="96" spans="1:8" ht="15" hidden="1">
      <c r="A96" s="6"/>
      <c r="B96" s="72" t="s">
        <v>175</v>
      </c>
      <c r="C96" s="44" t="s">
        <v>18</v>
      </c>
      <c r="D96" s="47" t="s">
        <v>22</v>
      </c>
      <c r="E96" s="47" t="s">
        <v>15</v>
      </c>
      <c r="F96" s="47"/>
      <c r="G96" s="47"/>
      <c r="H96" s="48">
        <f>H97</f>
        <v>0</v>
      </c>
    </row>
    <row r="97" spans="1:8" ht="15" hidden="1">
      <c r="A97" s="6"/>
      <c r="B97" s="76" t="s">
        <v>38</v>
      </c>
      <c r="C97" s="44" t="s">
        <v>18</v>
      </c>
      <c r="D97" s="54" t="s">
        <v>22</v>
      </c>
      <c r="E97" s="54" t="s">
        <v>15</v>
      </c>
      <c r="F97" s="53" t="s">
        <v>88</v>
      </c>
      <c r="G97" s="47"/>
      <c r="H97" s="48">
        <f>H98</f>
        <v>0</v>
      </c>
    </row>
    <row r="98" spans="1:8" ht="15" hidden="1">
      <c r="A98" s="6"/>
      <c r="B98" s="76" t="s">
        <v>38</v>
      </c>
      <c r="C98" s="44" t="s">
        <v>18</v>
      </c>
      <c r="D98" s="54" t="s">
        <v>22</v>
      </c>
      <c r="E98" s="54" t="s">
        <v>15</v>
      </c>
      <c r="F98" s="53" t="s">
        <v>88</v>
      </c>
      <c r="G98" s="47"/>
      <c r="H98" s="48">
        <f>H99</f>
        <v>0</v>
      </c>
    </row>
    <row r="99" spans="1:8" ht="15" hidden="1">
      <c r="A99" s="6"/>
      <c r="B99" s="76" t="s">
        <v>38</v>
      </c>
      <c r="C99" s="44" t="s">
        <v>18</v>
      </c>
      <c r="D99" s="54" t="s">
        <v>22</v>
      </c>
      <c r="E99" s="54" t="s">
        <v>15</v>
      </c>
      <c r="F99" s="53" t="s">
        <v>88</v>
      </c>
      <c r="G99" s="47"/>
      <c r="H99" s="48">
        <f>H100</f>
        <v>0</v>
      </c>
    </row>
    <row r="100" spans="1:8" ht="15" hidden="1">
      <c r="A100" s="6"/>
      <c r="B100" s="76" t="s">
        <v>160</v>
      </c>
      <c r="C100" s="44" t="s">
        <v>18</v>
      </c>
      <c r="D100" s="54" t="s">
        <v>22</v>
      </c>
      <c r="E100" s="54" t="s">
        <v>15</v>
      </c>
      <c r="F100" s="53" t="s">
        <v>176</v>
      </c>
      <c r="G100" s="47"/>
      <c r="H100" s="48">
        <f>H101</f>
        <v>0</v>
      </c>
    </row>
    <row r="101" spans="1:8" ht="30" hidden="1">
      <c r="A101" s="6"/>
      <c r="B101" s="55" t="s">
        <v>40</v>
      </c>
      <c r="C101" s="44"/>
      <c r="D101" s="47" t="s">
        <v>22</v>
      </c>
      <c r="E101" s="47" t="s">
        <v>15</v>
      </c>
      <c r="F101" s="53" t="s">
        <v>176</v>
      </c>
      <c r="G101" s="47" t="s">
        <v>24</v>
      </c>
      <c r="H101" s="48"/>
    </row>
    <row r="102" spans="1:8" ht="15">
      <c r="A102" s="26"/>
      <c r="B102" s="72" t="s">
        <v>52</v>
      </c>
      <c r="C102" s="44" t="s">
        <v>18</v>
      </c>
      <c r="D102" s="47" t="s">
        <v>22</v>
      </c>
      <c r="E102" s="47" t="s">
        <v>50</v>
      </c>
      <c r="F102" s="51"/>
      <c r="G102" s="51"/>
      <c r="H102" s="48">
        <f>H103</f>
        <v>2366.2779400000004</v>
      </c>
    </row>
    <row r="103" spans="1:8" ht="15">
      <c r="A103" s="26"/>
      <c r="B103" s="76" t="s">
        <v>38</v>
      </c>
      <c r="C103" s="44" t="s">
        <v>18</v>
      </c>
      <c r="D103" s="54" t="s">
        <v>22</v>
      </c>
      <c r="E103" s="54" t="s">
        <v>50</v>
      </c>
      <c r="F103" s="53" t="s">
        <v>88</v>
      </c>
      <c r="G103" s="54"/>
      <c r="H103" s="48">
        <f>H106+H108+H110</f>
        <v>2366.2779400000004</v>
      </c>
    </row>
    <row r="104" spans="1:8" ht="15">
      <c r="A104" s="26"/>
      <c r="B104" s="76" t="s">
        <v>38</v>
      </c>
      <c r="C104" s="44" t="s">
        <v>18</v>
      </c>
      <c r="D104" s="54" t="s">
        <v>22</v>
      </c>
      <c r="E104" s="54" t="s">
        <v>50</v>
      </c>
      <c r="F104" s="53" t="s">
        <v>88</v>
      </c>
      <c r="G104" s="54"/>
      <c r="H104" s="48">
        <f>H105</f>
        <v>2366.2779400000004</v>
      </c>
    </row>
    <row r="105" spans="1:8" ht="15">
      <c r="A105" s="26"/>
      <c r="B105" s="76" t="s">
        <v>38</v>
      </c>
      <c r="C105" s="44" t="s">
        <v>18</v>
      </c>
      <c r="D105" s="54" t="s">
        <v>22</v>
      </c>
      <c r="E105" s="54" t="s">
        <v>50</v>
      </c>
      <c r="F105" s="53" t="s">
        <v>88</v>
      </c>
      <c r="G105" s="54"/>
      <c r="H105" s="48">
        <f>H106+H108</f>
        <v>2366.2779400000004</v>
      </c>
    </row>
    <row r="106" spans="1:8" ht="60" customHeight="1" hidden="1">
      <c r="A106" s="26"/>
      <c r="B106" s="72" t="s">
        <v>79</v>
      </c>
      <c r="C106" s="44" t="s">
        <v>18</v>
      </c>
      <c r="D106" s="47" t="s">
        <v>22</v>
      </c>
      <c r="E106" s="47" t="s">
        <v>50</v>
      </c>
      <c r="F106" s="47" t="s">
        <v>97</v>
      </c>
      <c r="G106" s="47"/>
      <c r="H106" s="48">
        <f>H107</f>
        <v>0</v>
      </c>
    </row>
    <row r="107" spans="1:8" ht="30" hidden="1">
      <c r="A107" s="26"/>
      <c r="B107" s="55" t="s">
        <v>40</v>
      </c>
      <c r="C107" s="44" t="s">
        <v>18</v>
      </c>
      <c r="D107" s="47" t="s">
        <v>22</v>
      </c>
      <c r="E107" s="47" t="s">
        <v>50</v>
      </c>
      <c r="F107" s="47" t="s">
        <v>97</v>
      </c>
      <c r="G107" s="47" t="s">
        <v>24</v>
      </c>
      <c r="H107" s="48">
        <v>0</v>
      </c>
    </row>
    <row r="108" spans="1:8" ht="15">
      <c r="A108" s="26"/>
      <c r="B108" s="55" t="s">
        <v>83</v>
      </c>
      <c r="C108" s="44" t="s">
        <v>18</v>
      </c>
      <c r="D108" s="47" t="s">
        <v>22</v>
      </c>
      <c r="E108" s="47" t="s">
        <v>50</v>
      </c>
      <c r="F108" s="47" t="s">
        <v>97</v>
      </c>
      <c r="G108" s="47"/>
      <c r="H108" s="48">
        <f>H109</f>
        <v>2366.2779400000004</v>
      </c>
    </row>
    <row r="109" spans="1:8" ht="45">
      <c r="A109" s="26"/>
      <c r="B109" s="55" t="s">
        <v>312</v>
      </c>
      <c r="C109" s="44" t="s">
        <v>18</v>
      </c>
      <c r="D109" s="47" t="s">
        <v>22</v>
      </c>
      <c r="E109" s="47" t="s">
        <v>50</v>
      </c>
      <c r="F109" s="47" t="s">
        <v>97</v>
      </c>
      <c r="G109" s="47" t="s">
        <v>24</v>
      </c>
      <c r="H109" s="48">
        <f>850+113.9047+1312.45924+89.914</f>
        <v>2366.2779400000004</v>
      </c>
    </row>
    <row r="110" spans="1:8" ht="30" hidden="1">
      <c r="A110" s="26"/>
      <c r="B110" s="72" t="s">
        <v>130</v>
      </c>
      <c r="C110" s="44" t="s">
        <v>18</v>
      </c>
      <c r="D110" s="47" t="s">
        <v>22</v>
      </c>
      <c r="E110" s="47" t="s">
        <v>50</v>
      </c>
      <c r="F110" s="47" t="s">
        <v>131</v>
      </c>
      <c r="G110" s="47"/>
      <c r="H110" s="48">
        <f>H111</f>
        <v>0</v>
      </c>
    </row>
    <row r="111" spans="1:8" ht="30" hidden="1">
      <c r="A111" s="26"/>
      <c r="B111" s="55" t="s">
        <v>40</v>
      </c>
      <c r="C111" s="44" t="s">
        <v>18</v>
      </c>
      <c r="D111" s="47" t="s">
        <v>22</v>
      </c>
      <c r="E111" s="47" t="s">
        <v>50</v>
      </c>
      <c r="F111" s="47" t="s">
        <v>131</v>
      </c>
      <c r="G111" s="47" t="s">
        <v>24</v>
      </c>
      <c r="H111" s="48"/>
    </row>
    <row r="112" spans="1:8" ht="30">
      <c r="A112" s="26"/>
      <c r="B112" s="72" t="s">
        <v>66</v>
      </c>
      <c r="C112" s="44" t="s">
        <v>18</v>
      </c>
      <c r="D112" s="47" t="s">
        <v>22</v>
      </c>
      <c r="E112" s="47" t="s">
        <v>82</v>
      </c>
      <c r="F112" s="47"/>
      <c r="G112" s="47"/>
      <c r="H112" s="48">
        <f>H113+H126</f>
        <v>4172.74892</v>
      </c>
    </row>
    <row r="113" spans="1:8" ht="93.75" customHeight="1" hidden="1">
      <c r="A113" s="26"/>
      <c r="B113" s="34"/>
      <c r="C113" s="44"/>
      <c r="D113" s="47"/>
      <c r="E113" s="47"/>
      <c r="F113" s="47"/>
      <c r="G113" s="47"/>
      <c r="H113" s="48"/>
    </row>
    <row r="114" ht="15" hidden="1">
      <c r="A114" s="26"/>
    </row>
    <row r="115" ht="15" hidden="1">
      <c r="A115" s="26"/>
    </row>
    <row r="116" ht="15" hidden="1">
      <c r="A116" s="26"/>
    </row>
    <row r="117" ht="15" hidden="1">
      <c r="A117" s="26"/>
    </row>
    <row r="118" ht="15" hidden="1">
      <c r="A118" s="26"/>
    </row>
    <row r="119" ht="75" customHeight="1" hidden="1">
      <c r="A119" s="27"/>
    </row>
    <row r="120" ht="45" customHeight="1" hidden="1">
      <c r="A120" s="27"/>
    </row>
    <row r="121" spans="1:8" ht="75" hidden="1">
      <c r="A121" s="27"/>
      <c r="B121" s="72" t="s">
        <v>135</v>
      </c>
      <c r="C121" s="44" t="s">
        <v>18</v>
      </c>
      <c r="D121" s="47" t="s">
        <v>22</v>
      </c>
      <c r="E121" s="47" t="s">
        <v>82</v>
      </c>
      <c r="F121" s="47" t="s">
        <v>136</v>
      </c>
      <c r="G121" s="47"/>
      <c r="H121" s="48">
        <f>H122+H124</f>
        <v>0</v>
      </c>
    </row>
    <row r="122" spans="1:8" ht="75" hidden="1">
      <c r="A122" s="27"/>
      <c r="B122" s="72" t="s">
        <v>53</v>
      </c>
      <c r="C122" s="44" t="s">
        <v>18</v>
      </c>
      <c r="D122" s="47" t="s">
        <v>22</v>
      </c>
      <c r="E122" s="47" t="s">
        <v>82</v>
      </c>
      <c r="F122" s="47" t="s">
        <v>137</v>
      </c>
      <c r="G122" s="47"/>
      <c r="H122" s="48">
        <f>H123</f>
        <v>0</v>
      </c>
    </row>
    <row r="123" spans="1:8" ht="30" hidden="1">
      <c r="A123" s="27"/>
      <c r="B123" s="55" t="s">
        <v>40</v>
      </c>
      <c r="C123" s="44" t="s">
        <v>18</v>
      </c>
      <c r="D123" s="47" t="s">
        <v>22</v>
      </c>
      <c r="E123" s="47" t="s">
        <v>82</v>
      </c>
      <c r="F123" s="47" t="s">
        <v>137</v>
      </c>
      <c r="G123" s="47" t="s">
        <v>24</v>
      </c>
      <c r="H123" s="48"/>
    </row>
    <row r="124" spans="1:8" ht="75" hidden="1">
      <c r="A124" s="27"/>
      <c r="B124" s="72" t="s">
        <v>53</v>
      </c>
      <c r="C124" s="44" t="s">
        <v>18</v>
      </c>
      <c r="D124" s="47" t="s">
        <v>22</v>
      </c>
      <c r="E124" s="47" t="s">
        <v>82</v>
      </c>
      <c r="F124" s="47" t="s">
        <v>138</v>
      </c>
      <c r="G124" s="47"/>
      <c r="H124" s="48">
        <f>H125</f>
        <v>0</v>
      </c>
    </row>
    <row r="125" spans="1:8" ht="30" hidden="1">
      <c r="A125" s="27"/>
      <c r="B125" s="55" t="s">
        <v>40</v>
      </c>
      <c r="C125" s="44" t="s">
        <v>18</v>
      </c>
      <c r="D125" s="47" t="s">
        <v>22</v>
      </c>
      <c r="E125" s="47" t="s">
        <v>82</v>
      </c>
      <c r="F125" s="47" t="s">
        <v>138</v>
      </c>
      <c r="G125" s="47" t="s">
        <v>24</v>
      </c>
      <c r="H125" s="48"/>
    </row>
    <row r="126" spans="1:8" ht="60">
      <c r="A126" s="27"/>
      <c r="B126" s="94" t="s">
        <v>306</v>
      </c>
      <c r="C126" s="44" t="s">
        <v>18</v>
      </c>
      <c r="D126" s="47" t="s">
        <v>22</v>
      </c>
      <c r="E126" s="47" t="s">
        <v>82</v>
      </c>
      <c r="F126" s="47" t="s">
        <v>123</v>
      </c>
      <c r="G126" s="47"/>
      <c r="H126" s="48">
        <f>H127</f>
        <v>4172.74892</v>
      </c>
    </row>
    <row r="127" spans="1:8" ht="45">
      <c r="A127" s="27"/>
      <c r="B127" s="17" t="s">
        <v>177</v>
      </c>
      <c r="C127" s="44" t="s">
        <v>18</v>
      </c>
      <c r="D127" s="47" t="s">
        <v>22</v>
      </c>
      <c r="E127" s="47" t="s">
        <v>82</v>
      </c>
      <c r="F127" s="47" t="s">
        <v>124</v>
      </c>
      <c r="G127" s="47"/>
      <c r="H127" s="48">
        <f>H129</f>
        <v>4172.74892</v>
      </c>
    </row>
    <row r="128" spans="1:8" ht="45">
      <c r="A128" s="27"/>
      <c r="B128" s="17" t="s">
        <v>178</v>
      </c>
      <c r="C128" s="44" t="s">
        <v>18</v>
      </c>
      <c r="D128" s="47" t="s">
        <v>22</v>
      </c>
      <c r="E128" s="47" t="s">
        <v>82</v>
      </c>
      <c r="F128" s="47" t="s">
        <v>124</v>
      </c>
      <c r="G128" s="47"/>
      <c r="H128" s="48">
        <f>H129</f>
        <v>4172.74892</v>
      </c>
    </row>
    <row r="129" spans="1:8" ht="75">
      <c r="A129" s="27"/>
      <c r="B129" s="72" t="s">
        <v>53</v>
      </c>
      <c r="C129" s="44" t="s">
        <v>18</v>
      </c>
      <c r="D129" s="47" t="s">
        <v>22</v>
      </c>
      <c r="E129" s="47" t="s">
        <v>82</v>
      </c>
      <c r="F129" s="47" t="s">
        <v>108</v>
      </c>
      <c r="G129" s="47"/>
      <c r="H129" s="48">
        <f>H130</f>
        <v>4172.74892</v>
      </c>
    </row>
    <row r="130" spans="1:8" ht="45">
      <c r="A130" s="27"/>
      <c r="B130" s="55" t="s">
        <v>312</v>
      </c>
      <c r="C130" s="44" t="s">
        <v>18</v>
      </c>
      <c r="D130" s="47" t="s">
        <v>22</v>
      </c>
      <c r="E130" s="47" t="s">
        <v>82</v>
      </c>
      <c r="F130" s="47" t="s">
        <v>108</v>
      </c>
      <c r="G130" s="47" t="s">
        <v>24</v>
      </c>
      <c r="H130" s="48">
        <f>700+165.92228+990+570+1746.82664</f>
        <v>4172.74892</v>
      </c>
    </row>
    <row r="131" spans="1:8" ht="15">
      <c r="A131" s="29">
        <v>5</v>
      </c>
      <c r="B131" s="71" t="s">
        <v>0</v>
      </c>
      <c r="C131" s="44" t="s">
        <v>18</v>
      </c>
      <c r="D131" s="51" t="s">
        <v>9</v>
      </c>
      <c r="E131" s="51" t="s">
        <v>104</v>
      </c>
      <c r="F131" s="51"/>
      <c r="G131" s="51"/>
      <c r="H131" s="45">
        <f>SUM(H132+H140+H157)</f>
        <v>30903.20327</v>
      </c>
    </row>
    <row r="132" spans="1:8" ht="15">
      <c r="A132" s="28"/>
      <c r="B132" s="72" t="s">
        <v>10</v>
      </c>
      <c r="C132" s="44" t="s">
        <v>18</v>
      </c>
      <c r="D132" s="47" t="s">
        <v>9</v>
      </c>
      <c r="E132" s="47" t="s">
        <v>6</v>
      </c>
      <c r="F132" s="47"/>
      <c r="G132" s="47"/>
      <c r="H132" s="48">
        <f>H133</f>
        <v>13365.41259</v>
      </c>
    </row>
    <row r="133" spans="1:8" ht="15">
      <c r="A133" s="29"/>
      <c r="B133" s="76" t="s">
        <v>38</v>
      </c>
      <c r="C133" s="44" t="s">
        <v>18</v>
      </c>
      <c r="D133" s="47" t="s">
        <v>9</v>
      </c>
      <c r="E133" s="47" t="s">
        <v>6</v>
      </c>
      <c r="F133" s="47" t="s">
        <v>88</v>
      </c>
      <c r="G133" s="47"/>
      <c r="H133" s="48">
        <f>H136+H138</f>
        <v>13365.41259</v>
      </c>
    </row>
    <row r="134" spans="1:8" ht="15">
      <c r="A134" s="29"/>
      <c r="B134" s="76" t="s">
        <v>38</v>
      </c>
      <c r="C134" s="44" t="s">
        <v>18</v>
      </c>
      <c r="D134" s="47" t="s">
        <v>9</v>
      </c>
      <c r="E134" s="47" t="s">
        <v>6</v>
      </c>
      <c r="F134" s="47" t="s">
        <v>88</v>
      </c>
      <c r="G134" s="47"/>
      <c r="H134" s="48">
        <f>H135</f>
        <v>13365.41259</v>
      </c>
    </row>
    <row r="135" spans="1:8" ht="15">
      <c r="A135" s="29"/>
      <c r="B135" s="76" t="s">
        <v>38</v>
      </c>
      <c r="C135" s="44" t="s">
        <v>18</v>
      </c>
      <c r="D135" s="47" t="s">
        <v>9</v>
      </c>
      <c r="E135" s="47" t="s">
        <v>6</v>
      </c>
      <c r="F135" s="47" t="s">
        <v>88</v>
      </c>
      <c r="G135" s="47"/>
      <c r="H135" s="48">
        <f>H136+H138</f>
        <v>13365.41259</v>
      </c>
    </row>
    <row r="136" spans="1:8" ht="30">
      <c r="A136" s="28"/>
      <c r="B136" s="72" t="s">
        <v>86</v>
      </c>
      <c r="C136" s="44" t="s">
        <v>18</v>
      </c>
      <c r="D136" s="47" t="s">
        <v>9</v>
      </c>
      <c r="E136" s="47" t="s">
        <v>6</v>
      </c>
      <c r="F136" s="47" t="s">
        <v>98</v>
      </c>
      <c r="G136" s="47" t="s">
        <v>67</v>
      </c>
      <c r="H136" s="48">
        <f>H137</f>
        <v>13365.41259</v>
      </c>
    </row>
    <row r="137" spans="1:8" ht="30">
      <c r="A137" s="28"/>
      <c r="B137" s="55" t="s">
        <v>40</v>
      </c>
      <c r="C137" s="44" t="s">
        <v>18</v>
      </c>
      <c r="D137" s="47" t="s">
        <v>9</v>
      </c>
      <c r="E137" s="47" t="s">
        <v>6</v>
      </c>
      <c r="F137" s="47" t="s">
        <v>98</v>
      </c>
      <c r="G137" s="47" t="s">
        <v>24</v>
      </c>
      <c r="H137" s="48">
        <f>10088.999-3.9-173.26+5298.84982+1.15541-107.5-125-5185.086-173.672+2007.82636+1737</f>
        <v>13365.41259</v>
      </c>
    </row>
    <row r="138" spans="1:8" ht="15" hidden="1">
      <c r="A138" s="28"/>
      <c r="B138" s="35" t="s">
        <v>160</v>
      </c>
      <c r="C138" s="44" t="s">
        <v>18</v>
      </c>
      <c r="D138" s="47" t="s">
        <v>9</v>
      </c>
      <c r="E138" s="47" t="s">
        <v>6</v>
      </c>
      <c r="F138" s="47" t="s">
        <v>176</v>
      </c>
      <c r="G138" s="47"/>
      <c r="H138" s="48">
        <f>H139</f>
        <v>0</v>
      </c>
    </row>
    <row r="139" spans="1:8" ht="30" hidden="1">
      <c r="A139" s="28"/>
      <c r="B139" s="55" t="s">
        <v>40</v>
      </c>
      <c r="C139" s="44" t="s">
        <v>18</v>
      </c>
      <c r="D139" s="47" t="s">
        <v>9</v>
      </c>
      <c r="E139" s="47" t="s">
        <v>6</v>
      </c>
      <c r="F139" s="47" t="s">
        <v>176</v>
      </c>
      <c r="G139" s="47" t="s">
        <v>24</v>
      </c>
      <c r="H139" s="48">
        <v>0</v>
      </c>
    </row>
    <row r="140" spans="1:8" ht="15">
      <c r="A140" s="28"/>
      <c r="B140" s="72" t="s">
        <v>17</v>
      </c>
      <c r="C140" s="44" t="s">
        <v>18</v>
      </c>
      <c r="D140" s="47" t="s">
        <v>9</v>
      </c>
      <c r="E140" s="47" t="s">
        <v>16</v>
      </c>
      <c r="F140" s="47"/>
      <c r="G140" s="47"/>
      <c r="H140" s="48">
        <f>H141+H148</f>
        <v>16343.89068</v>
      </c>
    </row>
    <row r="141" spans="1:8" ht="15">
      <c r="A141" s="30"/>
      <c r="B141" s="76" t="s">
        <v>38</v>
      </c>
      <c r="C141" s="44" t="s">
        <v>18</v>
      </c>
      <c r="D141" s="47" t="s">
        <v>9</v>
      </c>
      <c r="E141" s="47" t="s">
        <v>16</v>
      </c>
      <c r="F141" s="47" t="s">
        <v>88</v>
      </c>
      <c r="G141" s="47"/>
      <c r="H141" s="48">
        <f>H142</f>
        <v>150</v>
      </c>
    </row>
    <row r="142" spans="1:8" ht="15">
      <c r="A142" s="30"/>
      <c r="B142" s="76" t="s">
        <v>38</v>
      </c>
      <c r="C142" s="44" t="s">
        <v>18</v>
      </c>
      <c r="D142" s="47" t="s">
        <v>9</v>
      </c>
      <c r="E142" s="47" t="s">
        <v>16</v>
      </c>
      <c r="F142" s="47" t="s">
        <v>88</v>
      </c>
      <c r="G142" s="47"/>
      <c r="H142" s="48">
        <f>H143</f>
        <v>150</v>
      </c>
    </row>
    <row r="143" spans="1:8" ht="15">
      <c r="A143" s="30"/>
      <c r="B143" s="76" t="s">
        <v>38</v>
      </c>
      <c r="C143" s="44" t="s">
        <v>18</v>
      </c>
      <c r="D143" s="47" t="s">
        <v>9</v>
      </c>
      <c r="E143" s="47" t="s">
        <v>16</v>
      </c>
      <c r="F143" s="47" t="s">
        <v>88</v>
      </c>
      <c r="G143" s="47"/>
      <c r="H143" s="48">
        <f>H144+H146</f>
        <v>150</v>
      </c>
    </row>
    <row r="144" spans="1:8" ht="15">
      <c r="A144" s="30"/>
      <c r="B144" s="76" t="s">
        <v>19</v>
      </c>
      <c r="C144" s="44" t="s">
        <v>18</v>
      </c>
      <c r="D144" s="47" t="s">
        <v>9</v>
      </c>
      <c r="E144" s="47" t="s">
        <v>16</v>
      </c>
      <c r="F144" s="47" t="s">
        <v>99</v>
      </c>
      <c r="G144" s="47"/>
      <c r="H144" s="48">
        <f>H145</f>
        <v>150</v>
      </c>
    </row>
    <row r="145" spans="1:8" ht="45">
      <c r="A145" s="30"/>
      <c r="B145" s="55" t="s">
        <v>312</v>
      </c>
      <c r="C145" s="44" t="s">
        <v>18</v>
      </c>
      <c r="D145" s="47" t="s">
        <v>9</v>
      </c>
      <c r="E145" s="47" t="s">
        <v>16</v>
      </c>
      <c r="F145" s="47" t="s">
        <v>99</v>
      </c>
      <c r="G145" s="47" t="s">
        <v>24</v>
      </c>
      <c r="H145" s="48">
        <v>150</v>
      </c>
    </row>
    <row r="146" spans="1:8" ht="15" hidden="1">
      <c r="A146" s="30"/>
      <c r="B146" s="55" t="s">
        <v>54</v>
      </c>
      <c r="C146" s="44" t="s">
        <v>18</v>
      </c>
      <c r="D146" s="47" t="s">
        <v>9</v>
      </c>
      <c r="E146" s="47" t="s">
        <v>16</v>
      </c>
      <c r="F146" s="47" t="s">
        <v>100</v>
      </c>
      <c r="G146" s="47"/>
      <c r="H146" s="48">
        <f>H147</f>
        <v>0</v>
      </c>
    </row>
    <row r="147" spans="1:8" ht="30" hidden="1">
      <c r="A147" s="30"/>
      <c r="B147" s="55" t="s">
        <v>40</v>
      </c>
      <c r="C147" s="44" t="s">
        <v>18</v>
      </c>
      <c r="D147" s="47" t="s">
        <v>9</v>
      </c>
      <c r="E147" s="47" t="s">
        <v>16</v>
      </c>
      <c r="F147" s="47" t="s">
        <v>100</v>
      </c>
      <c r="G147" s="47" t="s">
        <v>24</v>
      </c>
      <c r="H147" s="48">
        <v>0</v>
      </c>
    </row>
    <row r="148" spans="1:8" ht="30">
      <c r="A148" s="30"/>
      <c r="B148" s="34" t="s">
        <v>179</v>
      </c>
      <c r="C148" s="44" t="s">
        <v>18</v>
      </c>
      <c r="D148" s="47" t="s">
        <v>9</v>
      </c>
      <c r="E148" s="47" t="s">
        <v>16</v>
      </c>
      <c r="F148" s="47" t="s">
        <v>180</v>
      </c>
      <c r="G148" s="47"/>
      <c r="H148" s="48">
        <f>H149</f>
        <v>16193.89068</v>
      </c>
    </row>
    <row r="149" spans="1:8" ht="30">
      <c r="A149" s="30"/>
      <c r="B149" s="72" t="s">
        <v>192</v>
      </c>
      <c r="C149" s="44" t="s">
        <v>18</v>
      </c>
      <c r="D149" s="47" t="s">
        <v>9</v>
      </c>
      <c r="E149" s="47" t="s">
        <v>16</v>
      </c>
      <c r="F149" s="47" t="s">
        <v>182</v>
      </c>
      <c r="G149" s="47"/>
      <c r="H149" s="48">
        <f>H150</f>
        <v>16193.89068</v>
      </c>
    </row>
    <row r="150" spans="1:8" ht="45">
      <c r="A150" s="30"/>
      <c r="B150" s="72" t="s">
        <v>183</v>
      </c>
      <c r="C150" s="44" t="s">
        <v>18</v>
      </c>
      <c r="D150" s="47" t="s">
        <v>9</v>
      </c>
      <c r="E150" s="47" t="s">
        <v>16</v>
      </c>
      <c r="F150" s="47" t="s">
        <v>182</v>
      </c>
      <c r="G150" s="47"/>
      <c r="H150" s="48">
        <f>H151+H155</f>
        <v>16193.89068</v>
      </c>
    </row>
    <row r="151" spans="1:8" ht="75">
      <c r="A151" s="30"/>
      <c r="B151" s="72" t="s">
        <v>53</v>
      </c>
      <c r="C151" s="44" t="s">
        <v>18</v>
      </c>
      <c r="D151" s="47" t="s">
        <v>9</v>
      </c>
      <c r="E151" s="47" t="s">
        <v>16</v>
      </c>
      <c r="F151" s="47" t="s">
        <v>184</v>
      </c>
      <c r="G151" s="47"/>
      <c r="H151" s="48">
        <f>H152</f>
        <v>14193.89068</v>
      </c>
    </row>
    <row r="152" spans="1:8" ht="45">
      <c r="A152" s="30"/>
      <c r="B152" s="55" t="s">
        <v>312</v>
      </c>
      <c r="C152" s="44" t="s">
        <v>18</v>
      </c>
      <c r="D152" s="47" t="s">
        <v>9</v>
      </c>
      <c r="E152" s="47" t="s">
        <v>16</v>
      </c>
      <c r="F152" s="47" t="s">
        <v>184</v>
      </c>
      <c r="G152" s="47" t="s">
        <v>24</v>
      </c>
      <c r="H152" s="48">
        <f>4865.878+1128.01268+3000+5000+2200-2000</f>
        <v>14193.89068</v>
      </c>
    </row>
    <row r="153" spans="1:8" ht="75" hidden="1">
      <c r="A153" s="30"/>
      <c r="B153" s="72" t="s">
        <v>53</v>
      </c>
      <c r="C153" s="44" t="s">
        <v>18</v>
      </c>
      <c r="D153" s="47" t="s">
        <v>9</v>
      </c>
      <c r="E153" s="47" t="s">
        <v>16</v>
      </c>
      <c r="F153" s="47" t="s">
        <v>185</v>
      </c>
      <c r="G153" s="47"/>
      <c r="H153" s="48">
        <f>H154</f>
        <v>0</v>
      </c>
    </row>
    <row r="154" spans="1:8" ht="30" hidden="1">
      <c r="A154" s="30"/>
      <c r="B154" s="55" t="s">
        <v>40</v>
      </c>
      <c r="C154" s="44" t="s">
        <v>18</v>
      </c>
      <c r="D154" s="47" t="s">
        <v>9</v>
      </c>
      <c r="E154" s="47" t="s">
        <v>16</v>
      </c>
      <c r="F154" s="47" t="s">
        <v>185</v>
      </c>
      <c r="G154" s="47" t="s">
        <v>24</v>
      </c>
      <c r="H154" s="48">
        <v>0</v>
      </c>
    </row>
    <row r="155" spans="1:8" ht="45">
      <c r="A155" s="30"/>
      <c r="B155" s="35" t="s">
        <v>297</v>
      </c>
      <c r="C155" s="44" t="s">
        <v>18</v>
      </c>
      <c r="D155" s="47" t="s">
        <v>9</v>
      </c>
      <c r="E155" s="47" t="s">
        <v>16</v>
      </c>
      <c r="F155" s="47" t="s">
        <v>299</v>
      </c>
      <c r="G155" s="47"/>
      <c r="H155" s="48">
        <f>H156</f>
        <v>2000</v>
      </c>
    </row>
    <row r="156" spans="1:8" ht="30">
      <c r="A156" s="30"/>
      <c r="B156" s="55" t="s">
        <v>40</v>
      </c>
      <c r="C156" s="44" t="s">
        <v>18</v>
      </c>
      <c r="D156" s="47" t="s">
        <v>9</v>
      </c>
      <c r="E156" s="47" t="s">
        <v>16</v>
      </c>
      <c r="F156" s="47" t="s">
        <v>299</v>
      </c>
      <c r="G156" s="47" t="s">
        <v>24</v>
      </c>
      <c r="H156" s="48">
        <v>2000</v>
      </c>
    </row>
    <row r="157" spans="1:8" ht="30">
      <c r="A157" s="30"/>
      <c r="B157" s="55" t="s">
        <v>55</v>
      </c>
      <c r="C157" s="44" t="s">
        <v>18</v>
      </c>
      <c r="D157" s="47" t="s">
        <v>9</v>
      </c>
      <c r="E157" s="47" t="s">
        <v>9</v>
      </c>
      <c r="F157" s="47"/>
      <c r="G157" s="47"/>
      <c r="H157" s="48">
        <f>H161+H163</f>
        <v>1193.9</v>
      </c>
    </row>
    <row r="158" spans="1:8" ht="15" hidden="1">
      <c r="A158" s="30"/>
      <c r="B158" s="76" t="s">
        <v>38</v>
      </c>
      <c r="C158" s="44" t="s">
        <v>18</v>
      </c>
      <c r="D158" s="47" t="s">
        <v>9</v>
      </c>
      <c r="E158" s="47" t="s">
        <v>9</v>
      </c>
      <c r="F158" s="47" t="s">
        <v>88</v>
      </c>
      <c r="G158" s="47"/>
      <c r="H158" s="48">
        <f>H161</f>
        <v>0</v>
      </c>
    </row>
    <row r="159" spans="1:8" ht="15" hidden="1">
      <c r="A159" s="30"/>
      <c r="B159" s="76" t="s">
        <v>38</v>
      </c>
      <c r="C159" s="44" t="s">
        <v>18</v>
      </c>
      <c r="D159" s="47" t="s">
        <v>9</v>
      </c>
      <c r="E159" s="47" t="s">
        <v>9</v>
      </c>
      <c r="F159" s="47" t="s">
        <v>88</v>
      </c>
      <c r="G159" s="47"/>
      <c r="H159" s="48">
        <f>H160</f>
        <v>0</v>
      </c>
    </row>
    <row r="160" spans="1:8" ht="15" hidden="1">
      <c r="A160" s="30"/>
      <c r="B160" s="76" t="s">
        <v>38</v>
      </c>
      <c r="C160" s="44" t="s">
        <v>18</v>
      </c>
      <c r="D160" s="47" t="s">
        <v>9</v>
      </c>
      <c r="E160" s="47" t="s">
        <v>9</v>
      </c>
      <c r="F160" s="47" t="s">
        <v>88</v>
      </c>
      <c r="G160" s="47"/>
      <c r="H160" s="48">
        <f>H161</f>
        <v>0</v>
      </c>
    </row>
    <row r="161" spans="1:8" ht="60" hidden="1">
      <c r="A161" s="30"/>
      <c r="B161" s="73" t="s">
        <v>87</v>
      </c>
      <c r="C161" s="44" t="s">
        <v>18</v>
      </c>
      <c r="D161" s="47" t="s">
        <v>9</v>
      </c>
      <c r="E161" s="47" t="s">
        <v>9</v>
      </c>
      <c r="F161" s="47" t="s">
        <v>139</v>
      </c>
      <c r="G161" s="47"/>
      <c r="H161" s="48">
        <f>H162</f>
        <v>0</v>
      </c>
    </row>
    <row r="162" spans="1:8" ht="30" hidden="1">
      <c r="A162" s="30"/>
      <c r="B162" s="55" t="s">
        <v>40</v>
      </c>
      <c r="C162" s="44" t="s">
        <v>18</v>
      </c>
      <c r="D162" s="47" t="s">
        <v>9</v>
      </c>
      <c r="E162" s="47" t="s">
        <v>9</v>
      </c>
      <c r="F162" s="47" t="s">
        <v>139</v>
      </c>
      <c r="G162" s="47" t="s">
        <v>23</v>
      </c>
      <c r="H162" s="48">
        <f>12.2-12.2</f>
        <v>0</v>
      </c>
    </row>
    <row r="163" spans="1:8" ht="93" customHeight="1">
      <c r="A163" s="30"/>
      <c r="B163" s="34" t="s">
        <v>308</v>
      </c>
      <c r="C163" s="44" t="s">
        <v>18</v>
      </c>
      <c r="D163" s="47" t="s">
        <v>9</v>
      </c>
      <c r="E163" s="47" t="s">
        <v>9</v>
      </c>
      <c r="F163" s="47" t="s">
        <v>116</v>
      </c>
      <c r="G163" s="47"/>
      <c r="H163" s="48">
        <f>H164+H173</f>
        <v>1193.9</v>
      </c>
    </row>
    <row r="164" spans="1:8" ht="33" customHeight="1">
      <c r="A164" s="30"/>
      <c r="B164" s="72" t="s">
        <v>81</v>
      </c>
      <c r="C164" s="44" t="s">
        <v>18</v>
      </c>
      <c r="D164" s="47" t="s">
        <v>9</v>
      </c>
      <c r="E164" s="47" t="s">
        <v>9</v>
      </c>
      <c r="F164" s="47" t="s">
        <v>117</v>
      </c>
      <c r="G164" s="47"/>
      <c r="H164" s="48">
        <f>H165+H121</f>
        <v>1193.9</v>
      </c>
    </row>
    <row r="165" spans="1:8" ht="63" customHeight="1">
      <c r="A165" s="30"/>
      <c r="B165" s="72" t="s">
        <v>132</v>
      </c>
      <c r="C165" s="44" t="s">
        <v>18</v>
      </c>
      <c r="D165" s="47" t="s">
        <v>9</v>
      </c>
      <c r="E165" s="47" t="s">
        <v>9</v>
      </c>
      <c r="F165" s="47" t="s">
        <v>117</v>
      </c>
      <c r="G165" s="47"/>
      <c r="H165" s="48">
        <f>H166+H169+H171</f>
        <v>1193.9</v>
      </c>
    </row>
    <row r="166" spans="1:8" ht="78.75" customHeight="1">
      <c r="A166" s="30"/>
      <c r="B166" s="72" t="s">
        <v>53</v>
      </c>
      <c r="C166" s="44" t="s">
        <v>18</v>
      </c>
      <c r="D166" s="47" t="s">
        <v>9</v>
      </c>
      <c r="E166" s="47" t="s">
        <v>9</v>
      </c>
      <c r="F166" s="47" t="s">
        <v>188</v>
      </c>
      <c r="G166" s="47"/>
      <c r="H166" s="48">
        <f>H167+H168</f>
        <v>24</v>
      </c>
    </row>
    <row r="167" spans="1:8" ht="33" customHeight="1" hidden="1">
      <c r="A167" s="30"/>
      <c r="B167" s="55" t="s">
        <v>40</v>
      </c>
      <c r="C167" s="44" t="s">
        <v>18</v>
      </c>
      <c r="D167" s="47" t="s">
        <v>9</v>
      </c>
      <c r="E167" s="47" t="s">
        <v>9</v>
      </c>
      <c r="F167" s="47" t="s">
        <v>133</v>
      </c>
      <c r="G167" s="47" t="s">
        <v>24</v>
      </c>
      <c r="H167" s="48">
        <f>50-50</f>
        <v>0</v>
      </c>
    </row>
    <row r="168" spans="1:8" ht="16.5" customHeight="1">
      <c r="A168" s="30"/>
      <c r="B168" s="100" t="s">
        <v>41</v>
      </c>
      <c r="C168" s="44" t="s">
        <v>18</v>
      </c>
      <c r="D168" s="47" t="s">
        <v>9</v>
      </c>
      <c r="E168" s="47" t="s">
        <v>9</v>
      </c>
      <c r="F168" s="47" t="s">
        <v>188</v>
      </c>
      <c r="G168" s="47" t="s">
        <v>25</v>
      </c>
      <c r="H168" s="48">
        <v>24</v>
      </c>
    </row>
    <row r="169" spans="1:8" ht="78" customHeight="1">
      <c r="A169" s="30"/>
      <c r="B169" s="72" t="s">
        <v>53</v>
      </c>
      <c r="C169" s="44" t="s">
        <v>18</v>
      </c>
      <c r="D169" s="47" t="s">
        <v>9</v>
      </c>
      <c r="E169" s="47" t="s">
        <v>9</v>
      </c>
      <c r="F169" s="47" t="s">
        <v>166</v>
      </c>
      <c r="G169" s="47"/>
      <c r="H169" s="48">
        <f>H170</f>
        <v>1169.9</v>
      </c>
    </row>
    <row r="170" spans="1:8" ht="19.5" customHeight="1">
      <c r="A170" s="30"/>
      <c r="B170" s="100" t="s">
        <v>41</v>
      </c>
      <c r="C170" s="44" t="s">
        <v>18</v>
      </c>
      <c r="D170" s="47" t="s">
        <v>9</v>
      </c>
      <c r="E170" s="47" t="s">
        <v>9</v>
      </c>
      <c r="F170" s="47" t="s">
        <v>166</v>
      </c>
      <c r="G170" s="47" t="s">
        <v>25</v>
      </c>
      <c r="H170" s="48">
        <v>1169.9</v>
      </c>
    </row>
    <row r="171" spans="1:8" ht="45" customHeight="1" hidden="1">
      <c r="A171" s="30"/>
      <c r="B171" s="35" t="s">
        <v>297</v>
      </c>
      <c r="C171" s="44" t="s">
        <v>18</v>
      </c>
      <c r="D171" s="47" t="s">
        <v>9</v>
      </c>
      <c r="E171" s="47" t="s">
        <v>9</v>
      </c>
      <c r="F171" s="47" t="s">
        <v>298</v>
      </c>
      <c r="G171" s="47"/>
      <c r="H171" s="48">
        <f>H172</f>
        <v>0</v>
      </c>
    </row>
    <row r="172" spans="1:8" ht="19.5" customHeight="1" hidden="1">
      <c r="A172" s="30"/>
      <c r="B172" s="100" t="s">
        <v>41</v>
      </c>
      <c r="C172" s="44" t="s">
        <v>18</v>
      </c>
      <c r="D172" s="47" t="s">
        <v>9</v>
      </c>
      <c r="E172" s="47" t="s">
        <v>9</v>
      </c>
      <c r="F172" s="47" t="s">
        <v>298</v>
      </c>
      <c r="G172" s="47" t="s">
        <v>25</v>
      </c>
      <c r="H172" s="48"/>
    </row>
    <row r="173" spans="1:8" ht="30" hidden="1">
      <c r="A173" s="30"/>
      <c r="B173" s="72" t="s">
        <v>283</v>
      </c>
      <c r="C173" s="44" t="s">
        <v>18</v>
      </c>
      <c r="D173" s="47" t="s">
        <v>9</v>
      </c>
      <c r="E173" s="47" t="s">
        <v>9</v>
      </c>
      <c r="F173" s="47" t="s">
        <v>118</v>
      </c>
      <c r="G173" s="47"/>
      <c r="H173" s="48">
        <f>H174</f>
        <v>0</v>
      </c>
    </row>
    <row r="174" spans="1:8" ht="45" hidden="1">
      <c r="A174" s="30"/>
      <c r="B174" s="72" t="s">
        <v>140</v>
      </c>
      <c r="C174" s="44" t="s">
        <v>18</v>
      </c>
      <c r="D174" s="47" t="s">
        <v>9</v>
      </c>
      <c r="E174" s="47" t="s">
        <v>9</v>
      </c>
      <c r="F174" s="47" t="s">
        <v>118</v>
      </c>
      <c r="G174" s="47"/>
      <c r="H174" s="48">
        <f>H175+H177</f>
        <v>0</v>
      </c>
    </row>
    <row r="175" spans="1:8" ht="75" hidden="1">
      <c r="A175" s="30"/>
      <c r="B175" s="72" t="s">
        <v>53</v>
      </c>
      <c r="C175" s="44" t="s">
        <v>18</v>
      </c>
      <c r="D175" s="47" t="s">
        <v>9</v>
      </c>
      <c r="E175" s="47" t="s">
        <v>9</v>
      </c>
      <c r="F175" s="47" t="s">
        <v>107</v>
      </c>
      <c r="G175" s="47"/>
      <c r="H175" s="48">
        <f>H176</f>
        <v>0</v>
      </c>
    </row>
    <row r="176" spans="1:8" ht="15" hidden="1">
      <c r="A176" s="30"/>
      <c r="B176" s="100" t="s">
        <v>41</v>
      </c>
      <c r="C176" s="44" t="s">
        <v>18</v>
      </c>
      <c r="D176" s="47" t="s">
        <v>9</v>
      </c>
      <c r="E176" s="47" t="s">
        <v>9</v>
      </c>
      <c r="F176" s="47" t="s">
        <v>107</v>
      </c>
      <c r="G176" s="47" t="s">
        <v>25</v>
      </c>
      <c r="H176" s="48"/>
    </row>
    <row r="177" spans="1:8" ht="75" hidden="1">
      <c r="A177" s="30"/>
      <c r="B177" s="72" t="s">
        <v>53</v>
      </c>
      <c r="C177" s="44" t="s">
        <v>18</v>
      </c>
      <c r="D177" s="47" t="s">
        <v>9</v>
      </c>
      <c r="E177" s="47" t="s">
        <v>9</v>
      </c>
      <c r="F177" s="47" t="s">
        <v>141</v>
      </c>
      <c r="G177" s="47"/>
      <c r="H177" s="48">
        <f>H178</f>
        <v>0</v>
      </c>
    </row>
    <row r="178" spans="1:8" ht="45" hidden="1">
      <c r="A178" s="30"/>
      <c r="B178" s="55" t="s">
        <v>134</v>
      </c>
      <c r="C178" s="44" t="s">
        <v>18</v>
      </c>
      <c r="D178" s="47" t="s">
        <v>9</v>
      </c>
      <c r="E178" s="47" t="s">
        <v>9</v>
      </c>
      <c r="F178" s="47" t="s">
        <v>141</v>
      </c>
      <c r="G178" s="47" t="s">
        <v>25</v>
      </c>
      <c r="H178" s="48"/>
    </row>
    <row r="179" ht="14.25" hidden="1">
      <c r="A179" s="30"/>
    </row>
    <row r="180" ht="14.25" hidden="1">
      <c r="A180" s="30"/>
    </row>
    <row r="181" ht="14.25" hidden="1">
      <c r="A181" s="30"/>
    </row>
    <row r="182" ht="14.25" hidden="1">
      <c r="A182" s="30"/>
    </row>
    <row r="183" ht="14.25" hidden="1">
      <c r="A183" s="30"/>
    </row>
    <row r="184" ht="14.25" hidden="1">
      <c r="A184" s="30"/>
    </row>
    <row r="185" spans="1:8" ht="15">
      <c r="A185" s="30">
        <v>6</v>
      </c>
      <c r="B185" s="77" t="s">
        <v>57</v>
      </c>
      <c r="C185" s="43" t="s">
        <v>18</v>
      </c>
      <c r="D185" s="51" t="s">
        <v>56</v>
      </c>
      <c r="E185" s="51" t="s">
        <v>104</v>
      </c>
      <c r="F185" s="47"/>
      <c r="G185" s="47"/>
      <c r="H185" s="45">
        <f>H186</f>
        <v>104</v>
      </c>
    </row>
    <row r="186" spans="1:8" ht="30">
      <c r="A186" s="30"/>
      <c r="B186" s="70" t="s">
        <v>142</v>
      </c>
      <c r="C186" s="44" t="s">
        <v>18</v>
      </c>
      <c r="D186" s="47" t="s">
        <v>56</v>
      </c>
      <c r="E186" s="47" t="s">
        <v>9</v>
      </c>
      <c r="F186" s="47"/>
      <c r="G186" s="47"/>
      <c r="H186" s="48">
        <f>H187</f>
        <v>104</v>
      </c>
    </row>
    <row r="187" spans="1:8" ht="45">
      <c r="A187" s="30"/>
      <c r="B187" s="80" t="s">
        <v>143</v>
      </c>
      <c r="C187" s="44" t="s">
        <v>18</v>
      </c>
      <c r="D187" s="47" t="s">
        <v>56</v>
      </c>
      <c r="E187" s="47" t="s">
        <v>9</v>
      </c>
      <c r="F187" s="47" t="s">
        <v>151</v>
      </c>
      <c r="G187" s="47"/>
      <c r="H187" s="48">
        <f>H188</f>
        <v>104</v>
      </c>
    </row>
    <row r="188" spans="1:8" ht="45">
      <c r="A188" s="30"/>
      <c r="B188" s="80" t="s">
        <v>193</v>
      </c>
      <c r="C188" s="44" t="s">
        <v>18</v>
      </c>
      <c r="D188" s="47" t="s">
        <v>56</v>
      </c>
      <c r="E188" s="47" t="s">
        <v>9</v>
      </c>
      <c r="F188" s="47" t="s">
        <v>114</v>
      </c>
      <c r="G188" s="47"/>
      <c r="H188" s="48">
        <f>H189</f>
        <v>104</v>
      </c>
    </row>
    <row r="189" spans="1:8" ht="60">
      <c r="A189" s="30"/>
      <c r="B189" s="80" t="s">
        <v>144</v>
      </c>
      <c r="C189" s="44" t="s">
        <v>18</v>
      </c>
      <c r="D189" s="47" t="s">
        <v>56</v>
      </c>
      <c r="E189" s="47" t="s">
        <v>9</v>
      </c>
      <c r="F189" s="47" t="s">
        <v>114</v>
      </c>
      <c r="G189" s="47"/>
      <c r="H189" s="48">
        <f>H194+H192</f>
        <v>104</v>
      </c>
    </row>
    <row r="190" spans="1:8" ht="75" hidden="1">
      <c r="A190" s="30"/>
      <c r="B190" s="72" t="s">
        <v>53</v>
      </c>
      <c r="C190" s="44" t="s">
        <v>18</v>
      </c>
      <c r="D190" s="47" t="s">
        <v>56</v>
      </c>
      <c r="E190" s="47" t="s">
        <v>9</v>
      </c>
      <c r="F190" s="47" t="s">
        <v>145</v>
      </c>
      <c r="G190" s="47"/>
      <c r="H190" s="48">
        <f>H191</f>
        <v>0</v>
      </c>
    </row>
    <row r="191" spans="1:8" ht="30" hidden="1">
      <c r="A191" s="30"/>
      <c r="B191" s="55" t="s">
        <v>40</v>
      </c>
      <c r="C191" s="44" t="s">
        <v>18</v>
      </c>
      <c r="D191" s="47" t="s">
        <v>56</v>
      </c>
      <c r="E191" s="47" t="s">
        <v>9</v>
      </c>
      <c r="F191" s="47" t="s">
        <v>145</v>
      </c>
      <c r="G191" s="47" t="s">
        <v>24</v>
      </c>
      <c r="H191" s="48"/>
    </row>
    <row r="192" spans="1:8" ht="75">
      <c r="A192" s="30"/>
      <c r="B192" s="72" t="s">
        <v>53</v>
      </c>
      <c r="C192" s="44" t="s">
        <v>18</v>
      </c>
      <c r="D192" s="47" t="s">
        <v>56</v>
      </c>
      <c r="E192" s="47" t="s">
        <v>9</v>
      </c>
      <c r="F192" s="47" t="s">
        <v>189</v>
      </c>
      <c r="G192" s="47"/>
      <c r="H192" s="48">
        <f>H193</f>
        <v>0.8</v>
      </c>
    </row>
    <row r="193" spans="1:8" ht="45">
      <c r="A193" s="30"/>
      <c r="B193" s="55" t="s">
        <v>312</v>
      </c>
      <c r="C193" s="44" t="s">
        <v>18</v>
      </c>
      <c r="D193" s="47" t="s">
        <v>56</v>
      </c>
      <c r="E193" s="47" t="s">
        <v>9</v>
      </c>
      <c r="F193" s="47" t="s">
        <v>189</v>
      </c>
      <c r="G193" s="47" t="s">
        <v>24</v>
      </c>
      <c r="H193" s="48">
        <v>0.8</v>
      </c>
    </row>
    <row r="194" spans="1:8" ht="75">
      <c r="A194" s="30"/>
      <c r="B194" s="72" t="s">
        <v>53</v>
      </c>
      <c r="C194" s="44" t="s">
        <v>18</v>
      </c>
      <c r="D194" s="47" t="s">
        <v>56</v>
      </c>
      <c r="E194" s="47" t="s">
        <v>9</v>
      </c>
      <c r="F194" s="47" t="s">
        <v>109</v>
      </c>
      <c r="G194" s="47"/>
      <c r="H194" s="48">
        <f>H195</f>
        <v>103.2</v>
      </c>
    </row>
    <row r="195" spans="1:8" ht="30">
      <c r="A195" s="30"/>
      <c r="B195" s="55" t="s">
        <v>40</v>
      </c>
      <c r="C195" s="44" t="s">
        <v>18</v>
      </c>
      <c r="D195" s="47" t="s">
        <v>56</v>
      </c>
      <c r="E195" s="47" t="s">
        <v>9</v>
      </c>
      <c r="F195" s="47" t="s">
        <v>109</v>
      </c>
      <c r="G195" s="47" t="s">
        <v>24</v>
      </c>
      <c r="H195" s="48">
        <v>103.2</v>
      </c>
    </row>
    <row r="196" spans="1:8" ht="14.25">
      <c r="A196" s="29">
        <v>7</v>
      </c>
      <c r="B196" s="71" t="s">
        <v>58</v>
      </c>
      <c r="C196" s="43" t="s">
        <v>18</v>
      </c>
      <c r="D196" s="51" t="s">
        <v>15</v>
      </c>
      <c r="E196" s="51" t="s">
        <v>104</v>
      </c>
      <c r="F196" s="51"/>
      <c r="G196" s="51"/>
      <c r="H196" s="45">
        <f>H197+H203</f>
        <v>5860.45423</v>
      </c>
    </row>
    <row r="197" spans="1:8" ht="15">
      <c r="A197" s="28"/>
      <c r="B197" s="72" t="s">
        <v>14</v>
      </c>
      <c r="C197" s="44" t="s">
        <v>18</v>
      </c>
      <c r="D197" s="47" t="s">
        <v>15</v>
      </c>
      <c r="E197" s="47" t="s">
        <v>6</v>
      </c>
      <c r="F197" s="47"/>
      <c r="G197" s="47"/>
      <c r="H197" s="48">
        <f>H198</f>
        <v>5410.70172</v>
      </c>
    </row>
    <row r="198" spans="1:8" ht="15">
      <c r="A198" s="28"/>
      <c r="B198" s="80" t="s">
        <v>36</v>
      </c>
      <c r="C198" s="44" t="s">
        <v>18</v>
      </c>
      <c r="D198" s="47" t="s">
        <v>15</v>
      </c>
      <c r="E198" s="47" t="s">
        <v>6</v>
      </c>
      <c r="F198" s="47" t="s">
        <v>88</v>
      </c>
      <c r="G198" s="47"/>
      <c r="H198" s="48">
        <f>H201</f>
        <v>5410.70172</v>
      </c>
    </row>
    <row r="199" spans="1:8" ht="15">
      <c r="A199" s="28"/>
      <c r="B199" s="80" t="s">
        <v>36</v>
      </c>
      <c r="C199" s="44" t="s">
        <v>18</v>
      </c>
      <c r="D199" s="47" t="s">
        <v>15</v>
      </c>
      <c r="E199" s="47" t="s">
        <v>6</v>
      </c>
      <c r="F199" s="47" t="s">
        <v>88</v>
      </c>
      <c r="G199" s="47"/>
      <c r="H199" s="48">
        <f>H201</f>
        <v>5410.70172</v>
      </c>
    </row>
    <row r="200" spans="1:8" ht="15">
      <c r="A200" s="28"/>
      <c r="B200" s="80" t="s">
        <v>36</v>
      </c>
      <c r="C200" s="44" t="s">
        <v>18</v>
      </c>
      <c r="D200" s="47" t="s">
        <v>15</v>
      </c>
      <c r="E200" s="47" t="s">
        <v>6</v>
      </c>
      <c r="F200" s="47" t="s">
        <v>88</v>
      </c>
      <c r="G200" s="47"/>
      <c r="H200" s="48">
        <f>H201</f>
        <v>5410.70172</v>
      </c>
    </row>
    <row r="201" spans="1:8" ht="60">
      <c r="A201" s="28"/>
      <c r="B201" s="80" t="s">
        <v>59</v>
      </c>
      <c r="C201" s="44" t="s">
        <v>18</v>
      </c>
      <c r="D201" s="47" t="s">
        <v>15</v>
      </c>
      <c r="E201" s="47" t="s">
        <v>6</v>
      </c>
      <c r="F201" s="47" t="s">
        <v>101</v>
      </c>
      <c r="G201" s="47"/>
      <c r="H201" s="48">
        <f>H202</f>
        <v>5410.70172</v>
      </c>
    </row>
    <row r="202" spans="1:8" ht="45">
      <c r="A202" s="28"/>
      <c r="B202" s="99" t="s">
        <v>196</v>
      </c>
      <c r="C202" s="44" t="s">
        <v>18</v>
      </c>
      <c r="D202" s="47" t="s">
        <v>15</v>
      </c>
      <c r="E202" s="47" t="s">
        <v>6</v>
      </c>
      <c r="F202" s="47" t="s">
        <v>101</v>
      </c>
      <c r="G202" s="57" t="s">
        <v>74</v>
      </c>
      <c r="H202" s="48">
        <f>4539.02772+871.674</f>
        <v>5410.70172</v>
      </c>
    </row>
    <row r="203" spans="1:8" ht="30">
      <c r="A203" s="28"/>
      <c r="B203" s="33" t="s">
        <v>161</v>
      </c>
      <c r="C203" s="44" t="s">
        <v>18</v>
      </c>
      <c r="D203" s="47" t="s">
        <v>15</v>
      </c>
      <c r="E203" s="47" t="s">
        <v>22</v>
      </c>
      <c r="F203" s="47"/>
      <c r="G203" s="57"/>
      <c r="H203" s="48">
        <f>H204+H209</f>
        <v>449.75251</v>
      </c>
    </row>
    <row r="204" spans="1:8" ht="60">
      <c r="A204" s="28"/>
      <c r="B204" s="55" t="s">
        <v>307</v>
      </c>
      <c r="C204" s="44" t="s">
        <v>18</v>
      </c>
      <c r="D204" s="47" t="s">
        <v>15</v>
      </c>
      <c r="E204" s="47" t="s">
        <v>22</v>
      </c>
      <c r="F204" s="47" t="s">
        <v>164</v>
      </c>
      <c r="G204" s="57"/>
      <c r="H204" s="48">
        <f>H205</f>
        <v>50</v>
      </c>
    </row>
    <row r="205" spans="1:8" ht="60">
      <c r="A205" s="28"/>
      <c r="B205" s="72" t="s">
        <v>194</v>
      </c>
      <c r="C205" s="44" t="s">
        <v>18</v>
      </c>
      <c r="D205" s="47" t="s">
        <v>15</v>
      </c>
      <c r="E205" s="47" t="s">
        <v>22</v>
      </c>
      <c r="F205" s="47" t="s">
        <v>115</v>
      </c>
      <c r="G205" s="47"/>
      <c r="H205" s="48">
        <f>H206</f>
        <v>50</v>
      </c>
    </row>
    <row r="206" spans="1:8" ht="75">
      <c r="A206" s="6"/>
      <c r="B206" s="74" t="s">
        <v>158</v>
      </c>
      <c r="C206" s="44" t="s">
        <v>18</v>
      </c>
      <c r="D206" s="47" t="s">
        <v>15</v>
      </c>
      <c r="E206" s="47" t="s">
        <v>22</v>
      </c>
      <c r="F206" s="47" t="s">
        <v>115</v>
      </c>
      <c r="G206" s="44"/>
      <c r="H206" s="48">
        <f>H207</f>
        <v>50</v>
      </c>
    </row>
    <row r="207" spans="1:8" ht="75">
      <c r="A207" s="28"/>
      <c r="B207" s="72" t="s">
        <v>53</v>
      </c>
      <c r="C207" s="44" t="s">
        <v>18</v>
      </c>
      <c r="D207" s="47" t="s">
        <v>15</v>
      </c>
      <c r="E207" s="47" t="s">
        <v>22</v>
      </c>
      <c r="F207" s="47" t="s">
        <v>190</v>
      </c>
      <c r="G207" s="47"/>
      <c r="H207" s="48">
        <f>H208</f>
        <v>50</v>
      </c>
    </row>
    <row r="208" spans="1:8" ht="45">
      <c r="A208" s="28"/>
      <c r="B208" s="99" t="s">
        <v>196</v>
      </c>
      <c r="C208" s="44" t="s">
        <v>18</v>
      </c>
      <c r="D208" s="47" t="s">
        <v>15</v>
      </c>
      <c r="E208" s="47" t="s">
        <v>22</v>
      </c>
      <c r="F208" s="47" t="s">
        <v>190</v>
      </c>
      <c r="G208" s="47" t="s">
        <v>74</v>
      </c>
      <c r="H208" s="48">
        <v>50</v>
      </c>
    </row>
    <row r="209" spans="1:8" ht="42.75">
      <c r="A209" s="28"/>
      <c r="B209" s="77" t="s">
        <v>318</v>
      </c>
      <c r="C209" s="98">
        <v>931</v>
      </c>
      <c r="D209" s="47" t="s">
        <v>15</v>
      </c>
      <c r="E209" s="47" t="s">
        <v>22</v>
      </c>
      <c r="F209" s="47" t="s">
        <v>201</v>
      </c>
      <c r="G209" s="47"/>
      <c r="H209" s="48">
        <f>H210</f>
        <v>399.75251</v>
      </c>
    </row>
    <row r="210" spans="1:8" ht="30">
      <c r="A210" s="28"/>
      <c r="B210" s="42" t="s">
        <v>202</v>
      </c>
      <c r="C210" s="98">
        <v>931</v>
      </c>
      <c r="D210" s="47" t="s">
        <v>15</v>
      </c>
      <c r="E210" s="47" t="s">
        <v>22</v>
      </c>
      <c r="F210" s="47" t="s">
        <v>200</v>
      </c>
      <c r="G210" s="47"/>
      <c r="H210" s="48">
        <f>H211</f>
        <v>399.75251</v>
      </c>
    </row>
    <row r="211" spans="1:8" ht="45">
      <c r="A211" s="28"/>
      <c r="B211" s="101" t="s">
        <v>198</v>
      </c>
      <c r="C211" s="98">
        <v>931</v>
      </c>
      <c r="D211" s="47" t="s">
        <v>15</v>
      </c>
      <c r="E211" s="47" t="s">
        <v>22</v>
      </c>
      <c r="F211" s="47" t="s">
        <v>200</v>
      </c>
      <c r="G211" s="47"/>
      <c r="H211" s="48">
        <f>H212+H214</f>
        <v>399.75251</v>
      </c>
    </row>
    <row r="212" spans="1:8" ht="75" hidden="1">
      <c r="A212" s="28"/>
      <c r="B212" s="72" t="s">
        <v>53</v>
      </c>
      <c r="C212" s="98">
        <v>931</v>
      </c>
      <c r="D212" s="47" t="s">
        <v>15</v>
      </c>
      <c r="E212" s="47" t="s">
        <v>22</v>
      </c>
      <c r="F212" s="47" t="s">
        <v>199</v>
      </c>
      <c r="G212" s="47"/>
      <c r="H212" s="48">
        <f>H213</f>
        <v>0</v>
      </c>
    </row>
    <row r="213" spans="1:8" ht="45" hidden="1">
      <c r="A213" s="28"/>
      <c r="B213" s="99" t="s">
        <v>196</v>
      </c>
      <c r="C213" s="98">
        <v>931</v>
      </c>
      <c r="D213" s="47" t="s">
        <v>15</v>
      </c>
      <c r="E213" s="47" t="s">
        <v>22</v>
      </c>
      <c r="F213" s="47" t="s">
        <v>199</v>
      </c>
      <c r="G213" s="47" t="s">
        <v>74</v>
      </c>
      <c r="H213" s="48">
        <f>125-125</f>
        <v>0</v>
      </c>
    </row>
    <row r="214" spans="1:8" ht="75">
      <c r="A214" s="28"/>
      <c r="B214" s="72" t="s">
        <v>53</v>
      </c>
      <c r="C214" s="98">
        <v>931</v>
      </c>
      <c r="D214" s="47" t="s">
        <v>15</v>
      </c>
      <c r="E214" s="47" t="s">
        <v>22</v>
      </c>
      <c r="F214" s="47" t="s">
        <v>327</v>
      </c>
      <c r="G214" s="47"/>
      <c r="H214" s="48">
        <f>H215</f>
        <v>399.75251</v>
      </c>
    </row>
    <row r="215" spans="1:8" ht="45">
      <c r="A215" s="28"/>
      <c r="B215" s="99" t="s">
        <v>196</v>
      </c>
      <c r="C215" s="98">
        <v>931</v>
      </c>
      <c r="D215" s="47" t="s">
        <v>15</v>
      </c>
      <c r="E215" s="47" t="s">
        <v>22</v>
      </c>
      <c r="F215" s="47" t="s">
        <v>327</v>
      </c>
      <c r="G215" s="47" t="s">
        <v>74</v>
      </c>
      <c r="H215" s="48">
        <f>274.75251+125</f>
        <v>399.75251</v>
      </c>
    </row>
    <row r="216" spans="1:8" ht="15">
      <c r="A216" s="28">
        <v>8</v>
      </c>
      <c r="B216" s="77" t="s">
        <v>203</v>
      </c>
      <c r="C216" s="43" t="s">
        <v>18</v>
      </c>
      <c r="D216" s="51" t="s">
        <v>204</v>
      </c>
      <c r="E216" s="51" t="s">
        <v>104</v>
      </c>
      <c r="F216" s="51"/>
      <c r="G216" s="51"/>
      <c r="H216" s="45">
        <f>H217</f>
        <v>343.94</v>
      </c>
    </row>
    <row r="217" spans="1:8" ht="30">
      <c r="A217" s="28"/>
      <c r="B217" s="55" t="s">
        <v>205</v>
      </c>
      <c r="C217" s="44" t="s">
        <v>18</v>
      </c>
      <c r="D217" s="47" t="s">
        <v>204</v>
      </c>
      <c r="E217" s="47" t="s">
        <v>56</v>
      </c>
      <c r="F217" s="47"/>
      <c r="G217" s="47"/>
      <c r="H217" s="48">
        <f>H218</f>
        <v>343.94</v>
      </c>
    </row>
    <row r="218" spans="1:8" ht="15">
      <c r="A218" s="28"/>
      <c r="B218" s="80" t="s">
        <v>36</v>
      </c>
      <c r="C218" s="44" t="s">
        <v>18</v>
      </c>
      <c r="D218" s="47" t="s">
        <v>204</v>
      </c>
      <c r="E218" s="47" t="s">
        <v>56</v>
      </c>
      <c r="F218" s="47" t="s">
        <v>88</v>
      </c>
      <c r="G218" s="47"/>
      <c r="H218" s="48">
        <f>H219</f>
        <v>343.94</v>
      </c>
    </row>
    <row r="219" spans="1:8" ht="15">
      <c r="A219" s="28"/>
      <c r="B219" s="80" t="s">
        <v>36</v>
      </c>
      <c r="C219" s="44" t="s">
        <v>18</v>
      </c>
      <c r="D219" s="47" t="s">
        <v>204</v>
      </c>
      <c r="E219" s="47" t="s">
        <v>56</v>
      </c>
      <c r="F219" s="47" t="s">
        <v>88</v>
      </c>
      <c r="G219" s="47"/>
      <c r="H219" s="48">
        <f>H221</f>
        <v>343.94</v>
      </c>
    </row>
    <row r="220" spans="1:8" ht="15">
      <c r="A220" s="28"/>
      <c r="B220" s="80" t="s">
        <v>36</v>
      </c>
      <c r="C220" s="44" t="s">
        <v>18</v>
      </c>
      <c r="D220" s="47" t="s">
        <v>204</v>
      </c>
      <c r="E220" s="47" t="s">
        <v>56</v>
      </c>
      <c r="F220" s="47" t="s">
        <v>88</v>
      </c>
      <c r="G220" s="47"/>
      <c r="H220" s="48">
        <f>H221</f>
        <v>343.94</v>
      </c>
    </row>
    <row r="221" spans="1:8" ht="60">
      <c r="A221" s="28"/>
      <c r="B221" s="35" t="s">
        <v>159</v>
      </c>
      <c r="C221" s="44" t="s">
        <v>18</v>
      </c>
      <c r="D221" s="47" t="s">
        <v>204</v>
      </c>
      <c r="E221" s="47" t="s">
        <v>56</v>
      </c>
      <c r="F221" s="47" t="s">
        <v>92</v>
      </c>
      <c r="G221" s="47"/>
      <c r="H221" s="48">
        <f>H222</f>
        <v>343.94</v>
      </c>
    </row>
    <row r="222" spans="1:8" ht="30">
      <c r="A222" s="28"/>
      <c r="B222" s="102" t="s">
        <v>206</v>
      </c>
      <c r="C222" s="98">
        <v>931</v>
      </c>
      <c r="D222" s="47" t="s">
        <v>204</v>
      </c>
      <c r="E222" s="47" t="s">
        <v>56</v>
      </c>
      <c r="F222" s="47" t="s">
        <v>92</v>
      </c>
      <c r="G222" s="47" t="s">
        <v>186</v>
      </c>
      <c r="H222" s="48">
        <v>343.94</v>
      </c>
    </row>
    <row r="223" spans="1:8" ht="15">
      <c r="A223" s="28"/>
      <c r="B223" s="58" t="s">
        <v>68</v>
      </c>
      <c r="C223" s="30"/>
      <c r="D223" s="47"/>
      <c r="E223" s="47"/>
      <c r="F223" s="47"/>
      <c r="G223" s="30"/>
      <c r="H223" s="45">
        <f>H14+H196+H216</f>
        <v>92414.73254</v>
      </c>
    </row>
  </sheetData>
  <sheetProtection/>
  <mergeCells count="14">
    <mergeCell ref="B7:H7"/>
    <mergeCell ref="F8:H8"/>
    <mergeCell ref="C9:H9"/>
    <mergeCell ref="B10:H10"/>
    <mergeCell ref="A12:A13"/>
    <mergeCell ref="B12:B13"/>
    <mergeCell ref="C12:G12"/>
    <mergeCell ref="H12:H13"/>
    <mergeCell ref="C3:H3"/>
    <mergeCell ref="C4:H4"/>
    <mergeCell ref="C1:H1"/>
    <mergeCell ref="C5:H5"/>
    <mergeCell ref="B6:H6"/>
    <mergeCell ref="C2:H2"/>
  </mergeCells>
  <printOptions/>
  <pageMargins left="0.28" right="0.2" top="0.3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Aliza</cp:lastModifiedBy>
  <cp:lastPrinted>2021-09-28T21:59:50Z</cp:lastPrinted>
  <dcterms:created xsi:type="dcterms:W3CDTF">2003-10-06T03:10:42Z</dcterms:created>
  <dcterms:modified xsi:type="dcterms:W3CDTF">2021-11-25T22:50:32Z</dcterms:modified>
  <cp:category/>
  <cp:version/>
  <cp:contentType/>
  <cp:contentStatus/>
</cp:coreProperties>
</file>