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 tabRatio="598" activeTab="1"/>
  </bookViews>
  <sheets>
    <sheet name="Прил 1" sheetId="1" r:id="rId1"/>
    <sheet name="Прил 2" sheetId="3" r:id="rId2"/>
  </sheets>
  <definedNames>
    <definedName name="_xlnm._FilterDatabase" localSheetId="0" hidden="1">'Прил 1'!$A$13:$WVH$31</definedName>
    <definedName name="_xlnm.Print_Area" localSheetId="0">'Прил 1'!$A$1:$U$34</definedName>
  </definedNames>
  <calcPr calcId="162913"/>
</workbook>
</file>

<file path=xl/calcChain.xml><?xml version="1.0" encoding="utf-8"?>
<calcChain xmlns="http://schemas.openxmlformats.org/spreadsheetml/2006/main">
  <c r="Q26" i="1" l="1"/>
  <c r="D13" i="3" l="1"/>
  <c r="Q29" i="1"/>
  <c r="Q24" i="1" s="1"/>
  <c r="N29" i="1"/>
  <c r="N24" i="1" s="1"/>
  <c r="O29" i="1"/>
  <c r="O24" i="1" s="1"/>
  <c r="R29" i="1"/>
  <c r="R24" i="1" s="1"/>
  <c r="M29" i="1"/>
  <c r="M24" i="1" s="1"/>
  <c r="K29" i="1"/>
  <c r="K24" i="1" s="1"/>
  <c r="J29" i="1"/>
  <c r="J24" i="1" s="1"/>
  <c r="I29" i="1"/>
  <c r="I24" i="1" s="1"/>
  <c r="H29" i="1"/>
  <c r="H24" i="1" s="1"/>
  <c r="C13" i="3" s="1"/>
  <c r="S28" i="1"/>
  <c r="S27" i="1"/>
  <c r="P25" i="1" l="1"/>
  <c r="P29" i="1" s="1"/>
  <c r="P24" i="1" s="1"/>
  <c r="Q20" i="1"/>
  <c r="Q21" i="1"/>
  <c r="Q19" i="1"/>
  <c r="S20" i="1" l="1"/>
  <c r="N18" i="1" l="1"/>
  <c r="O18" i="1"/>
  <c r="P18" i="1"/>
  <c r="Q18" i="1"/>
  <c r="R31" i="1" l="1"/>
  <c r="N31" i="1"/>
  <c r="O31" i="1"/>
  <c r="P31" i="1"/>
  <c r="Q31" i="1"/>
  <c r="M31" i="1"/>
  <c r="N22" i="1"/>
  <c r="N13" i="1" s="1"/>
  <c r="O22" i="1"/>
  <c r="O13" i="1" s="1"/>
  <c r="P22" i="1"/>
  <c r="P13" i="1" s="1"/>
  <c r="Q22" i="1"/>
  <c r="Q13" i="1" s="1"/>
  <c r="R22" i="1"/>
  <c r="M22" i="1"/>
  <c r="R18" i="1"/>
  <c r="M18" i="1"/>
  <c r="M13" i="1" l="1"/>
  <c r="R13" i="1"/>
  <c r="M14" i="3"/>
  <c r="N14" i="3" s="1"/>
  <c r="M13" i="3"/>
  <c r="N13" i="3" s="1"/>
  <c r="I12" i="3"/>
  <c r="I13" i="3"/>
  <c r="I14" i="3"/>
  <c r="I11" i="3"/>
  <c r="H11" i="3"/>
  <c r="Z31" i="1"/>
  <c r="X13" i="1"/>
  <c r="X23" i="1" s="1"/>
  <c r="M12" i="3"/>
  <c r="N12" i="3" s="1"/>
  <c r="Y13" i="1"/>
  <c r="Y23" i="1" s="1"/>
  <c r="Z12" i="1"/>
  <c r="X16" i="1" s="1"/>
  <c r="W16" i="1" s="1"/>
  <c r="V26" i="1"/>
  <c r="S19" i="1"/>
  <c r="S14" i="1"/>
  <c r="V25" i="1"/>
  <c r="X19" i="1" l="1"/>
  <c r="W19" i="1" s="1"/>
  <c r="X14" i="1"/>
  <c r="W14" i="1" s="1"/>
  <c r="X18" i="1"/>
  <c r="W18" i="1" s="1"/>
  <c r="X17" i="1"/>
  <c r="W17" i="1" s="1"/>
  <c r="X15" i="1"/>
  <c r="W15" i="1" s="1"/>
  <c r="X21" i="1"/>
  <c r="W21" i="1" s="1"/>
  <c r="X20" i="1"/>
  <c r="W20" i="1" s="1"/>
  <c r="N11" i="3"/>
  <c r="W13" i="1"/>
  <c r="W23" i="1" s="1"/>
  <c r="Z23" i="1" s="1"/>
  <c r="I31" i="1"/>
  <c r="J31" i="1"/>
  <c r="K31" i="1"/>
  <c r="H31" i="1"/>
  <c r="I22" i="1"/>
  <c r="J22" i="1"/>
  <c r="K22" i="1"/>
  <c r="H22" i="1"/>
  <c r="I18" i="1"/>
  <c r="I13" i="1" s="1"/>
  <c r="I11" i="1" s="1"/>
  <c r="J18" i="1"/>
  <c r="J13" i="1" s="1"/>
  <c r="J11" i="1" s="1"/>
  <c r="K18" i="1"/>
  <c r="K13" i="1" s="1"/>
  <c r="H18" i="1"/>
  <c r="H13" i="1" s="1"/>
  <c r="D12" i="3" l="1"/>
  <c r="D11" i="3" s="1"/>
  <c r="K11" i="1"/>
  <c r="C12" i="3"/>
  <c r="H11" i="1"/>
  <c r="X26" i="1"/>
  <c r="W26" i="1" s="1"/>
  <c r="X25" i="1"/>
  <c r="W25" i="1" s="1"/>
  <c r="M11" i="1"/>
  <c r="N11" i="1"/>
  <c r="Q11" i="1"/>
  <c r="P11" i="1"/>
  <c r="O11" i="1"/>
  <c r="S26" i="1" l="1"/>
  <c r="S25" i="1"/>
  <c r="S21" i="1"/>
  <c r="S15" i="1"/>
  <c r="S16" i="1"/>
  <c r="S17" i="1"/>
  <c r="J11" i="3" l="1"/>
  <c r="M11" i="3"/>
  <c r="M34" i="1" l="1"/>
  <c r="R34" i="1"/>
  <c r="Q34" i="1"/>
  <c r="P34" i="1"/>
  <c r="O34" i="1"/>
  <c r="N34" i="1"/>
  <c r="K34" i="1"/>
  <c r="J34" i="1"/>
  <c r="I34" i="1"/>
  <c r="H34" i="1"/>
</calcChain>
</file>

<file path=xl/sharedStrings.xml><?xml version="1.0" encoding="utf-8"?>
<sst xmlns="http://schemas.openxmlformats.org/spreadsheetml/2006/main" count="226" uniqueCount="86">
  <si>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</si>
  <si>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</si>
  <si>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</si>
  <si>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</si>
  <si>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</si>
  <si>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</si>
  <si>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</si>
  <si>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</si>
  <si>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</si>
  <si>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</si>
  <si>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</si>
  <si>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</si>
  <si>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</si>
  <si>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</si>
  <si>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</si>
  <si>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</si>
  <si>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</si>
  <si>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</si>
  <si>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</si>
  <si>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</si>
  <si>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</si>
  <si>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</si>
  <si>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</si>
  <si>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</si>
  <si>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</si>
  <si>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</si>
  <si>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</si>
  <si>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</si>
  <si>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</si>
  <si>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</si>
  <si>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</si>
  <si>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</si>
  <si>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</si>
  <si>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</si>
  <si>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</si>
  <si>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</si>
  <si>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>Вид работ по капитальному ремонту общего имущества многоквартирного дома</t>
  </si>
  <si>
    <t xml:space="preserve">Год завершения последнего капитального ремонта </t>
  </si>
  <si>
    <t>в том числе, общая площадь жилых (нежилых) помещений:</t>
  </si>
  <si>
    <t>Количество жителей, зарегистрированных в МКД на  дату утверждения краткосрочного плана</t>
  </si>
  <si>
    <t>2</t>
  </si>
  <si>
    <t>Всего по МО</t>
  </si>
  <si>
    <t>Итого по многоквартирному дому:</t>
  </si>
  <si>
    <t>Общая площадь крыши</t>
  </si>
  <si>
    <t>Всего по МО за период 2020 -2022 годов</t>
  </si>
  <si>
    <t>2020 год</t>
  </si>
  <si>
    <t>Итого по МО за 2020 год</t>
  </si>
  <si>
    <t>с.Карага, ул.Лукашевского, д.19</t>
  </si>
  <si>
    <t>РО</t>
  </si>
  <si>
    <t>Разработка ПСД ВДИС водоотведения</t>
  </si>
  <si>
    <t>Разработка ПСД ВДИС электроснабжения</t>
  </si>
  <si>
    <t>Ремонт ВДИС электроснабжения</t>
  </si>
  <si>
    <t>с.Карага, ул.Обухова, д.30</t>
  </si>
  <si>
    <t>2021 год</t>
  </si>
  <si>
    <t>Итого по МО за 2021 год</t>
  </si>
  <si>
    <t>Ремонт ВДИС водоотведения</t>
  </si>
  <si>
    <t>Ремонт ВДИС теплоснабжения</t>
  </si>
  <si>
    <t>2022 год</t>
  </si>
  <si>
    <t>Итого по МО за 2022 год</t>
  </si>
  <si>
    <t>Разработка ПСД ВДИС теплоснабжения</t>
  </si>
  <si>
    <r>
      <t xml:space="preserve"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
по муниципальному образованию сельское поселение "село Карага" на 2020 - 2022 годы
</t>
    </r>
    <r>
      <rPr>
        <i/>
        <sz val="14"/>
        <color theme="1"/>
        <rFont val="Times New Roman"/>
        <family val="1"/>
        <charset val="204"/>
      </rPr>
      <t xml:space="preserve"> </t>
    </r>
  </si>
  <si>
    <t>29.22</t>
  </si>
  <si>
    <t>1.2</t>
  </si>
  <si>
    <t xml:space="preserve"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муниципальному образованию  сельское поселение "село Карага" на 2020 - 2022 годы
                                 </t>
  </si>
  <si>
    <t>28.22</t>
  </si>
  <si>
    <t>218,80</t>
  </si>
  <si>
    <t xml:space="preserve">Приложение 1 </t>
  </si>
  <si>
    <t>0</t>
  </si>
  <si>
    <t>1.</t>
  </si>
  <si>
    <t>1.1</t>
  </si>
  <si>
    <t>2.</t>
  </si>
  <si>
    <t>2.1</t>
  </si>
  <si>
    <t>3.1</t>
  </si>
  <si>
    <t>лимиты на 2021</t>
  </si>
  <si>
    <t>лимиты на 2022</t>
  </si>
  <si>
    <t>лимиты на 2020</t>
  </si>
  <si>
    <t>фкр</t>
  </si>
  <si>
    <t>субс</t>
  </si>
  <si>
    <t>остаток</t>
  </si>
  <si>
    <t>Разработка ПСД ВДИС холодного водоснабжения</t>
  </si>
  <si>
    <t>Ремонт ВДИС холодного водоснабжения</t>
  </si>
  <si>
    <t xml:space="preserve">к постановлению администрации </t>
  </si>
  <si>
    <t>МО СП "с.Карага" от 19.04.2021 № 30</t>
  </si>
  <si>
    <t>Приложение 2</t>
  </si>
  <si>
    <t>к постановлению администрации</t>
  </si>
  <si>
    <t xml:space="preserve">МО СП "с.Карага" от 19.04.2021 № 30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</si>
</sst>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5">
    <xf numFmtId="0" fontId="0" fillId="0" borderId="0" xfId="0"/>
    <xf numFmtId="0" fontId="0" fillId="0" borderId="0" xfId="0" applyFont="1"/>
    <xf numFmtId="3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ont="1" applyFill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16" fontId="0" fillId="0" borderId="0" xfId="0" applyNumberFormat="1"/>
    <xf numFmtId="0" fontId="6" fillId="0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wrapText="1" shrinkToFit="1"/>
    </xf>
    <xf numFmtId="0" fontId="4" fillId="0" borderId="5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0" fontId="0" fillId="0" borderId="0" xfId="0" applyFill="1"/>
    <xf numFmtId="3" fontId="0" fillId="0" borderId="0" xfId="0" applyNumberFormat="1" applyFill="1"/>
    <xf numFmtId="0" fontId="2" fillId="0" borderId="0" xfId="0" applyFont="1" applyBorder="1" applyAlignment="1">
      <alignment horizontal="center" vertical="top" wrapText="1"/>
    </xf>
    <xf numFmtId="49" fontId="11" fillId="0" borderId="5" xfId="0" applyNumberFormat="1" applyFont="1" applyFill="1" applyBorder="1" applyAlignment="1">
      <alignment horizontal="center" wrapText="1" shrinkToFit="1"/>
    </xf>
    <xf numFmtId="0" fontId="10" fillId="0" borderId="5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3" fillId="0" borderId="5" xfId="0" applyFont="1" applyFill="1" applyBorder="1" applyAlignment="1">
      <alignment horizontal="left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/>
    </xf>
    <xf numFmtId="4" fontId="4" fillId="0" borderId="5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right" vertical="top" wrapText="1"/>
    </xf>
    <xf numFmtId="4" fontId="3" fillId="0" borderId="5" xfId="0" applyNumberFormat="1" applyFont="1" applyFill="1" applyBorder="1" applyAlignment="1">
      <alignment horizontal="center" vertical="center" textRotation="90" wrapText="1"/>
    </xf>
    <xf numFmtId="4" fontId="3" fillId="0" borderId="5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1" fillId="0" borderId="0" xfId="0" applyNumberFormat="1" applyFont="1" applyFill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4" fontId="5" fillId="0" borderId="0" xfId="0" applyNumberFormat="1" applyFont="1" applyFill="1"/>
    <xf numFmtId="0" fontId="5" fillId="3" borderId="5" xfId="0" applyFont="1" applyFill="1" applyBorder="1"/>
    <xf numFmtId="4" fontId="5" fillId="3" borderId="5" xfId="0" applyNumberFormat="1" applyFont="1" applyFill="1" applyBorder="1"/>
    <xf numFmtId="4" fontId="3" fillId="2" borderId="5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4" fontId="4" fillId="2" borderId="5" xfId="0" applyNumberFormat="1" applyFont="1" applyFill="1" applyBorder="1" applyAlignment="1">
      <alignment horizont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49" fontId="3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49" fontId="11" fillId="2" borderId="5" xfId="0" applyNumberFormat="1" applyFont="1" applyFill="1" applyBorder="1" applyAlignment="1">
      <alignment horizontal="center" wrapText="1" shrinkToFit="1"/>
    </xf>
    <xf numFmtId="14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 shrinkToFit="1"/>
    </xf>
    <xf numFmtId="4" fontId="4" fillId="2" borderId="5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4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3" fontId="3" fillId="0" borderId="7" xfId="0" applyNumberFormat="1" applyFont="1" applyFill="1" applyBorder="1" applyAlignment="1">
      <alignment horizontal="center" vertical="center" textRotation="90" wrapText="1"/>
    </xf>
    <xf numFmtId="3" fontId="3" fillId="0" borderId="2" xfId="0" applyNumberFormat="1" applyFont="1" applyFill="1" applyBorder="1" applyAlignment="1">
      <alignment horizontal="center" vertical="center" textRotation="90" wrapText="1" shrinkToFit="1"/>
    </xf>
    <xf numFmtId="3" fontId="3" fillId="0" borderId="6" xfId="0" applyNumberFormat="1" applyFont="1" applyFill="1" applyBorder="1" applyAlignment="1">
      <alignment horizontal="center" vertical="center" textRotation="90" wrapText="1" shrinkToFit="1"/>
    </xf>
    <xf numFmtId="3" fontId="3" fillId="0" borderId="7" xfId="0" applyNumberFormat="1" applyFont="1" applyFill="1" applyBorder="1" applyAlignment="1">
      <alignment horizontal="center" vertical="center" textRotation="90" wrapText="1" shrinkToFit="1"/>
    </xf>
    <xf numFmtId="3" fontId="3" fillId="0" borderId="6" xfId="0" applyNumberFormat="1" applyFont="1" applyFill="1" applyBorder="1" applyAlignment="1">
      <alignment horizontal="center" vertical="center" textRotation="90" wrapText="1"/>
    </xf>
    <xf numFmtId="49" fontId="4" fillId="2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zoomScale="85" zoomScaleNormal="85" workbookViewId="0">
      <selection activeCell="A2" sqref="A2:U2"/>
    </sheetView>
  </sheetViews>
  <sheetFormatPr defaultRowHeight="15" x14ac:dyDescent="0.25"/>
  <cols>
    <col min="1" max="1" width="6.28515625" style="27" bestFit="1" customWidth="1"/>
    <col min="2" max="2" width="37.140625" style="27" customWidth="1"/>
    <col min="3" max="3" width="9" style="27" customWidth="1"/>
    <col min="4" max="5" width="6.5703125" style="27" customWidth="1"/>
    <col min="6" max="6" width="6.140625" style="27" customWidth="1"/>
    <col min="7" max="7" width="4.140625" style="27" bestFit="1" customWidth="1"/>
    <col min="8" max="8" width="9.140625" style="28" customWidth="1"/>
    <col min="9" max="10" width="8.85546875" style="28" customWidth="1"/>
    <col min="11" max="11" width="8.7109375" style="28" customWidth="1"/>
    <col min="12" max="12" width="39.7109375" style="23" customWidth="1"/>
    <col min="13" max="13" width="13.5703125" style="28" customWidth="1"/>
    <col min="14" max="14" width="9.5703125" style="59" bestFit="1" customWidth="1"/>
    <col min="15" max="15" width="13.140625" style="28" bestFit="1" customWidth="1"/>
    <col min="16" max="16" width="12.7109375" style="28" customWidth="1"/>
    <col min="17" max="17" width="13.140625" style="28" bestFit="1" customWidth="1"/>
    <col min="18" max="18" width="11.42578125" style="57" customWidth="1"/>
    <col min="19" max="20" width="9.85546875" style="28" customWidth="1"/>
    <col min="21" max="21" width="10.140625" style="27" customWidth="1"/>
    <col min="22" max="22" width="17.28515625" style="27" hidden="1" customWidth="1"/>
    <col min="23" max="23" width="15.7109375" style="27" hidden="1" customWidth="1"/>
    <col min="24" max="24" width="13.140625" style="27" hidden="1" customWidth="1"/>
    <col min="25" max="25" width="15.28515625" style="27" hidden="1" customWidth="1"/>
    <col min="26" max="32" width="0" style="27" hidden="1" customWidth="1"/>
    <col min="33" max="33" width="15.85546875" style="27" customWidth="1"/>
    <col min="34" max="34" width="13" style="27" customWidth="1"/>
    <col min="35" max="35" width="11" style="27" customWidth="1"/>
    <col min="36" max="36" width="11.28515625" style="27" bestFit="1" customWidth="1"/>
    <col min="37" max="236" width="9.140625" style="27"/>
    <col min="237" max="237" width="6.140625" style="27" bestFit="1" customWidth="1"/>
    <col min="238" max="238" width="36.140625" style="27" customWidth="1"/>
    <col min="239" max="240" width="6.5703125" style="27" customWidth="1"/>
    <col min="241" max="241" width="20.85546875" style="27" bestFit="1" customWidth="1"/>
    <col min="242" max="243" width="4" style="27" bestFit="1" customWidth="1"/>
    <col min="244" max="247" width="8.7109375" style="27" customWidth="1"/>
    <col min="248" max="248" width="13" style="27" customWidth="1"/>
    <col min="249" max="252" width="13.140625" style="27" customWidth="1"/>
    <col min="253" max="253" width="5" style="27" bestFit="1" customWidth="1"/>
    <col min="254" max="255" width="9.85546875" style="27" customWidth="1"/>
    <col min="256" max="256" width="11.28515625" style="27" customWidth="1"/>
    <col min="257" max="492" width="9.140625" style="27"/>
    <col min="493" max="493" width="6.140625" style="27" bestFit="1" customWidth="1"/>
    <col min="494" max="494" width="36.140625" style="27" customWidth="1"/>
    <col min="495" max="496" width="6.5703125" style="27" customWidth="1"/>
    <col min="497" max="497" width="20.85546875" style="27" bestFit="1" customWidth="1"/>
    <col min="498" max="499" width="4" style="27" bestFit="1" customWidth="1"/>
    <col min="500" max="503" width="8.7109375" style="27" customWidth="1"/>
    <col min="504" max="504" width="13" style="27" customWidth="1"/>
    <col min="505" max="508" width="13.140625" style="27" customWidth="1"/>
    <col min="509" max="509" width="5" style="27" bestFit="1" customWidth="1"/>
    <col min="510" max="511" width="9.85546875" style="27" customWidth="1"/>
    <col min="512" max="512" width="11.28515625" style="27" customWidth="1"/>
    <col min="513" max="748" width="9.140625" style="27"/>
    <col min="749" max="749" width="6.140625" style="27" bestFit="1" customWidth="1"/>
    <col min="750" max="750" width="36.140625" style="27" customWidth="1"/>
    <col min="751" max="752" width="6.5703125" style="27" customWidth="1"/>
    <col min="753" max="753" width="20.85546875" style="27" bestFit="1" customWidth="1"/>
    <col min="754" max="755" width="4" style="27" bestFit="1" customWidth="1"/>
    <col min="756" max="759" width="8.7109375" style="27" customWidth="1"/>
    <col min="760" max="760" width="13" style="27" customWidth="1"/>
    <col min="761" max="764" width="13.140625" style="27" customWidth="1"/>
    <col min="765" max="765" width="5" style="27" bestFit="1" customWidth="1"/>
    <col min="766" max="767" width="9.85546875" style="27" customWidth="1"/>
    <col min="768" max="768" width="11.28515625" style="27" customWidth="1"/>
    <col min="769" max="1004" width="9.140625" style="27"/>
    <col min="1005" max="1005" width="6.140625" style="27" bestFit="1" customWidth="1"/>
    <col min="1006" max="1006" width="36.140625" style="27" customWidth="1"/>
    <col min="1007" max="1008" width="6.5703125" style="27" customWidth="1"/>
    <col min="1009" max="1009" width="20.85546875" style="27" bestFit="1" customWidth="1"/>
    <col min="1010" max="1011" width="4" style="27" bestFit="1" customWidth="1"/>
    <col min="1012" max="1015" width="8.7109375" style="27" customWidth="1"/>
    <col min="1016" max="1016" width="13" style="27" customWidth="1"/>
    <col min="1017" max="1020" width="13.140625" style="27" customWidth="1"/>
    <col min="1021" max="1021" width="5" style="27" bestFit="1" customWidth="1"/>
    <col min="1022" max="1023" width="9.85546875" style="27" customWidth="1"/>
    <col min="1024" max="1024" width="11.28515625" style="27" customWidth="1"/>
    <col min="1025" max="1260" width="9.140625" style="27"/>
    <col min="1261" max="1261" width="6.140625" style="27" bestFit="1" customWidth="1"/>
    <col min="1262" max="1262" width="36.140625" style="27" customWidth="1"/>
    <col min="1263" max="1264" width="6.5703125" style="27" customWidth="1"/>
    <col min="1265" max="1265" width="20.85546875" style="27" bestFit="1" customWidth="1"/>
    <col min="1266" max="1267" width="4" style="27" bestFit="1" customWidth="1"/>
    <col min="1268" max="1271" width="8.7109375" style="27" customWidth="1"/>
    <col min="1272" max="1272" width="13" style="27" customWidth="1"/>
    <col min="1273" max="1276" width="13.140625" style="27" customWidth="1"/>
    <col min="1277" max="1277" width="5" style="27" bestFit="1" customWidth="1"/>
    <col min="1278" max="1279" width="9.85546875" style="27" customWidth="1"/>
    <col min="1280" max="1280" width="11.28515625" style="27" customWidth="1"/>
    <col min="1281" max="1516" width="9.140625" style="27"/>
    <col min="1517" max="1517" width="6.140625" style="27" bestFit="1" customWidth="1"/>
    <col min="1518" max="1518" width="36.140625" style="27" customWidth="1"/>
    <col min="1519" max="1520" width="6.5703125" style="27" customWidth="1"/>
    <col min="1521" max="1521" width="20.85546875" style="27" bestFit="1" customWidth="1"/>
    <col min="1522" max="1523" width="4" style="27" bestFit="1" customWidth="1"/>
    <col min="1524" max="1527" width="8.7109375" style="27" customWidth="1"/>
    <col min="1528" max="1528" width="13" style="27" customWidth="1"/>
    <col min="1529" max="1532" width="13.140625" style="27" customWidth="1"/>
    <col min="1533" max="1533" width="5" style="27" bestFit="1" customWidth="1"/>
    <col min="1534" max="1535" width="9.85546875" style="27" customWidth="1"/>
    <col min="1536" max="1536" width="11.28515625" style="27" customWidth="1"/>
    <col min="1537" max="1772" width="9.140625" style="27"/>
    <col min="1773" max="1773" width="6.140625" style="27" bestFit="1" customWidth="1"/>
    <col min="1774" max="1774" width="36.140625" style="27" customWidth="1"/>
    <col min="1775" max="1776" width="6.5703125" style="27" customWidth="1"/>
    <col min="1777" max="1777" width="20.85546875" style="27" bestFit="1" customWidth="1"/>
    <col min="1778" max="1779" width="4" style="27" bestFit="1" customWidth="1"/>
    <col min="1780" max="1783" width="8.7109375" style="27" customWidth="1"/>
    <col min="1784" max="1784" width="13" style="27" customWidth="1"/>
    <col min="1785" max="1788" width="13.140625" style="27" customWidth="1"/>
    <col min="1789" max="1789" width="5" style="27" bestFit="1" customWidth="1"/>
    <col min="1790" max="1791" width="9.85546875" style="27" customWidth="1"/>
    <col min="1792" max="1792" width="11.28515625" style="27" customWidth="1"/>
    <col min="1793" max="2028" width="9.140625" style="27"/>
    <col min="2029" max="2029" width="6.140625" style="27" bestFit="1" customWidth="1"/>
    <col min="2030" max="2030" width="36.140625" style="27" customWidth="1"/>
    <col min="2031" max="2032" width="6.5703125" style="27" customWidth="1"/>
    <col min="2033" max="2033" width="20.85546875" style="27" bestFit="1" customWidth="1"/>
    <col min="2034" max="2035" width="4" style="27" bestFit="1" customWidth="1"/>
    <col min="2036" max="2039" width="8.7109375" style="27" customWidth="1"/>
    <col min="2040" max="2040" width="13" style="27" customWidth="1"/>
    <col min="2041" max="2044" width="13.140625" style="27" customWidth="1"/>
    <col min="2045" max="2045" width="5" style="27" bestFit="1" customWidth="1"/>
    <col min="2046" max="2047" width="9.85546875" style="27" customWidth="1"/>
    <col min="2048" max="2048" width="11.28515625" style="27" customWidth="1"/>
    <col min="2049" max="2284" width="9.140625" style="27"/>
    <col min="2285" max="2285" width="6.140625" style="27" bestFit="1" customWidth="1"/>
    <col min="2286" max="2286" width="36.140625" style="27" customWidth="1"/>
    <col min="2287" max="2288" width="6.5703125" style="27" customWidth="1"/>
    <col min="2289" max="2289" width="20.85546875" style="27" bestFit="1" customWidth="1"/>
    <col min="2290" max="2291" width="4" style="27" bestFit="1" customWidth="1"/>
    <col min="2292" max="2295" width="8.7109375" style="27" customWidth="1"/>
    <col min="2296" max="2296" width="13" style="27" customWidth="1"/>
    <col min="2297" max="2300" width="13.140625" style="27" customWidth="1"/>
    <col min="2301" max="2301" width="5" style="27" bestFit="1" customWidth="1"/>
    <col min="2302" max="2303" width="9.85546875" style="27" customWidth="1"/>
    <col min="2304" max="2304" width="11.28515625" style="27" customWidth="1"/>
    <col min="2305" max="2540" width="9.140625" style="27"/>
    <col min="2541" max="2541" width="6.140625" style="27" bestFit="1" customWidth="1"/>
    <col min="2542" max="2542" width="36.140625" style="27" customWidth="1"/>
    <col min="2543" max="2544" width="6.5703125" style="27" customWidth="1"/>
    <col min="2545" max="2545" width="20.85546875" style="27" bestFit="1" customWidth="1"/>
    <col min="2546" max="2547" width="4" style="27" bestFit="1" customWidth="1"/>
    <col min="2548" max="2551" width="8.7109375" style="27" customWidth="1"/>
    <col min="2552" max="2552" width="13" style="27" customWidth="1"/>
    <col min="2553" max="2556" width="13.140625" style="27" customWidth="1"/>
    <col min="2557" max="2557" width="5" style="27" bestFit="1" customWidth="1"/>
    <col min="2558" max="2559" width="9.85546875" style="27" customWidth="1"/>
    <col min="2560" max="2560" width="11.28515625" style="27" customWidth="1"/>
    <col min="2561" max="2796" width="9.140625" style="27"/>
    <col min="2797" max="2797" width="6.140625" style="27" bestFit="1" customWidth="1"/>
    <col min="2798" max="2798" width="36.140625" style="27" customWidth="1"/>
    <col min="2799" max="2800" width="6.5703125" style="27" customWidth="1"/>
    <col min="2801" max="2801" width="20.85546875" style="27" bestFit="1" customWidth="1"/>
    <col min="2802" max="2803" width="4" style="27" bestFit="1" customWidth="1"/>
    <col min="2804" max="2807" width="8.7109375" style="27" customWidth="1"/>
    <col min="2808" max="2808" width="13" style="27" customWidth="1"/>
    <col min="2809" max="2812" width="13.140625" style="27" customWidth="1"/>
    <col min="2813" max="2813" width="5" style="27" bestFit="1" customWidth="1"/>
    <col min="2814" max="2815" width="9.85546875" style="27" customWidth="1"/>
    <col min="2816" max="2816" width="11.28515625" style="27" customWidth="1"/>
    <col min="2817" max="3052" width="9.140625" style="27"/>
    <col min="3053" max="3053" width="6.140625" style="27" bestFit="1" customWidth="1"/>
    <col min="3054" max="3054" width="36.140625" style="27" customWidth="1"/>
    <col min="3055" max="3056" width="6.5703125" style="27" customWidth="1"/>
    <col min="3057" max="3057" width="20.85546875" style="27" bestFit="1" customWidth="1"/>
    <col min="3058" max="3059" width="4" style="27" bestFit="1" customWidth="1"/>
    <col min="3060" max="3063" width="8.7109375" style="27" customWidth="1"/>
    <col min="3064" max="3064" width="13" style="27" customWidth="1"/>
    <col min="3065" max="3068" width="13.140625" style="27" customWidth="1"/>
    <col min="3069" max="3069" width="5" style="27" bestFit="1" customWidth="1"/>
    <col min="3070" max="3071" width="9.85546875" style="27" customWidth="1"/>
    <col min="3072" max="3072" width="11.28515625" style="27" customWidth="1"/>
    <col min="3073" max="3308" width="9.140625" style="27"/>
    <col min="3309" max="3309" width="6.140625" style="27" bestFit="1" customWidth="1"/>
    <col min="3310" max="3310" width="36.140625" style="27" customWidth="1"/>
    <col min="3311" max="3312" width="6.5703125" style="27" customWidth="1"/>
    <col min="3313" max="3313" width="20.85546875" style="27" bestFit="1" customWidth="1"/>
    <col min="3314" max="3315" width="4" style="27" bestFit="1" customWidth="1"/>
    <col min="3316" max="3319" width="8.7109375" style="27" customWidth="1"/>
    <col min="3320" max="3320" width="13" style="27" customWidth="1"/>
    <col min="3321" max="3324" width="13.140625" style="27" customWidth="1"/>
    <col min="3325" max="3325" width="5" style="27" bestFit="1" customWidth="1"/>
    <col min="3326" max="3327" width="9.85546875" style="27" customWidth="1"/>
    <col min="3328" max="3328" width="11.28515625" style="27" customWidth="1"/>
    <col min="3329" max="3564" width="9.140625" style="27"/>
    <col min="3565" max="3565" width="6.140625" style="27" bestFit="1" customWidth="1"/>
    <col min="3566" max="3566" width="36.140625" style="27" customWidth="1"/>
    <col min="3567" max="3568" width="6.5703125" style="27" customWidth="1"/>
    <col min="3569" max="3569" width="20.85546875" style="27" bestFit="1" customWidth="1"/>
    <col min="3570" max="3571" width="4" style="27" bestFit="1" customWidth="1"/>
    <col min="3572" max="3575" width="8.7109375" style="27" customWidth="1"/>
    <col min="3576" max="3576" width="13" style="27" customWidth="1"/>
    <col min="3577" max="3580" width="13.140625" style="27" customWidth="1"/>
    <col min="3581" max="3581" width="5" style="27" bestFit="1" customWidth="1"/>
    <col min="3582" max="3583" width="9.85546875" style="27" customWidth="1"/>
    <col min="3584" max="3584" width="11.28515625" style="27" customWidth="1"/>
    <col min="3585" max="3820" width="9.140625" style="27"/>
    <col min="3821" max="3821" width="6.140625" style="27" bestFit="1" customWidth="1"/>
    <col min="3822" max="3822" width="36.140625" style="27" customWidth="1"/>
    <col min="3823" max="3824" width="6.5703125" style="27" customWidth="1"/>
    <col min="3825" max="3825" width="20.85546875" style="27" bestFit="1" customWidth="1"/>
    <col min="3826" max="3827" width="4" style="27" bestFit="1" customWidth="1"/>
    <col min="3828" max="3831" width="8.7109375" style="27" customWidth="1"/>
    <col min="3832" max="3832" width="13" style="27" customWidth="1"/>
    <col min="3833" max="3836" width="13.140625" style="27" customWidth="1"/>
    <col min="3837" max="3837" width="5" style="27" bestFit="1" customWidth="1"/>
    <col min="3838" max="3839" width="9.85546875" style="27" customWidth="1"/>
    <col min="3840" max="3840" width="11.28515625" style="27" customWidth="1"/>
    <col min="3841" max="4076" width="9.140625" style="27"/>
    <col min="4077" max="4077" width="6.140625" style="27" bestFit="1" customWidth="1"/>
    <col min="4078" max="4078" width="36.140625" style="27" customWidth="1"/>
    <col min="4079" max="4080" width="6.5703125" style="27" customWidth="1"/>
    <col min="4081" max="4081" width="20.85546875" style="27" bestFit="1" customWidth="1"/>
    <col min="4082" max="4083" width="4" style="27" bestFit="1" customWidth="1"/>
    <col min="4084" max="4087" width="8.7109375" style="27" customWidth="1"/>
    <col min="4088" max="4088" width="13" style="27" customWidth="1"/>
    <col min="4089" max="4092" width="13.140625" style="27" customWidth="1"/>
    <col min="4093" max="4093" width="5" style="27" bestFit="1" customWidth="1"/>
    <col min="4094" max="4095" width="9.85546875" style="27" customWidth="1"/>
    <col min="4096" max="4096" width="11.28515625" style="27" customWidth="1"/>
    <col min="4097" max="4332" width="9.140625" style="27"/>
    <col min="4333" max="4333" width="6.140625" style="27" bestFit="1" customWidth="1"/>
    <col min="4334" max="4334" width="36.140625" style="27" customWidth="1"/>
    <col min="4335" max="4336" width="6.5703125" style="27" customWidth="1"/>
    <col min="4337" max="4337" width="20.85546875" style="27" bestFit="1" customWidth="1"/>
    <col min="4338" max="4339" width="4" style="27" bestFit="1" customWidth="1"/>
    <col min="4340" max="4343" width="8.7109375" style="27" customWidth="1"/>
    <col min="4344" max="4344" width="13" style="27" customWidth="1"/>
    <col min="4345" max="4348" width="13.140625" style="27" customWidth="1"/>
    <col min="4349" max="4349" width="5" style="27" bestFit="1" customWidth="1"/>
    <col min="4350" max="4351" width="9.85546875" style="27" customWidth="1"/>
    <col min="4352" max="4352" width="11.28515625" style="27" customWidth="1"/>
    <col min="4353" max="4588" width="9.140625" style="27"/>
    <col min="4589" max="4589" width="6.140625" style="27" bestFit="1" customWidth="1"/>
    <col min="4590" max="4590" width="36.140625" style="27" customWidth="1"/>
    <col min="4591" max="4592" width="6.5703125" style="27" customWidth="1"/>
    <col min="4593" max="4593" width="20.85546875" style="27" bestFit="1" customWidth="1"/>
    <col min="4594" max="4595" width="4" style="27" bestFit="1" customWidth="1"/>
    <col min="4596" max="4599" width="8.7109375" style="27" customWidth="1"/>
    <col min="4600" max="4600" width="13" style="27" customWidth="1"/>
    <col min="4601" max="4604" width="13.140625" style="27" customWidth="1"/>
    <col min="4605" max="4605" width="5" style="27" bestFit="1" customWidth="1"/>
    <col min="4606" max="4607" width="9.85546875" style="27" customWidth="1"/>
    <col min="4608" max="4608" width="11.28515625" style="27" customWidth="1"/>
    <col min="4609" max="4844" width="9.140625" style="27"/>
    <col min="4845" max="4845" width="6.140625" style="27" bestFit="1" customWidth="1"/>
    <col min="4846" max="4846" width="36.140625" style="27" customWidth="1"/>
    <col min="4847" max="4848" width="6.5703125" style="27" customWidth="1"/>
    <col min="4849" max="4849" width="20.85546875" style="27" bestFit="1" customWidth="1"/>
    <col min="4850" max="4851" width="4" style="27" bestFit="1" customWidth="1"/>
    <col min="4852" max="4855" width="8.7109375" style="27" customWidth="1"/>
    <col min="4856" max="4856" width="13" style="27" customWidth="1"/>
    <col min="4857" max="4860" width="13.140625" style="27" customWidth="1"/>
    <col min="4861" max="4861" width="5" style="27" bestFit="1" customWidth="1"/>
    <col min="4862" max="4863" width="9.85546875" style="27" customWidth="1"/>
    <col min="4864" max="4864" width="11.28515625" style="27" customWidth="1"/>
    <col min="4865" max="5100" width="9.140625" style="27"/>
    <col min="5101" max="5101" width="6.140625" style="27" bestFit="1" customWidth="1"/>
    <col min="5102" max="5102" width="36.140625" style="27" customWidth="1"/>
    <col min="5103" max="5104" width="6.5703125" style="27" customWidth="1"/>
    <col min="5105" max="5105" width="20.85546875" style="27" bestFit="1" customWidth="1"/>
    <col min="5106" max="5107" width="4" style="27" bestFit="1" customWidth="1"/>
    <col min="5108" max="5111" width="8.7109375" style="27" customWidth="1"/>
    <col min="5112" max="5112" width="13" style="27" customWidth="1"/>
    <col min="5113" max="5116" width="13.140625" style="27" customWidth="1"/>
    <col min="5117" max="5117" width="5" style="27" bestFit="1" customWidth="1"/>
    <col min="5118" max="5119" width="9.85546875" style="27" customWidth="1"/>
    <col min="5120" max="5120" width="11.28515625" style="27" customWidth="1"/>
    <col min="5121" max="5356" width="9.140625" style="27"/>
    <col min="5357" max="5357" width="6.140625" style="27" bestFit="1" customWidth="1"/>
    <col min="5358" max="5358" width="36.140625" style="27" customWidth="1"/>
    <col min="5359" max="5360" width="6.5703125" style="27" customWidth="1"/>
    <col min="5361" max="5361" width="20.85546875" style="27" bestFit="1" customWidth="1"/>
    <col min="5362" max="5363" width="4" style="27" bestFit="1" customWidth="1"/>
    <col min="5364" max="5367" width="8.7109375" style="27" customWidth="1"/>
    <col min="5368" max="5368" width="13" style="27" customWidth="1"/>
    <col min="5369" max="5372" width="13.140625" style="27" customWidth="1"/>
    <col min="5373" max="5373" width="5" style="27" bestFit="1" customWidth="1"/>
    <col min="5374" max="5375" width="9.85546875" style="27" customWidth="1"/>
    <col min="5376" max="5376" width="11.28515625" style="27" customWidth="1"/>
    <col min="5377" max="5612" width="9.140625" style="27"/>
    <col min="5613" max="5613" width="6.140625" style="27" bestFit="1" customWidth="1"/>
    <col min="5614" max="5614" width="36.140625" style="27" customWidth="1"/>
    <col min="5615" max="5616" width="6.5703125" style="27" customWidth="1"/>
    <col min="5617" max="5617" width="20.85546875" style="27" bestFit="1" customWidth="1"/>
    <col min="5618" max="5619" width="4" style="27" bestFit="1" customWidth="1"/>
    <col min="5620" max="5623" width="8.7109375" style="27" customWidth="1"/>
    <col min="5624" max="5624" width="13" style="27" customWidth="1"/>
    <col min="5625" max="5628" width="13.140625" style="27" customWidth="1"/>
    <col min="5629" max="5629" width="5" style="27" bestFit="1" customWidth="1"/>
    <col min="5630" max="5631" width="9.85546875" style="27" customWidth="1"/>
    <col min="5632" max="5632" width="11.28515625" style="27" customWidth="1"/>
    <col min="5633" max="5868" width="9.140625" style="27"/>
    <col min="5869" max="5869" width="6.140625" style="27" bestFit="1" customWidth="1"/>
    <col min="5870" max="5870" width="36.140625" style="27" customWidth="1"/>
    <col min="5871" max="5872" width="6.5703125" style="27" customWidth="1"/>
    <col min="5873" max="5873" width="20.85546875" style="27" bestFit="1" customWidth="1"/>
    <col min="5874" max="5875" width="4" style="27" bestFit="1" customWidth="1"/>
    <col min="5876" max="5879" width="8.7109375" style="27" customWidth="1"/>
    <col min="5880" max="5880" width="13" style="27" customWidth="1"/>
    <col min="5881" max="5884" width="13.140625" style="27" customWidth="1"/>
    <col min="5885" max="5885" width="5" style="27" bestFit="1" customWidth="1"/>
    <col min="5886" max="5887" width="9.85546875" style="27" customWidth="1"/>
    <col min="5888" max="5888" width="11.28515625" style="27" customWidth="1"/>
    <col min="5889" max="6124" width="9.140625" style="27"/>
    <col min="6125" max="6125" width="6.140625" style="27" bestFit="1" customWidth="1"/>
    <col min="6126" max="6126" width="36.140625" style="27" customWidth="1"/>
    <col min="6127" max="6128" width="6.5703125" style="27" customWidth="1"/>
    <col min="6129" max="6129" width="20.85546875" style="27" bestFit="1" customWidth="1"/>
    <col min="6130" max="6131" width="4" style="27" bestFit="1" customWidth="1"/>
    <col min="6132" max="6135" width="8.7109375" style="27" customWidth="1"/>
    <col min="6136" max="6136" width="13" style="27" customWidth="1"/>
    <col min="6137" max="6140" width="13.140625" style="27" customWidth="1"/>
    <col min="6141" max="6141" width="5" style="27" bestFit="1" customWidth="1"/>
    <col min="6142" max="6143" width="9.85546875" style="27" customWidth="1"/>
    <col min="6144" max="6144" width="11.28515625" style="27" customWidth="1"/>
    <col min="6145" max="6380" width="9.140625" style="27"/>
    <col min="6381" max="6381" width="6.140625" style="27" bestFit="1" customWidth="1"/>
    <col min="6382" max="6382" width="36.140625" style="27" customWidth="1"/>
    <col min="6383" max="6384" width="6.5703125" style="27" customWidth="1"/>
    <col min="6385" max="6385" width="20.85546875" style="27" bestFit="1" customWidth="1"/>
    <col min="6386" max="6387" width="4" style="27" bestFit="1" customWidth="1"/>
    <col min="6388" max="6391" width="8.7109375" style="27" customWidth="1"/>
    <col min="6392" max="6392" width="13" style="27" customWidth="1"/>
    <col min="6393" max="6396" width="13.140625" style="27" customWidth="1"/>
    <col min="6397" max="6397" width="5" style="27" bestFit="1" customWidth="1"/>
    <col min="6398" max="6399" width="9.85546875" style="27" customWidth="1"/>
    <col min="6400" max="6400" width="11.28515625" style="27" customWidth="1"/>
    <col min="6401" max="6636" width="9.140625" style="27"/>
    <col min="6637" max="6637" width="6.140625" style="27" bestFit="1" customWidth="1"/>
    <col min="6638" max="6638" width="36.140625" style="27" customWidth="1"/>
    <col min="6639" max="6640" width="6.5703125" style="27" customWidth="1"/>
    <col min="6641" max="6641" width="20.85546875" style="27" bestFit="1" customWidth="1"/>
    <col min="6642" max="6643" width="4" style="27" bestFit="1" customWidth="1"/>
    <col min="6644" max="6647" width="8.7109375" style="27" customWidth="1"/>
    <col min="6648" max="6648" width="13" style="27" customWidth="1"/>
    <col min="6649" max="6652" width="13.140625" style="27" customWidth="1"/>
    <col min="6653" max="6653" width="5" style="27" bestFit="1" customWidth="1"/>
    <col min="6654" max="6655" width="9.85546875" style="27" customWidth="1"/>
    <col min="6656" max="6656" width="11.28515625" style="27" customWidth="1"/>
    <col min="6657" max="6892" width="9.140625" style="27"/>
    <col min="6893" max="6893" width="6.140625" style="27" bestFit="1" customWidth="1"/>
    <col min="6894" max="6894" width="36.140625" style="27" customWidth="1"/>
    <col min="6895" max="6896" width="6.5703125" style="27" customWidth="1"/>
    <col min="6897" max="6897" width="20.85546875" style="27" bestFit="1" customWidth="1"/>
    <col min="6898" max="6899" width="4" style="27" bestFit="1" customWidth="1"/>
    <col min="6900" max="6903" width="8.7109375" style="27" customWidth="1"/>
    <col min="6904" max="6904" width="13" style="27" customWidth="1"/>
    <col min="6905" max="6908" width="13.140625" style="27" customWidth="1"/>
    <col min="6909" max="6909" width="5" style="27" bestFit="1" customWidth="1"/>
    <col min="6910" max="6911" width="9.85546875" style="27" customWidth="1"/>
    <col min="6912" max="6912" width="11.28515625" style="27" customWidth="1"/>
    <col min="6913" max="7148" width="9.140625" style="27"/>
    <col min="7149" max="7149" width="6.140625" style="27" bestFit="1" customWidth="1"/>
    <col min="7150" max="7150" width="36.140625" style="27" customWidth="1"/>
    <col min="7151" max="7152" width="6.5703125" style="27" customWidth="1"/>
    <col min="7153" max="7153" width="20.85546875" style="27" bestFit="1" customWidth="1"/>
    <col min="7154" max="7155" width="4" style="27" bestFit="1" customWidth="1"/>
    <col min="7156" max="7159" width="8.7109375" style="27" customWidth="1"/>
    <col min="7160" max="7160" width="13" style="27" customWidth="1"/>
    <col min="7161" max="7164" width="13.140625" style="27" customWidth="1"/>
    <col min="7165" max="7165" width="5" style="27" bestFit="1" customWidth="1"/>
    <col min="7166" max="7167" width="9.85546875" style="27" customWidth="1"/>
    <col min="7168" max="7168" width="11.28515625" style="27" customWidth="1"/>
    <col min="7169" max="7404" width="9.140625" style="27"/>
    <col min="7405" max="7405" width="6.140625" style="27" bestFit="1" customWidth="1"/>
    <col min="7406" max="7406" width="36.140625" style="27" customWidth="1"/>
    <col min="7407" max="7408" width="6.5703125" style="27" customWidth="1"/>
    <col min="7409" max="7409" width="20.85546875" style="27" bestFit="1" customWidth="1"/>
    <col min="7410" max="7411" width="4" style="27" bestFit="1" customWidth="1"/>
    <col min="7412" max="7415" width="8.7109375" style="27" customWidth="1"/>
    <col min="7416" max="7416" width="13" style="27" customWidth="1"/>
    <col min="7417" max="7420" width="13.140625" style="27" customWidth="1"/>
    <col min="7421" max="7421" width="5" style="27" bestFit="1" customWidth="1"/>
    <col min="7422" max="7423" width="9.85546875" style="27" customWidth="1"/>
    <col min="7424" max="7424" width="11.28515625" style="27" customWidth="1"/>
    <col min="7425" max="7660" width="9.140625" style="27"/>
    <col min="7661" max="7661" width="6.140625" style="27" bestFit="1" customWidth="1"/>
    <col min="7662" max="7662" width="36.140625" style="27" customWidth="1"/>
    <col min="7663" max="7664" width="6.5703125" style="27" customWidth="1"/>
    <col min="7665" max="7665" width="20.85546875" style="27" bestFit="1" customWidth="1"/>
    <col min="7666" max="7667" width="4" style="27" bestFit="1" customWidth="1"/>
    <col min="7668" max="7671" width="8.7109375" style="27" customWidth="1"/>
    <col min="7672" max="7672" width="13" style="27" customWidth="1"/>
    <col min="7673" max="7676" width="13.140625" style="27" customWidth="1"/>
    <col min="7677" max="7677" width="5" style="27" bestFit="1" customWidth="1"/>
    <col min="7678" max="7679" width="9.85546875" style="27" customWidth="1"/>
    <col min="7680" max="7680" width="11.28515625" style="27" customWidth="1"/>
    <col min="7681" max="7916" width="9.140625" style="27"/>
    <col min="7917" max="7917" width="6.140625" style="27" bestFit="1" customWidth="1"/>
    <col min="7918" max="7918" width="36.140625" style="27" customWidth="1"/>
    <col min="7919" max="7920" width="6.5703125" style="27" customWidth="1"/>
    <col min="7921" max="7921" width="20.85546875" style="27" bestFit="1" customWidth="1"/>
    <col min="7922" max="7923" width="4" style="27" bestFit="1" customWidth="1"/>
    <col min="7924" max="7927" width="8.7109375" style="27" customWidth="1"/>
    <col min="7928" max="7928" width="13" style="27" customWidth="1"/>
    <col min="7929" max="7932" width="13.140625" style="27" customWidth="1"/>
    <col min="7933" max="7933" width="5" style="27" bestFit="1" customWidth="1"/>
    <col min="7934" max="7935" width="9.85546875" style="27" customWidth="1"/>
    <col min="7936" max="7936" width="11.28515625" style="27" customWidth="1"/>
    <col min="7937" max="8172" width="9.140625" style="27"/>
    <col min="8173" max="8173" width="6.140625" style="27" bestFit="1" customWidth="1"/>
    <col min="8174" max="8174" width="36.140625" style="27" customWidth="1"/>
    <col min="8175" max="8176" width="6.5703125" style="27" customWidth="1"/>
    <col min="8177" max="8177" width="20.85546875" style="27" bestFit="1" customWidth="1"/>
    <col min="8178" max="8179" width="4" style="27" bestFit="1" customWidth="1"/>
    <col min="8180" max="8183" width="8.7109375" style="27" customWidth="1"/>
    <col min="8184" max="8184" width="13" style="27" customWidth="1"/>
    <col min="8185" max="8188" width="13.140625" style="27" customWidth="1"/>
    <col min="8189" max="8189" width="5" style="27" bestFit="1" customWidth="1"/>
    <col min="8190" max="8191" width="9.85546875" style="27" customWidth="1"/>
    <col min="8192" max="8192" width="11.28515625" style="27" customWidth="1"/>
    <col min="8193" max="8428" width="9.140625" style="27"/>
    <col min="8429" max="8429" width="6.140625" style="27" bestFit="1" customWidth="1"/>
    <col min="8430" max="8430" width="36.140625" style="27" customWidth="1"/>
    <col min="8431" max="8432" width="6.5703125" style="27" customWidth="1"/>
    <col min="8433" max="8433" width="20.85546875" style="27" bestFit="1" customWidth="1"/>
    <col min="8434" max="8435" width="4" style="27" bestFit="1" customWidth="1"/>
    <col min="8436" max="8439" width="8.7109375" style="27" customWidth="1"/>
    <col min="8440" max="8440" width="13" style="27" customWidth="1"/>
    <col min="8441" max="8444" width="13.140625" style="27" customWidth="1"/>
    <col min="8445" max="8445" width="5" style="27" bestFit="1" customWidth="1"/>
    <col min="8446" max="8447" width="9.85546875" style="27" customWidth="1"/>
    <col min="8448" max="8448" width="11.28515625" style="27" customWidth="1"/>
    <col min="8449" max="8684" width="9.140625" style="27"/>
    <col min="8685" max="8685" width="6.140625" style="27" bestFit="1" customWidth="1"/>
    <col min="8686" max="8686" width="36.140625" style="27" customWidth="1"/>
    <col min="8687" max="8688" width="6.5703125" style="27" customWidth="1"/>
    <col min="8689" max="8689" width="20.85546875" style="27" bestFit="1" customWidth="1"/>
    <col min="8690" max="8691" width="4" style="27" bestFit="1" customWidth="1"/>
    <col min="8692" max="8695" width="8.7109375" style="27" customWidth="1"/>
    <col min="8696" max="8696" width="13" style="27" customWidth="1"/>
    <col min="8697" max="8700" width="13.140625" style="27" customWidth="1"/>
    <col min="8701" max="8701" width="5" style="27" bestFit="1" customWidth="1"/>
    <col min="8702" max="8703" width="9.85546875" style="27" customWidth="1"/>
    <col min="8704" max="8704" width="11.28515625" style="27" customWidth="1"/>
    <col min="8705" max="8940" width="9.140625" style="27"/>
    <col min="8941" max="8941" width="6.140625" style="27" bestFit="1" customWidth="1"/>
    <col min="8942" max="8942" width="36.140625" style="27" customWidth="1"/>
    <col min="8943" max="8944" width="6.5703125" style="27" customWidth="1"/>
    <col min="8945" max="8945" width="20.85546875" style="27" bestFit="1" customWidth="1"/>
    <col min="8946" max="8947" width="4" style="27" bestFit="1" customWidth="1"/>
    <col min="8948" max="8951" width="8.7109375" style="27" customWidth="1"/>
    <col min="8952" max="8952" width="13" style="27" customWidth="1"/>
    <col min="8953" max="8956" width="13.140625" style="27" customWidth="1"/>
    <col min="8957" max="8957" width="5" style="27" bestFit="1" customWidth="1"/>
    <col min="8958" max="8959" width="9.85546875" style="27" customWidth="1"/>
    <col min="8960" max="8960" width="11.28515625" style="27" customWidth="1"/>
    <col min="8961" max="9196" width="9.140625" style="27"/>
    <col min="9197" max="9197" width="6.140625" style="27" bestFit="1" customWidth="1"/>
    <col min="9198" max="9198" width="36.140625" style="27" customWidth="1"/>
    <col min="9199" max="9200" width="6.5703125" style="27" customWidth="1"/>
    <col min="9201" max="9201" width="20.85546875" style="27" bestFit="1" customWidth="1"/>
    <col min="9202" max="9203" width="4" style="27" bestFit="1" customWidth="1"/>
    <col min="9204" max="9207" width="8.7109375" style="27" customWidth="1"/>
    <col min="9208" max="9208" width="13" style="27" customWidth="1"/>
    <col min="9209" max="9212" width="13.140625" style="27" customWidth="1"/>
    <col min="9213" max="9213" width="5" style="27" bestFit="1" customWidth="1"/>
    <col min="9214" max="9215" width="9.85546875" style="27" customWidth="1"/>
    <col min="9216" max="9216" width="11.28515625" style="27" customWidth="1"/>
    <col min="9217" max="9452" width="9.140625" style="27"/>
    <col min="9453" max="9453" width="6.140625" style="27" bestFit="1" customWidth="1"/>
    <col min="9454" max="9454" width="36.140625" style="27" customWidth="1"/>
    <col min="9455" max="9456" width="6.5703125" style="27" customWidth="1"/>
    <col min="9457" max="9457" width="20.85546875" style="27" bestFit="1" customWidth="1"/>
    <col min="9458" max="9459" width="4" style="27" bestFit="1" customWidth="1"/>
    <col min="9460" max="9463" width="8.7109375" style="27" customWidth="1"/>
    <col min="9464" max="9464" width="13" style="27" customWidth="1"/>
    <col min="9465" max="9468" width="13.140625" style="27" customWidth="1"/>
    <col min="9469" max="9469" width="5" style="27" bestFit="1" customWidth="1"/>
    <col min="9470" max="9471" width="9.85546875" style="27" customWidth="1"/>
    <col min="9472" max="9472" width="11.28515625" style="27" customWidth="1"/>
    <col min="9473" max="9708" width="9.140625" style="27"/>
    <col min="9709" max="9709" width="6.140625" style="27" bestFit="1" customWidth="1"/>
    <col min="9710" max="9710" width="36.140625" style="27" customWidth="1"/>
    <col min="9711" max="9712" width="6.5703125" style="27" customWidth="1"/>
    <col min="9713" max="9713" width="20.85546875" style="27" bestFit="1" customWidth="1"/>
    <col min="9714" max="9715" width="4" style="27" bestFit="1" customWidth="1"/>
    <col min="9716" max="9719" width="8.7109375" style="27" customWidth="1"/>
    <col min="9720" max="9720" width="13" style="27" customWidth="1"/>
    <col min="9721" max="9724" width="13.140625" style="27" customWidth="1"/>
    <col min="9725" max="9725" width="5" style="27" bestFit="1" customWidth="1"/>
    <col min="9726" max="9727" width="9.85546875" style="27" customWidth="1"/>
    <col min="9728" max="9728" width="11.28515625" style="27" customWidth="1"/>
    <col min="9729" max="9964" width="9.140625" style="27"/>
    <col min="9965" max="9965" width="6.140625" style="27" bestFit="1" customWidth="1"/>
    <col min="9966" max="9966" width="36.140625" style="27" customWidth="1"/>
    <col min="9967" max="9968" width="6.5703125" style="27" customWidth="1"/>
    <col min="9969" max="9969" width="20.85546875" style="27" bestFit="1" customWidth="1"/>
    <col min="9970" max="9971" width="4" style="27" bestFit="1" customWidth="1"/>
    <col min="9972" max="9975" width="8.7109375" style="27" customWidth="1"/>
    <col min="9976" max="9976" width="13" style="27" customWidth="1"/>
    <col min="9977" max="9980" width="13.140625" style="27" customWidth="1"/>
    <col min="9981" max="9981" width="5" style="27" bestFit="1" customWidth="1"/>
    <col min="9982" max="9983" width="9.85546875" style="27" customWidth="1"/>
    <col min="9984" max="9984" width="11.28515625" style="27" customWidth="1"/>
    <col min="9985" max="10220" width="9.140625" style="27"/>
    <col min="10221" max="10221" width="6.140625" style="27" bestFit="1" customWidth="1"/>
    <col min="10222" max="10222" width="36.140625" style="27" customWidth="1"/>
    <col min="10223" max="10224" width="6.5703125" style="27" customWidth="1"/>
    <col min="10225" max="10225" width="20.85546875" style="27" bestFit="1" customWidth="1"/>
    <col min="10226" max="10227" width="4" style="27" bestFit="1" customWidth="1"/>
    <col min="10228" max="10231" width="8.7109375" style="27" customWidth="1"/>
    <col min="10232" max="10232" width="13" style="27" customWidth="1"/>
    <col min="10233" max="10236" width="13.140625" style="27" customWidth="1"/>
    <col min="10237" max="10237" width="5" style="27" bestFit="1" customWidth="1"/>
    <col min="10238" max="10239" width="9.85546875" style="27" customWidth="1"/>
    <col min="10240" max="10240" width="11.28515625" style="27" customWidth="1"/>
    <col min="10241" max="10476" width="9.140625" style="27"/>
    <col min="10477" max="10477" width="6.140625" style="27" bestFit="1" customWidth="1"/>
    <col min="10478" max="10478" width="36.140625" style="27" customWidth="1"/>
    <col min="10479" max="10480" width="6.5703125" style="27" customWidth="1"/>
    <col min="10481" max="10481" width="20.85546875" style="27" bestFit="1" customWidth="1"/>
    <col min="10482" max="10483" width="4" style="27" bestFit="1" customWidth="1"/>
    <col min="10484" max="10487" width="8.7109375" style="27" customWidth="1"/>
    <col min="10488" max="10488" width="13" style="27" customWidth="1"/>
    <col min="10489" max="10492" width="13.140625" style="27" customWidth="1"/>
    <col min="10493" max="10493" width="5" style="27" bestFit="1" customWidth="1"/>
    <col min="10494" max="10495" width="9.85546875" style="27" customWidth="1"/>
    <col min="10496" max="10496" width="11.28515625" style="27" customWidth="1"/>
    <col min="10497" max="10732" width="9.140625" style="27"/>
    <col min="10733" max="10733" width="6.140625" style="27" bestFit="1" customWidth="1"/>
    <col min="10734" max="10734" width="36.140625" style="27" customWidth="1"/>
    <col min="10735" max="10736" width="6.5703125" style="27" customWidth="1"/>
    <col min="10737" max="10737" width="20.85546875" style="27" bestFit="1" customWidth="1"/>
    <col min="10738" max="10739" width="4" style="27" bestFit="1" customWidth="1"/>
    <col min="10740" max="10743" width="8.7109375" style="27" customWidth="1"/>
    <col min="10744" max="10744" width="13" style="27" customWidth="1"/>
    <col min="10745" max="10748" width="13.140625" style="27" customWidth="1"/>
    <col min="10749" max="10749" width="5" style="27" bestFit="1" customWidth="1"/>
    <col min="10750" max="10751" width="9.85546875" style="27" customWidth="1"/>
    <col min="10752" max="10752" width="11.28515625" style="27" customWidth="1"/>
    <col min="10753" max="10988" width="9.140625" style="27"/>
    <col min="10989" max="10989" width="6.140625" style="27" bestFit="1" customWidth="1"/>
    <col min="10990" max="10990" width="36.140625" style="27" customWidth="1"/>
    <col min="10991" max="10992" width="6.5703125" style="27" customWidth="1"/>
    <col min="10993" max="10993" width="20.85546875" style="27" bestFit="1" customWidth="1"/>
    <col min="10994" max="10995" width="4" style="27" bestFit="1" customWidth="1"/>
    <col min="10996" max="10999" width="8.7109375" style="27" customWidth="1"/>
    <col min="11000" max="11000" width="13" style="27" customWidth="1"/>
    <col min="11001" max="11004" width="13.140625" style="27" customWidth="1"/>
    <col min="11005" max="11005" width="5" style="27" bestFit="1" customWidth="1"/>
    <col min="11006" max="11007" width="9.85546875" style="27" customWidth="1"/>
    <col min="11008" max="11008" width="11.28515625" style="27" customWidth="1"/>
    <col min="11009" max="11244" width="9.140625" style="27"/>
    <col min="11245" max="11245" width="6.140625" style="27" bestFit="1" customWidth="1"/>
    <col min="11246" max="11246" width="36.140625" style="27" customWidth="1"/>
    <col min="11247" max="11248" width="6.5703125" style="27" customWidth="1"/>
    <col min="11249" max="11249" width="20.85546875" style="27" bestFit="1" customWidth="1"/>
    <col min="11250" max="11251" width="4" style="27" bestFit="1" customWidth="1"/>
    <col min="11252" max="11255" width="8.7109375" style="27" customWidth="1"/>
    <col min="11256" max="11256" width="13" style="27" customWidth="1"/>
    <col min="11257" max="11260" width="13.140625" style="27" customWidth="1"/>
    <col min="11261" max="11261" width="5" style="27" bestFit="1" customWidth="1"/>
    <col min="11262" max="11263" width="9.85546875" style="27" customWidth="1"/>
    <col min="11264" max="11264" width="11.28515625" style="27" customWidth="1"/>
    <col min="11265" max="11500" width="9.140625" style="27"/>
    <col min="11501" max="11501" width="6.140625" style="27" bestFit="1" customWidth="1"/>
    <col min="11502" max="11502" width="36.140625" style="27" customWidth="1"/>
    <col min="11503" max="11504" width="6.5703125" style="27" customWidth="1"/>
    <col min="11505" max="11505" width="20.85546875" style="27" bestFit="1" customWidth="1"/>
    <col min="11506" max="11507" width="4" style="27" bestFit="1" customWidth="1"/>
    <col min="11508" max="11511" width="8.7109375" style="27" customWidth="1"/>
    <col min="11512" max="11512" width="13" style="27" customWidth="1"/>
    <col min="11513" max="11516" width="13.140625" style="27" customWidth="1"/>
    <col min="11517" max="11517" width="5" style="27" bestFit="1" customWidth="1"/>
    <col min="11518" max="11519" width="9.85546875" style="27" customWidth="1"/>
    <col min="11520" max="11520" width="11.28515625" style="27" customWidth="1"/>
    <col min="11521" max="11756" width="9.140625" style="27"/>
    <col min="11757" max="11757" width="6.140625" style="27" bestFit="1" customWidth="1"/>
    <col min="11758" max="11758" width="36.140625" style="27" customWidth="1"/>
    <col min="11759" max="11760" width="6.5703125" style="27" customWidth="1"/>
    <col min="11761" max="11761" width="20.85546875" style="27" bestFit="1" customWidth="1"/>
    <col min="11762" max="11763" width="4" style="27" bestFit="1" customWidth="1"/>
    <col min="11764" max="11767" width="8.7109375" style="27" customWidth="1"/>
    <col min="11768" max="11768" width="13" style="27" customWidth="1"/>
    <col min="11769" max="11772" width="13.140625" style="27" customWidth="1"/>
    <col min="11773" max="11773" width="5" style="27" bestFit="1" customWidth="1"/>
    <col min="11774" max="11775" width="9.85546875" style="27" customWidth="1"/>
    <col min="11776" max="11776" width="11.28515625" style="27" customWidth="1"/>
    <col min="11777" max="12012" width="9.140625" style="27"/>
    <col min="12013" max="12013" width="6.140625" style="27" bestFit="1" customWidth="1"/>
    <col min="12014" max="12014" width="36.140625" style="27" customWidth="1"/>
    <col min="12015" max="12016" width="6.5703125" style="27" customWidth="1"/>
    <col min="12017" max="12017" width="20.85546875" style="27" bestFit="1" customWidth="1"/>
    <col min="12018" max="12019" width="4" style="27" bestFit="1" customWidth="1"/>
    <col min="12020" max="12023" width="8.7109375" style="27" customWidth="1"/>
    <col min="12024" max="12024" width="13" style="27" customWidth="1"/>
    <col min="12025" max="12028" width="13.140625" style="27" customWidth="1"/>
    <col min="12029" max="12029" width="5" style="27" bestFit="1" customWidth="1"/>
    <col min="12030" max="12031" width="9.85546875" style="27" customWidth="1"/>
    <col min="12032" max="12032" width="11.28515625" style="27" customWidth="1"/>
    <col min="12033" max="12268" width="9.140625" style="27"/>
    <col min="12269" max="12269" width="6.140625" style="27" bestFit="1" customWidth="1"/>
    <col min="12270" max="12270" width="36.140625" style="27" customWidth="1"/>
    <col min="12271" max="12272" width="6.5703125" style="27" customWidth="1"/>
    <col min="12273" max="12273" width="20.85546875" style="27" bestFit="1" customWidth="1"/>
    <col min="12274" max="12275" width="4" style="27" bestFit="1" customWidth="1"/>
    <col min="12276" max="12279" width="8.7109375" style="27" customWidth="1"/>
    <col min="12280" max="12280" width="13" style="27" customWidth="1"/>
    <col min="12281" max="12284" width="13.140625" style="27" customWidth="1"/>
    <col min="12285" max="12285" width="5" style="27" bestFit="1" customWidth="1"/>
    <col min="12286" max="12287" width="9.85546875" style="27" customWidth="1"/>
    <col min="12288" max="12288" width="11.28515625" style="27" customWidth="1"/>
    <col min="12289" max="12524" width="9.140625" style="27"/>
    <col min="12525" max="12525" width="6.140625" style="27" bestFit="1" customWidth="1"/>
    <col min="12526" max="12526" width="36.140625" style="27" customWidth="1"/>
    <col min="12527" max="12528" width="6.5703125" style="27" customWidth="1"/>
    <col min="12529" max="12529" width="20.85546875" style="27" bestFit="1" customWidth="1"/>
    <col min="12530" max="12531" width="4" style="27" bestFit="1" customWidth="1"/>
    <col min="12532" max="12535" width="8.7109375" style="27" customWidth="1"/>
    <col min="12536" max="12536" width="13" style="27" customWidth="1"/>
    <col min="12537" max="12540" width="13.140625" style="27" customWidth="1"/>
    <col min="12541" max="12541" width="5" style="27" bestFit="1" customWidth="1"/>
    <col min="12542" max="12543" width="9.85546875" style="27" customWidth="1"/>
    <col min="12544" max="12544" width="11.28515625" style="27" customWidth="1"/>
    <col min="12545" max="12780" width="9.140625" style="27"/>
    <col min="12781" max="12781" width="6.140625" style="27" bestFit="1" customWidth="1"/>
    <col min="12782" max="12782" width="36.140625" style="27" customWidth="1"/>
    <col min="12783" max="12784" width="6.5703125" style="27" customWidth="1"/>
    <col min="12785" max="12785" width="20.85546875" style="27" bestFit="1" customWidth="1"/>
    <col min="12786" max="12787" width="4" style="27" bestFit="1" customWidth="1"/>
    <col min="12788" max="12791" width="8.7109375" style="27" customWidth="1"/>
    <col min="12792" max="12792" width="13" style="27" customWidth="1"/>
    <col min="12793" max="12796" width="13.140625" style="27" customWidth="1"/>
    <col min="12797" max="12797" width="5" style="27" bestFit="1" customWidth="1"/>
    <col min="12798" max="12799" width="9.85546875" style="27" customWidth="1"/>
    <col min="12800" max="12800" width="11.28515625" style="27" customWidth="1"/>
    <col min="12801" max="13036" width="9.140625" style="27"/>
    <col min="13037" max="13037" width="6.140625" style="27" bestFit="1" customWidth="1"/>
    <col min="13038" max="13038" width="36.140625" style="27" customWidth="1"/>
    <col min="13039" max="13040" width="6.5703125" style="27" customWidth="1"/>
    <col min="13041" max="13041" width="20.85546875" style="27" bestFit="1" customWidth="1"/>
    <col min="13042" max="13043" width="4" style="27" bestFit="1" customWidth="1"/>
    <col min="13044" max="13047" width="8.7109375" style="27" customWidth="1"/>
    <col min="13048" max="13048" width="13" style="27" customWidth="1"/>
    <col min="13049" max="13052" width="13.140625" style="27" customWidth="1"/>
    <col min="13053" max="13053" width="5" style="27" bestFit="1" customWidth="1"/>
    <col min="13054" max="13055" width="9.85546875" style="27" customWidth="1"/>
    <col min="13056" max="13056" width="11.28515625" style="27" customWidth="1"/>
    <col min="13057" max="13292" width="9.140625" style="27"/>
    <col min="13293" max="13293" width="6.140625" style="27" bestFit="1" customWidth="1"/>
    <col min="13294" max="13294" width="36.140625" style="27" customWidth="1"/>
    <col min="13295" max="13296" width="6.5703125" style="27" customWidth="1"/>
    <col min="13297" max="13297" width="20.85546875" style="27" bestFit="1" customWidth="1"/>
    <col min="13298" max="13299" width="4" style="27" bestFit="1" customWidth="1"/>
    <col min="13300" max="13303" width="8.7109375" style="27" customWidth="1"/>
    <col min="13304" max="13304" width="13" style="27" customWidth="1"/>
    <col min="13305" max="13308" width="13.140625" style="27" customWidth="1"/>
    <col min="13309" max="13309" width="5" style="27" bestFit="1" customWidth="1"/>
    <col min="13310" max="13311" width="9.85546875" style="27" customWidth="1"/>
    <col min="13312" max="13312" width="11.28515625" style="27" customWidth="1"/>
    <col min="13313" max="13548" width="9.140625" style="27"/>
    <col min="13549" max="13549" width="6.140625" style="27" bestFit="1" customWidth="1"/>
    <col min="13550" max="13550" width="36.140625" style="27" customWidth="1"/>
    <col min="13551" max="13552" width="6.5703125" style="27" customWidth="1"/>
    <col min="13553" max="13553" width="20.85546875" style="27" bestFit="1" customWidth="1"/>
    <col min="13554" max="13555" width="4" style="27" bestFit="1" customWidth="1"/>
    <col min="13556" max="13559" width="8.7109375" style="27" customWidth="1"/>
    <col min="13560" max="13560" width="13" style="27" customWidth="1"/>
    <col min="13561" max="13564" width="13.140625" style="27" customWidth="1"/>
    <col min="13565" max="13565" width="5" style="27" bestFit="1" customWidth="1"/>
    <col min="13566" max="13567" width="9.85546875" style="27" customWidth="1"/>
    <col min="13568" max="13568" width="11.28515625" style="27" customWidth="1"/>
    <col min="13569" max="13804" width="9.140625" style="27"/>
    <col min="13805" max="13805" width="6.140625" style="27" bestFit="1" customWidth="1"/>
    <col min="13806" max="13806" width="36.140625" style="27" customWidth="1"/>
    <col min="13807" max="13808" width="6.5703125" style="27" customWidth="1"/>
    <col min="13809" max="13809" width="20.85546875" style="27" bestFit="1" customWidth="1"/>
    <col min="13810" max="13811" width="4" style="27" bestFit="1" customWidth="1"/>
    <col min="13812" max="13815" width="8.7109375" style="27" customWidth="1"/>
    <col min="13816" max="13816" width="13" style="27" customWidth="1"/>
    <col min="13817" max="13820" width="13.140625" style="27" customWidth="1"/>
    <col min="13821" max="13821" width="5" style="27" bestFit="1" customWidth="1"/>
    <col min="13822" max="13823" width="9.85546875" style="27" customWidth="1"/>
    <col min="13824" max="13824" width="11.28515625" style="27" customWidth="1"/>
    <col min="13825" max="14060" width="9.140625" style="27"/>
    <col min="14061" max="14061" width="6.140625" style="27" bestFit="1" customWidth="1"/>
    <col min="14062" max="14062" width="36.140625" style="27" customWidth="1"/>
    <col min="14063" max="14064" width="6.5703125" style="27" customWidth="1"/>
    <col min="14065" max="14065" width="20.85546875" style="27" bestFit="1" customWidth="1"/>
    <col min="14066" max="14067" width="4" style="27" bestFit="1" customWidth="1"/>
    <col min="14068" max="14071" width="8.7109375" style="27" customWidth="1"/>
    <col min="14072" max="14072" width="13" style="27" customWidth="1"/>
    <col min="14073" max="14076" width="13.140625" style="27" customWidth="1"/>
    <col min="14077" max="14077" width="5" style="27" bestFit="1" customWidth="1"/>
    <col min="14078" max="14079" width="9.85546875" style="27" customWidth="1"/>
    <col min="14080" max="14080" width="11.28515625" style="27" customWidth="1"/>
    <col min="14081" max="14316" width="9.140625" style="27"/>
    <col min="14317" max="14317" width="6.140625" style="27" bestFit="1" customWidth="1"/>
    <col min="14318" max="14318" width="36.140625" style="27" customWidth="1"/>
    <col min="14319" max="14320" width="6.5703125" style="27" customWidth="1"/>
    <col min="14321" max="14321" width="20.85546875" style="27" bestFit="1" customWidth="1"/>
    <col min="14322" max="14323" width="4" style="27" bestFit="1" customWidth="1"/>
    <col min="14324" max="14327" width="8.7109375" style="27" customWidth="1"/>
    <col min="14328" max="14328" width="13" style="27" customWidth="1"/>
    <col min="14329" max="14332" width="13.140625" style="27" customWidth="1"/>
    <col min="14333" max="14333" width="5" style="27" bestFit="1" customWidth="1"/>
    <col min="14334" max="14335" width="9.85546875" style="27" customWidth="1"/>
    <col min="14336" max="14336" width="11.28515625" style="27" customWidth="1"/>
    <col min="14337" max="14572" width="9.140625" style="27"/>
    <col min="14573" max="14573" width="6.140625" style="27" bestFit="1" customWidth="1"/>
    <col min="14574" max="14574" width="36.140625" style="27" customWidth="1"/>
    <col min="14575" max="14576" width="6.5703125" style="27" customWidth="1"/>
    <col min="14577" max="14577" width="20.85546875" style="27" bestFit="1" customWidth="1"/>
    <col min="14578" max="14579" width="4" style="27" bestFit="1" customWidth="1"/>
    <col min="14580" max="14583" width="8.7109375" style="27" customWidth="1"/>
    <col min="14584" max="14584" width="13" style="27" customWidth="1"/>
    <col min="14585" max="14588" width="13.140625" style="27" customWidth="1"/>
    <col min="14589" max="14589" width="5" style="27" bestFit="1" customWidth="1"/>
    <col min="14590" max="14591" width="9.85546875" style="27" customWidth="1"/>
    <col min="14592" max="14592" width="11.28515625" style="27" customWidth="1"/>
    <col min="14593" max="14828" width="9.140625" style="27"/>
    <col min="14829" max="14829" width="6.140625" style="27" bestFit="1" customWidth="1"/>
    <col min="14830" max="14830" width="36.140625" style="27" customWidth="1"/>
    <col min="14831" max="14832" width="6.5703125" style="27" customWidth="1"/>
    <col min="14833" max="14833" width="20.85546875" style="27" bestFit="1" customWidth="1"/>
    <col min="14834" max="14835" width="4" style="27" bestFit="1" customWidth="1"/>
    <col min="14836" max="14839" width="8.7109375" style="27" customWidth="1"/>
    <col min="14840" max="14840" width="13" style="27" customWidth="1"/>
    <col min="14841" max="14844" width="13.140625" style="27" customWidth="1"/>
    <col min="14845" max="14845" width="5" style="27" bestFit="1" customWidth="1"/>
    <col min="14846" max="14847" width="9.85546875" style="27" customWidth="1"/>
    <col min="14848" max="14848" width="11.28515625" style="27" customWidth="1"/>
    <col min="14849" max="15084" width="9.140625" style="27"/>
    <col min="15085" max="15085" width="6.140625" style="27" bestFit="1" customWidth="1"/>
    <col min="15086" max="15086" width="36.140625" style="27" customWidth="1"/>
    <col min="15087" max="15088" width="6.5703125" style="27" customWidth="1"/>
    <col min="15089" max="15089" width="20.85546875" style="27" bestFit="1" customWidth="1"/>
    <col min="15090" max="15091" width="4" style="27" bestFit="1" customWidth="1"/>
    <col min="15092" max="15095" width="8.7109375" style="27" customWidth="1"/>
    <col min="15096" max="15096" width="13" style="27" customWidth="1"/>
    <col min="15097" max="15100" width="13.140625" style="27" customWidth="1"/>
    <col min="15101" max="15101" width="5" style="27" bestFit="1" customWidth="1"/>
    <col min="15102" max="15103" width="9.85546875" style="27" customWidth="1"/>
    <col min="15104" max="15104" width="11.28515625" style="27" customWidth="1"/>
    <col min="15105" max="15340" width="9.140625" style="27"/>
    <col min="15341" max="15341" width="6.140625" style="27" bestFit="1" customWidth="1"/>
    <col min="15342" max="15342" width="36.140625" style="27" customWidth="1"/>
    <col min="15343" max="15344" width="6.5703125" style="27" customWidth="1"/>
    <col min="15345" max="15345" width="20.85546875" style="27" bestFit="1" customWidth="1"/>
    <col min="15346" max="15347" width="4" style="27" bestFit="1" customWidth="1"/>
    <col min="15348" max="15351" width="8.7109375" style="27" customWidth="1"/>
    <col min="15352" max="15352" width="13" style="27" customWidth="1"/>
    <col min="15353" max="15356" width="13.140625" style="27" customWidth="1"/>
    <col min="15357" max="15357" width="5" style="27" bestFit="1" customWidth="1"/>
    <col min="15358" max="15359" width="9.85546875" style="27" customWidth="1"/>
    <col min="15360" max="15360" width="11.28515625" style="27" customWidth="1"/>
    <col min="15361" max="15596" width="9.140625" style="27"/>
    <col min="15597" max="15597" width="6.140625" style="27" bestFit="1" customWidth="1"/>
    <col min="15598" max="15598" width="36.140625" style="27" customWidth="1"/>
    <col min="15599" max="15600" width="6.5703125" style="27" customWidth="1"/>
    <col min="15601" max="15601" width="20.85546875" style="27" bestFit="1" customWidth="1"/>
    <col min="15602" max="15603" width="4" style="27" bestFit="1" customWidth="1"/>
    <col min="15604" max="15607" width="8.7109375" style="27" customWidth="1"/>
    <col min="15608" max="15608" width="13" style="27" customWidth="1"/>
    <col min="15609" max="15612" width="13.140625" style="27" customWidth="1"/>
    <col min="15613" max="15613" width="5" style="27" bestFit="1" customWidth="1"/>
    <col min="15614" max="15615" width="9.85546875" style="27" customWidth="1"/>
    <col min="15616" max="15616" width="11.28515625" style="27" customWidth="1"/>
    <col min="15617" max="15852" width="9.140625" style="27"/>
    <col min="15853" max="15853" width="6.140625" style="27" bestFit="1" customWidth="1"/>
    <col min="15854" max="15854" width="36.140625" style="27" customWidth="1"/>
    <col min="15855" max="15856" width="6.5703125" style="27" customWidth="1"/>
    <col min="15857" max="15857" width="20.85546875" style="27" bestFit="1" customWidth="1"/>
    <col min="15858" max="15859" width="4" style="27" bestFit="1" customWidth="1"/>
    <col min="15860" max="15863" width="8.7109375" style="27" customWidth="1"/>
    <col min="15864" max="15864" width="13" style="27" customWidth="1"/>
    <col min="15865" max="15868" width="13.140625" style="27" customWidth="1"/>
    <col min="15869" max="15869" width="5" style="27" bestFit="1" customWidth="1"/>
    <col min="15870" max="15871" width="9.85546875" style="27" customWidth="1"/>
    <col min="15872" max="15872" width="11.28515625" style="27" customWidth="1"/>
    <col min="15873" max="16108" width="9.140625" style="27"/>
    <col min="16109" max="16109" width="6.140625" style="27" bestFit="1" customWidth="1"/>
    <col min="16110" max="16110" width="36.140625" style="27" customWidth="1"/>
    <col min="16111" max="16112" width="6.5703125" style="27" customWidth="1"/>
    <col min="16113" max="16113" width="20.85546875" style="27" bestFit="1" customWidth="1"/>
    <col min="16114" max="16115" width="4" style="27" bestFit="1" customWidth="1"/>
    <col min="16116" max="16119" width="8.7109375" style="27" customWidth="1"/>
    <col min="16120" max="16120" width="13" style="27" customWidth="1"/>
    <col min="16121" max="16124" width="13.140625" style="27" customWidth="1"/>
    <col min="16125" max="16125" width="5" style="27" bestFit="1" customWidth="1"/>
    <col min="16126" max="16127" width="9.85546875" style="27" customWidth="1"/>
    <col min="16128" max="16128" width="11.28515625" style="27" customWidth="1"/>
    <col min="16129" max="16384" width="9.140625" style="27"/>
  </cols>
  <sheetData>
    <row r="1" spans="1:27" ht="15.75" customHeight="1" x14ac:dyDescent="0.25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7" ht="18.75" customHeight="1" x14ac:dyDescent="0.25">
      <c r="A2" s="92" t="s">
        <v>81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7" ht="18.75" customHeight="1" x14ac:dyDescent="0.25">
      <c r="A3" s="9"/>
      <c r="B3" s="9"/>
      <c r="C3" s="9"/>
      <c r="D3" s="9"/>
      <c r="E3" s="9"/>
      <c r="F3" s="9"/>
      <c r="G3" s="9"/>
      <c r="H3" s="26"/>
      <c r="I3" s="38"/>
      <c r="J3" s="38"/>
      <c r="K3" s="51"/>
      <c r="L3" s="38"/>
      <c r="M3" s="38"/>
      <c r="N3" s="58"/>
      <c r="O3" s="38"/>
      <c r="P3" s="38"/>
      <c r="Q3" s="92" t="s">
        <v>82</v>
      </c>
      <c r="R3" s="92"/>
      <c r="S3" s="92"/>
      <c r="T3" s="92"/>
      <c r="U3" s="92"/>
    </row>
    <row r="4" spans="1:27" ht="18.75" customHeight="1" x14ac:dyDescent="0.25">
      <c r="A4" s="9"/>
      <c r="B4" s="9"/>
      <c r="C4" s="9"/>
      <c r="D4" s="9"/>
      <c r="E4" s="9"/>
      <c r="F4" s="9"/>
      <c r="G4" s="9"/>
      <c r="H4" s="26"/>
      <c r="I4" s="38"/>
      <c r="J4" s="38"/>
      <c r="K4" s="51"/>
      <c r="L4" s="38"/>
      <c r="M4" s="38"/>
      <c r="N4" s="58"/>
      <c r="O4" s="38"/>
      <c r="P4" s="38"/>
      <c r="Q4" s="38"/>
      <c r="R4" s="54"/>
      <c r="S4" s="38"/>
      <c r="T4" s="38"/>
      <c r="U4" s="38"/>
    </row>
    <row r="5" spans="1:27" ht="41.25" customHeight="1" x14ac:dyDescent="0.25">
      <c r="A5" s="95" t="s">
        <v>63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7" s="9" customFormat="1" ht="53.25" customHeight="1" x14ac:dyDescent="0.25">
      <c r="A6" s="112" t="s">
        <v>0</v>
      </c>
      <c r="B6" s="112" t="s">
        <v>1</v>
      </c>
      <c r="C6" s="104" t="s">
        <v>32</v>
      </c>
      <c r="D6" s="106" t="s">
        <v>34</v>
      </c>
      <c r="E6" s="109" t="s">
        <v>37</v>
      </c>
      <c r="F6" s="113" t="s">
        <v>31</v>
      </c>
      <c r="G6" s="113" t="s">
        <v>2</v>
      </c>
      <c r="H6" s="105" t="s">
        <v>23</v>
      </c>
      <c r="I6" s="105" t="s">
        <v>38</v>
      </c>
      <c r="J6" s="96" t="s">
        <v>43</v>
      </c>
      <c r="K6" s="105" t="s">
        <v>39</v>
      </c>
      <c r="L6" s="98" t="s">
        <v>36</v>
      </c>
      <c r="M6" s="114" t="s">
        <v>35</v>
      </c>
      <c r="N6" s="115"/>
      <c r="O6" s="115"/>
      <c r="P6" s="115"/>
      <c r="Q6" s="115"/>
      <c r="R6" s="116"/>
      <c r="S6" s="105" t="s">
        <v>5</v>
      </c>
      <c r="T6" s="105" t="s">
        <v>6</v>
      </c>
      <c r="U6" s="104" t="s">
        <v>7</v>
      </c>
    </row>
    <row r="7" spans="1:27" s="9" customFormat="1" ht="15" customHeight="1" x14ac:dyDescent="0.25">
      <c r="A7" s="112"/>
      <c r="B7" s="112"/>
      <c r="C7" s="104"/>
      <c r="D7" s="107"/>
      <c r="E7" s="110"/>
      <c r="F7" s="113"/>
      <c r="G7" s="113"/>
      <c r="H7" s="105"/>
      <c r="I7" s="105"/>
      <c r="J7" s="101"/>
      <c r="K7" s="105"/>
      <c r="L7" s="99"/>
      <c r="M7" s="96" t="s">
        <v>33</v>
      </c>
      <c r="N7" s="103" t="s">
        <v>9</v>
      </c>
      <c r="O7" s="103"/>
      <c r="P7" s="103"/>
      <c r="Q7" s="103"/>
      <c r="R7" s="103"/>
      <c r="S7" s="105"/>
      <c r="T7" s="105"/>
      <c r="U7" s="104"/>
    </row>
    <row r="8" spans="1:27" s="9" customFormat="1" ht="173.25" x14ac:dyDescent="0.25">
      <c r="A8" s="112"/>
      <c r="B8" s="112"/>
      <c r="C8" s="104"/>
      <c r="D8" s="107"/>
      <c r="E8" s="110"/>
      <c r="F8" s="113"/>
      <c r="G8" s="113"/>
      <c r="H8" s="105"/>
      <c r="I8" s="105"/>
      <c r="J8" s="97"/>
      <c r="K8" s="105"/>
      <c r="L8" s="100"/>
      <c r="M8" s="97"/>
      <c r="N8" s="55" t="s">
        <v>10</v>
      </c>
      <c r="O8" s="33" t="s">
        <v>11</v>
      </c>
      <c r="P8" s="33" t="s">
        <v>12</v>
      </c>
      <c r="Q8" s="33" t="s">
        <v>13</v>
      </c>
      <c r="R8" s="55" t="s">
        <v>14</v>
      </c>
      <c r="S8" s="105"/>
      <c r="T8" s="105"/>
      <c r="U8" s="104"/>
    </row>
    <row r="9" spans="1:27" s="9" customFormat="1" x14ac:dyDescent="0.25">
      <c r="A9" s="112"/>
      <c r="B9" s="112"/>
      <c r="C9" s="104"/>
      <c r="D9" s="108"/>
      <c r="E9" s="111"/>
      <c r="F9" s="113"/>
      <c r="G9" s="113"/>
      <c r="H9" s="32" t="s">
        <v>15</v>
      </c>
      <c r="I9" s="32" t="s">
        <v>15</v>
      </c>
      <c r="J9" s="32" t="s">
        <v>15</v>
      </c>
      <c r="K9" s="47" t="s">
        <v>16</v>
      </c>
      <c r="L9" s="19"/>
      <c r="M9" s="32"/>
      <c r="N9" s="7" t="s">
        <v>17</v>
      </c>
      <c r="O9" s="32" t="s">
        <v>17</v>
      </c>
      <c r="P9" s="32" t="s">
        <v>17</v>
      </c>
      <c r="Q9" s="32" t="s">
        <v>17</v>
      </c>
      <c r="R9" s="7"/>
      <c r="S9" s="32" t="s">
        <v>18</v>
      </c>
      <c r="T9" s="32" t="s">
        <v>18</v>
      </c>
      <c r="U9" s="104"/>
    </row>
    <row r="10" spans="1:27" s="9" customFormat="1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">
        <v>7</v>
      </c>
      <c r="H10" s="2">
        <v>8</v>
      </c>
      <c r="I10" s="2">
        <v>9</v>
      </c>
      <c r="J10" s="2">
        <v>10</v>
      </c>
      <c r="K10" s="19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56">
        <v>18</v>
      </c>
      <c r="S10" s="2">
        <v>19</v>
      </c>
      <c r="T10" s="2">
        <v>20</v>
      </c>
      <c r="U10" s="2">
        <v>21</v>
      </c>
    </row>
    <row r="11" spans="1:27" s="8" customFormat="1" x14ac:dyDescent="0.25">
      <c r="A11" s="93" t="s">
        <v>44</v>
      </c>
      <c r="B11" s="93"/>
      <c r="C11" s="3" t="s">
        <v>19</v>
      </c>
      <c r="D11" s="3" t="s">
        <v>19</v>
      </c>
      <c r="E11" s="3" t="s">
        <v>19</v>
      </c>
      <c r="F11" s="3" t="s">
        <v>19</v>
      </c>
      <c r="G11" s="3" t="s">
        <v>19</v>
      </c>
      <c r="H11" s="46">
        <f>H13+H24+H31</f>
        <v>1235.8</v>
      </c>
      <c r="I11" s="46">
        <f t="shared" ref="I11:K11" si="0">I13+I24+I31</f>
        <v>1018</v>
      </c>
      <c r="J11" s="46">
        <f t="shared" si="0"/>
        <v>912.7</v>
      </c>
      <c r="K11" s="89">
        <f t="shared" si="0"/>
        <v>35</v>
      </c>
      <c r="L11" s="20" t="s">
        <v>19</v>
      </c>
      <c r="M11" s="4">
        <f>M13+M24+M31</f>
        <v>6944651.2699999996</v>
      </c>
      <c r="N11" s="4">
        <f>N13+N24+N31</f>
        <v>0</v>
      </c>
      <c r="O11" s="4">
        <f>O13+O24+O31</f>
        <v>1206225.51</v>
      </c>
      <c r="P11" s="4">
        <f>P13+P24+P31</f>
        <v>1483826.64</v>
      </c>
      <c r="Q11" s="4">
        <f>Q13+Q24+Q31</f>
        <v>4126520.92</v>
      </c>
      <c r="R11" s="4"/>
      <c r="S11" s="4" t="s">
        <v>19</v>
      </c>
      <c r="T11" s="4" t="s">
        <v>19</v>
      </c>
      <c r="U11" s="3" t="s">
        <v>19</v>
      </c>
      <c r="X11" s="8" t="s">
        <v>76</v>
      </c>
      <c r="Y11" s="8" t="s">
        <v>77</v>
      </c>
      <c r="AA11" s="8" t="s">
        <v>78</v>
      </c>
    </row>
    <row r="12" spans="1:27" s="8" customFormat="1" x14ac:dyDescent="0.25">
      <c r="A12" s="94" t="s">
        <v>45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61" t="s">
        <v>75</v>
      </c>
      <c r="W12" s="62">
        <v>2564481.91</v>
      </c>
      <c r="X12" s="60">
        <v>1467578.86</v>
      </c>
      <c r="Y12" s="60">
        <v>1096903.05</v>
      </c>
      <c r="Z12" s="8">
        <f>X12/W12</f>
        <v>0.57227109081069716</v>
      </c>
    </row>
    <row r="13" spans="1:27" s="8" customFormat="1" x14ac:dyDescent="0.25">
      <c r="A13" s="5" t="s">
        <v>68</v>
      </c>
      <c r="B13" s="18" t="s">
        <v>46</v>
      </c>
      <c r="C13" s="3" t="s">
        <v>19</v>
      </c>
      <c r="D13" s="3" t="s">
        <v>19</v>
      </c>
      <c r="E13" s="3" t="s">
        <v>19</v>
      </c>
      <c r="F13" s="3" t="s">
        <v>19</v>
      </c>
      <c r="G13" s="3" t="s">
        <v>19</v>
      </c>
      <c r="H13" s="46">
        <f>H18+H22</f>
        <v>941</v>
      </c>
      <c r="I13" s="46">
        <f t="shared" ref="I13:K13" si="1">I18+I22</f>
        <v>799.2</v>
      </c>
      <c r="J13" s="46">
        <f t="shared" si="1"/>
        <v>617.90000000000009</v>
      </c>
      <c r="K13" s="89">
        <f t="shared" si="1"/>
        <v>24</v>
      </c>
      <c r="L13" s="20" t="s">
        <v>19</v>
      </c>
      <c r="M13" s="4">
        <f>M18+M22</f>
        <v>2550458.27</v>
      </c>
      <c r="N13" s="4">
        <f t="shared" ref="N13:R13" si="2">N18+N22</f>
        <v>0</v>
      </c>
      <c r="O13" s="4">
        <f>O18+O22</f>
        <v>1027081.4700000001</v>
      </c>
      <c r="P13" s="4">
        <f t="shared" si="2"/>
        <v>0</v>
      </c>
      <c r="Q13" s="4">
        <f t="shared" si="2"/>
        <v>1523376.8</v>
      </c>
      <c r="R13" s="4">
        <f t="shared" si="2"/>
        <v>0</v>
      </c>
      <c r="S13" s="4" t="s">
        <v>19</v>
      </c>
      <c r="T13" s="4" t="s">
        <v>19</v>
      </c>
      <c r="U13" s="3" t="s">
        <v>19</v>
      </c>
      <c r="V13" s="8" t="s">
        <v>78</v>
      </c>
      <c r="W13" s="60">
        <f>W12-M13</f>
        <v>14023.64000000013</v>
      </c>
      <c r="X13" s="60">
        <f>X12-Q13</f>
        <v>-55797.939999999944</v>
      </c>
      <c r="Y13" s="60">
        <f>Y12-O13</f>
        <v>69821.579999999958</v>
      </c>
    </row>
    <row r="14" spans="1:27" s="8" customFormat="1" ht="27" customHeight="1" x14ac:dyDescent="0.25">
      <c r="A14" s="6" t="s">
        <v>69</v>
      </c>
      <c r="B14" s="31" t="s">
        <v>47</v>
      </c>
      <c r="C14" s="48" t="s">
        <v>48</v>
      </c>
      <c r="D14" s="53">
        <v>1960</v>
      </c>
      <c r="E14" s="44"/>
      <c r="F14" s="43" t="s">
        <v>64</v>
      </c>
      <c r="G14" s="41">
        <v>1</v>
      </c>
      <c r="H14" s="63">
        <v>294.8</v>
      </c>
      <c r="I14" s="64" t="s">
        <v>65</v>
      </c>
      <c r="J14" s="65">
        <v>294.8</v>
      </c>
      <c r="K14" s="87">
        <v>11</v>
      </c>
      <c r="L14" s="30" t="s">
        <v>79</v>
      </c>
      <c r="M14" s="68">
        <v>36608.04</v>
      </c>
      <c r="N14" s="7">
        <v>0</v>
      </c>
      <c r="O14" s="7">
        <v>28334.23</v>
      </c>
      <c r="P14" s="7">
        <v>0</v>
      </c>
      <c r="Q14" s="42">
        <v>8273.81</v>
      </c>
      <c r="R14" s="7">
        <v>0</v>
      </c>
      <c r="S14" s="7">
        <f>M14/H14</f>
        <v>124.17924016282225</v>
      </c>
      <c r="T14" s="7">
        <v>51.03</v>
      </c>
      <c r="U14" s="22">
        <v>44196</v>
      </c>
      <c r="V14" s="69"/>
      <c r="W14" s="60">
        <f>ROUND(X14,2)</f>
        <v>20949.72</v>
      </c>
      <c r="X14" s="60">
        <f>M14*$Z$12</f>
        <v>20949.722983241634</v>
      </c>
    </row>
    <row r="15" spans="1:27" s="8" customFormat="1" ht="15" customHeight="1" x14ac:dyDescent="0.25">
      <c r="A15" s="50"/>
      <c r="B15" s="31" t="s">
        <v>47</v>
      </c>
      <c r="C15" s="48" t="s">
        <v>48</v>
      </c>
      <c r="D15" s="53">
        <v>1960</v>
      </c>
      <c r="E15" s="44"/>
      <c r="F15" s="43" t="s">
        <v>64</v>
      </c>
      <c r="G15" s="41">
        <v>1</v>
      </c>
      <c r="H15" s="63">
        <v>294.8</v>
      </c>
      <c r="I15" s="64" t="s">
        <v>65</v>
      </c>
      <c r="J15" s="65">
        <v>294.8</v>
      </c>
      <c r="K15" s="87">
        <v>11</v>
      </c>
      <c r="L15" s="30" t="s">
        <v>59</v>
      </c>
      <c r="M15" s="68">
        <v>47712.24</v>
      </c>
      <c r="N15" s="7">
        <v>0</v>
      </c>
      <c r="O15" s="7">
        <v>36818.480000000003</v>
      </c>
      <c r="P15" s="7">
        <v>0</v>
      </c>
      <c r="Q15" s="42">
        <v>10893.76</v>
      </c>
      <c r="R15" s="7">
        <v>0</v>
      </c>
      <c r="S15" s="7">
        <f t="shared" ref="S15:S17" si="3">M15/H15</f>
        <v>161.84613297150608</v>
      </c>
      <c r="T15" s="7">
        <v>67.180000000000007</v>
      </c>
      <c r="U15" s="22">
        <v>44196</v>
      </c>
      <c r="V15" s="69"/>
      <c r="W15" s="60">
        <f t="shared" ref="W15:W21" si="4">ROUND(X15,2)</f>
        <v>27304.34</v>
      </c>
      <c r="X15" s="60">
        <f t="shared" ref="X15:X21" si="5">M15*$Z$12</f>
        <v>27304.335629821777</v>
      </c>
    </row>
    <row r="16" spans="1:27" s="8" customFormat="1" ht="16.5" customHeight="1" x14ac:dyDescent="0.25">
      <c r="A16" s="50"/>
      <c r="B16" s="31" t="s">
        <v>47</v>
      </c>
      <c r="C16" s="48" t="s">
        <v>48</v>
      </c>
      <c r="D16" s="53">
        <v>1960</v>
      </c>
      <c r="E16" s="44"/>
      <c r="F16" s="43" t="s">
        <v>64</v>
      </c>
      <c r="G16" s="41">
        <v>1</v>
      </c>
      <c r="H16" s="63">
        <v>294.8</v>
      </c>
      <c r="I16" s="64" t="s">
        <v>65</v>
      </c>
      <c r="J16" s="65">
        <v>294.8</v>
      </c>
      <c r="K16" s="87">
        <v>11</v>
      </c>
      <c r="L16" s="30" t="s">
        <v>49</v>
      </c>
      <c r="M16" s="68">
        <v>36608.04</v>
      </c>
      <c r="N16" s="7">
        <v>0</v>
      </c>
      <c r="O16" s="7">
        <v>28334.23</v>
      </c>
      <c r="P16" s="7">
        <v>0</v>
      </c>
      <c r="Q16" s="42">
        <v>8273.81</v>
      </c>
      <c r="R16" s="7">
        <v>0</v>
      </c>
      <c r="S16" s="7">
        <f t="shared" si="3"/>
        <v>124.17924016282225</v>
      </c>
      <c r="T16" s="7">
        <v>51.03</v>
      </c>
      <c r="U16" s="22">
        <v>44196</v>
      </c>
      <c r="V16" s="69"/>
      <c r="W16" s="60">
        <f t="shared" si="4"/>
        <v>20949.72</v>
      </c>
      <c r="X16" s="60">
        <f t="shared" si="5"/>
        <v>20949.722983241634</v>
      </c>
    </row>
    <row r="17" spans="1:36" s="8" customFormat="1" x14ac:dyDescent="0.25">
      <c r="A17" s="50"/>
      <c r="B17" s="31" t="s">
        <v>47</v>
      </c>
      <c r="C17" s="48" t="s">
        <v>48</v>
      </c>
      <c r="D17" s="53">
        <v>1960</v>
      </c>
      <c r="E17" s="44"/>
      <c r="F17" s="43" t="s">
        <v>64</v>
      </c>
      <c r="G17" s="41">
        <v>1</v>
      </c>
      <c r="H17" s="63">
        <v>294.8</v>
      </c>
      <c r="I17" s="64" t="s">
        <v>65</v>
      </c>
      <c r="J17" s="65">
        <v>294.8</v>
      </c>
      <c r="K17" s="87">
        <v>11</v>
      </c>
      <c r="L17" s="30" t="s">
        <v>50</v>
      </c>
      <c r="M17" s="68">
        <v>48809.73</v>
      </c>
      <c r="N17" s="7">
        <v>0</v>
      </c>
      <c r="O17" s="7">
        <v>37778.720000000001</v>
      </c>
      <c r="P17" s="7">
        <v>0</v>
      </c>
      <c r="Q17" s="42">
        <v>11031.01</v>
      </c>
      <c r="R17" s="7">
        <v>0</v>
      </c>
      <c r="S17" s="7">
        <f t="shared" si="3"/>
        <v>165.56896200814111</v>
      </c>
      <c r="T17" s="7">
        <v>68.03</v>
      </c>
      <c r="U17" s="22">
        <v>44196</v>
      </c>
      <c r="V17" s="69"/>
      <c r="W17" s="60">
        <f t="shared" si="4"/>
        <v>27932.400000000001</v>
      </c>
      <c r="X17" s="60">
        <f t="shared" si="5"/>
        <v>27932.39742927561</v>
      </c>
    </row>
    <row r="18" spans="1:36" s="8" customFormat="1" x14ac:dyDescent="0.25">
      <c r="A18" s="6"/>
      <c r="B18" s="24" t="s">
        <v>42</v>
      </c>
      <c r="C18" s="49" t="s">
        <v>19</v>
      </c>
      <c r="D18" s="49" t="s">
        <v>19</v>
      </c>
      <c r="E18" s="45" t="s">
        <v>19</v>
      </c>
      <c r="F18" s="45" t="s">
        <v>19</v>
      </c>
      <c r="G18" s="45" t="s">
        <v>19</v>
      </c>
      <c r="H18" s="66">
        <f>H14</f>
        <v>294.8</v>
      </c>
      <c r="I18" s="66" t="str">
        <f>I14</f>
        <v>218,80</v>
      </c>
      <c r="J18" s="66">
        <f>J14</f>
        <v>294.8</v>
      </c>
      <c r="K18" s="88">
        <f>K14</f>
        <v>11</v>
      </c>
      <c r="L18" s="20" t="s">
        <v>19</v>
      </c>
      <c r="M18" s="67">
        <f t="shared" ref="M18:R18" si="6">SUM(M14:M17)</f>
        <v>169738.05000000002</v>
      </c>
      <c r="N18" s="67">
        <f t="shared" si="6"/>
        <v>0</v>
      </c>
      <c r="O18" s="67">
        <f t="shared" si="6"/>
        <v>131265.66</v>
      </c>
      <c r="P18" s="67">
        <f t="shared" si="6"/>
        <v>0</v>
      </c>
      <c r="Q18" s="67">
        <f t="shared" si="6"/>
        <v>38472.39</v>
      </c>
      <c r="R18" s="67">
        <f t="shared" si="6"/>
        <v>0</v>
      </c>
      <c r="S18" s="4" t="s">
        <v>19</v>
      </c>
      <c r="T18" s="4" t="s">
        <v>19</v>
      </c>
      <c r="U18" s="46" t="s">
        <v>19</v>
      </c>
      <c r="V18" s="70"/>
      <c r="W18" s="60">
        <f t="shared" si="4"/>
        <v>97136.18</v>
      </c>
      <c r="X18" s="60">
        <f t="shared" si="5"/>
        <v>97136.17902558067</v>
      </c>
    </row>
    <row r="19" spans="1:36" s="8" customFormat="1" x14ac:dyDescent="0.25">
      <c r="A19" s="6" t="s">
        <v>62</v>
      </c>
      <c r="B19" s="31" t="s">
        <v>52</v>
      </c>
      <c r="C19" s="48" t="s">
        <v>48</v>
      </c>
      <c r="D19" s="53">
        <v>1972</v>
      </c>
      <c r="E19" s="44">
        <v>2016</v>
      </c>
      <c r="F19" s="43" t="s">
        <v>61</v>
      </c>
      <c r="G19" s="43">
        <v>2</v>
      </c>
      <c r="H19" s="63">
        <v>646.20000000000005</v>
      </c>
      <c r="I19" s="63">
        <v>580.4</v>
      </c>
      <c r="J19" s="63">
        <v>323.10000000000002</v>
      </c>
      <c r="K19" s="64">
        <v>13</v>
      </c>
      <c r="L19" s="30" t="s">
        <v>55</v>
      </c>
      <c r="M19" s="68">
        <v>302206.8</v>
      </c>
      <c r="N19" s="7">
        <v>0</v>
      </c>
      <c r="O19" s="7">
        <v>124371.63</v>
      </c>
      <c r="P19" s="7">
        <v>0</v>
      </c>
      <c r="Q19" s="42">
        <f>M19-O19</f>
        <v>177835.16999999998</v>
      </c>
      <c r="R19" s="7">
        <v>0</v>
      </c>
      <c r="S19" s="7">
        <f>M19/H19</f>
        <v>467.66759517177337</v>
      </c>
      <c r="T19" s="7">
        <v>606.91999999999996</v>
      </c>
      <c r="U19" s="22">
        <v>44196</v>
      </c>
      <c r="V19" s="69"/>
      <c r="W19" s="60">
        <f t="shared" si="4"/>
        <v>172944.22</v>
      </c>
      <c r="X19" s="60">
        <f t="shared" si="5"/>
        <v>172944.2150864102</v>
      </c>
    </row>
    <row r="20" spans="1:36" s="8" customFormat="1" x14ac:dyDescent="0.25">
      <c r="A20" s="50"/>
      <c r="B20" s="31" t="s">
        <v>52</v>
      </c>
      <c r="C20" s="48" t="s">
        <v>48</v>
      </c>
      <c r="D20" s="53">
        <v>1972</v>
      </c>
      <c r="E20" s="44">
        <v>2016</v>
      </c>
      <c r="F20" s="43" t="s">
        <v>61</v>
      </c>
      <c r="G20" s="43">
        <v>2</v>
      </c>
      <c r="H20" s="63">
        <v>646.20000000000005</v>
      </c>
      <c r="I20" s="63">
        <v>580.4</v>
      </c>
      <c r="J20" s="63">
        <v>323.10000000000002</v>
      </c>
      <c r="K20" s="64">
        <v>13</v>
      </c>
      <c r="L20" s="30" t="s">
        <v>56</v>
      </c>
      <c r="M20" s="68">
        <v>1325844</v>
      </c>
      <c r="N20" s="7">
        <v>0</v>
      </c>
      <c r="O20" s="7">
        <v>545644.18000000005</v>
      </c>
      <c r="P20" s="7">
        <v>0</v>
      </c>
      <c r="Q20" s="42">
        <f t="shared" ref="Q20:Q21" si="7">M20-O20</f>
        <v>780199.82</v>
      </c>
      <c r="R20" s="7">
        <v>0</v>
      </c>
      <c r="S20" s="7">
        <f>M20/H20</f>
        <v>2051.7548746518105</v>
      </c>
      <c r="T20" s="7">
        <v>3716.67</v>
      </c>
      <c r="U20" s="22">
        <v>44196</v>
      </c>
      <c r="V20" s="69"/>
      <c r="W20" s="60">
        <f t="shared" si="4"/>
        <v>758742.19</v>
      </c>
      <c r="X20" s="60">
        <f t="shared" si="5"/>
        <v>758742.19212481799</v>
      </c>
    </row>
    <row r="21" spans="1:36" s="8" customFormat="1" ht="15.75" customHeight="1" x14ac:dyDescent="0.25">
      <c r="A21" s="50"/>
      <c r="B21" s="31" t="s">
        <v>52</v>
      </c>
      <c r="C21" s="48" t="s">
        <v>48</v>
      </c>
      <c r="D21" s="53">
        <v>1972</v>
      </c>
      <c r="E21" s="44">
        <v>2016</v>
      </c>
      <c r="F21" s="43" t="s">
        <v>61</v>
      </c>
      <c r="G21" s="43">
        <v>2</v>
      </c>
      <c r="H21" s="63">
        <v>646.20000000000005</v>
      </c>
      <c r="I21" s="63">
        <v>580.4</v>
      </c>
      <c r="J21" s="63">
        <v>323.10000000000002</v>
      </c>
      <c r="K21" s="64">
        <v>13</v>
      </c>
      <c r="L21" s="30" t="s">
        <v>51</v>
      </c>
      <c r="M21" s="68">
        <v>752669.42</v>
      </c>
      <c r="N21" s="7">
        <v>0</v>
      </c>
      <c r="O21" s="7">
        <v>225800</v>
      </c>
      <c r="P21" s="7">
        <v>0</v>
      </c>
      <c r="Q21" s="42">
        <f t="shared" si="7"/>
        <v>526869.42000000004</v>
      </c>
      <c r="R21" s="7">
        <v>0</v>
      </c>
      <c r="S21" s="7">
        <f t="shared" ref="S21" si="8">M21/H21</f>
        <v>1164.7623336428351</v>
      </c>
      <c r="T21" s="7">
        <v>793.3</v>
      </c>
      <c r="U21" s="22">
        <v>44196</v>
      </c>
      <c r="V21" s="69"/>
      <c r="W21" s="60">
        <f t="shared" si="4"/>
        <v>430730.95</v>
      </c>
      <c r="X21" s="60">
        <f t="shared" si="5"/>
        <v>430730.95000325481</v>
      </c>
    </row>
    <row r="22" spans="1:36" s="8" customFormat="1" ht="15.75" customHeight="1" x14ac:dyDescent="0.25">
      <c r="A22" s="6"/>
      <c r="B22" s="24" t="s">
        <v>42</v>
      </c>
      <c r="C22" s="3" t="s">
        <v>19</v>
      </c>
      <c r="D22" s="3" t="s">
        <v>19</v>
      </c>
      <c r="E22" s="24" t="s">
        <v>19</v>
      </c>
      <c r="F22" s="24" t="s">
        <v>19</v>
      </c>
      <c r="G22" s="24"/>
      <c r="H22" s="67">
        <f>H19</f>
        <v>646.20000000000005</v>
      </c>
      <c r="I22" s="67">
        <f t="shared" ref="I22:K22" si="9">I19</f>
        <v>580.4</v>
      </c>
      <c r="J22" s="67">
        <f t="shared" si="9"/>
        <v>323.10000000000002</v>
      </c>
      <c r="K22" s="89">
        <f t="shared" si="9"/>
        <v>13</v>
      </c>
      <c r="L22" s="20" t="s">
        <v>19</v>
      </c>
      <c r="M22" s="67">
        <f>SUM(M19:M21)</f>
        <v>2380720.2200000002</v>
      </c>
      <c r="N22" s="67">
        <f t="shared" ref="N22:R22" si="10">SUM(N19:N21)</f>
        <v>0</v>
      </c>
      <c r="O22" s="67">
        <f t="shared" si="10"/>
        <v>895815.81</v>
      </c>
      <c r="P22" s="67">
        <f t="shared" si="10"/>
        <v>0</v>
      </c>
      <c r="Q22" s="67">
        <f t="shared" si="10"/>
        <v>1484904.4100000001</v>
      </c>
      <c r="R22" s="67">
        <f t="shared" si="10"/>
        <v>0</v>
      </c>
      <c r="S22" s="4" t="s">
        <v>19</v>
      </c>
      <c r="T22" s="4" t="s">
        <v>19</v>
      </c>
      <c r="U22" s="46" t="s">
        <v>19</v>
      </c>
    </row>
    <row r="23" spans="1:36" s="8" customFormat="1" ht="14.25" customHeight="1" x14ac:dyDescent="0.25">
      <c r="A23" s="94" t="s">
        <v>53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W23" s="60">
        <f>W24+W13</f>
        <v>1243044.32</v>
      </c>
      <c r="X23" s="60">
        <f>X24+X13</f>
        <v>392664.00000000006</v>
      </c>
      <c r="Y23" s="60">
        <f>Y24+Y13</f>
        <v>850380.33</v>
      </c>
      <c r="Z23" s="8">
        <f>X23/W23</f>
        <v>0.31588897811785183</v>
      </c>
    </row>
    <row r="24" spans="1:36" s="8" customFormat="1" x14ac:dyDescent="0.25">
      <c r="A24" s="5" t="s">
        <v>70</v>
      </c>
      <c r="B24" s="18" t="s">
        <v>54</v>
      </c>
      <c r="C24" s="3" t="s">
        <v>19</v>
      </c>
      <c r="D24" s="24" t="s">
        <v>19</v>
      </c>
      <c r="E24" s="24" t="s">
        <v>19</v>
      </c>
      <c r="F24" s="24" t="s">
        <v>19</v>
      </c>
      <c r="G24" s="24"/>
      <c r="H24" s="4">
        <f>H29</f>
        <v>294.8</v>
      </c>
      <c r="I24" s="4" t="str">
        <f t="shared" ref="I24:K24" si="11">I29</f>
        <v>218,80</v>
      </c>
      <c r="J24" s="4">
        <f t="shared" si="11"/>
        <v>294.8</v>
      </c>
      <c r="K24" s="89">
        <f t="shared" si="11"/>
        <v>11</v>
      </c>
      <c r="L24" s="20" t="s">
        <v>19</v>
      </c>
      <c r="M24" s="4">
        <f>M29</f>
        <v>4394193</v>
      </c>
      <c r="N24" s="4">
        <f t="shared" ref="N24:R24" si="12">N29</f>
        <v>0</v>
      </c>
      <c r="O24" s="4">
        <f t="shared" si="12"/>
        <v>179144.03999999998</v>
      </c>
      <c r="P24" s="4">
        <f t="shared" si="12"/>
        <v>1483826.64</v>
      </c>
      <c r="Q24" s="4">
        <f t="shared" si="12"/>
        <v>2603144.12</v>
      </c>
      <c r="R24" s="4">
        <f t="shared" si="12"/>
        <v>128078.2</v>
      </c>
      <c r="S24" s="4" t="s">
        <v>19</v>
      </c>
      <c r="T24" s="4" t="s">
        <v>19</v>
      </c>
      <c r="U24" s="46" t="s">
        <v>19</v>
      </c>
      <c r="V24" s="61" t="s">
        <v>73</v>
      </c>
      <c r="W24" s="62">
        <v>1229020.68</v>
      </c>
      <c r="X24" s="8">
        <v>448461.94</v>
      </c>
      <c r="Y24" s="8">
        <v>780558.75</v>
      </c>
      <c r="AG24" s="60"/>
      <c r="AH24" s="60"/>
      <c r="AI24" s="60"/>
      <c r="AJ24" s="60"/>
    </row>
    <row r="25" spans="1:36" s="8" customFormat="1" ht="26.25" customHeight="1" x14ac:dyDescent="0.25">
      <c r="A25" s="72" t="s">
        <v>71</v>
      </c>
      <c r="B25" s="73" t="s">
        <v>47</v>
      </c>
      <c r="C25" s="74" t="s">
        <v>48</v>
      </c>
      <c r="D25" s="75">
        <v>1960</v>
      </c>
      <c r="E25" s="75"/>
      <c r="F25" s="74" t="s">
        <v>64</v>
      </c>
      <c r="G25" s="76">
        <v>1</v>
      </c>
      <c r="H25" s="63">
        <v>294.8</v>
      </c>
      <c r="I25" s="64" t="s">
        <v>65</v>
      </c>
      <c r="J25" s="65">
        <v>294.8</v>
      </c>
      <c r="K25" s="87">
        <v>11</v>
      </c>
      <c r="L25" s="30" t="s">
        <v>80</v>
      </c>
      <c r="M25" s="68">
        <v>342965</v>
      </c>
      <c r="N25" s="68">
        <v>0</v>
      </c>
      <c r="O25" s="68">
        <v>68134.289999999994</v>
      </c>
      <c r="P25" s="68">
        <f>M25-O25-Q25-R25</f>
        <v>0</v>
      </c>
      <c r="Q25" s="68">
        <v>274830.71000000002</v>
      </c>
      <c r="R25" s="68">
        <v>0</v>
      </c>
      <c r="S25" s="68">
        <f>M25/H25</f>
        <v>1163.3819538670284</v>
      </c>
      <c r="T25" s="68">
        <v>1164.3800000000001</v>
      </c>
      <c r="U25" s="78">
        <v>44561</v>
      </c>
      <c r="V25" s="71">
        <f>T25*H25</f>
        <v>343259.22400000005</v>
      </c>
      <c r="W25" s="70">
        <f>ROUND(X25,2)</f>
        <v>108338.86</v>
      </c>
      <c r="X25" s="8">
        <f>M25*$Z$23</f>
        <v>108338.86338018905</v>
      </c>
    </row>
    <row r="26" spans="1:36" s="8" customFormat="1" ht="16.5" customHeight="1" x14ac:dyDescent="0.25">
      <c r="A26" s="79"/>
      <c r="B26" s="73" t="s">
        <v>47</v>
      </c>
      <c r="C26" s="74" t="s">
        <v>48</v>
      </c>
      <c r="D26" s="75">
        <v>1960</v>
      </c>
      <c r="E26" s="75"/>
      <c r="F26" s="74" t="s">
        <v>64</v>
      </c>
      <c r="G26" s="76">
        <v>1</v>
      </c>
      <c r="H26" s="63">
        <v>294.8</v>
      </c>
      <c r="I26" s="64" t="s">
        <v>65</v>
      </c>
      <c r="J26" s="65">
        <v>294.8</v>
      </c>
      <c r="K26" s="87">
        <v>11</v>
      </c>
      <c r="L26" s="77" t="s">
        <v>56</v>
      </c>
      <c r="M26" s="68">
        <v>3074251</v>
      </c>
      <c r="N26" s="68">
        <v>0</v>
      </c>
      <c r="O26" s="68">
        <v>111009.75</v>
      </c>
      <c r="P26" s="68">
        <v>1483826.64</v>
      </c>
      <c r="Q26" s="68">
        <f>M26-O26-R26-P26</f>
        <v>1351336.41</v>
      </c>
      <c r="R26" s="68">
        <v>128078.2</v>
      </c>
      <c r="S26" s="68">
        <f>M26/H26</f>
        <v>10428.259837177748</v>
      </c>
      <c r="T26" s="68">
        <v>10428.26</v>
      </c>
      <c r="U26" s="78">
        <v>44561</v>
      </c>
      <c r="V26" s="71">
        <f>T26*H26</f>
        <v>3074251.048</v>
      </c>
      <c r="W26" s="70">
        <f>ROUND(X26,2)</f>
        <v>971122.01</v>
      </c>
      <c r="X26" s="8">
        <f>M26*$Z$23</f>
        <v>971122.00686778408</v>
      </c>
      <c r="AH26" s="60"/>
      <c r="AI26" s="60"/>
    </row>
    <row r="27" spans="1:36" s="8" customFormat="1" ht="14.25" customHeight="1" x14ac:dyDescent="0.25">
      <c r="A27" s="86"/>
      <c r="B27" s="73" t="s">
        <v>47</v>
      </c>
      <c r="C27" s="74" t="s">
        <v>48</v>
      </c>
      <c r="D27" s="75">
        <v>1960</v>
      </c>
      <c r="E27" s="75"/>
      <c r="F27" s="74" t="s">
        <v>64</v>
      </c>
      <c r="G27" s="76">
        <v>1</v>
      </c>
      <c r="H27" s="63">
        <v>294.8</v>
      </c>
      <c r="I27" s="64" t="s">
        <v>65</v>
      </c>
      <c r="J27" s="65">
        <v>294.8</v>
      </c>
      <c r="K27" s="87">
        <v>11</v>
      </c>
      <c r="L27" s="77" t="s">
        <v>51</v>
      </c>
      <c r="M27" s="68">
        <v>636618</v>
      </c>
      <c r="N27" s="67">
        <v>0</v>
      </c>
      <c r="O27" s="68">
        <v>0</v>
      </c>
      <c r="P27" s="68">
        <v>0</v>
      </c>
      <c r="Q27" s="68">
        <v>636618</v>
      </c>
      <c r="R27" s="68">
        <v>0</v>
      </c>
      <c r="S27" s="68">
        <f>M27/H27</f>
        <v>2159.4911804613298</v>
      </c>
      <c r="T27" s="68">
        <v>2159.4899999999998</v>
      </c>
      <c r="U27" s="78">
        <v>44561</v>
      </c>
      <c r="V27" s="60"/>
    </row>
    <row r="28" spans="1:36" s="8" customFormat="1" x14ac:dyDescent="0.25">
      <c r="A28" s="72"/>
      <c r="B28" s="73" t="s">
        <v>47</v>
      </c>
      <c r="C28" s="74" t="s">
        <v>48</v>
      </c>
      <c r="D28" s="75">
        <v>1960</v>
      </c>
      <c r="E28" s="75"/>
      <c r="F28" s="74" t="s">
        <v>64</v>
      </c>
      <c r="G28" s="76">
        <v>1</v>
      </c>
      <c r="H28" s="63">
        <v>294.8</v>
      </c>
      <c r="I28" s="64" t="s">
        <v>65</v>
      </c>
      <c r="J28" s="65">
        <v>294.8</v>
      </c>
      <c r="K28" s="87">
        <v>11</v>
      </c>
      <c r="L28" s="77" t="s">
        <v>55</v>
      </c>
      <c r="M28" s="68">
        <v>340359</v>
      </c>
      <c r="N28" s="68">
        <v>0</v>
      </c>
      <c r="O28" s="68">
        <v>0</v>
      </c>
      <c r="P28" s="68">
        <v>0</v>
      </c>
      <c r="Q28" s="68">
        <v>340359</v>
      </c>
      <c r="R28" s="68">
        <v>0</v>
      </c>
      <c r="S28" s="68">
        <f>M28/H28</f>
        <v>1154.5420624151966</v>
      </c>
      <c r="T28" s="68">
        <v>1154.54</v>
      </c>
      <c r="U28" s="78">
        <v>44561</v>
      </c>
      <c r="V28" s="60"/>
    </row>
    <row r="29" spans="1:36" s="8" customFormat="1" x14ac:dyDescent="0.25">
      <c r="A29" s="6"/>
      <c r="B29" s="24" t="s">
        <v>42</v>
      </c>
      <c r="C29" s="3" t="s">
        <v>19</v>
      </c>
      <c r="D29" s="3" t="s">
        <v>19</v>
      </c>
      <c r="E29" s="3" t="s">
        <v>19</v>
      </c>
      <c r="F29" s="3" t="s">
        <v>19</v>
      </c>
      <c r="G29" s="24" t="s">
        <v>19</v>
      </c>
      <c r="H29" s="4">
        <f>H27</f>
        <v>294.8</v>
      </c>
      <c r="I29" s="4" t="str">
        <f t="shared" ref="I29:K29" si="13">I27</f>
        <v>218,80</v>
      </c>
      <c r="J29" s="4">
        <f t="shared" si="13"/>
        <v>294.8</v>
      </c>
      <c r="K29" s="89">
        <f t="shared" si="13"/>
        <v>11</v>
      </c>
      <c r="L29" s="20" t="s">
        <v>19</v>
      </c>
      <c r="M29" s="4">
        <f>M27+M28+M26+M25</f>
        <v>4394193</v>
      </c>
      <c r="N29" s="4">
        <f t="shared" ref="N29:R29" si="14">N27+N28+N26+N25</f>
        <v>0</v>
      </c>
      <c r="O29" s="4">
        <f t="shared" si="14"/>
        <v>179144.03999999998</v>
      </c>
      <c r="P29" s="4">
        <f t="shared" si="14"/>
        <v>1483826.64</v>
      </c>
      <c r="Q29" s="4">
        <f t="shared" si="14"/>
        <v>2603144.12</v>
      </c>
      <c r="R29" s="4">
        <f t="shared" si="14"/>
        <v>128078.2</v>
      </c>
      <c r="S29" s="4" t="s">
        <v>19</v>
      </c>
      <c r="T29" s="4" t="s">
        <v>19</v>
      </c>
      <c r="U29" s="46" t="s">
        <v>19</v>
      </c>
      <c r="V29" s="60"/>
    </row>
    <row r="30" spans="1:36" s="8" customFormat="1" ht="15" customHeight="1" x14ac:dyDescent="0.25">
      <c r="A30" s="102" t="s">
        <v>57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60"/>
    </row>
    <row r="31" spans="1:36" s="8" customFormat="1" x14ac:dyDescent="0.25">
      <c r="A31" s="84" t="s">
        <v>72</v>
      </c>
      <c r="B31" s="85" t="s">
        <v>58</v>
      </c>
      <c r="C31" s="81" t="s">
        <v>19</v>
      </c>
      <c r="D31" s="80" t="s">
        <v>19</v>
      </c>
      <c r="E31" s="80" t="s">
        <v>19</v>
      </c>
      <c r="F31" s="80" t="s">
        <v>19</v>
      </c>
      <c r="G31" s="80" t="s">
        <v>19</v>
      </c>
      <c r="H31" s="67">
        <f>H32</f>
        <v>0</v>
      </c>
      <c r="I31" s="67">
        <f t="shared" ref="I31:K31" si="15">I32</f>
        <v>0</v>
      </c>
      <c r="J31" s="67">
        <f t="shared" si="15"/>
        <v>0</v>
      </c>
      <c r="K31" s="90">
        <f t="shared" si="15"/>
        <v>0</v>
      </c>
      <c r="L31" s="82" t="s">
        <v>19</v>
      </c>
      <c r="M31" s="67">
        <f>M32</f>
        <v>0</v>
      </c>
      <c r="N31" s="67">
        <f t="shared" ref="N31:R31" si="16">N32</f>
        <v>0</v>
      </c>
      <c r="O31" s="67">
        <f t="shared" si="16"/>
        <v>0</v>
      </c>
      <c r="P31" s="67">
        <f t="shared" si="16"/>
        <v>0</v>
      </c>
      <c r="Q31" s="67">
        <f t="shared" si="16"/>
        <v>0</v>
      </c>
      <c r="R31" s="67">
        <f t="shared" si="16"/>
        <v>0</v>
      </c>
      <c r="S31" s="67" t="s">
        <v>19</v>
      </c>
      <c r="T31" s="67" t="s">
        <v>19</v>
      </c>
      <c r="U31" s="83" t="s">
        <v>19</v>
      </c>
      <c r="V31" s="61" t="s">
        <v>74</v>
      </c>
      <c r="W31" s="62">
        <v>1280374.02</v>
      </c>
      <c r="X31" s="8">
        <v>465877.93</v>
      </c>
      <c r="Y31" s="8">
        <v>814496.08</v>
      </c>
      <c r="Z31" s="8">
        <f>X31/W31</f>
        <v>0.36386081154630112</v>
      </c>
    </row>
    <row r="32" spans="1:36" s="8" customFormat="1" x14ac:dyDescent="0.25">
      <c r="A32" s="6"/>
      <c r="B32" s="24"/>
      <c r="C32" s="3"/>
      <c r="D32" s="3"/>
      <c r="E32" s="3"/>
      <c r="F32" s="3"/>
      <c r="G32" s="24"/>
      <c r="H32" s="4"/>
      <c r="I32" s="4"/>
      <c r="J32" s="4"/>
      <c r="K32" s="89"/>
      <c r="L32" s="20"/>
      <c r="M32" s="4"/>
      <c r="N32" s="4"/>
      <c r="O32" s="4"/>
      <c r="P32" s="4"/>
      <c r="Q32" s="4"/>
      <c r="R32" s="4"/>
      <c r="S32" s="4"/>
      <c r="T32" s="4"/>
      <c r="U32" s="46"/>
    </row>
    <row r="33" spans="1:21" s="8" customFormat="1" ht="15.75" hidden="1" customHeight="1" x14ac:dyDescent="0.25">
      <c r="A33" s="6" t="s">
        <v>40</v>
      </c>
      <c r="B33" s="31" t="s">
        <v>52</v>
      </c>
      <c r="C33" s="21" t="s">
        <v>48</v>
      </c>
      <c r="D33" s="35">
        <v>1972</v>
      </c>
      <c r="E33" s="35">
        <v>2016</v>
      </c>
      <c r="F33" s="21" t="s">
        <v>61</v>
      </c>
      <c r="G33" s="21">
        <v>2</v>
      </c>
      <c r="H33" s="7">
        <v>580.4</v>
      </c>
      <c r="I33" s="7">
        <v>309.2</v>
      </c>
      <c r="J33" s="7">
        <v>320</v>
      </c>
      <c r="K33" s="37">
        <v>13</v>
      </c>
      <c r="L33" s="30" t="s">
        <v>55</v>
      </c>
      <c r="M33" s="7">
        <v>359796</v>
      </c>
      <c r="N33" s="7"/>
      <c r="O33" s="7">
        <v>228880.33</v>
      </c>
      <c r="P33" s="7"/>
      <c r="Q33" s="7">
        <v>130915.67</v>
      </c>
      <c r="R33" s="7"/>
      <c r="S33" s="7">
        <v>619.91</v>
      </c>
      <c r="T33" s="7">
        <v>619.91</v>
      </c>
      <c r="U33" s="22">
        <v>44926</v>
      </c>
    </row>
    <row r="34" spans="1:21" s="8" customFormat="1" hidden="1" x14ac:dyDescent="0.25">
      <c r="A34" s="25"/>
      <c r="B34" s="24" t="s">
        <v>42</v>
      </c>
      <c r="C34" s="3" t="s">
        <v>19</v>
      </c>
      <c r="D34" s="3" t="s">
        <v>19</v>
      </c>
      <c r="E34" s="3" t="s">
        <v>19</v>
      </c>
      <c r="F34" s="3" t="s">
        <v>19</v>
      </c>
      <c r="G34" s="3" t="s">
        <v>19</v>
      </c>
      <c r="H34" s="4">
        <f>H33</f>
        <v>580.4</v>
      </c>
      <c r="I34" s="4">
        <f>I33</f>
        <v>309.2</v>
      </c>
      <c r="J34" s="4">
        <f>J33</f>
        <v>320</v>
      </c>
      <c r="K34" s="52">
        <f>K33</f>
        <v>13</v>
      </c>
      <c r="L34" s="20" t="s">
        <v>19</v>
      </c>
      <c r="M34" s="4">
        <f>M33</f>
        <v>359796</v>
      </c>
      <c r="N34" s="4">
        <f t="shared" ref="N34:R34" si="17">SUM(N33:N33)</f>
        <v>0</v>
      </c>
      <c r="O34" s="4">
        <f t="shared" si="17"/>
        <v>228880.33</v>
      </c>
      <c r="P34" s="4">
        <f t="shared" si="17"/>
        <v>0</v>
      </c>
      <c r="Q34" s="4">
        <f t="shared" si="17"/>
        <v>130915.67</v>
      </c>
      <c r="R34" s="4">
        <f t="shared" si="17"/>
        <v>0</v>
      </c>
      <c r="S34" s="4" t="s">
        <v>19</v>
      </c>
      <c r="T34" s="4" t="s">
        <v>19</v>
      </c>
      <c r="U34" s="3" t="s">
        <v>19</v>
      </c>
    </row>
  </sheetData>
  <mergeCells count="26">
    <mergeCell ref="A30:U30"/>
    <mergeCell ref="N7:R7"/>
    <mergeCell ref="U6:U9"/>
    <mergeCell ref="I6:I8"/>
    <mergeCell ref="C6:C9"/>
    <mergeCell ref="D6:D9"/>
    <mergeCell ref="E6:E9"/>
    <mergeCell ref="A6:A9"/>
    <mergeCell ref="B6:B9"/>
    <mergeCell ref="F6:F9"/>
    <mergeCell ref="G6:G9"/>
    <mergeCell ref="H6:H8"/>
    <mergeCell ref="K6:K8"/>
    <mergeCell ref="S6:S8"/>
    <mergeCell ref="T6:T8"/>
    <mergeCell ref="M6:R6"/>
    <mergeCell ref="A1:U1"/>
    <mergeCell ref="A2:U2"/>
    <mergeCell ref="A11:B11"/>
    <mergeCell ref="A12:U12"/>
    <mergeCell ref="A23:U23"/>
    <mergeCell ref="A5:U5"/>
    <mergeCell ref="M7:M8"/>
    <mergeCell ref="L6:L8"/>
    <mergeCell ref="J6:J8"/>
    <mergeCell ref="Q3:U3"/>
  </mergeCells>
  <pageMargins left="0.59055118110236227" right="0.59055118110236227" top="0.39370078740157483" bottom="0.39370078740157483" header="0.19685039370078741" footer="0.19685039370078741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workbookViewId="0">
      <selection activeCell="O5" sqref="O5"/>
    </sheetView>
  </sheetViews>
  <sheetFormatPr defaultRowHeight="15" x14ac:dyDescent="0.25"/>
  <cols>
    <col min="1" max="1" width="4.140625" customWidth="1"/>
    <col min="2" max="2" width="17.7109375" customWidth="1"/>
    <col min="3" max="3" width="9.28515625" customWidth="1"/>
    <col min="4" max="4" width="19.5703125" customWidth="1"/>
    <col min="5" max="5" width="7.85546875" bestFit="1" customWidth="1"/>
    <col min="6" max="6" width="8.5703125" bestFit="1" customWidth="1"/>
    <col min="7" max="8" width="9.140625" bestFit="1" customWidth="1"/>
    <col min="9" max="9" width="7" customWidth="1"/>
    <col min="10" max="10" width="7.85546875" bestFit="1" customWidth="1"/>
    <col min="11" max="11" width="8.5703125" bestFit="1" customWidth="1"/>
    <col min="12" max="12" width="9.140625" bestFit="1" customWidth="1"/>
    <col min="13" max="13" width="11.85546875" customWidth="1"/>
    <col min="14" max="14" width="14.42578125" customWidth="1"/>
    <col min="257" max="257" width="4.140625" customWidth="1"/>
    <col min="258" max="258" width="17.7109375" customWidth="1"/>
    <col min="259" max="259" width="9.28515625" customWidth="1"/>
    <col min="260" max="260" width="19.5703125" customWidth="1"/>
    <col min="261" max="261" width="7.85546875" bestFit="1" customWidth="1"/>
    <col min="262" max="262" width="8.5703125" bestFit="1" customWidth="1"/>
    <col min="263" max="264" width="9.140625" bestFit="1" customWidth="1"/>
    <col min="265" max="265" width="7" customWidth="1"/>
    <col min="266" max="266" width="7.85546875" bestFit="1" customWidth="1"/>
    <col min="267" max="267" width="8.5703125" bestFit="1" customWidth="1"/>
    <col min="268" max="268" width="9.140625" bestFit="1" customWidth="1"/>
    <col min="269" max="270" width="11.85546875" customWidth="1"/>
    <col min="513" max="513" width="4.140625" customWidth="1"/>
    <col min="514" max="514" width="17.7109375" customWidth="1"/>
    <col min="515" max="515" width="9.28515625" customWidth="1"/>
    <col min="516" max="516" width="19.5703125" customWidth="1"/>
    <col min="517" max="517" width="7.85546875" bestFit="1" customWidth="1"/>
    <col min="518" max="518" width="8.5703125" bestFit="1" customWidth="1"/>
    <col min="519" max="520" width="9.140625" bestFit="1" customWidth="1"/>
    <col min="521" max="521" width="7" customWidth="1"/>
    <col min="522" max="522" width="7.85546875" bestFit="1" customWidth="1"/>
    <col min="523" max="523" width="8.5703125" bestFit="1" customWidth="1"/>
    <col min="524" max="524" width="9.140625" bestFit="1" customWidth="1"/>
    <col min="525" max="526" width="11.85546875" customWidth="1"/>
    <col min="769" max="769" width="4.140625" customWidth="1"/>
    <col min="770" max="770" width="17.7109375" customWidth="1"/>
    <col min="771" max="771" width="9.28515625" customWidth="1"/>
    <col min="772" max="772" width="19.5703125" customWidth="1"/>
    <col min="773" max="773" width="7.85546875" bestFit="1" customWidth="1"/>
    <col min="774" max="774" width="8.5703125" bestFit="1" customWidth="1"/>
    <col min="775" max="776" width="9.140625" bestFit="1" customWidth="1"/>
    <col min="777" max="777" width="7" customWidth="1"/>
    <col min="778" max="778" width="7.85546875" bestFit="1" customWidth="1"/>
    <col min="779" max="779" width="8.5703125" bestFit="1" customWidth="1"/>
    <col min="780" max="780" width="9.140625" bestFit="1" customWidth="1"/>
    <col min="781" max="782" width="11.85546875" customWidth="1"/>
    <col min="1025" max="1025" width="4.140625" customWidth="1"/>
    <col min="1026" max="1026" width="17.7109375" customWidth="1"/>
    <col min="1027" max="1027" width="9.28515625" customWidth="1"/>
    <col min="1028" max="1028" width="19.5703125" customWidth="1"/>
    <col min="1029" max="1029" width="7.85546875" bestFit="1" customWidth="1"/>
    <col min="1030" max="1030" width="8.5703125" bestFit="1" customWidth="1"/>
    <col min="1031" max="1032" width="9.140625" bestFit="1" customWidth="1"/>
    <col min="1033" max="1033" width="7" customWidth="1"/>
    <col min="1034" max="1034" width="7.85546875" bestFit="1" customWidth="1"/>
    <col min="1035" max="1035" width="8.5703125" bestFit="1" customWidth="1"/>
    <col min="1036" max="1036" width="9.140625" bestFit="1" customWidth="1"/>
    <col min="1037" max="1038" width="11.85546875" customWidth="1"/>
    <col min="1281" max="1281" width="4.140625" customWidth="1"/>
    <col min="1282" max="1282" width="17.7109375" customWidth="1"/>
    <col min="1283" max="1283" width="9.28515625" customWidth="1"/>
    <col min="1284" max="1284" width="19.5703125" customWidth="1"/>
    <col min="1285" max="1285" width="7.85546875" bestFit="1" customWidth="1"/>
    <col min="1286" max="1286" width="8.5703125" bestFit="1" customWidth="1"/>
    <col min="1287" max="1288" width="9.140625" bestFit="1" customWidth="1"/>
    <col min="1289" max="1289" width="7" customWidth="1"/>
    <col min="1290" max="1290" width="7.85546875" bestFit="1" customWidth="1"/>
    <col min="1291" max="1291" width="8.5703125" bestFit="1" customWidth="1"/>
    <col min="1292" max="1292" width="9.140625" bestFit="1" customWidth="1"/>
    <col min="1293" max="1294" width="11.85546875" customWidth="1"/>
    <col min="1537" max="1537" width="4.140625" customWidth="1"/>
    <col min="1538" max="1538" width="17.7109375" customWidth="1"/>
    <col min="1539" max="1539" width="9.28515625" customWidth="1"/>
    <col min="1540" max="1540" width="19.5703125" customWidth="1"/>
    <col min="1541" max="1541" width="7.85546875" bestFit="1" customWidth="1"/>
    <col min="1542" max="1542" width="8.5703125" bestFit="1" customWidth="1"/>
    <col min="1543" max="1544" width="9.140625" bestFit="1" customWidth="1"/>
    <col min="1545" max="1545" width="7" customWidth="1"/>
    <col min="1546" max="1546" width="7.85546875" bestFit="1" customWidth="1"/>
    <col min="1547" max="1547" width="8.5703125" bestFit="1" customWidth="1"/>
    <col min="1548" max="1548" width="9.140625" bestFit="1" customWidth="1"/>
    <col min="1549" max="1550" width="11.85546875" customWidth="1"/>
    <col min="1793" max="1793" width="4.140625" customWidth="1"/>
    <col min="1794" max="1794" width="17.7109375" customWidth="1"/>
    <col min="1795" max="1795" width="9.28515625" customWidth="1"/>
    <col min="1796" max="1796" width="19.5703125" customWidth="1"/>
    <col min="1797" max="1797" width="7.85546875" bestFit="1" customWidth="1"/>
    <col min="1798" max="1798" width="8.5703125" bestFit="1" customWidth="1"/>
    <col min="1799" max="1800" width="9.140625" bestFit="1" customWidth="1"/>
    <col min="1801" max="1801" width="7" customWidth="1"/>
    <col min="1802" max="1802" width="7.85546875" bestFit="1" customWidth="1"/>
    <col min="1803" max="1803" width="8.5703125" bestFit="1" customWidth="1"/>
    <col min="1804" max="1804" width="9.140625" bestFit="1" customWidth="1"/>
    <col min="1805" max="1806" width="11.85546875" customWidth="1"/>
    <col min="2049" max="2049" width="4.140625" customWidth="1"/>
    <col min="2050" max="2050" width="17.7109375" customWidth="1"/>
    <col min="2051" max="2051" width="9.28515625" customWidth="1"/>
    <col min="2052" max="2052" width="19.5703125" customWidth="1"/>
    <col min="2053" max="2053" width="7.85546875" bestFit="1" customWidth="1"/>
    <col min="2054" max="2054" width="8.5703125" bestFit="1" customWidth="1"/>
    <col min="2055" max="2056" width="9.140625" bestFit="1" customWidth="1"/>
    <col min="2057" max="2057" width="7" customWidth="1"/>
    <col min="2058" max="2058" width="7.85546875" bestFit="1" customWidth="1"/>
    <col min="2059" max="2059" width="8.5703125" bestFit="1" customWidth="1"/>
    <col min="2060" max="2060" width="9.140625" bestFit="1" customWidth="1"/>
    <col min="2061" max="2062" width="11.85546875" customWidth="1"/>
    <col min="2305" max="2305" width="4.140625" customWidth="1"/>
    <col min="2306" max="2306" width="17.7109375" customWidth="1"/>
    <col min="2307" max="2307" width="9.28515625" customWidth="1"/>
    <col min="2308" max="2308" width="19.5703125" customWidth="1"/>
    <col min="2309" max="2309" width="7.85546875" bestFit="1" customWidth="1"/>
    <col min="2310" max="2310" width="8.5703125" bestFit="1" customWidth="1"/>
    <col min="2311" max="2312" width="9.140625" bestFit="1" customWidth="1"/>
    <col min="2313" max="2313" width="7" customWidth="1"/>
    <col min="2314" max="2314" width="7.85546875" bestFit="1" customWidth="1"/>
    <col min="2315" max="2315" width="8.5703125" bestFit="1" customWidth="1"/>
    <col min="2316" max="2316" width="9.140625" bestFit="1" customWidth="1"/>
    <col min="2317" max="2318" width="11.85546875" customWidth="1"/>
    <col min="2561" max="2561" width="4.140625" customWidth="1"/>
    <col min="2562" max="2562" width="17.7109375" customWidth="1"/>
    <col min="2563" max="2563" width="9.28515625" customWidth="1"/>
    <col min="2564" max="2564" width="19.5703125" customWidth="1"/>
    <col min="2565" max="2565" width="7.85546875" bestFit="1" customWidth="1"/>
    <col min="2566" max="2566" width="8.5703125" bestFit="1" customWidth="1"/>
    <col min="2567" max="2568" width="9.140625" bestFit="1" customWidth="1"/>
    <col min="2569" max="2569" width="7" customWidth="1"/>
    <col min="2570" max="2570" width="7.85546875" bestFit="1" customWidth="1"/>
    <col min="2571" max="2571" width="8.5703125" bestFit="1" customWidth="1"/>
    <col min="2572" max="2572" width="9.140625" bestFit="1" customWidth="1"/>
    <col min="2573" max="2574" width="11.85546875" customWidth="1"/>
    <col min="2817" max="2817" width="4.140625" customWidth="1"/>
    <col min="2818" max="2818" width="17.7109375" customWidth="1"/>
    <col min="2819" max="2819" width="9.28515625" customWidth="1"/>
    <col min="2820" max="2820" width="19.5703125" customWidth="1"/>
    <col min="2821" max="2821" width="7.85546875" bestFit="1" customWidth="1"/>
    <col min="2822" max="2822" width="8.5703125" bestFit="1" customWidth="1"/>
    <col min="2823" max="2824" width="9.140625" bestFit="1" customWidth="1"/>
    <col min="2825" max="2825" width="7" customWidth="1"/>
    <col min="2826" max="2826" width="7.85546875" bestFit="1" customWidth="1"/>
    <col min="2827" max="2827" width="8.5703125" bestFit="1" customWidth="1"/>
    <col min="2828" max="2828" width="9.140625" bestFit="1" customWidth="1"/>
    <col min="2829" max="2830" width="11.85546875" customWidth="1"/>
    <col min="3073" max="3073" width="4.140625" customWidth="1"/>
    <col min="3074" max="3074" width="17.7109375" customWidth="1"/>
    <col min="3075" max="3075" width="9.28515625" customWidth="1"/>
    <col min="3076" max="3076" width="19.5703125" customWidth="1"/>
    <col min="3077" max="3077" width="7.85546875" bestFit="1" customWidth="1"/>
    <col min="3078" max="3078" width="8.5703125" bestFit="1" customWidth="1"/>
    <col min="3079" max="3080" width="9.140625" bestFit="1" customWidth="1"/>
    <col min="3081" max="3081" width="7" customWidth="1"/>
    <col min="3082" max="3082" width="7.85546875" bestFit="1" customWidth="1"/>
    <col min="3083" max="3083" width="8.5703125" bestFit="1" customWidth="1"/>
    <col min="3084" max="3084" width="9.140625" bestFit="1" customWidth="1"/>
    <col min="3085" max="3086" width="11.85546875" customWidth="1"/>
    <col min="3329" max="3329" width="4.140625" customWidth="1"/>
    <col min="3330" max="3330" width="17.7109375" customWidth="1"/>
    <col min="3331" max="3331" width="9.28515625" customWidth="1"/>
    <col min="3332" max="3332" width="19.5703125" customWidth="1"/>
    <col min="3333" max="3333" width="7.85546875" bestFit="1" customWidth="1"/>
    <col min="3334" max="3334" width="8.5703125" bestFit="1" customWidth="1"/>
    <col min="3335" max="3336" width="9.140625" bestFit="1" customWidth="1"/>
    <col min="3337" max="3337" width="7" customWidth="1"/>
    <col min="3338" max="3338" width="7.85546875" bestFit="1" customWidth="1"/>
    <col min="3339" max="3339" width="8.5703125" bestFit="1" customWidth="1"/>
    <col min="3340" max="3340" width="9.140625" bestFit="1" customWidth="1"/>
    <col min="3341" max="3342" width="11.85546875" customWidth="1"/>
    <col min="3585" max="3585" width="4.140625" customWidth="1"/>
    <col min="3586" max="3586" width="17.7109375" customWidth="1"/>
    <col min="3587" max="3587" width="9.28515625" customWidth="1"/>
    <col min="3588" max="3588" width="19.5703125" customWidth="1"/>
    <col min="3589" max="3589" width="7.85546875" bestFit="1" customWidth="1"/>
    <col min="3590" max="3590" width="8.5703125" bestFit="1" customWidth="1"/>
    <col min="3591" max="3592" width="9.140625" bestFit="1" customWidth="1"/>
    <col min="3593" max="3593" width="7" customWidth="1"/>
    <col min="3594" max="3594" width="7.85546875" bestFit="1" customWidth="1"/>
    <col min="3595" max="3595" width="8.5703125" bestFit="1" customWidth="1"/>
    <col min="3596" max="3596" width="9.140625" bestFit="1" customWidth="1"/>
    <col min="3597" max="3598" width="11.85546875" customWidth="1"/>
    <col min="3841" max="3841" width="4.140625" customWidth="1"/>
    <col min="3842" max="3842" width="17.7109375" customWidth="1"/>
    <col min="3843" max="3843" width="9.28515625" customWidth="1"/>
    <col min="3844" max="3844" width="19.5703125" customWidth="1"/>
    <col min="3845" max="3845" width="7.85546875" bestFit="1" customWidth="1"/>
    <col min="3846" max="3846" width="8.5703125" bestFit="1" customWidth="1"/>
    <col min="3847" max="3848" width="9.140625" bestFit="1" customWidth="1"/>
    <col min="3849" max="3849" width="7" customWidth="1"/>
    <col min="3850" max="3850" width="7.85546875" bestFit="1" customWidth="1"/>
    <col min="3851" max="3851" width="8.5703125" bestFit="1" customWidth="1"/>
    <col min="3852" max="3852" width="9.140625" bestFit="1" customWidth="1"/>
    <col min="3853" max="3854" width="11.85546875" customWidth="1"/>
    <col min="4097" max="4097" width="4.140625" customWidth="1"/>
    <col min="4098" max="4098" width="17.7109375" customWidth="1"/>
    <col min="4099" max="4099" width="9.28515625" customWidth="1"/>
    <col min="4100" max="4100" width="19.5703125" customWidth="1"/>
    <col min="4101" max="4101" width="7.85546875" bestFit="1" customWidth="1"/>
    <col min="4102" max="4102" width="8.5703125" bestFit="1" customWidth="1"/>
    <col min="4103" max="4104" width="9.140625" bestFit="1" customWidth="1"/>
    <col min="4105" max="4105" width="7" customWidth="1"/>
    <col min="4106" max="4106" width="7.85546875" bestFit="1" customWidth="1"/>
    <col min="4107" max="4107" width="8.5703125" bestFit="1" customWidth="1"/>
    <col min="4108" max="4108" width="9.140625" bestFit="1" customWidth="1"/>
    <col min="4109" max="4110" width="11.85546875" customWidth="1"/>
    <col min="4353" max="4353" width="4.140625" customWidth="1"/>
    <col min="4354" max="4354" width="17.7109375" customWidth="1"/>
    <col min="4355" max="4355" width="9.28515625" customWidth="1"/>
    <col min="4356" max="4356" width="19.5703125" customWidth="1"/>
    <col min="4357" max="4357" width="7.85546875" bestFit="1" customWidth="1"/>
    <col min="4358" max="4358" width="8.5703125" bestFit="1" customWidth="1"/>
    <col min="4359" max="4360" width="9.140625" bestFit="1" customWidth="1"/>
    <col min="4361" max="4361" width="7" customWidth="1"/>
    <col min="4362" max="4362" width="7.85546875" bestFit="1" customWidth="1"/>
    <col min="4363" max="4363" width="8.5703125" bestFit="1" customWidth="1"/>
    <col min="4364" max="4364" width="9.140625" bestFit="1" customWidth="1"/>
    <col min="4365" max="4366" width="11.85546875" customWidth="1"/>
    <col min="4609" max="4609" width="4.140625" customWidth="1"/>
    <col min="4610" max="4610" width="17.7109375" customWidth="1"/>
    <col min="4611" max="4611" width="9.28515625" customWidth="1"/>
    <col min="4612" max="4612" width="19.5703125" customWidth="1"/>
    <col min="4613" max="4613" width="7.85546875" bestFit="1" customWidth="1"/>
    <col min="4614" max="4614" width="8.5703125" bestFit="1" customWidth="1"/>
    <col min="4615" max="4616" width="9.140625" bestFit="1" customWidth="1"/>
    <col min="4617" max="4617" width="7" customWidth="1"/>
    <col min="4618" max="4618" width="7.85546875" bestFit="1" customWidth="1"/>
    <col min="4619" max="4619" width="8.5703125" bestFit="1" customWidth="1"/>
    <col min="4620" max="4620" width="9.140625" bestFit="1" customWidth="1"/>
    <col min="4621" max="4622" width="11.85546875" customWidth="1"/>
    <col min="4865" max="4865" width="4.140625" customWidth="1"/>
    <col min="4866" max="4866" width="17.7109375" customWidth="1"/>
    <col min="4867" max="4867" width="9.28515625" customWidth="1"/>
    <col min="4868" max="4868" width="19.5703125" customWidth="1"/>
    <col min="4869" max="4869" width="7.85546875" bestFit="1" customWidth="1"/>
    <col min="4870" max="4870" width="8.5703125" bestFit="1" customWidth="1"/>
    <col min="4871" max="4872" width="9.140625" bestFit="1" customWidth="1"/>
    <col min="4873" max="4873" width="7" customWidth="1"/>
    <col min="4874" max="4874" width="7.85546875" bestFit="1" customWidth="1"/>
    <col min="4875" max="4875" width="8.5703125" bestFit="1" customWidth="1"/>
    <col min="4876" max="4876" width="9.140625" bestFit="1" customWidth="1"/>
    <col min="4877" max="4878" width="11.85546875" customWidth="1"/>
    <col min="5121" max="5121" width="4.140625" customWidth="1"/>
    <col min="5122" max="5122" width="17.7109375" customWidth="1"/>
    <col min="5123" max="5123" width="9.28515625" customWidth="1"/>
    <col min="5124" max="5124" width="19.5703125" customWidth="1"/>
    <col min="5125" max="5125" width="7.85546875" bestFit="1" customWidth="1"/>
    <col min="5126" max="5126" width="8.5703125" bestFit="1" customWidth="1"/>
    <col min="5127" max="5128" width="9.140625" bestFit="1" customWidth="1"/>
    <col min="5129" max="5129" width="7" customWidth="1"/>
    <col min="5130" max="5130" width="7.85546875" bestFit="1" customWidth="1"/>
    <col min="5131" max="5131" width="8.5703125" bestFit="1" customWidth="1"/>
    <col min="5132" max="5132" width="9.140625" bestFit="1" customWidth="1"/>
    <col min="5133" max="5134" width="11.85546875" customWidth="1"/>
    <col min="5377" max="5377" width="4.140625" customWidth="1"/>
    <col min="5378" max="5378" width="17.7109375" customWidth="1"/>
    <col min="5379" max="5379" width="9.28515625" customWidth="1"/>
    <col min="5380" max="5380" width="19.5703125" customWidth="1"/>
    <col min="5381" max="5381" width="7.85546875" bestFit="1" customWidth="1"/>
    <col min="5382" max="5382" width="8.5703125" bestFit="1" customWidth="1"/>
    <col min="5383" max="5384" width="9.140625" bestFit="1" customWidth="1"/>
    <col min="5385" max="5385" width="7" customWidth="1"/>
    <col min="5386" max="5386" width="7.85546875" bestFit="1" customWidth="1"/>
    <col min="5387" max="5387" width="8.5703125" bestFit="1" customWidth="1"/>
    <col min="5388" max="5388" width="9.140625" bestFit="1" customWidth="1"/>
    <col min="5389" max="5390" width="11.85546875" customWidth="1"/>
    <col min="5633" max="5633" width="4.140625" customWidth="1"/>
    <col min="5634" max="5634" width="17.7109375" customWidth="1"/>
    <col min="5635" max="5635" width="9.28515625" customWidth="1"/>
    <col min="5636" max="5636" width="19.5703125" customWidth="1"/>
    <col min="5637" max="5637" width="7.85546875" bestFit="1" customWidth="1"/>
    <col min="5638" max="5638" width="8.5703125" bestFit="1" customWidth="1"/>
    <col min="5639" max="5640" width="9.140625" bestFit="1" customWidth="1"/>
    <col min="5641" max="5641" width="7" customWidth="1"/>
    <col min="5642" max="5642" width="7.85546875" bestFit="1" customWidth="1"/>
    <col min="5643" max="5643" width="8.5703125" bestFit="1" customWidth="1"/>
    <col min="5644" max="5644" width="9.140625" bestFit="1" customWidth="1"/>
    <col min="5645" max="5646" width="11.85546875" customWidth="1"/>
    <col min="5889" max="5889" width="4.140625" customWidth="1"/>
    <col min="5890" max="5890" width="17.7109375" customWidth="1"/>
    <col min="5891" max="5891" width="9.28515625" customWidth="1"/>
    <col min="5892" max="5892" width="19.5703125" customWidth="1"/>
    <col min="5893" max="5893" width="7.85546875" bestFit="1" customWidth="1"/>
    <col min="5894" max="5894" width="8.5703125" bestFit="1" customWidth="1"/>
    <col min="5895" max="5896" width="9.140625" bestFit="1" customWidth="1"/>
    <col min="5897" max="5897" width="7" customWidth="1"/>
    <col min="5898" max="5898" width="7.85546875" bestFit="1" customWidth="1"/>
    <col min="5899" max="5899" width="8.5703125" bestFit="1" customWidth="1"/>
    <col min="5900" max="5900" width="9.140625" bestFit="1" customWidth="1"/>
    <col min="5901" max="5902" width="11.85546875" customWidth="1"/>
    <col min="6145" max="6145" width="4.140625" customWidth="1"/>
    <col min="6146" max="6146" width="17.7109375" customWidth="1"/>
    <col min="6147" max="6147" width="9.28515625" customWidth="1"/>
    <col min="6148" max="6148" width="19.5703125" customWidth="1"/>
    <col min="6149" max="6149" width="7.85546875" bestFit="1" customWidth="1"/>
    <col min="6150" max="6150" width="8.5703125" bestFit="1" customWidth="1"/>
    <col min="6151" max="6152" width="9.140625" bestFit="1" customWidth="1"/>
    <col min="6153" max="6153" width="7" customWidth="1"/>
    <col min="6154" max="6154" width="7.85546875" bestFit="1" customWidth="1"/>
    <col min="6155" max="6155" width="8.5703125" bestFit="1" customWidth="1"/>
    <col min="6156" max="6156" width="9.140625" bestFit="1" customWidth="1"/>
    <col min="6157" max="6158" width="11.85546875" customWidth="1"/>
    <col min="6401" max="6401" width="4.140625" customWidth="1"/>
    <col min="6402" max="6402" width="17.7109375" customWidth="1"/>
    <col min="6403" max="6403" width="9.28515625" customWidth="1"/>
    <col min="6404" max="6404" width="19.5703125" customWidth="1"/>
    <col min="6405" max="6405" width="7.85546875" bestFit="1" customWidth="1"/>
    <col min="6406" max="6406" width="8.5703125" bestFit="1" customWidth="1"/>
    <col min="6407" max="6408" width="9.140625" bestFit="1" customWidth="1"/>
    <col min="6409" max="6409" width="7" customWidth="1"/>
    <col min="6410" max="6410" width="7.85546875" bestFit="1" customWidth="1"/>
    <col min="6411" max="6411" width="8.5703125" bestFit="1" customWidth="1"/>
    <col min="6412" max="6412" width="9.140625" bestFit="1" customWidth="1"/>
    <col min="6413" max="6414" width="11.85546875" customWidth="1"/>
    <col min="6657" max="6657" width="4.140625" customWidth="1"/>
    <col min="6658" max="6658" width="17.7109375" customWidth="1"/>
    <col min="6659" max="6659" width="9.28515625" customWidth="1"/>
    <col min="6660" max="6660" width="19.5703125" customWidth="1"/>
    <col min="6661" max="6661" width="7.85546875" bestFit="1" customWidth="1"/>
    <col min="6662" max="6662" width="8.5703125" bestFit="1" customWidth="1"/>
    <col min="6663" max="6664" width="9.140625" bestFit="1" customWidth="1"/>
    <col min="6665" max="6665" width="7" customWidth="1"/>
    <col min="6666" max="6666" width="7.85546875" bestFit="1" customWidth="1"/>
    <col min="6667" max="6667" width="8.5703125" bestFit="1" customWidth="1"/>
    <col min="6668" max="6668" width="9.140625" bestFit="1" customWidth="1"/>
    <col min="6669" max="6670" width="11.85546875" customWidth="1"/>
    <col min="6913" max="6913" width="4.140625" customWidth="1"/>
    <col min="6914" max="6914" width="17.7109375" customWidth="1"/>
    <col min="6915" max="6915" width="9.28515625" customWidth="1"/>
    <col min="6916" max="6916" width="19.5703125" customWidth="1"/>
    <col min="6917" max="6917" width="7.85546875" bestFit="1" customWidth="1"/>
    <col min="6918" max="6918" width="8.5703125" bestFit="1" customWidth="1"/>
    <col min="6919" max="6920" width="9.140625" bestFit="1" customWidth="1"/>
    <col min="6921" max="6921" width="7" customWidth="1"/>
    <col min="6922" max="6922" width="7.85546875" bestFit="1" customWidth="1"/>
    <col min="6923" max="6923" width="8.5703125" bestFit="1" customWidth="1"/>
    <col min="6924" max="6924" width="9.140625" bestFit="1" customWidth="1"/>
    <col min="6925" max="6926" width="11.85546875" customWidth="1"/>
    <col min="7169" max="7169" width="4.140625" customWidth="1"/>
    <col min="7170" max="7170" width="17.7109375" customWidth="1"/>
    <col min="7171" max="7171" width="9.28515625" customWidth="1"/>
    <col min="7172" max="7172" width="19.5703125" customWidth="1"/>
    <col min="7173" max="7173" width="7.85546875" bestFit="1" customWidth="1"/>
    <col min="7174" max="7174" width="8.5703125" bestFit="1" customWidth="1"/>
    <col min="7175" max="7176" width="9.140625" bestFit="1" customWidth="1"/>
    <col min="7177" max="7177" width="7" customWidth="1"/>
    <col min="7178" max="7178" width="7.85546875" bestFit="1" customWidth="1"/>
    <col min="7179" max="7179" width="8.5703125" bestFit="1" customWidth="1"/>
    <col min="7180" max="7180" width="9.140625" bestFit="1" customWidth="1"/>
    <col min="7181" max="7182" width="11.85546875" customWidth="1"/>
    <col min="7425" max="7425" width="4.140625" customWidth="1"/>
    <col min="7426" max="7426" width="17.7109375" customWidth="1"/>
    <col min="7427" max="7427" width="9.28515625" customWidth="1"/>
    <col min="7428" max="7428" width="19.5703125" customWidth="1"/>
    <col min="7429" max="7429" width="7.85546875" bestFit="1" customWidth="1"/>
    <col min="7430" max="7430" width="8.5703125" bestFit="1" customWidth="1"/>
    <col min="7431" max="7432" width="9.140625" bestFit="1" customWidth="1"/>
    <col min="7433" max="7433" width="7" customWidth="1"/>
    <col min="7434" max="7434" width="7.85546875" bestFit="1" customWidth="1"/>
    <col min="7435" max="7435" width="8.5703125" bestFit="1" customWidth="1"/>
    <col min="7436" max="7436" width="9.140625" bestFit="1" customWidth="1"/>
    <col min="7437" max="7438" width="11.85546875" customWidth="1"/>
    <col min="7681" max="7681" width="4.140625" customWidth="1"/>
    <col min="7682" max="7682" width="17.7109375" customWidth="1"/>
    <col min="7683" max="7683" width="9.28515625" customWidth="1"/>
    <col min="7684" max="7684" width="19.5703125" customWidth="1"/>
    <col min="7685" max="7685" width="7.85546875" bestFit="1" customWidth="1"/>
    <col min="7686" max="7686" width="8.5703125" bestFit="1" customWidth="1"/>
    <col min="7687" max="7688" width="9.140625" bestFit="1" customWidth="1"/>
    <col min="7689" max="7689" width="7" customWidth="1"/>
    <col min="7690" max="7690" width="7.85546875" bestFit="1" customWidth="1"/>
    <col min="7691" max="7691" width="8.5703125" bestFit="1" customWidth="1"/>
    <col min="7692" max="7692" width="9.140625" bestFit="1" customWidth="1"/>
    <col min="7693" max="7694" width="11.85546875" customWidth="1"/>
    <col min="7937" max="7937" width="4.140625" customWidth="1"/>
    <col min="7938" max="7938" width="17.7109375" customWidth="1"/>
    <col min="7939" max="7939" width="9.28515625" customWidth="1"/>
    <col min="7940" max="7940" width="19.5703125" customWidth="1"/>
    <col min="7941" max="7941" width="7.85546875" bestFit="1" customWidth="1"/>
    <col min="7942" max="7942" width="8.5703125" bestFit="1" customWidth="1"/>
    <col min="7943" max="7944" width="9.140625" bestFit="1" customWidth="1"/>
    <col min="7945" max="7945" width="7" customWidth="1"/>
    <col min="7946" max="7946" width="7.85546875" bestFit="1" customWidth="1"/>
    <col min="7947" max="7947" width="8.5703125" bestFit="1" customWidth="1"/>
    <col min="7948" max="7948" width="9.140625" bestFit="1" customWidth="1"/>
    <col min="7949" max="7950" width="11.85546875" customWidth="1"/>
    <col min="8193" max="8193" width="4.140625" customWidth="1"/>
    <col min="8194" max="8194" width="17.7109375" customWidth="1"/>
    <col min="8195" max="8195" width="9.28515625" customWidth="1"/>
    <col min="8196" max="8196" width="19.5703125" customWidth="1"/>
    <col min="8197" max="8197" width="7.85546875" bestFit="1" customWidth="1"/>
    <col min="8198" max="8198" width="8.5703125" bestFit="1" customWidth="1"/>
    <col min="8199" max="8200" width="9.140625" bestFit="1" customWidth="1"/>
    <col min="8201" max="8201" width="7" customWidth="1"/>
    <col min="8202" max="8202" width="7.85546875" bestFit="1" customWidth="1"/>
    <col min="8203" max="8203" width="8.5703125" bestFit="1" customWidth="1"/>
    <col min="8204" max="8204" width="9.140625" bestFit="1" customWidth="1"/>
    <col min="8205" max="8206" width="11.85546875" customWidth="1"/>
    <col min="8449" max="8449" width="4.140625" customWidth="1"/>
    <col min="8450" max="8450" width="17.7109375" customWidth="1"/>
    <col min="8451" max="8451" width="9.28515625" customWidth="1"/>
    <col min="8452" max="8452" width="19.5703125" customWidth="1"/>
    <col min="8453" max="8453" width="7.85546875" bestFit="1" customWidth="1"/>
    <col min="8454" max="8454" width="8.5703125" bestFit="1" customWidth="1"/>
    <col min="8455" max="8456" width="9.140625" bestFit="1" customWidth="1"/>
    <col min="8457" max="8457" width="7" customWidth="1"/>
    <col min="8458" max="8458" width="7.85546875" bestFit="1" customWidth="1"/>
    <col min="8459" max="8459" width="8.5703125" bestFit="1" customWidth="1"/>
    <col min="8460" max="8460" width="9.140625" bestFit="1" customWidth="1"/>
    <col min="8461" max="8462" width="11.85546875" customWidth="1"/>
    <col min="8705" max="8705" width="4.140625" customWidth="1"/>
    <col min="8706" max="8706" width="17.7109375" customWidth="1"/>
    <col min="8707" max="8707" width="9.28515625" customWidth="1"/>
    <col min="8708" max="8708" width="19.5703125" customWidth="1"/>
    <col min="8709" max="8709" width="7.85546875" bestFit="1" customWidth="1"/>
    <col min="8710" max="8710" width="8.5703125" bestFit="1" customWidth="1"/>
    <col min="8711" max="8712" width="9.140625" bestFit="1" customWidth="1"/>
    <col min="8713" max="8713" width="7" customWidth="1"/>
    <col min="8714" max="8714" width="7.85546875" bestFit="1" customWidth="1"/>
    <col min="8715" max="8715" width="8.5703125" bestFit="1" customWidth="1"/>
    <col min="8716" max="8716" width="9.140625" bestFit="1" customWidth="1"/>
    <col min="8717" max="8718" width="11.85546875" customWidth="1"/>
    <col min="8961" max="8961" width="4.140625" customWidth="1"/>
    <col min="8962" max="8962" width="17.7109375" customWidth="1"/>
    <col min="8963" max="8963" width="9.28515625" customWidth="1"/>
    <col min="8964" max="8964" width="19.5703125" customWidth="1"/>
    <col min="8965" max="8965" width="7.85546875" bestFit="1" customWidth="1"/>
    <col min="8966" max="8966" width="8.5703125" bestFit="1" customWidth="1"/>
    <col min="8967" max="8968" width="9.140625" bestFit="1" customWidth="1"/>
    <col min="8969" max="8969" width="7" customWidth="1"/>
    <col min="8970" max="8970" width="7.85546875" bestFit="1" customWidth="1"/>
    <col min="8971" max="8971" width="8.5703125" bestFit="1" customWidth="1"/>
    <col min="8972" max="8972" width="9.140625" bestFit="1" customWidth="1"/>
    <col min="8973" max="8974" width="11.85546875" customWidth="1"/>
    <col min="9217" max="9217" width="4.140625" customWidth="1"/>
    <col min="9218" max="9218" width="17.7109375" customWidth="1"/>
    <col min="9219" max="9219" width="9.28515625" customWidth="1"/>
    <col min="9220" max="9220" width="19.5703125" customWidth="1"/>
    <col min="9221" max="9221" width="7.85546875" bestFit="1" customWidth="1"/>
    <col min="9222" max="9222" width="8.5703125" bestFit="1" customWidth="1"/>
    <col min="9223" max="9224" width="9.140625" bestFit="1" customWidth="1"/>
    <col min="9225" max="9225" width="7" customWidth="1"/>
    <col min="9226" max="9226" width="7.85546875" bestFit="1" customWidth="1"/>
    <col min="9227" max="9227" width="8.5703125" bestFit="1" customWidth="1"/>
    <col min="9228" max="9228" width="9.140625" bestFit="1" customWidth="1"/>
    <col min="9229" max="9230" width="11.85546875" customWidth="1"/>
    <col min="9473" max="9473" width="4.140625" customWidth="1"/>
    <col min="9474" max="9474" width="17.7109375" customWidth="1"/>
    <col min="9475" max="9475" width="9.28515625" customWidth="1"/>
    <col min="9476" max="9476" width="19.5703125" customWidth="1"/>
    <col min="9477" max="9477" width="7.85546875" bestFit="1" customWidth="1"/>
    <col min="9478" max="9478" width="8.5703125" bestFit="1" customWidth="1"/>
    <col min="9479" max="9480" width="9.140625" bestFit="1" customWidth="1"/>
    <col min="9481" max="9481" width="7" customWidth="1"/>
    <col min="9482" max="9482" width="7.85546875" bestFit="1" customWidth="1"/>
    <col min="9483" max="9483" width="8.5703125" bestFit="1" customWidth="1"/>
    <col min="9484" max="9484" width="9.140625" bestFit="1" customWidth="1"/>
    <col min="9485" max="9486" width="11.85546875" customWidth="1"/>
    <col min="9729" max="9729" width="4.140625" customWidth="1"/>
    <col min="9730" max="9730" width="17.7109375" customWidth="1"/>
    <col min="9731" max="9731" width="9.28515625" customWidth="1"/>
    <col min="9732" max="9732" width="19.5703125" customWidth="1"/>
    <col min="9733" max="9733" width="7.85546875" bestFit="1" customWidth="1"/>
    <col min="9734" max="9734" width="8.5703125" bestFit="1" customWidth="1"/>
    <col min="9735" max="9736" width="9.140625" bestFit="1" customWidth="1"/>
    <col min="9737" max="9737" width="7" customWidth="1"/>
    <col min="9738" max="9738" width="7.85546875" bestFit="1" customWidth="1"/>
    <col min="9739" max="9739" width="8.5703125" bestFit="1" customWidth="1"/>
    <col min="9740" max="9740" width="9.140625" bestFit="1" customWidth="1"/>
    <col min="9741" max="9742" width="11.85546875" customWidth="1"/>
    <col min="9985" max="9985" width="4.140625" customWidth="1"/>
    <col min="9986" max="9986" width="17.7109375" customWidth="1"/>
    <col min="9987" max="9987" width="9.28515625" customWidth="1"/>
    <col min="9988" max="9988" width="19.5703125" customWidth="1"/>
    <col min="9989" max="9989" width="7.85546875" bestFit="1" customWidth="1"/>
    <col min="9990" max="9990" width="8.5703125" bestFit="1" customWidth="1"/>
    <col min="9991" max="9992" width="9.140625" bestFit="1" customWidth="1"/>
    <col min="9993" max="9993" width="7" customWidth="1"/>
    <col min="9994" max="9994" width="7.85546875" bestFit="1" customWidth="1"/>
    <col min="9995" max="9995" width="8.5703125" bestFit="1" customWidth="1"/>
    <col min="9996" max="9996" width="9.140625" bestFit="1" customWidth="1"/>
    <col min="9997" max="9998" width="11.85546875" customWidth="1"/>
    <col min="10241" max="10241" width="4.140625" customWidth="1"/>
    <col min="10242" max="10242" width="17.7109375" customWidth="1"/>
    <col min="10243" max="10243" width="9.28515625" customWidth="1"/>
    <col min="10244" max="10244" width="19.5703125" customWidth="1"/>
    <col min="10245" max="10245" width="7.85546875" bestFit="1" customWidth="1"/>
    <col min="10246" max="10246" width="8.5703125" bestFit="1" customWidth="1"/>
    <col min="10247" max="10248" width="9.140625" bestFit="1" customWidth="1"/>
    <col min="10249" max="10249" width="7" customWidth="1"/>
    <col min="10250" max="10250" width="7.85546875" bestFit="1" customWidth="1"/>
    <col min="10251" max="10251" width="8.5703125" bestFit="1" customWidth="1"/>
    <col min="10252" max="10252" width="9.140625" bestFit="1" customWidth="1"/>
    <col min="10253" max="10254" width="11.85546875" customWidth="1"/>
    <col min="10497" max="10497" width="4.140625" customWidth="1"/>
    <col min="10498" max="10498" width="17.7109375" customWidth="1"/>
    <col min="10499" max="10499" width="9.28515625" customWidth="1"/>
    <col min="10500" max="10500" width="19.5703125" customWidth="1"/>
    <col min="10501" max="10501" width="7.85546875" bestFit="1" customWidth="1"/>
    <col min="10502" max="10502" width="8.5703125" bestFit="1" customWidth="1"/>
    <col min="10503" max="10504" width="9.140625" bestFit="1" customWidth="1"/>
    <col min="10505" max="10505" width="7" customWidth="1"/>
    <col min="10506" max="10506" width="7.85546875" bestFit="1" customWidth="1"/>
    <col min="10507" max="10507" width="8.5703125" bestFit="1" customWidth="1"/>
    <col min="10508" max="10508" width="9.140625" bestFit="1" customWidth="1"/>
    <col min="10509" max="10510" width="11.85546875" customWidth="1"/>
    <col min="10753" max="10753" width="4.140625" customWidth="1"/>
    <col min="10754" max="10754" width="17.7109375" customWidth="1"/>
    <col min="10755" max="10755" width="9.28515625" customWidth="1"/>
    <col min="10756" max="10756" width="19.5703125" customWidth="1"/>
    <col min="10757" max="10757" width="7.85546875" bestFit="1" customWidth="1"/>
    <col min="10758" max="10758" width="8.5703125" bestFit="1" customWidth="1"/>
    <col min="10759" max="10760" width="9.140625" bestFit="1" customWidth="1"/>
    <col min="10761" max="10761" width="7" customWidth="1"/>
    <col min="10762" max="10762" width="7.85546875" bestFit="1" customWidth="1"/>
    <col min="10763" max="10763" width="8.5703125" bestFit="1" customWidth="1"/>
    <col min="10764" max="10764" width="9.140625" bestFit="1" customWidth="1"/>
    <col min="10765" max="10766" width="11.85546875" customWidth="1"/>
    <col min="11009" max="11009" width="4.140625" customWidth="1"/>
    <col min="11010" max="11010" width="17.7109375" customWidth="1"/>
    <col min="11011" max="11011" width="9.28515625" customWidth="1"/>
    <col min="11012" max="11012" width="19.5703125" customWidth="1"/>
    <col min="11013" max="11013" width="7.85546875" bestFit="1" customWidth="1"/>
    <col min="11014" max="11014" width="8.5703125" bestFit="1" customWidth="1"/>
    <col min="11015" max="11016" width="9.140625" bestFit="1" customWidth="1"/>
    <col min="11017" max="11017" width="7" customWidth="1"/>
    <col min="11018" max="11018" width="7.85546875" bestFit="1" customWidth="1"/>
    <col min="11019" max="11019" width="8.5703125" bestFit="1" customWidth="1"/>
    <col min="11020" max="11020" width="9.140625" bestFit="1" customWidth="1"/>
    <col min="11021" max="11022" width="11.85546875" customWidth="1"/>
    <col min="11265" max="11265" width="4.140625" customWidth="1"/>
    <col min="11266" max="11266" width="17.7109375" customWidth="1"/>
    <col min="11267" max="11267" width="9.28515625" customWidth="1"/>
    <col min="11268" max="11268" width="19.5703125" customWidth="1"/>
    <col min="11269" max="11269" width="7.85546875" bestFit="1" customWidth="1"/>
    <col min="11270" max="11270" width="8.5703125" bestFit="1" customWidth="1"/>
    <col min="11271" max="11272" width="9.140625" bestFit="1" customWidth="1"/>
    <col min="11273" max="11273" width="7" customWidth="1"/>
    <col min="11274" max="11274" width="7.85546875" bestFit="1" customWidth="1"/>
    <col min="11275" max="11275" width="8.5703125" bestFit="1" customWidth="1"/>
    <col min="11276" max="11276" width="9.140625" bestFit="1" customWidth="1"/>
    <col min="11277" max="11278" width="11.85546875" customWidth="1"/>
    <col min="11521" max="11521" width="4.140625" customWidth="1"/>
    <col min="11522" max="11522" width="17.7109375" customWidth="1"/>
    <col min="11523" max="11523" width="9.28515625" customWidth="1"/>
    <col min="11524" max="11524" width="19.5703125" customWidth="1"/>
    <col min="11525" max="11525" width="7.85546875" bestFit="1" customWidth="1"/>
    <col min="11526" max="11526" width="8.5703125" bestFit="1" customWidth="1"/>
    <col min="11527" max="11528" width="9.140625" bestFit="1" customWidth="1"/>
    <col min="11529" max="11529" width="7" customWidth="1"/>
    <col min="11530" max="11530" width="7.85546875" bestFit="1" customWidth="1"/>
    <col min="11531" max="11531" width="8.5703125" bestFit="1" customWidth="1"/>
    <col min="11532" max="11532" width="9.140625" bestFit="1" customWidth="1"/>
    <col min="11533" max="11534" width="11.85546875" customWidth="1"/>
    <col min="11777" max="11777" width="4.140625" customWidth="1"/>
    <col min="11778" max="11778" width="17.7109375" customWidth="1"/>
    <col min="11779" max="11779" width="9.28515625" customWidth="1"/>
    <col min="11780" max="11780" width="19.5703125" customWidth="1"/>
    <col min="11781" max="11781" width="7.85546875" bestFit="1" customWidth="1"/>
    <col min="11782" max="11782" width="8.5703125" bestFit="1" customWidth="1"/>
    <col min="11783" max="11784" width="9.140625" bestFit="1" customWidth="1"/>
    <col min="11785" max="11785" width="7" customWidth="1"/>
    <col min="11786" max="11786" width="7.85546875" bestFit="1" customWidth="1"/>
    <col min="11787" max="11787" width="8.5703125" bestFit="1" customWidth="1"/>
    <col min="11788" max="11788" width="9.140625" bestFit="1" customWidth="1"/>
    <col min="11789" max="11790" width="11.85546875" customWidth="1"/>
    <col min="12033" max="12033" width="4.140625" customWidth="1"/>
    <col min="12034" max="12034" width="17.7109375" customWidth="1"/>
    <col min="12035" max="12035" width="9.28515625" customWidth="1"/>
    <col min="12036" max="12036" width="19.5703125" customWidth="1"/>
    <col min="12037" max="12037" width="7.85546875" bestFit="1" customWidth="1"/>
    <col min="12038" max="12038" width="8.5703125" bestFit="1" customWidth="1"/>
    <col min="12039" max="12040" width="9.140625" bestFit="1" customWidth="1"/>
    <col min="12041" max="12041" width="7" customWidth="1"/>
    <col min="12042" max="12042" width="7.85546875" bestFit="1" customWidth="1"/>
    <col min="12043" max="12043" width="8.5703125" bestFit="1" customWidth="1"/>
    <col min="12044" max="12044" width="9.140625" bestFit="1" customWidth="1"/>
    <col min="12045" max="12046" width="11.85546875" customWidth="1"/>
    <col min="12289" max="12289" width="4.140625" customWidth="1"/>
    <col min="12290" max="12290" width="17.7109375" customWidth="1"/>
    <col min="12291" max="12291" width="9.28515625" customWidth="1"/>
    <col min="12292" max="12292" width="19.5703125" customWidth="1"/>
    <col min="12293" max="12293" width="7.85546875" bestFit="1" customWidth="1"/>
    <col min="12294" max="12294" width="8.5703125" bestFit="1" customWidth="1"/>
    <col min="12295" max="12296" width="9.140625" bestFit="1" customWidth="1"/>
    <col min="12297" max="12297" width="7" customWidth="1"/>
    <col min="12298" max="12298" width="7.85546875" bestFit="1" customWidth="1"/>
    <col min="12299" max="12299" width="8.5703125" bestFit="1" customWidth="1"/>
    <col min="12300" max="12300" width="9.140625" bestFit="1" customWidth="1"/>
    <col min="12301" max="12302" width="11.85546875" customWidth="1"/>
    <col min="12545" max="12545" width="4.140625" customWidth="1"/>
    <col min="12546" max="12546" width="17.7109375" customWidth="1"/>
    <col min="12547" max="12547" width="9.28515625" customWidth="1"/>
    <col min="12548" max="12548" width="19.5703125" customWidth="1"/>
    <col min="12549" max="12549" width="7.85546875" bestFit="1" customWidth="1"/>
    <col min="12550" max="12550" width="8.5703125" bestFit="1" customWidth="1"/>
    <col min="12551" max="12552" width="9.140625" bestFit="1" customWidth="1"/>
    <col min="12553" max="12553" width="7" customWidth="1"/>
    <col min="12554" max="12554" width="7.85546875" bestFit="1" customWidth="1"/>
    <col min="12555" max="12555" width="8.5703125" bestFit="1" customWidth="1"/>
    <col min="12556" max="12556" width="9.140625" bestFit="1" customWidth="1"/>
    <col min="12557" max="12558" width="11.85546875" customWidth="1"/>
    <col min="12801" max="12801" width="4.140625" customWidth="1"/>
    <col min="12802" max="12802" width="17.7109375" customWidth="1"/>
    <col min="12803" max="12803" width="9.28515625" customWidth="1"/>
    <col min="12804" max="12804" width="19.5703125" customWidth="1"/>
    <col min="12805" max="12805" width="7.85546875" bestFit="1" customWidth="1"/>
    <col min="12806" max="12806" width="8.5703125" bestFit="1" customWidth="1"/>
    <col min="12807" max="12808" width="9.140625" bestFit="1" customWidth="1"/>
    <col min="12809" max="12809" width="7" customWidth="1"/>
    <col min="12810" max="12810" width="7.85546875" bestFit="1" customWidth="1"/>
    <col min="12811" max="12811" width="8.5703125" bestFit="1" customWidth="1"/>
    <col min="12812" max="12812" width="9.140625" bestFit="1" customWidth="1"/>
    <col min="12813" max="12814" width="11.85546875" customWidth="1"/>
    <col min="13057" max="13057" width="4.140625" customWidth="1"/>
    <col min="13058" max="13058" width="17.7109375" customWidth="1"/>
    <col min="13059" max="13059" width="9.28515625" customWidth="1"/>
    <col min="13060" max="13060" width="19.5703125" customWidth="1"/>
    <col min="13061" max="13061" width="7.85546875" bestFit="1" customWidth="1"/>
    <col min="13062" max="13062" width="8.5703125" bestFit="1" customWidth="1"/>
    <col min="13063" max="13064" width="9.140625" bestFit="1" customWidth="1"/>
    <col min="13065" max="13065" width="7" customWidth="1"/>
    <col min="13066" max="13066" width="7.85546875" bestFit="1" customWidth="1"/>
    <col min="13067" max="13067" width="8.5703125" bestFit="1" customWidth="1"/>
    <col min="13068" max="13068" width="9.140625" bestFit="1" customWidth="1"/>
    <col min="13069" max="13070" width="11.85546875" customWidth="1"/>
    <col min="13313" max="13313" width="4.140625" customWidth="1"/>
    <col min="13314" max="13314" width="17.7109375" customWidth="1"/>
    <col min="13315" max="13315" width="9.28515625" customWidth="1"/>
    <col min="13316" max="13316" width="19.5703125" customWidth="1"/>
    <col min="13317" max="13317" width="7.85546875" bestFit="1" customWidth="1"/>
    <col min="13318" max="13318" width="8.5703125" bestFit="1" customWidth="1"/>
    <col min="13319" max="13320" width="9.140625" bestFit="1" customWidth="1"/>
    <col min="13321" max="13321" width="7" customWidth="1"/>
    <col min="13322" max="13322" width="7.85546875" bestFit="1" customWidth="1"/>
    <col min="13323" max="13323" width="8.5703125" bestFit="1" customWidth="1"/>
    <col min="13324" max="13324" width="9.140625" bestFit="1" customWidth="1"/>
    <col min="13325" max="13326" width="11.85546875" customWidth="1"/>
    <col min="13569" max="13569" width="4.140625" customWidth="1"/>
    <col min="13570" max="13570" width="17.7109375" customWidth="1"/>
    <col min="13571" max="13571" width="9.28515625" customWidth="1"/>
    <col min="13572" max="13572" width="19.5703125" customWidth="1"/>
    <col min="13573" max="13573" width="7.85546875" bestFit="1" customWidth="1"/>
    <col min="13574" max="13574" width="8.5703125" bestFit="1" customWidth="1"/>
    <col min="13575" max="13576" width="9.140625" bestFit="1" customWidth="1"/>
    <col min="13577" max="13577" width="7" customWidth="1"/>
    <col min="13578" max="13578" width="7.85546875" bestFit="1" customWidth="1"/>
    <col min="13579" max="13579" width="8.5703125" bestFit="1" customWidth="1"/>
    <col min="13580" max="13580" width="9.140625" bestFit="1" customWidth="1"/>
    <col min="13581" max="13582" width="11.85546875" customWidth="1"/>
    <col min="13825" max="13825" width="4.140625" customWidth="1"/>
    <col min="13826" max="13826" width="17.7109375" customWidth="1"/>
    <col min="13827" max="13827" width="9.28515625" customWidth="1"/>
    <col min="13828" max="13828" width="19.5703125" customWidth="1"/>
    <col min="13829" max="13829" width="7.85546875" bestFit="1" customWidth="1"/>
    <col min="13830" max="13830" width="8.5703125" bestFit="1" customWidth="1"/>
    <col min="13831" max="13832" width="9.140625" bestFit="1" customWidth="1"/>
    <col min="13833" max="13833" width="7" customWidth="1"/>
    <col min="13834" max="13834" width="7.85546875" bestFit="1" customWidth="1"/>
    <col min="13835" max="13835" width="8.5703125" bestFit="1" customWidth="1"/>
    <col min="13836" max="13836" width="9.140625" bestFit="1" customWidth="1"/>
    <col min="13837" max="13838" width="11.85546875" customWidth="1"/>
    <col min="14081" max="14081" width="4.140625" customWidth="1"/>
    <col min="14082" max="14082" width="17.7109375" customWidth="1"/>
    <col min="14083" max="14083" width="9.28515625" customWidth="1"/>
    <col min="14084" max="14084" width="19.5703125" customWidth="1"/>
    <col min="14085" max="14085" width="7.85546875" bestFit="1" customWidth="1"/>
    <col min="14086" max="14086" width="8.5703125" bestFit="1" customWidth="1"/>
    <col min="14087" max="14088" width="9.140625" bestFit="1" customWidth="1"/>
    <col min="14089" max="14089" width="7" customWidth="1"/>
    <col min="14090" max="14090" width="7.85546875" bestFit="1" customWidth="1"/>
    <col min="14091" max="14091" width="8.5703125" bestFit="1" customWidth="1"/>
    <col min="14092" max="14092" width="9.140625" bestFit="1" customWidth="1"/>
    <col min="14093" max="14094" width="11.85546875" customWidth="1"/>
    <col min="14337" max="14337" width="4.140625" customWidth="1"/>
    <col min="14338" max="14338" width="17.7109375" customWidth="1"/>
    <col min="14339" max="14339" width="9.28515625" customWidth="1"/>
    <col min="14340" max="14340" width="19.5703125" customWidth="1"/>
    <col min="14341" max="14341" width="7.85546875" bestFit="1" customWidth="1"/>
    <col min="14342" max="14342" width="8.5703125" bestFit="1" customWidth="1"/>
    <col min="14343" max="14344" width="9.140625" bestFit="1" customWidth="1"/>
    <col min="14345" max="14345" width="7" customWidth="1"/>
    <col min="14346" max="14346" width="7.85546875" bestFit="1" customWidth="1"/>
    <col min="14347" max="14347" width="8.5703125" bestFit="1" customWidth="1"/>
    <col min="14348" max="14348" width="9.140625" bestFit="1" customWidth="1"/>
    <col min="14349" max="14350" width="11.85546875" customWidth="1"/>
    <col min="14593" max="14593" width="4.140625" customWidth="1"/>
    <col min="14594" max="14594" width="17.7109375" customWidth="1"/>
    <col min="14595" max="14595" width="9.28515625" customWidth="1"/>
    <col min="14596" max="14596" width="19.5703125" customWidth="1"/>
    <col min="14597" max="14597" width="7.85546875" bestFit="1" customWidth="1"/>
    <col min="14598" max="14598" width="8.5703125" bestFit="1" customWidth="1"/>
    <col min="14599" max="14600" width="9.140625" bestFit="1" customWidth="1"/>
    <col min="14601" max="14601" width="7" customWidth="1"/>
    <col min="14602" max="14602" width="7.85546875" bestFit="1" customWidth="1"/>
    <col min="14603" max="14603" width="8.5703125" bestFit="1" customWidth="1"/>
    <col min="14604" max="14604" width="9.140625" bestFit="1" customWidth="1"/>
    <col min="14605" max="14606" width="11.85546875" customWidth="1"/>
    <col min="14849" max="14849" width="4.140625" customWidth="1"/>
    <col min="14850" max="14850" width="17.7109375" customWidth="1"/>
    <col min="14851" max="14851" width="9.28515625" customWidth="1"/>
    <col min="14852" max="14852" width="19.5703125" customWidth="1"/>
    <col min="14853" max="14853" width="7.85546875" bestFit="1" customWidth="1"/>
    <col min="14854" max="14854" width="8.5703125" bestFit="1" customWidth="1"/>
    <col min="14855" max="14856" width="9.140625" bestFit="1" customWidth="1"/>
    <col min="14857" max="14857" width="7" customWidth="1"/>
    <col min="14858" max="14858" width="7.85546875" bestFit="1" customWidth="1"/>
    <col min="14859" max="14859" width="8.5703125" bestFit="1" customWidth="1"/>
    <col min="14860" max="14860" width="9.140625" bestFit="1" customWidth="1"/>
    <col min="14861" max="14862" width="11.85546875" customWidth="1"/>
    <col min="15105" max="15105" width="4.140625" customWidth="1"/>
    <col min="15106" max="15106" width="17.7109375" customWidth="1"/>
    <col min="15107" max="15107" width="9.28515625" customWidth="1"/>
    <col min="15108" max="15108" width="19.5703125" customWidth="1"/>
    <col min="15109" max="15109" width="7.85546875" bestFit="1" customWidth="1"/>
    <col min="15110" max="15110" width="8.5703125" bestFit="1" customWidth="1"/>
    <col min="15111" max="15112" width="9.140625" bestFit="1" customWidth="1"/>
    <col min="15113" max="15113" width="7" customWidth="1"/>
    <col min="15114" max="15114" width="7.85546875" bestFit="1" customWidth="1"/>
    <col min="15115" max="15115" width="8.5703125" bestFit="1" customWidth="1"/>
    <col min="15116" max="15116" width="9.140625" bestFit="1" customWidth="1"/>
    <col min="15117" max="15118" width="11.85546875" customWidth="1"/>
    <col min="15361" max="15361" width="4.140625" customWidth="1"/>
    <col min="15362" max="15362" width="17.7109375" customWidth="1"/>
    <col min="15363" max="15363" width="9.28515625" customWidth="1"/>
    <col min="15364" max="15364" width="19.5703125" customWidth="1"/>
    <col min="15365" max="15365" width="7.85546875" bestFit="1" customWidth="1"/>
    <col min="15366" max="15366" width="8.5703125" bestFit="1" customWidth="1"/>
    <col min="15367" max="15368" width="9.140625" bestFit="1" customWidth="1"/>
    <col min="15369" max="15369" width="7" customWidth="1"/>
    <col min="15370" max="15370" width="7.85546875" bestFit="1" customWidth="1"/>
    <col min="15371" max="15371" width="8.5703125" bestFit="1" customWidth="1"/>
    <col min="15372" max="15372" width="9.140625" bestFit="1" customWidth="1"/>
    <col min="15373" max="15374" width="11.85546875" customWidth="1"/>
    <col min="15617" max="15617" width="4.140625" customWidth="1"/>
    <col min="15618" max="15618" width="17.7109375" customWidth="1"/>
    <col min="15619" max="15619" width="9.28515625" customWidth="1"/>
    <col min="15620" max="15620" width="19.5703125" customWidth="1"/>
    <col min="15621" max="15621" width="7.85546875" bestFit="1" customWidth="1"/>
    <col min="15622" max="15622" width="8.5703125" bestFit="1" customWidth="1"/>
    <col min="15623" max="15624" width="9.140625" bestFit="1" customWidth="1"/>
    <col min="15625" max="15625" width="7" customWidth="1"/>
    <col min="15626" max="15626" width="7.85546875" bestFit="1" customWidth="1"/>
    <col min="15627" max="15627" width="8.5703125" bestFit="1" customWidth="1"/>
    <col min="15628" max="15628" width="9.140625" bestFit="1" customWidth="1"/>
    <col min="15629" max="15630" width="11.85546875" customWidth="1"/>
    <col min="15873" max="15873" width="4.140625" customWidth="1"/>
    <col min="15874" max="15874" width="17.7109375" customWidth="1"/>
    <col min="15875" max="15875" width="9.28515625" customWidth="1"/>
    <col min="15876" max="15876" width="19.5703125" customWidth="1"/>
    <col min="15877" max="15877" width="7.85546875" bestFit="1" customWidth="1"/>
    <col min="15878" max="15878" width="8.5703125" bestFit="1" customWidth="1"/>
    <col min="15879" max="15880" width="9.140625" bestFit="1" customWidth="1"/>
    <col min="15881" max="15881" width="7" customWidth="1"/>
    <col min="15882" max="15882" width="7.85546875" bestFit="1" customWidth="1"/>
    <col min="15883" max="15883" width="8.5703125" bestFit="1" customWidth="1"/>
    <col min="15884" max="15884" width="9.140625" bestFit="1" customWidth="1"/>
    <col min="15885" max="15886" width="11.85546875" customWidth="1"/>
    <col min="16129" max="16129" width="4.140625" customWidth="1"/>
    <col min="16130" max="16130" width="17.7109375" customWidth="1"/>
    <col min="16131" max="16131" width="9.28515625" customWidth="1"/>
    <col min="16132" max="16132" width="19.5703125" customWidth="1"/>
    <col min="16133" max="16133" width="7.85546875" bestFit="1" customWidth="1"/>
    <col min="16134" max="16134" width="8.5703125" bestFit="1" customWidth="1"/>
    <col min="16135" max="16136" width="9.140625" bestFit="1" customWidth="1"/>
    <col min="16137" max="16137" width="7" customWidth="1"/>
    <col min="16138" max="16138" width="7.85546875" bestFit="1" customWidth="1"/>
    <col min="16139" max="16139" width="8.5703125" bestFit="1" customWidth="1"/>
    <col min="16140" max="16140" width="9.140625" bestFit="1" customWidth="1"/>
    <col min="16141" max="16142" width="11.85546875" customWidth="1"/>
  </cols>
  <sheetData>
    <row r="1" spans="1:17" ht="15" customHeight="1" x14ac:dyDescent="0.25">
      <c r="A1" s="117" t="s">
        <v>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40"/>
      <c r="P1" s="40"/>
      <c r="Q1" s="40"/>
    </row>
    <row r="2" spans="1:17" ht="1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117" t="s">
        <v>84</v>
      </c>
      <c r="L2" s="117"/>
      <c r="M2" s="117"/>
      <c r="N2" s="117"/>
      <c r="O2" s="40"/>
      <c r="P2" s="40"/>
      <c r="Q2" s="40"/>
    </row>
    <row r="3" spans="1:17" ht="16.5" customHeight="1" x14ac:dyDescent="0.25">
      <c r="A3" s="117" t="s">
        <v>85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40"/>
      <c r="P3" s="40"/>
      <c r="Q3" s="40"/>
    </row>
    <row r="4" spans="1:17" ht="16.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0"/>
      <c r="Q4" s="40"/>
    </row>
    <row r="5" spans="1:17" ht="61.5" customHeight="1" x14ac:dyDescent="0.25">
      <c r="A5" s="118" t="s">
        <v>60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7" ht="39" customHeight="1" x14ac:dyDescent="0.25">
      <c r="A6" s="29"/>
      <c r="B6" s="29"/>
      <c r="C6" s="29"/>
      <c r="D6" s="124"/>
      <c r="E6" s="124"/>
      <c r="F6" s="124"/>
      <c r="G6" s="124"/>
      <c r="H6" s="124"/>
      <c r="I6" s="29"/>
      <c r="J6" s="29"/>
      <c r="K6" s="29"/>
      <c r="L6" s="29"/>
      <c r="M6" s="29"/>
      <c r="N6" s="29"/>
    </row>
    <row r="7" spans="1:17" s="1" customFormat="1" ht="18" customHeight="1" x14ac:dyDescent="0.25">
      <c r="A7" s="119" t="s">
        <v>0</v>
      </c>
      <c r="B7" s="122" t="s">
        <v>22</v>
      </c>
      <c r="C7" s="123" t="s">
        <v>23</v>
      </c>
      <c r="D7" s="123" t="s">
        <v>3</v>
      </c>
      <c r="E7" s="122" t="s">
        <v>24</v>
      </c>
      <c r="F7" s="122"/>
      <c r="G7" s="122"/>
      <c r="H7" s="122"/>
      <c r="I7" s="122"/>
      <c r="J7" s="122" t="s">
        <v>4</v>
      </c>
      <c r="K7" s="122"/>
      <c r="L7" s="122"/>
      <c r="M7" s="122"/>
      <c r="N7" s="122"/>
    </row>
    <row r="8" spans="1:17" s="1" customFormat="1" ht="56.25" customHeight="1" x14ac:dyDescent="0.25">
      <c r="A8" s="120"/>
      <c r="B8" s="122"/>
      <c r="C8" s="123"/>
      <c r="D8" s="123"/>
      <c r="E8" s="10" t="s">
        <v>25</v>
      </c>
      <c r="F8" s="10" t="s">
        <v>26</v>
      </c>
      <c r="G8" s="10" t="s">
        <v>27</v>
      </c>
      <c r="H8" s="10" t="s">
        <v>28</v>
      </c>
      <c r="I8" s="10" t="s">
        <v>8</v>
      </c>
      <c r="J8" s="10" t="s">
        <v>25</v>
      </c>
      <c r="K8" s="10" t="s">
        <v>29</v>
      </c>
      <c r="L8" s="10" t="s">
        <v>30</v>
      </c>
      <c r="M8" s="10" t="s">
        <v>28</v>
      </c>
      <c r="N8" s="10" t="s">
        <v>8</v>
      </c>
    </row>
    <row r="9" spans="1:17" s="1" customFormat="1" x14ac:dyDescent="0.25">
      <c r="A9" s="121"/>
      <c r="B9" s="122"/>
      <c r="C9" s="12" t="s">
        <v>21</v>
      </c>
      <c r="D9" s="11" t="s">
        <v>16</v>
      </c>
      <c r="E9" s="11" t="s">
        <v>20</v>
      </c>
      <c r="F9" s="11" t="s">
        <v>20</v>
      </c>
      <c r="G9" s="11" t="s">
        <v>20</v>
      </c>
      <c r="H9" s="11" t="s">
        <v>20</v>
      </c>
      <c r="I9" s="11" t="s">
        <v>20</v>
      </c>
      <c r="J9" s="11" t="s">
        <v>17</v>
      </c>
      <c r="K9" s="11" t="s">
        <v>17</v>
      </c>
      <c r="L9" s="11" t="s">
        <v>17</v>
      </c>
      <c r="M9" s="11" t="s">
        <v>17</v>
      </c>
      <c r="N9" s="11" t="s">
        <v>17</v>
      </c>
    </row>
    <row r="10" spans="1:17" s="1" customForma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</row>
    <row r="11" spans="1:17" s="1" customFormat="1" x14ac:dyDescent="0.25">
      <c r="A11" s="11"/>
      <c r="B11" s="11" t="s">
        <v>41</v>
      </c>
      <c r="C11" s="11"/>
      <c r="D11" s="13">
        <f>SUM(D12:D14)</f>
        <v>35</v>
      </c>
      <c r="E11" s="11">
        <v>0</v>
      </c>
      <c r="F11" s="11">
        <v>0</v>
      </c>
      <c r="G11" s="11">
        <v>0</v>
      </c>
      <c r="H11" s="11">
        <f>SUM(H12:H14)</f>
        <v>3</v>
      </c>
      <c r="I11" s="11">
        <f>E11+F11+G11+H11</f>
        <v>3</v>
      </c>
      <c r="J11" s="11">
        <f>J12+J13+J14</f>
        <v>0</v>
      </c>
      <c r="K11" s="11" t="s">
        <v>67</v>
      </c>
      <c r="L11" s="11" t="s">
        <v>67</v>
      </c>
      <c r="M11" s="14">
        <f>M12+M13+M14</f>
        <v>6944651.2699999996</v>
      </c>
      <c r="N11" s="14">
        <f>SUM(N12:N14)</f>
        <v>6944651.2699999996</v>
      </c>
    </row>
    <row r="12" spans="1:17" s="15" customFormat="1" x14ac:dyDescent="0.25">
      <c r="A12" s="11">
        <v>1</v>
      </c>
      <c r="B12" s="36" t="s">
        <v>45</v>
      </c>
      <c r="C12" s="7">
        <f>'Прил 1'!H13</f>
        <v>941</v>
      </c>
      <c r="D12" s="13">
        <f>'Прил 1'!K13</f>
        <v>24</v>
      </c>
      <c r="E12" s="11">
        <v>0</v>
      </c>
      <c r="F12" s="11">
        <v>0</v>
      </c>
      <c r="G12" s="11">
        <v>0</v>
      </c>
      <c r="H12" s="11">
        <v>2</v>
      </c>
      <c r="I12" s="11">
        <f t="shared" ref="I12:I14" si="0">E12+F12+G12+H12</f>
        <v>2</v>
      </c>
      <c r="J12" s="11">
        <v>0</v>
      </c>
      <c r="K12" s="11">
        <v>0</v>
      </c>
      <c r="L12" s="11">
        <v>0</v>
      </c>
      <c r="M12" s="14">
        <f>'Прил 1'!M13</f>
        <v>2550458.27</v>
      </c>
      <c r="N12" s="14">
        <f t="shared" ref="N12:N14" si="1">M12+L12+K12+J12</f>
        <v>2550458.27</v>
      </c>
    </row>
    <row r="13" spans="1:17" s="15" customFormat="1" x14ac:dyDescent="0.25">
      <c r="A13" s="11">
        <v>2</v>
      </c>
      <c r="B13" s="36" t="s">
        <v>53</v>
      </c>
      <c r="C13" s="7">
        <f>'Прил 1'!H24</f>
        <v>294.8</v>
      </c>
      <c r="D13" s="13">
        <f>'Прил 1'!K24</f>
        <v>11</v>
      </c>
      <c r="E13" s="11">
        <v>0</v>
      </c>
      <c r="F13" s="11">
        <v>0</v>
      </c>
      <c r="G13" s="11">
        <v>0</v>
      </c>
      <c r="H13" s="11">
        <v>1</v>
      </c>
      <c r="I13" s="11">
        <f t="shared" si="0"/>
        <v>1</v>
      </c>
      <c r="J13" s="11">
        <v>0</v>
      </c>
      <c r="K13" s="11">
        <v>0</v>
      </c>
      <c r="L13" s="11">
        <v>0</v>
      </c>
      <c r="M13" s="14">
        <f>'Прил 1'!M24</f>
        <v>4394193</v>
      </c>
      <c r="N13" s="14">
        <f t="shared" si="1"/>
        <v>4394193</v>
      </c>
    </row>
    <row r="14" spans="1:17" s="15" customFormat="1" x14ac:dyDescent="0.25">
      <c r="A14" s="11">
        <v>3</v>
      </c>
      <c r="B14" s="36" t="s">
        <v>57</v>
      </c>
      <c r="C14" s="16">
        <v>0</v>
      </c>
      <c r="D14" s="13">
        <v>0</v>
      </c>
      <c r="E14" s="11">
        <v>0</v>
      </c>
      <c r="F14" s="11">
        <v>0</v>
      </c>
      <c r="G14" s="11">
        <v>0</v>
      </c>
      <c r="H14" s="11">
        <v>0</v>
      </c>
      <c r="I14" s="11">
        <f t="shared" si="0"/>
        <v>0</v>
      </c>
      <c r="J14" s="11">
        <v>0</v>
      </c>
      <c r="K14" s="11">
        <v>0</v>
      </c>
      <c r="L14" s="11">
        <v>0</v>
      </c>
      <c r="M14" s="14">
        <f>'Прил 1'!M31</f>
        <v>0</v>
      </c>
      <c r="N14" s="14">
        <f t="shared" si="1"/>
        <v>0</v>
      </c>
      <c r="O14" s="34"/>
    </row>
    <row r="20" spans="1:1" x14ac:dyDescent="0.25">
      <c r="A20" s="17"/>
    </row>
  </sheetData>
  <mergeCells count="11">
    <mergeCell ref="A1:N1"/>
    <mergeCell ref="A3:N3"/>
    <mergeCell ref="A5:N5"/>
    <mergeCell ref="A7:A9"/>
    <mergeCell ref="B7:B9"/>
    <mergeCell ref="C7:C8"/>
    <mergeCell ref="D7:D8"/>
    <mergeCell ref="E7:I7"/>
    <mergeCell ref="J7:N7"/>
    <mergeCell ref="D6:H6"/>
    <mergeCell ref="K2:N2"/>
  </mergeCells>
  <pageMargins left="0.59055118110236227" right="0.59055118110236227" top="0.64" bottom="0.78740157480314965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2021-04-20T00:42:35Z</dcterms:modified>
</cp:coreProperties>
</file>