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cuments\УДТХ\1-ЖКХ-ЗИМА\1 ЖКХ - зима 2020-2021 - формы\"/>
    </mc:Choice>
  </mc:AlternateContent>
  <bookViews>
    <workbookView xWindow="120" yWindow="210" windowWidth="15480" windowHeight="11460"/>
  </bookViews>
  <sheets>
    <sheet name="табл 1" sheetId="5" r:id="rId1"/>
  </sheets>
  <definedNames>
    <definedName name="_xlnm.Print_Titles" localSheetId="0">'табл 1'!$11:$14</definedName>
  </definedNames>
  <calcPr calcId="162913"/>
</workbook>
</file>

<file path=xl/calcChain.xml><?xml version="1.0" encoding="utf-8"?>
<calcChain xmlns="http://schemas.openxmlformats.org/spreadsheetml/2006/main">
  <c r="C130" i="5" l="1"/>
  <c r="H126" i="5" l="1"/>
  <c r="M126" i="5" s="1"/>
  <c r="H118" i="5"/>
  <c r="H107" i="5"/>
  <c r="H87" i="5"/>
  <c r="H78" i="5"/>
  <c r="M85" i="5"/>
  <c r="O85" i="5"/>
  <c r="H63" i="5"/>
  <c r="H53" i="5"/>
  <c r="O126" i="5" l="1"/>
  <c r="H46" i="5"/>
  <c r="H40" i="5"/>
  <c r="H33" i="5"/>
  <c r="H132" i="5" l="1"/>
  <c r="H137" i="5" s="1"/>
  <c r="M109" i="5"/>
  <c r="O109" i="5"/>
  <c r="M81" i="5" l="1"/>
  <c r="O81" i="5"/>
  <c r="M80" i="5"/>
  <c r="O80" i="5"/>
  <c r="H71" i="5"/>
  <c r="O77" i="5"/>
  <c r="M77" i="5"/>
  <c r="O76" i="5"/>
  <c r="M76" i="5"/>
  <c r="O75" i="5"/>
  <c r="M75" i="5"/>
  <c r="O74" i="5"/>
  <c r="M74" i="5"/>
  <c r="O73" i="5"/>
  <c r="M73" i="5"/>
  <c r="O72" i="5"/>
  <c r="M72" i="5"/>
  <c r="M86" i="5"/>
  <c r="O86" i="5"/>
  <c r="M84" i="5"/>
  <c r="O84" i="5"/>
  <c r="M83" i="5"/>
  <c r="O83" i="5"/>
  <c r="M82" i="5"/>
  <c r="O82" i="5"/>
  <c r="M51" i="5"/>
  <c r="O51" i="5"/>
  <c r="M50" i="5"/>
  <c r="O50" i="5"/>
  <c r="M44" i="5"/>
  <c r="O44" i="5"/>
  <c r="M37" i="5"/>
  <c r="O37" i="5"/>
  <c r="M36" i="5"/>
  <c r="O36" i="5"/>
  <c r="M35" i="5"/>
  <c r="O35" i="5"/>
  <c r="M34" i="5"/>
  <c r="O34" i="5"/>
  <c r="M32" i="5"/>
  <c r="O32" i="5"/>
  <c r="M31" i="5"/>
  <c r="O31" i="5"/>
  <c r="O136" i="5" l="1"/>
  <c r="O135" i="5"/>
  <c r="M132" i="5"/>
  <c r="K140" i="5"/>
  <c r="J140" i="5"/>
  <c r="I139" i="5"/>
  <c r="H139" i="5" s="1"/>
  <c r="O108" i="5"/>
  <c r="M108" i="5"/>
  <c r="O79" i="5"/>
  <c r="M79" i="5"/>
  <c r="O53" i="5"/>
  <c r="O52" i="5"/>
  <c r="M52" i="5"/>
  <c r="O49" i="5"/>
  <c r="M49" i="5"/>
  <c r="O48" i="5"/>
  <c r="M48" i="5"/>
  <c r="O47" i="5"/>
  <c r="M47" i="5"/>
  <c r="O45" i="5"/>
  <c r="O43" i="5"/>
  <c r="O42" i="5"/>
  <c r="O41" i="5"/>
  <c r="M45" i="5"/>
  <c r="M43" i="5"/>
  <c r="M42" i="5"/>
  <c r="M41" i="5"/>
  <c r="O38" i="5"/>
  <c r="O39" i="5"/>
  <c r="M38" i="5"/>
  <c r="M39" i="5"/>
  <c r="O30" i="5"/>
  <c r="M30" i="5"/>
  <c r="O29" i="5"/>
  <c r="M29" i="5"/>
  <c r="O28" i="5"/>
  <c r="O27" i="5" s="1"/>
  <c r="M28" i="5"/>
  <c r="O17" i="5"/>
  <c r="O18" i="5"/>
  <c r="O19" i="5"/>
  <c r="M17" i="5"/>
  <c r="M18" i="5"/>
  <c r="M19" i="5"/>
  <c r="H27" i="5" l="1"/>
  <c r="M27" i="5"/>
  <c r="O16" i="5"/>
  <c r="M16" i="5" s="1"/>
  <c r="H16" i="5" s="1"/>
  <c r="H130" i="5" s="1"/>
  <c r="M135" i="5"/>
  <c r="O132" i="5"/>
  <c r="O137" i="5" s="1"/>
  <c r="M136" i="5"/>
  <c r="O118" i="5"/>
  <c r="O40" i="5"/>
  <c r="O107" i="5"/>
  <c r="M107" i="5"/>
  <c r="O78" i="5"/>
  <c r="O71" i="5"/>
  <c r="M53" i="5"/>
  <c r="M63" i="5"/>
  <c r="O63" i="5"/>
  <c r="O33" i="5"/>
  <c r="O46" i="5"/>
  <c r="M40" i="5"/>
  <c r="M78" i="5"/>
  <c r="M118" i="5"/>
  <c r="M71" i="5"/>
  <c r="M46" i="5"/>
  <c r="M33" i="5"/>
  <c r="K141" i="5"/>
  <c r="J141" i="5"/>
  <c r="M137" i="5" l="1"/>
  <c r="I140" i="5"/>
  <c r="I141" i="5" s="1"/>
  <c r="H140" i="5" l="1"/>
  <c r="O87" i="5"/>
  <c r="M87" i="5" l="1"/>
  <c r="M130" i="5" l="1"/>
  <c r="M141" i="5" s="1"/>
  <c r="H141" i="5" s="1"/>
  <c r="O130" i="5"/>
  <c r="O141" i="5" s="1"/>
</calcChain>
</file>

<file path=xl/sharedStrings.xml><?xml version="1.0" encoding="utf-8"?>
<sst xmlns="http://schemas.openxmlformats.org/spreadsheetml/2006/main" count="331" uniqueCount="135">
  <si>
    <t>Наименование работ</t>
  </si>
  <si>
    <t>кол-во</t>
  </si>
  <si>
    <t xml:space="preserve">Наименование </t>
  </si>
  <si>
    <t>всего по капит. ремонту</t>
  </si>
  <si>
    <t>краевой бюджет</t>
  </si>
  <si>
    <t>ед. изм.</t>
  </si>
  <si>
    <t>местные бюджеты</t>
  </si>
  <si>
    <t>Стоимость выполнения работ, тыс. руб.</t>
  </si>
  <si>
    <t>Капитальный ремонт</t>
  </si>
  <si>
    <t>Текущий         ремонт</t>
  </si>
  <si>
    <t>средства предприятий ЖКХ, управл. компаний, населен.</t>
  </si>
  <si>
    <t>Ед. Измерения</t>
  </si>
  <si>
    <t xml:space="preserve">средства МО, </t>
  </si>
  <si>
    <t>предприятий ЖКХ, насел.</t>
  </si>
  <si>
    <t>Всего, в т.ч</t>
  </si>
  <si>
    <t>всего по текущ. ремонту</t>
  </si>
  <si>
    <t>Необходимые материалы**</t>
  </si>
  <si>
    <t>1.  Текущий ремонт жилого фонда</t>
  </si>
  <si>
    <t>ул. Центральная, 11</t>
  </si>
  <si>
    <t>кв.м.</t>
  </si>
  <si>
    <r>
      <t xml:space="preserve">Объмы работ. </t>
    </r>
    <r>
      <rPr>
        <b/>
        <i/>
        <sz val="9"/>
        <rFont val="Times New Roman"/>
        <family val="1"/>
        <charset val="204"/>
      </rPr>
      <t xml:space="preserve">(общая площадь дома*, протяж.  сетей и т.д. по видам работ)   </t>
    </r>
  </si>
  <si>
    <t>ул. Центральная, 12</t>
  </si>
  <si>
    <t>Всего по дому:</t>
  </si>
  <si>
    <t>ул. Центральная, 13</t>
  </si>
  <si>
    <t>ул. Центральная, 14</t>
  </si>
  <si>
    <t>Наименование объектов                      (с разбивкой по адресам, участкам)</t>
  </si>
  <si>
    <t>ул. Центральная, 15</t>
  </si>
  <si>
    <t>ул. Центральная, 17</t>
  </si>
  <si>
    <t>ул. Центральная, 18</t>
  </si>
  <si>
    <t>ул. Центральная, 19</t>
  </si>
  <si>
    <t>ул. Центральная, 20</t>
  </si>
  <si>
    <t>ул. Центральная, 21</t>
  </si>
  <si>
    <t>ул. Центральная, 22</t>
  </si>
  <si>
    <t>ул. Строительная, 27</t>
  </si>
  <si>
    <t>2.  Текущий ремонт объектов водо-канализационного хозяйства</t>
  </si>
  <si>
    <t>КНС</t>
  </si>
  <si>
    <t>Всего по КНС:</t>
  </si>
  <si>
    <t>Лаборатория очистных сооружений</t>
  </si>
  <si>
    <t>Очистные сооружения</t>
  </si>
  <si>
    <t>Скважины</t>
  </si>
  <si>
    <t>ИТОГО по текущему ремонту объектов ВКХ:</t>
  </si>
  <si>
    <t>3. Замена ветхих и аварийных инженерных сетей</t>
  </si>
  <si>
    <t>ИТОГО:</t>
  </si>
  <si>
    <t>ВСЕГО:</t>
  </si>
  <si>
    <t>Всего по лаборатории ОС:</t>
  </si>
  <si>
    <t>Всего по ОС:</t>
  </si>
  <si>
    <t>Всего по скважинам:</t>
  </si>
  <si>
    <t>Итого по текущему ремонту жилого фонда:</t>
  </si>
  <si>
    <t>кг</t>
  </si>
  <si>
    <t>шт</t>
  </si>
  <si>
    <t>п.м.</t>
  </si>
  <si>
    <t>План мероприятий по подготовке объектов жилищно-коммунального хозяйства Вулканного городского поселения</t>
  </si>
  <si>
    <t>Приложение № 2</t>
  </si>
  <si>
    <t>к постановлению администрации Вулканного</t>
  </si>
  <si>
    <t>щебень</t>
  </si>
  <si>
    <t>м3</t>
  </si>
  <si>
    <t>Ремонт фасада</t>
  </si>
  <si>
    <t>Краска вододисперсионная (белая) для наружных работ</t>
  </si>
  <si>
    <t>Цемент М-400</t>
  </si>
  <si>
    <t>Песок</t>
  </si>
  <si>
    <t>тн</t>
  </si>
  <si>
    <t>Замена ЗРА на системе отопления</t>
  </si>
  <si>
    <t>Труба ППР 32мм</t>
  </si>
  <si>
    <t>м.</t>
  </si>
  <si>
    <t>Кран ППР Ду32</t>
  </si>
  <si>
    <t>шт.</t>
  </si>
  <si>
    <t>Кран ППР Ду20</t>
  </si>
  <si>
    <t>Муфта ППР разъемная Ду32</t>
  </si>
  <si>
    <t>Тройник ППР 32*20*32</t>
  </si>
  <si>
    <t>Тройник ППР 32*32*32</t>
  </si>
  <si>
    <t>Уголок ППР 32мм</t>
  </si>
  <si>
    <t>ВДАК Белоснежная для внутр. работ 13 кг</t>
  </si>
  <si>
    <t>Краска эмаль ПФ (коричневая)</t>
  </si>
  <si>
    <t>кг.</t>
  </si>
  <si>
    <t>Краска эмаль ПФ (черная)</t>
  </si>
  <si>
    <t>Краска эмаль ПФ (синяя)</t>
  </si>
  <si>
    <t xml:space="preserve">Грунтовка </t>
  </si>
  <si>
    <t>л.</t>
  </si>
  <si>
    <t>Растворитель</t>
  </si>
  <si>
    <t>Коллер</t>
  </si>
  <si>
    <t>Шпаклевка морозостойкая для вн.работ (23кг)</t>
  </si>
  <si>
    <t>м</t>
  </si>
  <si>
    <t>кран ППР Ду32</t>
  </si>
  <si>
    <t>кран ППР ДУ20</t>
  </si>
  <si>
    <t>муфта ППР разъемная Ду32</t>
  </si>
  <si>
    <t>тройник ППР32*20*32</t>
  </si>
  <si>
    <t>Труба ППР 25мм</t>
  </si>
  <si>
    <t>кран ППР Ду25</t>
  </si>
  <si>
    <t>муфта ППР разъемная Ду25</t>
  </si>
  <si>
    <t>тройник ППР25*20*25</t>
  </si>
  <si>
    <t>цемент М-400</t>
  </si>
  <si>
    <t>песок</t>
  </si>
  <si>
    <t>арматура 10мм</t>
  </si>
  <si>
    <t>тгн</t>
  </si>
  <si>
    <t>доска 100*35*4000мм</t>
  </si>
  <si>
    <t>проволока вязальная</t>
  </si>
  <si>
    <t>Ремонт дорожки к подьезду</t>
  </si>
  <si>
    <t>Устройство ограждения клумб подьездов</t>
  </si>
  <si>
    <t xml:space="preserve">труба профильная (квадрат 25*25) </t>
  </si>
  <si>
    <t>диск отрезной по металлу</t>
  </si>
  <si>
    <t>электроды</t>
  </si>
  <si>
    <t>краска черная антикорр.</t>
  </si>
  <si>
    <t>грунт антикорр.</t>
  </si>
  <si>
    <t>Благоустройство территории (устройство дренажного канала)</t>
  </si>
  <si>
    <t>гравий мытый крупной фракции</t>
  </si>
  <si>
    <t>краска для наружных работ</t>
  </si>
  <si>
    <t>м.п.</t>
  </si>
  <si>
    <t>ремонт отмостка</t>
  </si>
  <si>
    <t xml:space="preserve">Валик </t>
  </si>
  <si>
    <t xml:space="preserve">Кисть </t>
  </si>
  <si>
    <t>Шпатель</t>
  </si>
  <si>
    <t>Скотч малярный</t>
  </si>
  <si>
    <t>Сетка шлифовальная</t>
  </si>
  <si>
    <t>Респиратор</t>
  </si>
  <si>
    <t>Лоток для краски</t>
  </si>
  <si>
    <t>кран шаровый</t>
  </si>
  <si>
    <t>Профнастил</t>
  </si>
  <si>
    <t>м2</t>
  </si>
  <si>
    <t>Саморезы кровельные</t>
  </si>
  <si>
    <t>Ремонт кровли</t>
  </si>
  <si>
    <t>Материал кровельный наплавляемый</t>
  </si>
  <si>
    <t>Мастика битумная</t>
  </si>
  <si>
    <t>Пропан</t>
  </si>
  <si>
    <t>Ремонт козырьков на вентиляционных шахтах</t>
  </si>
  <si>
    <t>погружной насос</t>
  </si>
  <si>
    <t>Установка погружного насоса типа "Гном", "Ручеек"</t>
  </si>
  <si>
    <t>Участок "ул. Центральная,  20"</t>
  </si>
  <si>
    <t>Замена сетей канализации</t>
  </si>
  <si>
    <t>труба</t>
  </si>
  <si>
    <t>к осенне-зимнему периоду 2020-2021 г.г.</t>
  </si>
  <si>
    <t>городского поселения от 28 января 2020 г.  № 7</t>
  </si>
  <si>
    <t>Косметический ремонт подъезда</t>
  </si>
  <si>
    <t>ул. Вулканная, 4</t>
  </si>
  <si>
    <t>Ремонт козырька над крыльцом</t>
  </si>
  <si>
    <t>Труба профильная 25*25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</si>
</sst>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0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2" fillId="0" borderId="3" xfId="0" applyFont="1" applyFill="1" applyBorder="1" applyAlignment="1">
      <alignment horizontal="left"/>
    </xf>
    <xf numFmtId="2" fontId="2" fillId="0" borderId="3" xfId="0" applyNumberFormat="1" applyFont="1" applyFill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164" fontId="2" fillId="4" borderId="17" xfId="0" applyNumberFormat="1" applyFont="1" applyFill="1" applyBorder="1" applyAlignment="1">
      <alignment horizontal="left"/>
    </xf>
    <xf numFmtId="0" fontId="10" fillId="0" borderId="0" xfId="0" applyFont="1"/>
    <xf numFmtId="164" fontId="2" fillId="0" borderId="3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5" borderId="0" xfId="0" applyFont="1" applyFill="1"/>
    <xf numFmtId="0" fontId="6" fillId="3" borderId="12" xfId="0" applyFont="1" applyFill="1" applyBorder="1" applyAlignment="1">
      <alignment vertical="center" wrapText="1"/>
    </xf>
    <xf numFmtId="0" fontId="2" fillId="0" borderId="0" xfId="0" applyFont="1" applyAlignment="1"/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1" fillId="4" borderId="30" xfId="0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164" fontId="2" fillId="5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164" fontId="2" fillId="5" borderId="7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164" fontId="2" fillId="5" borderId="14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justify" wrapText="1"/>
    </xf>
    <xf numFmtId="0" fontId="2" fillId="0" borderId="3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center" vertical="center"/>
    </xf>
    <xf numFmtId="164" fontId="2" fillId="5" borderId="14" xfId="0" applyNumberFormat="1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/>
    </xf>
    <xf numFmtId="164" fontId="2" fillId="5" borderId="11" xfId="0" applyNumberFormat="1" applyFont="1" applyFill="1" applyBorder="1" applyAlignment="1">
      <alignment horizontal="center" vertical="center"/>
    </xf>
    <xf numFmtId="164" fontId="2" fillId="5" borderId="1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6" fillId="5" borderId="35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left" wrapText="1"/>
    </xf>
    <xf numFmtId="0" fontId="2" fillId="5" borderId="1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165" fontId="5" fillId="3" borderId="33" xfId="0" applyNumberFormat="1" applyFont="1" applyFill="1" applyBorder="1" applyAlignment="1">
      <alignment horizontal="right" vertical="center"/>
    </xf>
    <xf numFmtId="165" fontId="2" fillId="5" borderId="11" xfId="0" applyNumberFormat="1" applyFont="1" applyFill="1" applyBorder="1" applyAlignment="1">
      <alignment horizontal="right" vertical="center"/>
    </xf>
    <xf numFmtId="165" fontId="2" fillId="5" borderId="3" xfId="0" applyNumberFormat="1" applyFont="1" applyFill="1" applyBorder="1" applyAlignment="1">
      <alignment horizontal="right" vertical="center"/>
    </xf>
    <xf numFmtId="165" fontId="2" fillId="5" borderId="31" xfId="0" applyNumberFormat="1" applyFont="1" applyFill="1" applyBorder="1" applyAlignment="1">
      <alignment horizontal="right" vertical="center"/>
    </xf>
    <xf numFmtId="165" fontId="2" fillId="0" borderId="11" xfId="0" applyNumberFormat="1" applyFont="1" applyFill="1" applyBorder="1" applyAlignment="1">
      <alignment horizontal="right" vertical="center"/>
    </xf>
    <xf numFmtId="165" fontId="2" fillId="5" borderId="14" xfId="0" applyNumberFormat="1" applyFont="1" applyFill="1" applyBorder="1" applyAlignment="1">
      <alignment horizontal="right" vertical="center"/>
    </xf>
    <xf numFmtId="165" fontId="2" fillId="5" borderId="7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5" fillId="3" borderId="11" xfId="0" applyNumberFormat="1" applyFont="1" applyFill="1" applyBorder="1" applyAlignment="1">
      <alignment horizontal="right" vertical="center"/>
    </xf>
    <xf numFmtId="165" fontId="5" fillId="3" borderId="31" xfId="0" applyNumberFormat="1" applyFont="1" applyFill="1" applyBorder="1" applyAlignment="1">
      <alignment horizontal="right" vertical="center"/>
    </xf>
    <xf numFmtId="165" fontId="2" fillId="5" borderId="13" xfId="0" applyNumberFormat="1" applyFont="1" applyFill="1" applyBorder="1" applyAlignment="1">
      <alignment horizontal="right" vertical="center"/>
    </xf>
    <xf numFmtId="165" fontId="2" fillId="5" borderId="28" xfId="0" applyNumberFormat="1" applyFont="1" applyFill="1" applyBorder="1" applyAlignment="1">
      <alignment horizontal="right" vertical="center"/>
    </xf>
    <xf numFmtId="165" fontId="2" fillId="5" borderId="6" xfId="0" applyNumberFormat="1" applyFont="1" applyFill="1" applyBorder="1" applyAlignment="1">
      <alignment horizontal="right" vertical="center"/>
    </xf>
    <xf numFmtId="165" fontId="5" fillId="5" borderId="11" xfId="0" applyNumberFormat="1" applyFont="1" applyFill="1" applyBorder="1" applyAlignment="1">
      <alignment horizontal="right" vertical="center"/>
    </xf>
    <xf numFmtId="165" fontId="5" fillId="2" borderId="13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6" fontId="5" fillId="4" borderId="1" xfId="0" applyNumberFormat="1" applyFont="1" applyFill="1" applyBorder="1" applyAlignment="1">
      <alignment horizontal="right" vertical="center"/>
    </xf>
    <xf numFmtId="166" fontId="6" fillId="4" borderId="1" xfId="0" applyNumberFormat="1" applyFont="1" applyFill="1" applyBorder="1" applyAlignment="1">
      <alignment horizontal="center" vertical="center"/>
    </xf>
    <xf numFmtId="166" fontId="5" fillId="4" borderId="33" xfId="0" applyNumberFormat="1" applyFont="1" applyFill="1" applyBorder="1" applyAlignment="1">
      <alignment horizontal="right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3" xfId="0" applyNumberFormat="1" applyFont="1" applyFill="1" applyBorder="1" applyAlignment="1">
      <alignment horizontal="left" vertical="center"/>
    </xf>
    <xf numFmtId="166" fontId="2" fillId="0" borderId="3" xfId="0" applyNumberFormat="1" applyFont="1" applyBorder="1" applyAlignment="1">
      <alignment horizontal="right" vertical="center"/>
    </xf>
    <xf numFmtId="166" fontId="2" fillId="0" borderId="6" xfId="0" applyNumberFormat="1" applyFont="1" applyFill="1" applyBorder="1" applyAlignment="1">
      <alignment horizontal="right" vertical="center"/>
    </xf>
    <xf numFmtId="166" fontId="12" fillId="4" borderId="17" xfId="0" applyNumberFormat="1" applyFont="1" applyFill="1" applyBorder="1" applyAlignment="1">
      <alignment horizontal="right" vertical="center"/>
    </xf>
    <xf numFmtId="166" fontId="11" fillId="4" borderId="17" xfId="0" applyNumberFormat="1" applyFont="1" applyFill="1" applyBorder="1" applyAlignment="1">
      <alignment horizontal="center" vertical="center"/>
    </xf>
    <xf numFmtId="166" fontId="12" fillId="4" borderId="18" xfId="0" applyNumberFormat="1" applyFont="1" applyFill="1" applyBorder="1" applyAlignment="1">
      <alignment horizontal="right" vertical="center"/>
    </xf>
    <xf numFmtId="166" fontId="9" fillId="4" borderId="17" xfId="0" applyNumberFormat="1" applyFont="1" applyFill="1" applyBorder="1" applyAlignment="1">
      <alignment horizontal="right"/>
    </xf>
    <xf numFmtId="166" fontId="2" fillId="4" borderId="17" xfId="0" applyNumberFormat="1" applyFont="1" applyFill="1" applyBorder="1" applyAlignment="1">
      <alignment horizontal="left"/>
    </xf>
    <xf numFmtId="166" fontId="9" fillId="4" borderId="18" xfId="0" applyNumberFormat="1" applyFont="1" applyFill="1" applyBorder="1" applyAlignment="1">
      <alignment horizontal="right"/>
    </xf>
    <xf numFmtId="165" fontId="2" fillId="5" borderId="9" xfId="0" applyNumberFormat="1" applyFont="1" applyFill="1" applyBorder="1" applyAlignment="1">
      <alignment horizontal="right" vertical="center"/>
    </xf>
    <xf numFmtId="165" fontId="2" fillId="0" borderId="6" xfId="0" applyNumberFormat="1" applyFont="1" applyFill="1" applyBorder="1" applyAlignment="1">
      <alignment horizontal="right" vertical="center"/>
    </xf>
    <xf numFmtId="165" fontId="2" fillId="0" borderId="31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28" xfId="0" applyNumberFormat="1" applyFont="1" applyFill="1" applyBorder="1" applyAlignment="1">
      <alignment horizontal="right" vertical="center"/>
    </xf>
    <xf numFmtId="2" fontId="2" fillId="0" borderId="6" xfId="0" applyNumberFormat="1" applyFont="1" applyBorder="1" applyAlignment="1">
      <alignment horizontal="right"/>
    </xf>
    <xf numFmtId="165" fontId="9" fillId="2" borderId="14" xfId="0" applyNumberFormat="1" applyFont="1" applyFill="1" applyBorder="1" applyAlignment="1">
      <alignment horizontal="right"/>
    </xf>
    <xf numFmtId="4" fontId="5" fillId="2" borderId="14" xfId="0" applyNumberFormat="1" applyFont="1" applyFill="1" applyBorder="1" applyAlignment="1">
      <alignment horizontal="right"/>
    </xf>
    <xf numFmtId="4" fontId="2" fillId="2" borderId="14" xfId="0" applyNumberFormat="1" applyFont="1" applyFill="1" applyBorder="1" applyAlignment="1">
      <alignment horizontal="right"/>
    </xf>
    <xf numFmtId="4" fontId="2" fillId="2" borderId="38" xfId="0" applyNumberFormat="1" applyFont="1" applyFill="1" applyBorder="1" applyAlignment="1">
      <alignment horizontal="right"/>
    </xf>
    <xf numFmtId="0" fontId="1" fillId="0" borderId="0" xfId="0" applyFont="1" applyBorder="1"/>
    <xf numFmtId="0" fontId="5" fillId="3" borderId="1" xfId="0" applyFont="1" applyFill="1" applyBorder="1" applyAlignment="1">
      <alignment horizontal="left" vertical="center"/>
    </xf>
    <xf numFmtId="165" fontId="5" fillId="2" borderId="28" xfId="0" applyNumberFormat="1" applyFont="1" applyFill="1" applyBorder="1" applyAlignment="1">
      <alignment horizontal="right" vertical="center"/>
    </xf>
    <xf numFmtId="165" fontId="9" fillId="6" borderId="30" xfId="0" applyNumberFormat="1" applyFont="1" applyFill="1" applyBorder="1" applyAlignment="1">
      <alignment horizontal="right"/>
    </xf>
    <xf numFmtId="165" fontId="9" fillId="6" borderId="17" xfId="0" applyNumberFormat="1" applyFont="1" applyFill="1" applyBorder="1" applyAlignment="1">
      <alignment horizontal="right"/>
    </xf>
    <xf numFmtId="4" fontId="9" fillId="6" borderId="17" xfId="0" applyNumberFormat="1" applyFont="1" applyFill="1" applyBorder="1" applyAlignment="1">
      <alignment horizontal="right"/>
    </xf>
    <xf numFmtId="166" fontId="9" fillId="6" borderId="17" xfId="0" applyNumberFormat="1" applyFont="1" applyFill="1" applyBorder="1" applyAlignment="1">
      <alignment horizontal="right"/>
    </xf>
    <xf numFmtId="166" fontId="9" fillId="6" borderId="18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vertical="center"/>
    </xf>
    <xf numFmtId="164" fontId="2" fillId="0" borderId="3" xfId="0" applyNumberFormat="1" applyFont="1" applyFill="1" applyBorder="1" applyAlignment="1">
      <alignment horizontal="right" vertical="center"/>
    </xf>
    <xf numFmtId="165" fontId="5" fillId="0" borderId="3" xfId="0" applyNumberFormat="1" applyFont="1" applyFill="1" applyBorder="1" applyAlignment="1">
      <alignment horizontal="right" vertical="center"/>
    </xf>
    <xf numFmtId="165" fontId="2" fillId="0" borderId="3" xfId="0" applyNumberFormat="1" applyFont="1" applyFill="1" applyBorder="1" applyAlignment="1">
      <alignment horizontal="right" vertical="center"/>
    </xf>
    <xf numFmtId="164" fontId="5" fillId="5" borderId="14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164" fontId="5" fillId="5" borderId="13" xfId="0" applyNumberFormat="1" applyFont="1" applyFill="1" applyBorder="1" applyAlignment="1">
      <alignment horizontal="center" vertical="center"/>
    </xf>
    <xf numFmtId="164" fontId="2" fillId="5" borderId="14" xfId="0" applyNumberFormat="1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/>
    </xf>
    <xf numFmtId="164" fontId="2" fillId="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right" vertical="center"/>
    </xf>
    <xf numFmtId="165" fontId="2" fillId="5" borderId="10" xfId="0" applyNumberFormat="1" applyFont="1" applyFill="1" applyBorder="1" applyAlignment="1">
      <alignment horizontal="right" vertical="center"/>
    </xf>
    <xf numFmtId="165" fontId="2" fillId="0" borderId="42" xfId="0" applyNumberFormat="1" applyFont="1" applyFill="1" applyBorder="1" applyAlignment="1">
      <alignment horizontal="right" vertical="center"/>
    </xf>
    <xf numFmtId="0" fontId="7" fillId="5" borderId="32" xfId="0" applyFont="1" applyFill="1" applyBorder="1" applyAlignment="1">
      <alignment horizontal="center" vertical="justify" wrapText="1"/>
    </xf>
    <xf numFmtId="0" fontId="7" fillId="5" borderId="35" xfId="0" applyFont="1" applyFill="1" applyBorder="1" applyAlignment="1">
      <alignment horizontal="center" vertical="justify" wrapText="1"/>
    </xf>
    <xf numFmtId="0" fontId="7" fillId="5" borderId="36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4" fontId="5" fillId="5" borderId="14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164" fontId="2" fillId="5" borderId="14" xfId="0" applyNumberFormat="1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/>
    </xf>
    <xf numFmtId="164" fontId="2" fillId="5" borderId="11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164" fontId="5" fillId="5" borderId="13" xfId="0" applyNumberFormat="1" applyFont="1" applyFill="1" applyBorder="1" applyAlignment="1">
      <alignment horizontal="center" vertical="center"/>
    </xf>
    <xf numFmtId="164" fontId="2" fillId="5" borderId="13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164" fontId="5" fillId="5" borderId="14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vertical="center" wrapText="1"/>
    </xf>
    <xf numFmtId="164" fontId="5" fillId="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abSelected="1" topLeftCell="A55" zoomScale="80" zoomScaleNormal="80" workbookViewId="0">
      <selection activeCell="A71" sqref="A71"/>
    </sheetView>
  </sheetViews>
  <sheetFormatPr defaultColWidth="9.140625" defaultRowHeight="15.75" x14ac:dyDescent="0.25"/>
  <cols>
    <col min="1" max="1" width="19.28515625" style="1" customWidth="1"/>
    <col min="2" max="2" width="10.140625" style="1" customWidth="1"/>
    <col min="3" max="3" width="12.85546875" style="1" customWidth="1"/>
    <col min="4" max="4" width="24" style="1" customWidth="1"/>
    <col min="5" max="5" width="15.5703125" style="1" customWidth="1"/>
    <col min="6" max="6" width="8.42578125" style="1" customWidth="1"/>
    <col min="7" max="7" width="9.5703125" style="1" customWidth="1"/>
    <col min="8" max="8" width="11.7109375" style="1" customWidth="1"/>
    <col min="9" max="9" width="9.28515625" style="1" customWidth="1"/>
    <col min="10" max="10" width="11" style="1" customWidth="1"/>
    <col min="11" max="11" width="10.85546875" style="1" customWidth="1"/>
    <col min="12" max="12" width="12" style="1" customWidth="1"/>
    <col min="13" max="13" width="11.5703125" style="1" customWidth="1"/>
    <col min="14" max="14" width="8.7109375" style="1" customWidth="1"/>
    <col min="15" max="15" width="11.42578125" style="1" customWidth="1"/>
    <col min="16" max="16384" width="9.140625" style="1"/>
  </cols>
  <sheetData>
    <row r="1" spans="1:16" ht="18.75" x14ac:dyDescent="0.3">
      <c r="J1" s="6"/>
      <c r="K1" s="158" t="s">
        <v>52</v>
      </c>
      <c r="L1" s="158"/>
      <c r="M1" s="158"/>
      <c r="N1" s="158"/>
      <c r="O1" s="158"/>
    </row>
    <row r="2" spans="1:16" ht="18.75" x14ac:dyDescent="0.3">
      <c r="J2" s="13"/>
      <c r="K2" s="158" t="s">
        <v>53</v>
      </c>
      <c r="L2" s="158"/>
      <c r="M2" s="158"/>
      <c r="N2" s="158"/>
      <c r="O2" s="158"/>
      <c r="P2" s="18"/>
    </row>
    <row r="3" spans="1:16" ht="15.75" customHeight="1" x14ac:dyDescent="0.3">
      <c r="J3" s="6"/>
      <c r="K3" s="158" t="s">
        <v>130</v>
      </c>
      <c r="L3" s="158"/>
      <c r="M3" s="158"/>
      <c r="N3" s="158"/>
      <c r="O3" s="158"/>
      <c r="P3" s="18"/>
    </row>
    <row r="4" spans="1:16" ht="30" customHeight="1" x14ac:dyDescent="0.3">
      <c r="J4" s="6"/>
    </row>
    <row r="5" spans="1:16" hidden="1" x14ac:dyDescent="0.25"/>
    <row r="6" spans="1:16" x14ac:dyDescent="0.25">
      <c r="A6" s="175" t="s">
        <v>51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6" ht="3" customHeight="1" x14ac:dyDescent="0.3">
      <c r="A7" s="8"/>
      <c r="B7" s="7"/>
      <c r="C7" s="7"/>
      <c r="D7" s="7"/>
      <c r="E7" s="7"/>
      <c r="F7" s="7"/>
      <c r="G7" s="187"/>
      <c r="H7" s="187"/>
      <c r="I7" s="187"/>
      <c r="J7" s="187"/>
      <c r="K7" s="187"/>
      <c r="L7" s="7"/>
      <c r="M7" s="6"/>
    </row>
    <row r="8" spans="1:16" x14ac:dyDescent="0.25">
      <c r="A8" s="192" t="s">
        <v>129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</row>
    <row r="9" spans="1:16" ht="16.5" customHeight="1" thickBot="1" x14ac:dyDescent="0.3">
      <c r="A9" s="2"/>
      <c r="B9" s="3"/>
      <c r="C9" s="3"/>
      <c r="D9" s="3"/>
      <c r="E9" s="4"/>
      <c r="F9" s="5"/>
      <c r="G9" s="3"/>
      <c r="H9" s="3"/>
      <c r="I9" s="3"/>
      <c r="J9" s="3"/>
      <c r="L9" s="3"/>
      <c r="M9" s="3"/>
    </row>
    <row r="10" spans="1:16" ht="16.5" customHeight="1" x14ac:dyDescent="0.25">
      <c r="A10" s="206" t="s">
        <v>25</v>
      </c>
      <c r="B10" s="190" t="s">
        <v>11</v>
      </c>
      <c r="C10" s="190" t="s">
        <v>20</v>
      </c>
      <c r="D10" s="190" t="s">
        <v>0</v>
      </c>
      <c r="E10" s="190" t="s">
        <v>16</v>
      </c>
      <c r="F10" s="190"/>
      <c r="G10" s="191"/>
      <c r="H10" s="182" t="s">
        <v>7</v>
      </c>
      <c r="I10" s="183"/>
      <c r="J10" s="183"/>
      <c r="K10" s="183"/>
      <c r="L10" s="183"/>
      <c r="M10" s="183"/>
      <c r="N10" s="183"/>
      <c r="O10" s="184"/>
    </row>
    <row r="11" spans="1:16" ht="28.9" customHeight="1" x14ac:dyDescent="0.25">
      <c r="A11" s="207"/>
      <c r="B11" s="188"/>
      <c r="C11" s="188"/>
      <c r="D11" s="188"/>
      <c r="E11" s="188"/>
      <c r="F11" s="188"/>
      <c r="G11" s="188"/>
      <c r="H11" s="179" t="s">
        <v>14</v>
      </c>
      <c r="I11" s="199" t="s">
        <v>8</v>
      </c>
      <c r="J11" s="199"/>
      <c r="K11" s="199"/>
      <c r="L11" s="199"/>
      <c r="M11" s="193" t="s">
        <v>9</v>
      </c>
      <c r="N11" s="194"/>
      <c r="O11" s="195"/>
    </row>
    <row r="12" spans="1:16" ht="13.15" customHeight="1" x14ac:dyDescent="0.25">
      <c r="A12" s="207"/>
      <c r="B12" s="188"/>
      <c r="C12" s="188"/>
      <c r="D12" s="188"/>
      <c r="E12" s="188" t="s">
        <v>2</v>
      </c>
      <c r="F12" s="188" t="s">
        <v>5</v>
      </c>
      <c r="G12" s="188" t="s">
        <v>1</v>
      </c>
      <c r="H12" s="180"/>
      <c r="I12" s="185" t="s">
        <v>3</v>
      </c>
      <c r="J12" s="185" t="s">
        <v>4</v>
      </c>
      <c r="K12" s="185" t="s">
        <v>6</v>
      </c>
      <c r="L12" s="185" t="s">
        <v>10</v>
      </c>
      <c r="M12" s="185" t="s">
        <v>15</v>
      </c>
      <c r="N12" s="196" t="s">
        <v>12</v>
      </c>
      <c r="O12" s="176" t="s">
        <v>13</v>
      </c>
    </row>
    <row r="13" spans="1:16" ht="7.15" customHeight="1" x14ac:dyDescent="0.25">
      <c r="A13" s="207"/>
      <c r="B13" s="188"/>
      <c r="C13" s="188"/>
      <c r="D13" s="188"/>
      <c r="E13" s="188"/>
      <c r="F13" s="188"/>
      <c r="G13" s="188"/>
      <c r="H13" s="180"/>
      <c r="I13" s="185"/>
      <c r="J13" s="185"/>
      <c r="K13" s="204"/>
      <c r="L13" s="204"/>
      <c r="M13" s="185"/>
      <c r="N13" s="197"/>
      <c r="O13" s="177"/>
    </row>
    <row r="14" spans="1:16" ht="61.5" customHeight="1" thickBot="1" x14ac:dyDescent="0.3">
      <c r="A14" s="208"/>
      <c r="B14" s="189"/>
      <c r="C14" s="189"/>
      <c r="D14" s="189"/>
      <c r="E14" s="189"/>
      <c r="F14" s="189"/>
      <c r="G14" s="189"/>
      <c r="H14" s="181"/>
      <c r="I14" s="186"/>
      <c r="J14" s="186"/>
      <c r="K14" s="205"/>
      <c r="L14" s="205"/>
      <c r="M14" s="186"/>
      <c r="N14" s="198"/>
      <c r="O14" s="178"/>
    </row>
    <row r="15" spans="1:16" ht="27.95" customHeight="1" thickBot="1" x14ac:dyDescent="0.3">
      <c r="A15" s="200" t="s">
        <v>17</v>
      </c>
      <c r="B15" s="201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3"/>
    </row>
    <row r="16" spans="1:16" s="15" customFormat="1" ht="20.100000000000001" customHeight="1" x14ac:dyDescent="0.2">
      <c r="A16" s="17" t="s">
        <v>18</v>
      </c>
      <c r="B16" s="25" t="s">
        <v>19</v>
      </c>
      <c r="C16" s="25">
        <v>1501.3</v>
      </c>
      <c r="D16" s="111" t="s">
        <v>22</v>
      </c>
      <c r="E16" s="26"/>
      <c r="F16" s="27"/>
      <c r="G16" s="28"/>
      <c r="H16" s="69">
        <f>M16</f>
        <v>34.759999999999991</v>
      </c>
      <c r="I16" s="70"/>
      <c r="J16" s="70"/>
      <c r="K16" s="70"/>
      <c r="L16" s="70"/>
      <c r="M16" s="69">
        <f>O16</f>
        <v>34.759999999999991</v>
      </c>
      <c r="N16" s="69"/>
      <c r="O16" s="71">
        <f>O17+O18+O19+O20+O21+O22+O23+O24+O25+O26</f>
        <v>34.759999999999991</v>
      </c>
    </row>
    <row r="17" spans="1:15" s="16" customFormat="1" ht="77.25" customHeight="1" x14ac:dyDescent="0.2">
      <c r="A17" s="134"/>
      <c r="B17" s="143" t="s">
        <v>19</v>
      </c>
      <c r="C17" s="146">
        <v>80</v>
      </c>
      <c r="D17" s="140" t="s">
        <v>56</v>
      </c>
      <c r="E17" s="57" t="s">
        <v>57</v>
      </c>
      <c r="F17" s="31" t="s">
        <v>48</v>
      </c>
      <c r="G17" s="29">
        <v>13</v>
      </c>
      <c r="H17" s="72">
        <v>2.2999999999999998</v>
      </c>
      <c r="I17" s="73"/>
      <c r="J17" s="73"/>
      <c r="K17" s="73"/>
      <c r="L17" s="73"/>
      <c r="M17" s="72">
        <f t="shared" ref="M17:M19" si="0">H17</f>
        <v>2.2999999999999998</v>
      </c>
      <c r="N17" s="72"/>
      <c r="O17" s="74">
        <f t="shared" ref="O17:O19" si="1">H17</f>
        <v>2.2999999999999998</v>
      </c>
    </row>
    <row r="18" spans="1:15" s="16" customFormat="1" ht="20.100000000000001" customHeight="1" x14ac:dyDescent="0.2">
      <c r="A18" s="135"/>
      <c r="B18" s="144"/>
      <c r="C18" s="147"/>
      <c r="D18" s="141"/>
      <c r="E18" s="9" t="s">
        <v>58</v>
      </c>
      <c r="F18" s="31" t="s">
        <v>60</v>
      </c>
      <c r="G18" s="29">
        <v>1</v>
      </c>
      <c r="H18" s="72">
        <v>16</v>
      </c>
      <c r="I18" s="73"/>
      <c r="J18" s="73"/>
      <c r="K18" s="73"/>
      <c r="L18" s="73"/>
      <c r="M18" s="72">
        <f t="shared" si="0"/>
        <v>16</v>
      </c>
      <c r="N18" s="72"/>
      <c r="O18" s="74">
        <f t="shared" si="1"/>
        <v>16</v>
      </c>
    </row>
    <row r="19" spans="1:15" s="16" customFormat="1" ht="20.100000000000001" customHeight="1" x14ac:dyDescent="0.2">
      <c r="A19" s="135"/>
      <c r="B19" s="145"/>
      <c r="C19" s="148"/>
      <c r="D19" s="142"/>
      <c r="E19" s="9" t="s">
        <v>59</v>
      </c>
      <c r="F19" s="31" t="s">
        <v>55</v>
      </c>
      <c r="G19" s="29">
        <v>4</v>
      </c>
      <c r="H19" s="72">
        <v>10.199999999999999</v>
      </c>
      <c r="I19" s="73"/>
      <c r="J19" s="73"/>
      <c r="K19" s="73"/>
      <c r="L19" s="73"/>
      <c r="M19" s="72">
        <f t="shared" si="0"/>
        <v>10.199999999999999</v>
      </c>
      <c r="N19" s="72"/>
      <c r="O19" s="74">
        <f t="shared" si="1"/>
        <v>10.199999999999999</v>
      </c>
    </row>
    <row r="20" spans="1:15" s="16" customFormat="1" ht="26.25" customHeight="1" x14ac:dyDescent="0.2">
      <c r="A20" s="135"/>
      <c r="B20" s="143" t="s">
        <v>65</v>
      </c>
      <c r="C20" s="146">
        <v>6</v>
      </c>
      <c r="D20" s="140" t="s">
        <v>61</v>
      </c>
      <c r="E20" s="57" t="s">
        <v>62</v>
      </c>
      <c r="F20" s="49" t="s">
        <v>63</v>
      </c>
      <c r="G20" s="14">
        <v>10</v>
      </c>
      <c r="H20" s="75">
        <v>1.5</v>
      </c>
      <c r="I20" s="76"/>
      <c r="J20" s="76"/>
      <c r="K20" s="76"/>
      <c r="L20" s="76"/>
      <c r="M20" s="75">
        <v>1.5</v>
      </c>
      <c r="N20" s="73"/>
      <c r="O20" s="101">
        <v>1.5</v>
      </c>
    </row>
    <row r="21" spans="1:15" s="16" customFormat="1" ht="27.75" customHeight="1" x14ac:dyDescent="0.2">
      <c r="A21" s="135"/>
      <c r="B21" s="144"/>
      <c r="C21" s="147"/>
      <c r="D21" s="141"/>
      <c r="E21" s="57" t="s">
        <v>64</v>
      </c>
      <c r="F21" s="49" t="s">
        <v>65</v>
      </c>
      <c r="G21" s="14">
        <v>3</v>
      </c>
      <c r="H21" s="75">
        <v>1.65</v>
      </c>
      <c r="I21" s="76"/>
      <c r="J21" s="76"/>
      <c r="K21" s="76"/>
      <c r="L21" s="76"/>
      <c r="M21" s="75">
        <v>1.65</v>
      </c>
      <c r="N21" s="73"/>
      <c r="O21" s="102">
        <v>1.65</v>
      </c>
    </row>
    <row r="22" spans="1:15" s="16" customFormat="1" ht="26.25" customHeight="1" x14ac:dyDescent="0.2">
      <c r="A22" s="135"/>
      <c r="B22" s="144"/>
      <c r="C22" s="147"/>
      <c r="D22" s="141"/>
      <c r="E22" s="57" t="s">
        <v>66</v>
      </c>
      <c r="F22" s="49" t="s">
        <v>65</v>
      </c>
      <c r="G22" s="14">
        <v>3</v>
      </c>
      <c r="H22" s="75">
        <v>0.69</v>
      </c>
      <c r="I22" s="76"/>
      <c r="J22" s="76"/>
      <c r="K22" s="76"/>
      <c r="L22" s="76"/>
      <c r="M22" s="75">
        <v>0.69</v>
      </c>
      <c r="N22" s="73"/>
      <c r="O22" s="102">
        <v>0.69</v>
      </c>
    </row>
    <row r="23" spans="1:15" s="16" customFormat="1" ht="38.25" customHeight="1" x14ac:dyDescent="0.2">
      <c r="A23" s="135"/>
      <c r="B23" s="144"/>
      <c r="C23" s="147"/>
      <c r="D23" s="141"/>
      <c r="E23" s="20" t="s">
        <v>67</v>
      </c>
      <c r="F23" s="49" t="s">
        <v>65</v>
      </c>
      <c r="G23" s="14">
        <v>6</v>
      </c>
      <c r="H23" s="75">
        <v>2.1</v>
      </c>
      <c r="I23" s="76"/>
      <c r="J23" s="76"/>
      <c r="K23" s="76"/>
      <c r="L23" s="76"/>
      <c r="M23" s="75">
        <v>2.1</v>
      </c>
      <c r="N23" s="73"/>
      <c r="O23" s="102">
        <v>2.1</v>
      </c>
    </row>
    <row r="24" spans="1:15" s="16" customFormat="1" ht="27.75" customHeight="1" x14ac:dyDescent="0.2">
      <c r="A24" s="135"/>
      <c r="B24" s="144"/>
      <c r="C24" s="147"/>
      <c r="D24" s="141"/>
      <c r="E24" s="57" t="s">
        <v>68</v>
      </c>
      <c r="F24" s="49" t="s">
        <v>65</v>
      </c>
      <c r="G24" s="14">
        <v>3</v>
      </c>
      <c r="H24" s="75">
        <v>0.105</v>
      </c>
      <c r="I24" s="76"/>
      <c r="J24" s="76"/>
      <c r="K24" s="76"/>
      <c r="L24" s="76"/>
      <c r="M24" s="75">
        <v>0.105</v>
      </c>
      <c r="N24" s="73"/>
      <c r="O24" s="102">
        <v>0.105</v>
      </c>
    </row>
    <row r="25" spans="1:15" s="16" customFormat="1" ht="30" customHeight="1" x14ac:dyDescent="0.2">
      <c r="A25" s="135"/>
      <c r="B25" s="144"/>
      <c r="C25" s="147"/>
      <c r="D25" s="141"/>
      <c r="E25" s="57" t="s">
        <v>69</v>
      </c>
      <c r="F25" s="49" t="s">
        <v>65</v>
      </c>
      <c r="G25" s="14">
        <v>1</v>
      </c>
      <c r="H25" s="75">
        <v>3.5000000000000003E-2</v>
      </c>
      <c r="I25" s="76"/>
      <c r="J25" s="76"/>
      <c r="K25" s="76"/>
      <c r="L25" s="76"/>
      <c r="M25" s="75">
        <v>3.5000000000000003E-2</v>
      </c>
      <c r="N25" s="73"/>
      <c r="O25" s="102">
        <v>3.5000000000000003E-2</v>
      </c>
    </row>
    <row r="26" spans="1:15" s="16" customFormat="1" ht="30" customHeight="1" thickBot="1" x14ac:dyDescent="0.25">
      <c r="A26" s="135"/>
      <c r="B26" s="145"/>
      <c r="C26" s="148"/>
      <c r="D26" s="142"/>
      <c r="E26" s="57" t="s">
        <v>70</v>
      </c>
      <c r="F26" s="49" t="s">
        <v>65</v>
      </c>
      <c r="G26" s="14">
        <v>6</v>
      </c>
      <c r="H26" s="75">
        <v>0.18</v>
      </c>
      <c r="I26" s="76"/>
      <c r="J26" s="76"/>
      <c r="K26" s="76"/>
      <c r="L26" s="76"/>
      <c r="M26" s="78">
        <v>0.18</v>
      </c>
      <c r="N26" s="77"/>
      <c r="O26" s="103">
        <v>0.18</v>
      </c>
    </row>
    <row r="27" spans="1:15" s="15" customFormat="1" ht="20.100000000000001" customHeight="1" x14ac:dyDescent="0.2">
      <c r="A27" s="17" t="s">
        <v>21</v>
      </c>
      <c r="B27" s="25" t="s">
        <v>19</v>
      </c>
      <c r="C27" s="34">
        <v>1423.6</v>
      </c>
      <c r="D27" s="36" t="s">
        <v>22</v>
      </c>
      <c r="E27" s="27"/>
      <c r="F27" s="26"/>
      <c r="G27" s="35"/>
      <c r="H27" s="69">
        <f>O27</f>
        <v>5.55</v>
      </c>
      <c r="I27" s="70"/>
      <c r="J27" s="70"/>
      <c r="K27" s="70"/>
      <c r="L27" s="70"/>
      <c r="M27" s="79">
        <f>O27</f>
        <v>5.55</v>
      </c>
      <c r="N27" s="79"/>
      <c r="O27" s="80">
        <f>O28+O29+O30+O31+O32</f>
        <v>5.55</v>
      </c>
    </row>
    <row r="28" spans="1:15" s="16" customFormat="1" ht="25.5" customHeight="1" x14ac:dyDescent="0.2">
      <c r="A28" s="134"/>
      <c r="B28" s="143" t="s">
        <v>49</v>
      </c>
      <c r="C28" s="146">
        <v>3</v>
      </c>
      <c r="D28" s="140" t="s">
        <v>61</v>
      </c>
      <c r="E28" s="63" t="s">
        <v>62</v>
      </c>
      <c r="F28" s="31" t="s">
        <v>81</v>
      </c>
      <c r="G28" s="29">
        <v>6</v>
      </c>
      <c r="H28" s="72">
        <v>0.9</v>
      </c>
      <c r="I28" s="73"/>
      <c r="J28" s="73"/>
      <c r="K28" s="73"/>
      <c r="L28" s="73"/>
      <c r="M28" s="72">
        <f t="shared" ref="M28:M130" si="2">H28</f>
        <v>0.9</v>
      </c>
      <c r="N28" s="72"/>
      <c r="O28" s="74">
        <f t="shared" ref="O28:O130" si="3">H28</f>
        <v>0.9</v>
      </c>
    </row>
    <row r="29" spans="1:15" s="16" customFormat="1" ht="27.75" customHeight="1" x14ac:dyDescent="0.2">
      <c r="A29" s="135"/>
      <c r="B29" s="144"/>
      <c r="C29" s="147"/>
      <c r="D29" s="141"/>
      <c r="E29" s="63" t="s">
        <v>82</v>
      </c>
      <c r="F29" s="31" t="s">
        <v>49</v>
      </c>
      <c r="G29" s="29">
        <v>3</v>
      </c>
      <c r="H29" s="72">
        <v>1.65</v>
      </c>
      <c r="I29" s="73"/>
      <c r="J29" s="73"/>
      <c r="K29" s="73"/>
      <c r="L29" s="73"/>
      <c r="M29" s="72">
        <f t="shared" si="2"/>
        <v>1.65</v>
      </c>
      <c r="N29" s="72"/>
      <c r="O29" s="74">
        <f t="shared" si="3"/>
        <v>1.65</v>
      </c>
    </row>
    <row r="30" spans="1:15" s="16" customFormat="1" ht="20.100000000000001" customHeight="1" x14ac:dyDescent="0.2">
      <c r="A30" s="135"/>
      <c r="B30" s="144"/>
      <c r="C30" s="147"/>
      <c r="D30" s="141"/>
      <c r="E30" s="63" t="s">
        <v>83</v>
      </c>
      <c r="F30" s="31" t="s">
        <v>49</v>
      </c>
      <c r="G30" s="29">
        <v>3</v>
      </c>
      <c r="H30" s="72">
        <v>0.69</v>
      </c>
      <c r="I30" s="73"/>
      <c r="J30" s="73"/>
      <c r="K30" s="73"/>
      <c r="L30" s="73"/>
      <c r="M30" s="72">
        <f t="shared" si="2"/>
        <v>0.69</v>
      </c>
      <c r="N30" s="72"/>
      <c r="O30" s="83">
        <f t="shared" si="3"/>
        <v>0.69</v>
      </c>
    </row>
    <row r="31" spans="1:15" s="16" customFormat="1" ht="24" customHeight="1" x14ac:dyDescent="0.2">
      <c r="A31" s="135"/>
      <c r="B31" s="144"/>
      <c r="C31" s="147"/>
      <c r="D31" s="141"/>
      <c r="E31" s="64" t="s">
        <v>84</v>
      </c>
      <c r="F31" s="58" t="s">
        <v>49</v>
      </c>
      <c r="G31" s="42">
        <v>6</v>
      </c>
      <c r="H31" s="73">
        <v>2.1</v>
      </c>
      <c r="I31" s="76"/>
      <c r="J31" s="76"/>
      <c r="K31" s="76"/>
      <c r="L31" s="76"/>
      <c r="M31" s="73">
        <f t="shared" si="2"/>
        <v>2.1</v>
      </c>
      <c r="N31" s="73"/>
      <c r="O31" s="83">
        <f t="shared" si="3"/>
        <v>2.1</v>
      </c>
    </row>
    <row r="32" spans="1:15" s="16" customFormat="1" ht="32.25" customHeight="1" thickBot="1" x14ac:dyDescent="0.25">
      <c r="A32" s="135"/>
      <c r="B32" s="144"/>
      <c r="C32" s="147"/>
      <c r="D32" s="141"/>
      <c r="E32" s="64" t="s">
        <v>85</v>
      </c>
      <c r="F32" s="58" t="s">
        <v>49</v>
      </c>
      <c r="G32" s="42">
        <v>6</v>
      </c>
      <c r="H32" s="77">
        <v>0.21</v>
      </c>
      <c r="I32" s="76"/>
      <c r="J32" s="76"/>
      <c r="K32" s="76"/>
      <c r="L32" s="76"/>
      <c r="M32" s="77">
        <f t="shared" si="2"/>
        <v>0.21</v>
      </c>
      <c r="N32" s="77"/>
      <c r="O32" s="100">
        <f t="shared" si="3"/>
        <v>0.21</v>
      </c>
    </row>
    <row r="33" spans="1:15" s="15" customFormat="1" ht="20.100000000000001" customHeight="1" x14ac:dyDescent="0.2">
      <c r="A33" s="17" t="s">
        <v>23</v>
      </c>
      <c r="B33" s="25" t="s">
        <v>19</v>
      </c>
      <c r="C33" s="34">
        <v>1501.1</v>
      </c>
      <c r="D33" s="36" t="s">
        <v>22</v>
      </c>
      <c r="E33" s="27"/>
      <c r="F33" s="26"/>
      <c r="G33" s="35"/>
      <c r="H33" s="79">
        <f>H34+H35+H36+H37+H38+H39</f>
        <v>96.66</v>
      </c>
      <c r="I33" s="70"/>
      <c r="J33" s="70"/>
      <c r="K33" s="70"/>
      <c r="L33" s="70"/>
      <c r="M33" s="79">
        <f t="shared" si="2"/>
        <v>96.66</v>
      </c>
      <c r="N33" s="79"/>
      <c r="O33" s="80">
        <f t="shared" si="3"/>
        <v>96.66</v>
      </c>
    </row>
    <row r="34" spans="1:15" s="16" customFormat="1" ht="20.100000000000001" customHeight="1" x14ac:dyDescent="0.2">
      <c r="A34" s="135"/>
      <c r="B34" s="143" t="s">
        <v>19</v>
      </c>
      <c r="C34" s="146">
        <v>30</v>
      </c>
      <c r="D34" s="140" t="s">
        <v>96</v>
      </c>
      <c r="E34" s="30" t="s">
        <v>90</v>
      </c>
      <c r="F34" s="31" t="s">
        <v>60</v>
      </c>
      <c r="G34" s="29">
        <v>3.5</v>
      </c>
      <c r="H34" s="72">
        <v>45</v>
      </c>
      <c r="I34" s="73"/>
      <c r="J34" s="73"/>
      <c r="K34" s="73"/>
      <c r="L34" s="73"/>
      <c r="M34" s="72">
        <f t="shared" si="2"/>
        <v>45</v>
      </c>
      <c r="N34" s="72"/>
      <c r="O34" s="74">
        <f t="shared" si="3"/>
        <v>45</v>
      </c>
    </row>
    <row r="35" spans="1:15" s="16" customFormat="1" ht="20.100000000000001" customHeight="1" x14ac:dyDescent="0.2">
      <c r="A35" s="135"/>
      <c r="B35" s="144"/>
      <c r="C35" s="147"/>
      <c r="D35" s="141"/>
      <c r="E35" s="30" t="s">
        <v>54</v>
      </c>
      <c r="F35" s="31" t="s">
        <v>55</v>
      </c>
      <c r="G35" s="29">
        <v>9</v>
      </c>
      <c r="H35" s="72">
        <v>21.7</v>
      </c>
      <c r="I35" s="73"/>
      <c r="J35" s="73"/>
      <c r="K35" s="73"/>
      <c r="L35" s="73"/>
      <c r="M35" s="72">
        <f t="shared" si="2"/>
        <v>21.7</v>
      </c>
      <c r="N35" s="72"/>
      <c r="O35" s="74">
        <f t="shared" si="3"/>
        <v>21.7</v>
      </c>
    </row>
    <row r="36" spans="1:15" s="16" customFormat="1" ht="20.100000000000001" customHeight="1" x14ac:dyDescent="0.2">
      <c r="A36" s="135"/>
      <c r="B36" s="144"/>
      <c r="C36" s="147"/>
      <c r="D36" s="141"/>
      <c r="E36" s="30" t="s">
        <v>91</v>
      </c>
      <c r="F36" s="31" t="s">
        <v>55</v>
      </c>
      <c r="G36" s="29">
        <v>3.2</v>
      </c>
      <c r="H36" s="72">
        <v>6</v>
      </c>
      <c r="I36" s="73"/>
      <c r="J36" s="73"/>
      <c r="K36" s="73"/>
      <c r="L36" s="73"/>
      <c r="M36" s="72">
        <f t="shared" si="2"/>
        <v>6</v>
      </c>
      <c r="N36" s="72"/>
      <c r="O36" s="74">
        <f t="shared" si="3"/>
        <v>6</v>
      </c>
    </row>
    <row r="37" spans="1:15" s="16" customFormat="1" ht="20.100000000000001" customHeight="1" x14ac:dyDescent="0.2">
      <c r="A37" s="135"/>
      <c r="B37" s="144"/>
      <c r="C37" s="147"/>
      <c r="D37" s="141"/>
      <c r="E37" s="30" t="s">
        <v>92</v>
      </c>
      <c r="F37" s="31" t="s">
        <v>93</v>
      </c>
      <c r="G37" s="29">
        <v>0.24</v>
      </c>
      <c r="H37" s="72">
        <v>18</v>
      </c>
      <c r="I37" s="73"/>
      <c r="J37" s="73"/>
      <c r="K37" s="73"/>
      <c r="L37" s="73"/>
      <c r="M37" s="72">
        <f t="shared" si="2"/>
        <v>18</v>
      </c>
      <c r="N37" s="72"/>
      <c r="O37" s="74">
        <f t="shared" si="3"/>
        <v>18</v>
      </c>
    </row>
    <row r="38" spans="1:15" s="16" customFormat="1" ht="24" customHeight="1" x14ac:dyDescent="0.2">
      <c r="A38" s="135"/>
      <c r="B38" s="144"/>
      <c r="C38" s="147"/>
      <c r="D38" s="141"/>
      <c r="E38" s="63" t="s">
        <v>94</v>
      </c>
      <c r="F38" s="31" t="s">
        <v>49</v>
      </c>
      <c r="G38" s="29">
        <v>28</v>
      </c>
      <c r="H38" s="72">
        <v>5.6</v>
      </c>
      <c r="I38" s="73"/>
      <c r="J38" s="73"/>
      <c r="K38" s="73"/>
      <c r="L38" s="73"/>
      <c r="M38" s="72">
        <f t="shared" si="2"/>
        <v>5.6</v>
      </c>
      <c r="N38" s="72"/>
      <c r="O38" s="74">
        <f t="shared" si="3"/>
        <v>5.6</v>
      </c>
    </row>
    <row r="39" spans="1:15" s="16" customFormat="1" ht="29.25" customHeight="1" thickBot="1" x14ac:dyDescent="0.25">
      <c r="A39" s="136"/>
      <c r="B39" s="152"/>
      <c r="C39" s="153"/>
      <c r="D39" s="154"/>
      <c r="E39" s="37" t="s">
        <v>95</v>
      </c>
      <c r="F39" s="33" t="s">
        <v>48</v>
      </c>
      <c r="G39" s="32">
        <v>4</v>
      </c>
      <c r="H39" s="81">
        <v>0.36</v>
      </c>
      <c r="I39" s="77"/>
      <c r="J39" s="77"/>
      <c r="K39" s="77"/>
      <c r="L39" s="77"/>
      <c r="M39" s="81">
        <f t="shared" si="2"/>
        <v>0.36</v>
      </c>
      <c r="N39" s="81"/>
      <c r="O39" s="82">
        <f t="shared" si="3"/>
        <v>0.36</v>
      </c>
    </row>
    <row r="40" spans="1:15" s="15" customFormat="1" ht="20.100000000000001" customHeight="1" x14ac:dyDescent="0.2">
      <c r="A40" s="17" t="s">
        <v>24</v>
      </c>
      <c r="B40" s="25" t="s">
        <v>19</v>
      </c>
      <c r="C40" s="34">
        <v>1498.3</v>
      </c>
      <c r="D40" s="36" t="s">
        <v>22</v>
      </c>
      <c r="E40" s="38"/>
      <c r="F40" s="39"/>
      <c r="G40" s="40"/>
      <c r="H40" s="69">
        <f>H41+H42+H43+H44+H45</f>
        <v>9.0749999999999993</v>
      </c>
      <c r="I40" s="70"/>
      <c r="J40" s="70"/>
      <c r="K40" s="70"/>
      <c r="L40" s="70"/>
      <c r="M40" s="69">
        <f t="shared" si="2"/>
        <v>9.0749999999999993</v>
      </c>
      <c r="N40" s="69"/>
      <c r="O40" s="71">
        <f t="shared" si="3"/>
        <v>9.0749999999999993</v>
      </c>
    </row>
    <row r="41" spans="1:15" s="16" customFormat="1" ht="24.95" customHeight="1" x14ac:dyDescent="0.2">
      <c r="A41" s="134"/>
      <c r="B41" s="143" t="s">
        <v>49</v>
      </c>
      <c r="C41" s="146">
        <v>20</v>
      </c>
      <c r="D41" s="140" t="s">
        <v>61</v>
      </c>
      <c r="E41" s="63" t="s">
        <v>86</v>
      </c>
      <c r="F41" s="31" t="s">
        <v>81</v>
      </c>
      <c r="G41" s="29">
        <v>10</v>
      </c>
      <c r="H41" s="72">
        <v>1</v>
      </c>
      <c r="I41" s="73"/>
      <c r="J41" s="73"/>
      <c r="K41" s="73"/>
      <c r="L41" s="73"/>
      <c r="M41" s="72">
        <f t="shared" si="2"/>
        <v>1</v>
      </c>
      <c r="N41" s="72"/>
      <c r="O41" s="74">
        <f t="shared" si="3"/>
        <v>1</v>
      </c>
    </row>
    <row r="42" spans="1:15" s="16" customFormat="1" ht="24.95" customHeight="1" x14ac:dyDescent="0.2">
      <c r="A42" s="135"/>
      <c r="B42" s="144"/>
      <c r="C42" s="147"/>
      <c r="D42" s="141"/>
      <c r="E42" s="63" t="s">
        <v>87</v>
      </c>
      <c r="F42" s="31" t="s">
        <v>49</v>
      </c>
      <c r="G42" s="29">
        <v>10</v>
      </c>
      <c r="H42" s="72">
        <v>2.5</v>
      </c>
      <c r="I42" s="73"/>
      <c r="J42" s="73"/>
      <c r="K42" s="73"/>
      <c r="L42" s="73"/>
      <c r="M42" s="72">
        <f t="shared" si="2"/>
        <v>2.5</v>
      </c>
      <c r="N42" s="72"/>
      <c r="O42" s="74">
        <f t="shared" si="3"/>
        <v>2.5</v>
      </c>
    </row>
    <row r="43" spans="1:15" s="16" customFormat="1" ht="24.95" customHeight="1" x14ac:dyDescent="0.2">
      <c r="A43" s="135"/>
      <c r="B43" s="144"/>
      <c r="C43" s="147"/>
      <c r="D43" s="141"/>
      <c r="E43" s="63" t="s">
        <v>83</v>
      </c>
      <c r="F43" s="31" t="s">
        <v>49</v>
      </c>
      <c r="G43" s="29">
        <v>10</v>
      </c>
      <c r="H43" s="72">
        <v>2.2999999999999998</v>
      </c>
      <c r="I43" s="73"/>
      <c r="J43" s="73"/>
      <c r="K43" s="73"/>
      <c r="L43" s="73"/>
      <c r="M43" s="72">
        <f t="shared" si="2"/>
        <v>2.2999999999999998</v>
      </c>
      <c r="N43" s="72"/>
      <c r="O43" s="74">
        <f t="shared" si="3"/>
        <v>2.2999999999999998</v>
      </c>
    </row>
    <row r="44" spans="1:15" s="16" customFormat="1" ht="29.25" customHeight="1" x14ac:dyDescent="0.2">
      <c r="A44" s="135"/>
      <c r="B44" s="144"/>
      <c r="C44" s="147"/>
      <c r="D44" s="141"/>
      <c r="E44" s="64" t="s">
        <v>88</v>
      </c>
      <c r="F44" s="31" t="s">
        <v>49</v>
      </c>
      <c r="G44" s="59">
        <v>10</v>
      </c>
      <c r="H44" s="73">
        <v>2.4</v>
      </c>
      <c r="I44" s="73"/>
      <c r="J44" s="73"/>
      <c r="K44" s="73"/>
      <c r="L44" s="73"/>
      <c r="M44" s="73">
        <f t="shared" si="2"/>
        <v>2.4</v>
      </c>
      <c r="N44" s="73"/>
      <c r="O44" s="83">
        <f t="shared" si="3"/>
        <v>2.4</v>
      </c>
    </row>
    <row r="45" spans="1:15" s="16" customFormat="1" ht="32.25" customHeight="1" thickBot="1" x14ac:dyDescent="0.25">
      <c r="A45" s="136"/>
      <c r="B45" s="152"/>
      <c r="C45" s="153"/>
      <c r="D45" s="142"/>
      <c r="E45" s="64" t="s">
        <v>89</v>
      </c>
      <c r="F45" s="31" t="s">
        <v>49</v>
      </c>
      <c r="G45" s="32">
        <v>25</v>
      </c>
      <c r="H45" s="81">
        <v>0.875</v>
      </c>
      <c r="I45" s="81"/>
      <c r="J45" s="81"/>
      <c r="K45" s="81"/>
      <c r="L45" s="81"/>
      <c r="M45" s="81">
        <f t="shared" si="2"/>
        <v>0.875</v>
      </c>
      <c r="N45" s="81"/>
      <c r="O45" s="82">
        <f t="shared" si="3"/>
        <v>0.875</v>
      </c>
    </row>
    <row r="46" spans="1:15" s="15" customFormat="1" ht="20.100000000000001" customHeight="1" x14ac:dyDescent="0.2">
      <c r="A46" s="17" t="s">
        <v>26</v>
      </c>
      <c r="B46" s="25" t="s">
        <v>19</v>
      </c>
      <c r="C46" s="34">
        <v>1487.9</v>
      </c>
      <c r="D46" s="36" t="s">
        <v>22</v>
      </c>
      <c r="E46" s="38"/>
      <c r="F46" s="39"/>
      <c r="G46" s="40"/>
      <c r="H46" s="69">
        <f>H47+H48+H49+H50+H51+H52</f>
        <v>48.313999999999993</v>
      </c>
      <c r="I46" s="70"/>
      <c r="J46" s="70"/>
      <c r="K46" s="70"/>
      <c r="L46" s="70"/>
      <c r="M46" s="69">
        <f t="shared" si="2"/>
        <v>48.313999999999993</v>
      </c>
      <c r="N46" s="69"/>
      <c r="O46" s="71">
        <f t="shared" si="3"/>
        <v>48.313999999999993</v>
      </c>
    </row>
    <row r="47" spans="1:15" s="16" customFormat="1" ht="24.95" customHeight="1" x14ac:dyDescent="0.2">
      <c r="A47" s="134"/>
      <c r="B47" s="143" t="s">
        <v>19</v>
      </c>
      <c r="C47" s="146">
        <v>15</v>
      </c>
      <c r="D47" s="140" t="s">
        <v>96</v>
      </c>
      <c r="E47" s="30" t="s">
        <v>90</v>
      </c>
      <c r="F47" s="31" t="s">
        <v>60</v>
      </c>
      <c r="G47" s="29">
        <v>1</v>
      </c>
      <c r="H47" s="72">
        <v>13.15</v>
      </c>
      <c r="I47" s="73"/>
      <c r="J47" s="73"/>
      <c r="K47" s="73"/>
      <c r="L47" s="73"/>
      <c r="M47" s="72">
        <f t="shared" ref="M47:M52" si="4">H47</f>
        <v>13.15</v>
      </c>
      <c r="N47" s="72"/>
      <c r="O47" s="74">
        <f t="shared" ref="O47:O52" si="5">H47</f>
        <v>13.15</v>
      </c>
    </row>
    <row r="48" spans="1:15" s="16" customFormat="1" ht="24.95" customHeight="1" x14ac:dyDescent="0.2">
      <c r="A48" s="135"/>
      <c r="B48" s="144"/>
      <c r="C48" s="147"/>
      <c r="D48" s="141"/>
      <c r="E48" s="30" t="s">
        <v>54</v>
      </c>
      <c r="F48" s="31" t="s">
        <v>55</v>
      </c>
      <c r="G48" s="29">
        <v>1</v>
      </c>
      <c r="H48" s="72">
        <v>4.1500000000000004</v>
      </c>
      <c r="I48" s="73"/>
      <c r="J48" s="73"/>
      <c r="K48" s="73"/>
      <c r="L48" s="73"/>
      <c r="M48" s="72">
        <f t="shared" si="4"/>
        <v>4.1500000000000004</v>
      </c>
      <c r="N48" s="72"/>
      <c r="O48" s="74">
        <f t="shared" si="5"/>
        <v>4.1500000000000004</v>
      </c>
    </row>
    <row r="49" spans="1:15" s="16" customFormat="1" ht="24.95" customHeight="1" x14ac:dyDescent="0.2">
      <c r="A49" s="135"/>
      <c r="B49" s="144"/>
      <c r="C49" s="147"/>
      <c r="D49" s="141"/>
      <c r="E49" s="30" t="s">
        <v>91</v>
      </c>
      <c r="F49" s="31" t="s">
        <v>55</v>
      </c>
      <c r="G49" s="29">
        <v>1</v>
      </c>
      <c r="H49" s="72">
        <v>4.8</v>
      </c>
      <c r="I49" s="73"/>
      <c r="J49" s="73"/>
      <c r="K49" s="73"/>
      <c r="L49" s="73"/>
      <c r="M49" s="72">
        <f t="shared" si="4"/>
        <v>4.8</v>
      </c>
      <c r="N49" s="72"/>
      <c r="O49" s="74">
        <f t="shared" si="5"/>
        <v>4.8</v>
      </c>
    </row>
    <row r="50" spans="1:15" s="16" customFormat="1" ht="24.95" customHeight="1" x14ac:dyDescent="0.2">
      <c r="A50" s="135"/>
      <c r="B50" s="144"/>
      <c r="C50" s="147"/>
      <c r="D50" s="141"/>
      <c r="E50" s="30" t="s">
        <v>92</v>
      </c>
      <c r="F50" s="58" t="s">
        <v>60</v>
      </c>
      <c r="G50" s="29">
        <v>0.30599999999999999</v>
      </c>
      <c r="H50" s="73">
        <v>23.053999999999998</v>
      </c>
      <c r="I50" s="73"/>
      <c r="J50" s="73"/>
      <c r="K50" s="73"/>
      <c r="L50" s="73"/>
      <c r="M50" s="73">
        <f t="shared" si="4"/>
        <v>23.053999999999998</v>
      </c>
      <c r="N50" s="73"/>
      <c r="O50" s="83">
        <f t="shared" si="5"/>
        <v>23.053999999999998</v>
      </c>
    </row>
    <row r="51" spans="1:15" s="16" customFormat="1" ht="24.95" customHeight="1" x14ac:dyDescent="0.2">
      <c r="A51" s="135"/>
      <c r="B51" s="144"/>
      <c r="C51" s="147"/>
      <c r="D51" s="141"/>
      <c r="E51" s="63" t="s">
        <v>94</v>
      </c>
      <c r="F51" s="58" t="s">
        <v>49</v>
      </c>
      <c r="G51" s="60">
        <v>14</v>
      </c>
      <c r="H51" s="73">
        <v>2.8</v>
      </c>
      <c r="I51" s="73"/>
      <c r="J51" s="73"/>
      <c r="K51" s="73"/>
      <c r="L51" s="73"/>
      <c r="M51" s="73">
        <f t="shared" si="4"/>
        <v>2.8</v>
      </c>
      <c r="N51" s="73"/>
      <c r="O51" s="83">
        <f t="shared" si="5"/>
        <v>2.8</v>
      </c>
    </row>
    <row r="52" spans="1:15" s="16" customFormat="1" ht="24.95" customHeight="1" thickBot="1" x14ac:dyDescent="0.25">
      <c r="A52" s="136"/>
      <c r="B52" s="152"/>
      <c r="C52" s="153"/>
      <c r="D52" s="154"/>
      <c r="E52" s="37" t="s">
        <v>95</v>
      </c>
      <c r="F52" s="33" t="s">
        <v>48</v>
      </c>
      <c r="G52" s="32">
        <v>4</v>
      </c>
      <c r="H52" s="81">
        <v>0.36</v>
      </c>
      <c r="I52" s="81"/>
      <c r="J52" s="81"/>
      <c r="K52" s="81"/>
      <c r="L52" s="81"/>
      <c r="M52" s="81">
        <f t="shared" si="4"/>
        <v>0.36</v>
      </c>
      <c r="N52" s="81"/>
      <c r="O52" s="82">
        <f t="shared" si="5"/>
        <v>0.36</v>
      </c>
    </row>
    <row r="53" spans="1:15" s="15" customFormat="1" ht="20.100000000000001" customHeight="1" x14ac:dyDescent="0.2">
      <c r="A53" s="17" t="s">
        <v>27</v>
      </c>
      <c r="B53" s="25" t="s">
        <v>19</v>
      </c>
      <c r="C53" s="34">
        <v>1496.5</v>
      </c>
      <c r="D53" s="36" t="s">
        <v>22</v>
      </c>
      <c r="E53" s="38"/>
      <c r="F53" s="39"/>
      <c r="G53" s="40"/>
      <c r="H53" s="69">
        <f>H54+H55+H56+H57+H58+H59+H60+H61+H62</f>
        <v>23.413999999999994</v>
      </c>
      <c r="I53" s="70"/>
      <c r="J53" s="70"/>
      <c r="K53" s="70"/>
      <c r="L53" s="70"/>
      <c r="M53" s="69">
        <f t="shared" ref="M53:M63" si="6">H53</f>
        <v>23.413999999999994</v>
      </c>
      <c r="N53" s="69"/>
      <c r="O53" s="71">
        <f t="shared" ref="O53:O63" si="7">H53</f>
        <v>23.413999999999994</v>
      </c>
    </row>
    <row r="54" spans="1:15" s="15" customFormat="1" ht="24.95" customHeight="1" x14ac:dyDescent="0.2">
      <c r="A54" s="65"/>
      <c r="B54" s="143" t="s">
        <v>49</v>
      </c>
      <c r="C54" s="155">
        <v>12</v>
      </c>
      <c r="D54" s="140" t="s">
        <v>61</v>
      </c>
      <c r="E54" s="63" t="s">
        <v>86</v>
      </c>
      <c r="F54" s="31" t="s">
        <v>81</v>
      </c>
      <c r="G54" s="61">
        <v>30</v>
      </c>
      <c r="H54" s="72">
        <v>3</v>
      </c>
      <c r="I54" s="72"/>
      <c r="J54" s="72"/>
      <c r="K54" s="72"/>
      <c r="L54" s="72"/>
      <c r="M54" s="72">
        <v>3</v>
      </c>
      <c r="N54" s="84"/>
      <c r="O54" s="72">
        <v>3</v>
      </c>
    </row>
    <row r="55" spans="1:15" s="15" customFormat="1" ht="24.95" customHeight="1" x14ac:dyDescent="0.2">
      <c r="A55" s="65"/>
      <c r="B55" s="144"/>
      <c r="C55" s="156"/>
      <c r="D55" s="141"/>
      <c r="E55" s="63" t="s">
        <v>87</v>
      </c>
      <c r="F55" s="31" t="s">
        <v>49</v>
      </c>
      <c r="G55" s="61">
        <v>12</v>
      </c>
      <c r="H55" s="72">
        <v>2.0739999999999998</v>
      </c>
      <c r="I55" s="72"/>
      <c r="J55" s="72"/>
      <c r="K55" s="72"/>
      <c r="L55" s="72"/>
      <c r="M55" s="72">
        <v>2.0739999999999998</v>
      </c>
      <c r="N55" s="84"/>
      <c r="O55" s="72">
        <v>2.0739999999999998</v>
      </c>
    </row>
    <row r="56" spans="1:15" s="15" customFormat="1" ht="24.95" customHeight="1" x14ac:dyDescent="0.2">
      <c r="A56" s="65"/>
      <c r="B56" s="144"/>
      <c r="C56" s="156"/>
      <c r="D56" s="141"/>
      <c r="E56" s="64" t="s">
        <v>88</v>
      </c>
      <c r="F56" s="31" t="s">
        <v>49</v>
      </c>
      <c r="G56" s="61">
        <v>20</v>
      </c>
      <c r="H56" s="72">
        <v>4.8</v>
      </c>
      <c r="I56" s="72"/>
      <c r="J56" s="72"/>
      <c r="K56" s="72"/>
      <c r="L56" s="72"/>
      <c r="M56" s="72">
        <v>4.8</v>
      </c>
      <c r="N56" s="84"/>
      <c r="O56" s="72">
        <v>4.8</v>
      </c>
    </row>
    <row r="57" spans="1:15" s="15" customFormat="1" ht="24.95" customHeight="1" x14ac:dyDescent="0.2">
      <c r="A57" s="65"/>
      <c r="B57" s="145"/>
      <c r="C57" s="157"/>
      <c r="D57" s="142"/>
      <c r="E57" s="64" t="s">
        <v>89</v>
      </c>
      <c r="F57" s="31" t="s">
        <v>49</v>
      </c>
      <c r="G57" s="61">
        <v>12</v>
      </c>
      <c r="H57" s="72">
        <v>0.42</v>
      </c>
      <c r="I57" s="72"/>
      <c r="J57" s="72"/>
      <c r="K57" s="72"/>
      <c r="L57" s="72"/>
      <c r="M57" s="72">
        <v>0.42</v>
      </c>
      <c r="N57" s="84"/>
      <c r="O57" s="72">
        <v>0.42</v>
      </c>
    </row>
    <row r="58" spans="1:15" s="16" customFormat="1" ht="39" customHeight="1" x14ac:dyDescent="0.2">
      <c r="A58" s="134"/>
      <c r="B58" s="143" t="s">
        <v>50</v>
      </c>
      <c r="C58" s="146">
        <v>10</v>
      </c>
      <c r="D58" s="140" t="s">
        <v>97</v>
      </c>
      <c r="E58" s="63" t="s">
        <v>98</v>
      </c>
      <c r="F58" s="31" t="s">
        <v>60</v>
      </c>
      <c r="G58" s="29">
        <v>0.1</v>
      </c>
      <c r="H58" s="72">
        <v>7.68</v>
      </c>
      <c r="I58" s="73"/>
      <c r="J58" s="73"/>
      <c r="K58" s="73"/>
      <c r="L58" s="73"/>
      <c r="M58" s="72">
        <v>7.68</v>
      </c>
      <c r="N58" s="72"/>
      <c r="O58" s="72">
        <v>7.68</v>
      </c>
    </row>
    <row r="59" spans="1:15" s="16" customFormat="1" ht="24.95" customHeight="1" x14ac:dyDescent="0.2">
      <c r="A59" s="135"/>
      <c r="B59" s="144"/>
      <c r="C59" s="147"/>
      <c r="D59" s="141"/>
      <c r="E59" s="63" t="s">
        <v>99</v>
      </c>
      <c r="F59" s="31" t="s">
        <v>49</v>
      </c>
      <c r="G59" s="29">
        <v>2</v>
      </c>
      <c r="H59" s="72">
        <v>0.24</v>
      </c>
      <c r="I59" s="73"/>
      <c r="J59" s="73"/>
      <c r="K59" s="73"/>
      <c r="L59" s="73"/>
      <c r="M59" s="72">
        <v>1.44</v>
      </c>
      <c r="N59" s="72"/>
      <c r="O59" s="72">
        <v>1.44</v>
      </c>
    </row>
    <row r="60" spans="1:15" s="16" customFormat="1" ht="24.95" customHeight="1" x14ac:dyDescent="0.2">
      <c r="A60" s="135"/>
      <c r="B60" s="144"/>
      <c r="C60" s="147"/>
      <c r="D60" s="141"/>
      <c r="E60" s="63" t="s">
        <v>100</v>
      </c>
      <c r="F60" s="31" t="s">
        <v>48</v>
      </c>
      <c r="G60" s="29">
        <v>10</v>
      </c>
      <c r="H60" s="72">
        <v>2.2000000000000002</v>
      </c>
      <c r="I60" s="73"/>
      <c r="J60" s="73"/>
      <c r="K60" s="73"/>
      <c r="L60" s="73"/>
      <c r="M60" s="72">
        <v>2.2000000000000002</v>
      </c>
      <c r="N60" s="72"/>
      <c r="O60" s="72">
        <v>2.2000000000000002</v>
      </c>
    </row>
    <row r="61" spans="1:15" s="16" customFormat="1" ht="24.95" customHeight="1" x14ac:dyDescent="0.2">
      <c r="A61" s="135"/>
      <c r="B61" s="144"/>
      <c r="C61" s="147"/>
      <c r="D61" s="141"/>
      <c r="E61" s="64" t="s">
        <v>101</v>
      </c>
      <c r="F61" s="58" t="s">
        <v>48</v>
      </c>
      <c r="G61" s="29">
        <v>5</v>
      </c>
      <c r="H61" s="73">
        <v>1</v>
      </c>
      <c r="I61" s="73"/>
      <c r="J61" s="73"/>
      <c r="K61" s="73"/>
      <c r="L61" s="73"/>
      <c r="M61" s="73">
        <v>1</v>
      </c>
      <c r="N61" s="73"/>
      <c r="O61" s="73">
        <v>1</v>
      </c>
    </row>
    <row r="62" spans="1:15" s="16" customFormat="1" ht="24.95" customHeight="1" thickBot="1" x14ac:dyDescent="0.25">
      <c r="A62" s="136"/>
      <c r="B62" s="152"/>
      <c r="C62" s="153"/>
      <c r="D62" s="154"/>
      <c r="E62" s="37" t="s">
        <v>102</v>
      </c>
      <c r="F62" s="33" t="s">
        <v>48</v>
      </c>
      <c r="G62" s="62">
        <v>5</v>
      </c>
      <c r="H62" s="81">
        <v>2</v>
      </c>
      <c r="I62" s="81"/>
      <c r="J62" s="81"/>
      <c r="K62" s="81"/>
      <c r="L62" s="81"/>
      <c r="M62" s="81">
        <v>2</v>
      </c>
      <c r="N62" s="81"/>
      <c r="O62" s="81">
        <v>2</v>
      </c>
    </row>
    <row r="63" spans="1:15" s="15" customFormat="1" ht="20.100000000000001" customHeight="1" x14ac:dyDescent="0.2">
      <c r="A63" s="17" t="s">
        <v>28</v>
      </c>
      <c r="B63" s="25" t="s">
        <v>19</v>
      </c>
      <c r="C63" s="34">
        <v>1884.2</v>
      </c>
      <c r="D63" s="36" t="s">
        <v>22</v>
      </c>
      <c r="E63" s="41"/>
      <c r="F63" s="26"/>
      <c r="G63" s="40"/>
      <c r="H63" s="69">
        <f>H64+H65+H66+H67+H68+H69+H70</f>
        <v>45.55</v>
      </c>
      <c r="I63" s="70"/>
      <c r="J63" s="70"/>
      <c r="K63" s="70"/>
      <c r="L63" s="70"/>
      <c r="M63" s="69">
        <f t="shared" si="6"/>
        <v>45.55</v>
      </c>
      <c r="N63" s="69"/>
      <c r="O63" s="71">
        <f t="shared" si="7"/>
        <v>45.55</v>
      </c>
    </row>
    <row r="64" spans="1:15" s="15" customFormat="1" ht="24.95" customHeight="1" x14ac:dyDescent="0.2">
      <c r="A64" s="65"/>
      <c r="B64" s="143" t="s">
        <v>49</v>
      </c>
      <c r="C64" s="155">
        <v>10</v>
      </c>
      <c r="D64" s="140" t="s">
        <v>61</v>
      </c>
      <c r="E64" s="63" t="s">
        <v>86</v>
      </c>
      <c r="F64" s="31" t="s">
        <v>81</v>
      </c>
      <c r="G64" s="61">
        <v>4</v>
      </c>
      <c r="H64" s="72">
        <v>0.4</v>
      </c>
      <c r="I64" s="72"/>
      <c r="J64" s="72"/>
      <c r="K64" s="72"/>
      <c r="L64" s="72"/>
      <c r="M64" s="72">
        <v>0.4</v>
      </c>
      <c r="N64" s="84"/>
      <c r="O64" s="72">
        <v>0.4</v>
      </c>
    </row>
    <row r="65" spans="1:15" s="15" customFormat="1" ht="24.95" customHeight="1" x14ac:dyDescent="0.2">
      <c r="A65" s="65"/>
      <c r="B65" s="144"/>
      <c r="C65" s="156"/>
      <c r="D65" s="141"/>
      <c r="E65" s="63" t="s">
        <v>87</v>
      </c>
      <c r="F65" s="31" t="s">
        <v>49</v>
      </c>
      <c r="G65" s="61">
        <v>5</v>
      </c>
      <c r="H65" s="72">
        <v>1.425</v>
      </c>
      <c r="I65" s="72"/>
      <c r="J65" s="72"/>
      <c r="K65" s="72"/>
      <c r="L65" s="72"/>
      <c r="M65" s="72">
        <v>1.425</v>
      </c>
      <c r="N65" s="84"/>
      <c r="O65" s="72">
        <v>1.425</v>
      </c>
    </row>
    <row r="66" spans="1:15" s="15" customFormat="1" ht="24.95" customHeight="1" x14ac:dyDescent="0.2">
      <c r="A66" s="65"/>
      <c r="B66" s="144"/>
      <c r="C66" s="156"/>
      <c r="D66" s="141"/>
      <c r="E66" s="63" t="s">
        <v>83</v>
      </c>
      <c r="F66" s="31" t="s">
        <v>49</v>
      </c>
      <c r="G66" s="61">
        <v>5</v>
      </c>
      <c r="H66" s="72">
        <v>1.1499999999999999</v>
      </c>
      <c r="I66" s="72"/>
      <c r="J66" s="72"/>
      <c r="K66" s="72"/>
      <c r="L66" s="72"/>
      <c r="M66" s="72">
        <v>1.1499999999999999</v>
      </c>
      <c r="N66" s="84"/>
      <c r="O66" s="72">
        <v>1.1499999999999999</v>
      </c>
    </row>
    <row r="67" spans="1:15" s="15" customFormat="1" ht="24.95" customHeight="1" x14ac:dyDescent="0.2">
      <c r="A67" s="65"/>
      <c r="B67" s="144"/>
      <c r="C67" s="156"/>
      <c r="D67" s="141"/>
      <c r="E67" s="64" t="s">
        <v>88</v>
      </c>
      <c r="F67" s="31" t="s">
        <v>49</v>
      </c>
      <c r="G67" s="61">
        <v>10</v>
      </c>
      <c r="H67" s="72">
        <v>2.4</v>
      </c>
      <c r="I67" s="72"/>
      <c r="J67" s="72"/>
      <c r="K67" s="72"/>
      <c r="L67" s="72"/>
      <c r="M67" s="72">
        <v>2.4</v>
      </c>
      <c r="N67" s="84"/>
      <c r="O67" s="72">
        <v>2.4</v>
      </c>
    </row>
    <row r="68" spans="1:15" s="15" customFormat="1" ht="24.95" customHeight="1" x14ac:dyDescent="0.2">
      <c r="A68" s="65"/>
      <c r="B68" s="145"/>
      <c r="C68" s="157"/>
      <c r="D68" s="142"/>
      <c r="E68" s="63" t="s">
        <v>89</v>
      </c>
      <c r="F68" s="31" t="s">
        <v>49</v>
      </c>
      <c r="G68" s="61">
        <v>5</v>
      </c>
      <c r="H68" s="72">
        <v>0.17499999999999999</v>
      </c>
      <c r="I68" s="72"/>
      <c r="J68" s="72"/>
      <c r="K68" s="72"/>
      <c r="L68" s="72"/>
      <c r="M68" s="72">
        <v>0.17499999999999999</v>
      </c>
      <c r="N68" s="84"/>
      <c r="O68" s="72">
        <v>0.17499999999999999</v>
      </c>
    </row>
    <row r="69" spans="1:15" s="15" customFormat="1" ht="24.95" customHeight="1" x14ac:dyDescent="0.2">
      <c r="A69" s="65"/>
      <c r="B69" s="143" t="s">
        <v>19</v>
      </c>
      <c r="C69" s="155">
        <v>20</v>
      </c>
      <c r="D69" s="140" t="s">
        <v>103</v>
      </c>
      <c r="E69" s="66" t="s">
        <v>104</v>
      </c>
      <c r="F69" s="67" t="s">
        <v>55</v>
      </c>
      <c r="G69" s="61">
        <v>10</v>
      </c>
      <c r="H69" s="72">
        <v>20</v>
      </c>
      <c r="I69" s="72"/>
      <c r="J69" s="72"/>
      <c r="K69" s="72"/>
      <c r="L69" s="72"/>
      <c r="M69" s="72">
        <v>20</v>
      </c>
      <c r="N69" s="84"/>
      <c r="O69" s="72">
        <v>20</v>
      </c>
    </row>
    <row r="70" spans="1:15" s="15" customFormat="1" ht="24.95" customHeight="1" thickBot="1" x14ac:dyDescent="0.25">
      <c r="A70" s="65"/>
      <c r="B70" s="145"/>
      <c r="C70" s="157"/>
      <c r="D70" s="142"/>
      <c r="E70" s="66" t="s">
        <v>54</v>
      </c>
      <c r="F70" s="67" t="s">
        <v>55</v>
      </c>
      <c r="G70" s="61">
        <v>10</v>
      </c>
      <c r="H70" s="72">
        <v>20</v>
      </c>
      <c r="I70" s="72"/>
      <c r="J70" s="72"/>
      <c r="K70" s="72"/>
      <c r="L70" s="72"/>
      <c r="M70" s="72">
        <v>20</v>
      </c>
      <c r="N70" s="84"/>
      <c r="O70" s="72">
        <v>20</v>
      </c>
    </row>
    <row r="71" spans="1:15" s="15" customFormat="1" ht="20.100000000000001" customHeight="1" x14ac:dyDescent="0.2">
      <c r="A71" s="17" t="s">
        <v>29</v>
      </c>
      <c r="B71" s="25" t="s">
        <v>19</v>
      </c>
      <c r="C71" s="34">
        <v>1880.9</v>
      </c>
      <c r="D71" s="36" t="s">
        <v>22</v>
      </c>
      <c r="E71" s="41"/>
      <c r="F71" s="26"/>
      <c r="G71" s="40"/>
      <c r="H71" s="69">
        <f>H72+H73+H74+H75+H76+H77</f>
        <v>78.099999999999994</v>
      </c>
      <c r="I71" s="70"/>
      <c r="J71" s="70"/>
      <c r="K71" s="70"/>
      <c r="L71" s="70"/>
      <c r="M71" s="69">
        <f t="shared" si="2"/>
        <v>78.099999999999994</v>
      </c>
      <c r="N71" s="69"/>
      <c r="O71" s="71">
        <f t="shared" si="3"/>
        <v>78.099999999999994</v>
      </c>
    </row>
    <row r="72" spans="1:15" s="16" customFormat="1" ht="24.95" customHeight="1" x14ac:dyDescent="0.2">
      <c r="A72" s="134"/>
      <c r="B72" s="143" t="s">
        <v>19</v>
      </c>
      <c r="C72" s="146">
        <v>80</v>
      </c>
      <c r="D72" s="140" t="s">
        <v>56</v>
      </c>
      <c r="E72" s="63" t="s">
        <v>105</v>
      </c>
      <c r="F72" s="31" t="s">
        <v>48</v>
      </c>
      <c r="G72" s="29">
        <v>15</v>
      </c>
      <c r="H72" s="72">
        <v>3.5</v>
      </c>
      <c r="I72" s="73"/>
      <c r="J72" s="73"/>
      <c r="K72" s="73"/>
      <c r="L72" s="73"/>
      <c r="M72" s="72">
        <f t="shared" ref="M72:M77" si="8">H72</f>
        <v>3.5</v>
      </c>
      <c r="N72" s="72"/>
      <c r="O72" s="74">
        <f t="shared" ref="O72:O77" si="9">H72</f>
        <v>3.5</v>
      </c>
    </row>
    <row r="73" spans="1:15" s="16" customFormat="1" ht="20.100000000000001" customHeight="1" x14ac:dyDescent="0.2">
      <c r="A73" s="135"/>
      <c r="B73" s="144"/>
      <c r="C73" s="147"/>
      <c r="D73" s="141"/>
      <c r="E73" s="63" t="s">
        <v>90</v>
      </c>
      <c r="F73" s="31" t="s">
        <v>60</v>
      </c>
      <c r="G73" s="29">
        <v>0.5</v>
      </c>
      <c r="H73" s="72">
        <v>9.5</v>
      </c>
      <c r="I73" s="73"/>
      <c r="J73" s="73"/>
      <c r="K73" s="73"/>
      <c r="L73" s="73"/>
      <c r="M73" s="72">
        <f t="shared" si="8"/>
        <v>9.5</v>
      </c>
      <c r="N73" s="72"/>
      <c r="O73" s="74">
        <f t="shared" si="9"/>
        <v>9.5</v>
      </c>
    </row>
    <row r="74" spans="1:15" s="16" customFormat="1" ht="20.100000000000001" customHeight="1" x14ac:dyDescent="0.2">
      <c r="A74" s="135"/>
      <c r="B74" s="145"/>
      <c r="C74" s="148"/>
      <c r="D74" s="142"/>
      <c r="E74" s="63" t="s">
        <v>91</v>
      </c>
      <c r="F74" s="31" t="s">
        <v>55</v>
      </c>
      <c r="G74" s="29">
        <v>2</v>
      </c>
      <c r="H74" s="72">
        <v>5.0999999999999996</v>
      </c>
      <c r="I74" s="73"/>
      <c r="J74" s="73"/>
      <c r="K74" s="73"/>
      <c r="L74" s="73"/>
      <c r="M74" s="72">
        <f t="shared" si="8"/>
        <v>5.0999999999999996</v>
      </c>
      <c r="N74" s="72"/>
      <c r="O74" s="74">
        <f t="shared" si="9"/>
        <v>5.0999999999999996</v>
      </c>
    </row>
    <row r="75" spans="1:15" s="16" customFormat="1" ht="20.100000000000001" customHeight="1" x14ac:dyDescent="0.2">
      <c r="A75" s="135"/>
      <c r="B75" s="143" t="s">
        <v>106</v>
      </c>
      <c r="C75" s="146">
        <v>69</v>
      </c>
      <c r="D75" s="140" t="s">
        <v>107</v>
      </c>
      <c r="E75" s="63" t="s">
        <v>90</v>
      </c>
      <c r="F75" s="31" t="s">
        <v>60</v>
      </c>
      <c r="G75" s="29">
        <v>1.5</v>
      </c>
      <c r="H75" s="72">
        <v>21</v>
      </c>
      <c r="I75" s="73"/>
      <c r="J75" s="73"/>
      <c r="K75" s="73"/>
      <c r="L75" s="73"/>
      <c r="M75" s="72">
        <f t="shared" si="8"/>
        <v>21</v>
      </c>
      <c r="N75" s="72"/>
      <c r="O75" s="74">
        <f t="shared" si="9"/>
        <v>21</v>
      </c>
    </row>
    <row r="76" spans="1:15" s="16" customFormat="1" ht="20.100000000000001" customHeight="1" x14ac:dyDescent="0.2">
      <c r="A76" s="135"/>
      <c r="B76" s="144"/>
      <c r="C76" s="147"/>
      <c r="D76" s="141"/>
      <c r="E76" s="63" t="s">
        <v>54</v>
      </c>
      <c r="F76" s="31" t="s">
        <v>55</v>
      </c>
      <c r="G76" s="29">
        <v>15</v>
      </c>
      <c r="H76" s="72">
        <v>30</v>
      </c>
      <c r="I76" s="73"/>
      <c r="J76" s="73"/>
      <c r="K76" s="73"/>
      <c r="L76" s="73"/>
      <c r="M76" s="72">
        <f t="shared" si="8"/>
        <v>30</v>
      </c>
      <c r="N76" s="72"/>
      <c r="O76" s="74">
        <f t="shared" si="9"/>
        <v>30</v>
      </c>
    </row>
    <row r="77" spans="1:15" s="16" customFormat="1" ht="20.100000000000001" customHeight="1" thickBot="1" x14ac:dyDescent="0.25">
      <c r="A77" s="136"/>
      <c r="B77" s="145"/>
      <c r="C77" s="148"/>
      <c r="D77" s="142"/>
      <c r="E77" s="63" t="s">
        <v>91</v>
      </c>
      <c r="F77" s="31" t="s">
        <v>55</v>
      </c>
      <c r="G77" s="29">
        <v>5</v>
      </c>
      <c r="H77" s="72">
        <v>9</v>
      </c>
      <c r="I77" s="73"/>
      <c r="J77" s="73"/>
      <c r="K77" s="73"/>
      <c r="L77" s="73"/>
      <c r="M77" s="72">
        <f t="shared" si="8"/>
        <v>9</v>
      </c>
      <c r="N77" s="72"/>
      <c r="O77" s="74">
        <f t="shared" si="9"/>
        <v>9</v>
      </c>
    </row>
    <row r="78" spans="1:15" s="15" customFormat="1" ht="20.100000000000001" customHeight="1" x14ac:dyDescent="0.2">
      <c r="A78" s="17" t="s">
        <v>30</v>
      </c>
      <c r="B78" s="25" t="s">
        <v>19</v>
      </c>
      <c r="C78" s="34">
        <v>3149</v>
      </c>
      <c r="D78" s="36" t="s">
        <v>22</v>
      </c>
      <c r="E78" s="41"/>
      <c r="F78" s="26"/>
      <c r="G78" s="40"/>
      <c r="H78" s="69">
        <f>H79+H80+H81+H82+H83+H84+H85+H86</f>
        <v>26.380000000000003</v>
      </c>
      <c r="I78" s="70"/>
      <c r="J78" s="70"/>
      <c r="K78" s="70"/>
      <c r="L78" s="70"/>
      <c r="M78" s="69">
        <f t="shared" si="2"/>
        <v>26.380000000000003</v>
      </c>
      <c r="N78" s="69"/>
      <c r="O78" s="71">
        <f t="shared" si="3"/>
        <v>26.380000000000003</v>
      </c>
    </row>
    <row r="79" spans="1:15" s="16" customFormat="1" ht="24.95" customHeight="1" x14ac:dyDescent="0.2">
      <c r="A79" s="134"/>
      <c r="B79" s="143" t="s">
        <v>49</v>
      </c>
      <c r="C79" s="146">
        <v>16</v>
      </c>
      <c r="D79" s="140" t="s">
        <v>61</v>
      </c>
      <c r="E79" s="63" t="s">
        <v>86</v>
      </c>
      <c r="F79" s="31" t="s">
        <v>81</v>
      </c>
      <c r="G79" s="29">
        <v>10</v>
      </c>
      <c r="H79" s="72">
        <v>1</v>
      </c>
      <c r="I79" s="73"/>
      <c r="J79" s="73"/>
      <c r="K79" s="73"/>
      <c r="L79" s="73"/>
      <c r="M79" s="72">
        <f t="shared" si="2"/>
        <v>1</v>
      </c>
      <c r="N79" s="72"/>
      <c r="O79" s="74">
        <f t="shared" si="3"/>
        <v>1</v>
      </c>
    </row>
    <row r="80" spans="1:15" s="16" customFormat="1" ht="24.95" customHeight="1" x14ac:dyDescent="0.2">
      <c r="A80" s="135"/>
      <c r="B80" s="144"/>
      <c r="C80" s="147"/>
      <c r="D80" s="141"/>
      <c r="E80" s="63" t="s">
        <v>87</v>
      </c>
      <c r="F80" s="31" t="s">
        <v>49</v>
      </c>
      <c r="G80" s="29">
        <v>8</v>
      </c>
      <c r="H80" s="72">
        <v>2.2799999999999998</v>
      </c>
      <c r="I80" s="73"/>
      <c r="J80" s="73"/>
      <c r="K80" s="73"/>
      <c r="L80" s="73"/>
      <c r="M80" s="72">
        <f t="shared" si="2"/>
        <v>2.2799999999999998</v>
      </c>
      <c r="N80" s="72"/>
      <c r="O80" s="74">
        <f t="shared" si="3"/>
        <v>2.2799999999999998</v>
      </c>
    </row>
    <row r="81" spans="1:15" s="16" customFormat="1" ht="24.95" customHeight="1" x14ac:dyDescent="0.2">
      <c r="A81" s="135"/>
      <c r="B81" s="144"/>
      <c r="C81" s="147"/>
      <c r="D81" s="141"/>
      <c r="E81" s="63" t="s">
        <v>83</v>
      </c>
      <c r="F81" s="31" t="s">
        <v>49</v>
      </c>
      <c r="G81" s="29">
        <v>8</v>
      </c>
      <c r="H81" s="72">
        <v>1.84</v>
      </c>
      <c r="I81" s="73"/>
      <c r="J81" s="73"/>
      <c r="K81" s="73"/>
      <c r="L81" s="73"/>
      <c r="M81" s="72">
        <f t="shared" si="2"/>
        <v>1.84</v>
      </c>
      <c r="N81" s="72"/>
      <c r="O81" s="74">
        <f t="shared" si="3"/>
        <v>1.84</v>
      </c>
    </row>
    <row r="82" spans="1:15" s="16" customFormat="1" ht="24.95" customHeight="1" x14ac:dyDescent="0.2">
      <c r="A82" s="135"/>
      <c r="B82" s="144"/>
      <c r="C82" s="147"/>
      <c r="D82" s="141"/>
      <c r="E82" s="64" t="s">
        <v>88</v>
      </c>
      <c r="F82" s="31" t="s">
        <v>49</v>
      </c>
      <c r="G82" s="29">
        <v>12</v>
      </c>
      <c r="H82" s="72">
        <v>2.88</v>
      </c>
      <c r="I82" s="73"/>
      <c r="J82" s="73"/>
      <c r="K82" s="73"/>
      <c r="L82" s="73"/>
      <c r="M82" s="72">
        <f t="shared" si="2"/>
        <v>2.88</v>
      </c>
      <c r="N82" s="72"/>
      <c r="O82" s="74">
        <f t="shared" si="3"/>
        <v>2.88</v>
      </c>
    </row>
    <row r="83" spans="1:15" s="16" customFormat="1" ht="24.95" customHeight="1" x14ac:dyDescent="0.2">
      <c r="A83" s="135"/>
      <c r="B83" s="145"/>
      <c r="C83" s="148"/>
      <c r="D83" s="142"/>
      <c r="E83" s="63" t="s">
        <v>89</v>
      </c>
      <c r="F83" s="31" t="s">
        <v>49</v>
      </c>
      <c r="G83" s="29">
        <v>8</v>
      </c>
      <c r="H83" s="72">
        <v>0.28000000000000003</v>
      </c>
      <c r="I83" s="73"/>
      <c r="J83" s="73"/>
      <c r="K83" s="73"/>
      <c r="L83" s="73"/>
      <c r="M83" s="72">
        <f t="shared" si="2"/>
        <v>0.28000000000000003</v>
      </c>
      <c r="N83" s="72"/>
      <c r="O83" s="74">
        <f t="shared" si="3"/>
        <v>0.28000000000000003</v>
      </c>
    </row>
    <row r="84" spans="1:15" s="16" customFormat="1" ht="51.75" customHeight="1" x14ac:dyDescent="0.2">
      <c r="A84" s="135"/>
      <c r="B84" s="143" t="s">
        <v>19</v>
      </c>
      <c r="C84" s="146">
        <v>80</v>
      </c>
      <c r="D84" s="140" t="s">
        <v>56</v>
      </c>
      <c r="E84" s="57" t="s">
        <v>57</v>
      </c>
      <c r="F84" s="31" t="s">
        <v>48</v>
      </c>
      <c r="G84" s="29">
        <v>15</v>
      </c>
      <c r="H84" s="72">
        <v>3.5</v>
      </c>
      <c r="I84" s="73"/>
      <c r="J84" s="73"/>
      <c r="K84" s="73"/>
      <c r="L84" s="73"/>
      <c r="M84" s="72">
        <f t="shared" si="2"/>
        <v>3.5</v>
      </c>
      <c r="N84" s="72"/>
      <c r="O84" s="74">
        <f t="shared" si="3"/>
        <v>3.5</v>
      </c>
    </row>
    <row r="85" spans="1:15" s="16" customFormat="1" ht="24.95" customHeight="1" x14ac:dyDescent="0.2">
      <c r="A85" s="135"/>
      <c r="B85" s="144"/>
      <c r="C85" s="147"/>
      <c r="D85" s="141"/>
      <c r="E85" s="9" t="s">
        <v>58</v>
      </c>
      <c r="F85" s="31" t="s">
        <v>60</v>
      </c>
      <c r="G85" s="29">
        <v>0.5</v>
      </c>
      <c r="H85" s="72">
        <v>9.5</v>
      </c>
      <c r="I85" s="73"/>
      <c r="J85" s="73"/>
      <c r="K85" s="73"/>
      <c r="L85" s="73"/>
      <c r="M85" s="72">
        <f t="shared" si="2"/>
        <v>9.5</v>
      </c>
      <c r="N85" s="72"/>
      <c r="O85" s="74">
        <f t="shared" si="3"/>
        <v>9.5</v>
      </c>
    </row>
    <row r="86" spans="1:15" s="16" customFormat="1" ht="24.95" customHeight="1" thickBot="1" x14ac:dyDescent="0.25">
      <c r="A86" s="135"/>
      <c r="B86" s="144"/>
      <c r="C86" s="147"/>
      <c r="D86" s="141"/>
      <c r="E86" s="9" t="s">
        <v>59</v>
      </c>
      <c r="F86" s="31" t="s">
        <v>55</v>
      </c>
      <c r="G86" s="29">
        <v>2</v>
      </c>
      <c r="H86" s="72">
        <v>5.0999999999999996</v>
      </c>
      <c r="I86" s="73"/>
      <c r="J86" s="73"/>
      <c r="K86" s="73"/>
      <c r="L86" s="73"/>
      <c r="M86" s="72">
        <f t="shared" si="2"/>
        <v>5.0999999999999996</v>
      </c>
      <c r="N86" s="72"/>
      <c r="O86" s="74">
        <f t="shared" si="3"/>
        <v>5.0999999999999996</v>
      </c>
    </row>
    <row r="87" spans="1:15" s="15" customFormat="1" ht="20.100000000000001" customHeight="1" x14ac:dyDescent="0.2">
      <c r="A87" s="17" t="s">
        <v>31</v>
      </c>
      <c r="B87" s="25" t="s">
        <v>19</v>
      </c>
      <c r="C87" s="34">
        <v>2812</v>
      </c>
      <c r="D87" s="36" t="s">
        <v>22</v>
      </c>
      <c r="E87" s="41"/>
      <c r="F87" s="26"/>
      <c r="G87" s="35"/>
      <c r="H87" s="69">
        <f>H88+H89+H90+H91+H92+H93+H94+H95+H96+H97+H98+H99+H100+H101+H102+H103+H104+H105+H106</f>
        <v>42.749999999999993</v>
      </c>
      <c r="I87" s="70"/>
      <c r="J87" s="70"/>
      <c r="K87" s="70"/>
      <c r="L87" s="70"/>
      <c r="M87" s="69">
        <f t="shared" si="2"/>
        <v>42.749999999999993</v>
      </c>
      <c r="N87" s="69"/>
      <c r="O87" s="71">
        <f t="shared" si="3"/>
        <v>42.749999999999993</v>
      </c>
    </row>
    <row r="88" spans="1:15" s="16" customFormat="1" ht="24.95" customHeight="1" x14ac:dyDescent="0.2">
      <c r="A88" s="134"/>
      <c r="B88" s="143" t="s">
        <v>49</v>
      </c>
      <c r="C88" s="146">
        <v>25</v>
      </c>
      <c r="D88" s="140" t="s">
        <v>61</v>
      </c>
      <c r="E88" s="63" t="s">
        <v>86</v>
      </c>
      <c r="F88" s="31" t="s">
        <v>81</v>
      </c>
      <c r="G88" s="29">
        <v>35</v>
      </c>
      <c r="H88" s="72">
        <v>3.5</v>
      </c>
      <c r="I88" s="73"/>
      <c r="J88" s="73"/>
      <c r="K88" s="73"/>
      <c r="L88" s="73"/>
      <c r="M88" s="72">
        <v>3.5</v>
      </c>
      <c r="N88" s="72"/>
      <c r="O88" s="72">
        <v>3.5</v>
      </c>
    </row>
    <row r="89" spans="1:15" s="16" customFormat="1" ht="24.95" customHeight="1" x14ac:dyDescent="0.2">
      <c r="A89" s="135"/>
      <c r="B89" s="144"/>
      <c r="C89" s="147"/>
      <c r="D89" s="141"/>
      <c r="E89" s="63" t="s">
        <v>87</v>
      </c>
      <c r="F89" s="31" t="s">
        <v>49</v>
      </c>
      <c r="G89" s="29">
        <v>25</v>
      </c>
      <c r="H89" s="72">
        <v>7.125</v>
      </c>
      <c r="I89" s="73"/>
      <c r="J89" s="73"/>
      <c r="K89" s="73"/>
      <c r="L89" s="73"/>
      <c r="M89" s="72">
        <v>7.125</v>
      </c>
      <c r="N89" s="72"/>
      <c r="O89" s="72">
        <v>7.125</v>
      </c>
    </row>
    <row r="90" spans="1:15" s="16" customFormat="1" ht="24.95" customHeight="1" x14ac:dyDescent="0.2">
      <c r="A90" s="135"/>
      <c r="B90" s="144"/>
      <c r="C90" s="147"/>
      <c r="D90" s="141"/>
      <c r="E90" s="64" t="s">
        <v>88</v>
      </c>
      <c r="F90" s="31" t="s">
        <v>49</v>
      </c>
      <c r="G90" s="29">
        <v>30</v>
      </c>
      <c r="H90" s="72">
        <v>7.2</v>
      </c>
      <c r="I90" s="73"/>
      <c r="J90" s="73"/>
      <c r="K90" s="73"/>
      <c r="L90" s="73"/>
      <c r="M90" s="72">
        <v>7.2</v>
      </c>
      <c r="N90" s="72"/>
      <c r="O90" s="72">
        <v>7.2</v>
      </c>
    </row>
    <row r="91" spans="1:15" s="16" customFormat="1" ht="24.95" customHeight="1" x14ac:dyDescent="0.2">
      <c r="A91" s="135"/>
      <c r="B91" s="145"/>
      <c r="C91" s="148"/>
      <c r="D91" s="142"/>
      <c r="E91" s="63" t="s">
        <v>89</v>
      </c>
      <c r="F91" s="31" t="s">
        <v>49</v>
      </c>
      <c r="G91" s="29">
        <v>25</v>
      </c>
      <c r="H91" s="72">
        <v>0.875</v>
      </c>
      <c r="I91" s="73"/>
      <c r="J91" s="73"/>
      <c r="K91" s="73"/>
      <c r="L91" s="73"/>
      <c r="M91" s="72">
        <v>0.875</v>
      </c>
      <c r="N91" s="72"/>
      <c r="O91" s="72">
        <v>0.875</v>
      </c>
    </row>
    <row r="92" spans="1:15" s="16" customFormat="1" ht="24.95" customHeight="1" x14ac:dyDescent="0.2">
      <c r="A92" s="135"/>
      <c r="B92" s="143" t="s">
        <v>19</v>
      </c>
      <c r="C92" s="146">
        <v>320</v>
      </c>
      <c r="D92" s="140" t="s">
        <v>131</v>
      </c>
      <c r="E92" s="57" t="s">
        <v>71</v>
      </c>
      <c r="F92" s="49" t="s">
        <v>65</v>
      </c>
      <c r="G92" s="14">
        <v>5</v>
      </c>
      <c r="H92" s="75">
        <v>9</v>
      </c>
      <c r="I92" s="73"/>
      <c r="J92" s="73"/>
      <c r="K92" s="73"/>
      <c r="L92" s="73"/>
      <c r="M92" s="75">
        <v>9</v>
      </c>
      <c r="N92" s="72"/>
      <c r="O92" s="75">
        <v>9</v>
      </c>
    </row>
    <row r="93" spans="1:15" s="16" customFormat="1" ht="24.95" customHeight="1" x14ac:dyDescent="0.2">
      <c r="A93" s="135"/>
      <c r="B93" s="144"/>
      <c r="C93" s="147"/>
      <c r="D93" s="141"/>
      <c r="E93" s="57" t="s">
        <v>72</v>
      </c>
      <c r="F93" s="49" t="s">
        <v>73</v>
      </c>
      <c r="G93" s="14">
        <v>4.5</v>
      </c>
      <c r="H93" s="75">
        <v>0.92500000000000004</v>
      </c>
      <c r="I93" s="73"/>
      <c r="J93" s="73"/>
      <c r="K93" s="73"/>
      <c r="L93" s="73"/>
      <c r="M93" s="75">
        <v>0.92500000000000004</v>
      </c>
      <c r="N93" s="72"/>
      <c r="O93" s="75">
        <v>0.92500000000000004</v>
      </c>
    </row>
    <row r="94" spans="1:15" s="16" customFormat="1" ht="24.95" customHeight="1" x14ac:dyDescent="0.2">
      <c r="A94" s="135"/>
      <c r="B94" s="144"/>
      <c r="C94" s="147"/>
      <c r="D94" s="141"/>
      <c r="E94" s="57" t="s">
        <v>74</v>
      </c>
      <c r="F94" s="49" t="s">
        <v>48</v>
      </c>
      <c r="G94" s="14">
        <v>4.5</v>
      </c>
      <c r="H94" s="75">
        <v>0.92500000000000004</v>
      </c>
      <c r="I94" s="73"/>
      <c r="J94" s="73"/>
      <c r="K94" s="73"/>
      <c r="L94" s="73"/>
      <c r="M94" s="75">
        <v>0.92500000000000004</v>
      </c>
      <c r="N94" s="72"/>
      <c r="O94" s="75">
        <v>0.92500000000000004</v>
      </c>
    </row>
    <row r="95" spans="1:15" s="16" customFormat="1" ht="24.95" customHeight="1" x14ac:dyDescent="0.2">
      <c r="A95" s="135"/>
      <c r="B95" s="144"/>
      <c r="C95" s="147"/>
      <c r="D95" s="141"/>
      <c r="E95" s="57" t="s">
        <v>75</v>
      </c>
      <c r="F95" s="49" t="s">
        <v>73</v>
      </c>
      <c r="G95" s="14">
        <v>2.7</v>
      </c>
      <c r="H95" s="75">
        <v>0.55000000000000004</v>
      </c>
      <c r="I95" s="73"/>
      <c r="J95" s="73"/>
      <c r="K95" s="73"/>
      <c r="L95" s="73"/>
      <c r="M95" s="75">
        <v>0.55000000000000004</v>
      </c>
      <c r="N95" s="72"/>
      <c r="O95" s="75">
        <v>0.55000000000000004</v>
      </c>
    </row>
    <row r="96" spans="1:15" s="16" customFormat="1" ht="24.95" customHeight="1" x14ac:dyDescent="0.2">
      <c r="A96" s="135"/>
      <c r="B96" s="144"/>
      <c r="C96" s="147"/>
      <c r="D96" s="141"/>
      <c r="E96" s="57" t="s">
        <v>76</v>
      </c>
      <c r="F96" s="49" t="s">
        <v>77</v>
      </c>
      <c r="G96" s="14">
        <v>20</v>
      </c>
      <c r="H96" s="75">
        <v>2.4</v>
      </c>
      <c r="I96" s="73"/>
      <c r="J96" s="73"/>
      <c r="K96" s="73"/>
      <c r="L96" s="73"/>
      <c r="M96" s="75">
        <v>2.4</v>
      </c>
      <c r="N96" s="72"/>
      <c r="O96" s="75">
        <v>2.4</v>
      </c>
    </row>
    <row r="97" spans="1:15" s="16" customFormat="1" ht="24.95" customHeight="1" x14ac:dyDescent="0.2">
      <c r="A97" s="135"/>
      <c r="B97" s="144"/>
      <c r="C97" s="147"/>
      <c r="D97" s="141"/>
      <c r="E97" s="57" t="s">
        <v>78</v>
      </c>
      <c r="F97" s="49" t="s">
        <v>77</v>
      </c>
      <c r="G97" s="14">
        <v>2</v>
      </c>
      <c r="H97" s="75">
        <v>0.35</v>
      </c>
      <c r="I97" s="73"/>
      <c r="J97" s="73"/>
      <c r="K97" s="73"/>
      <c r="L97" s="73"/>
      <c r="M97" s="75">
        <v>0.35</v>
      </c>
      <c r="N97" s="72"/>
      <c r="O97" s="75">
        <v>0.35</v>
      </c>
    </row>
    <row r="98" spans="1:15" s="16" customFormat="1" ht="24.95" customHeight="1" x14ac:dyDescent="0.2">
      <c r="A98" s="135"/>
      <c r="B98" s="144"/>
      <c r="C98" s="147"/>
      <c r="D98" s="141"/>
      <c r="E98" s="57" t="s">
        <v>79</v>
      </c>
      <c r="F98" s="49" t="s">
        <v>65</v>
      </c>
      <c r="G98" s="14">
        <v>4</v>
      </c>
      <c r="H98" s="75">
        <v>0.8</v>
      </c>
      <c r="I98" s="73"/>
      <c r="J98" s="73"/>
      <c r="K98" s="73"/>
      <c r="L98" s="73"/>
      <c r="M98" s="75">
        <v>0.8</v>
      </c>
      <c r="N98" s="72"/>
      <c r="O98" s="75">
        <v>0.8</v>
      </c>
    </row>
    <row r="99" spans="1:15" s="16" customFormat="1" ht="24.95" customHeight="1" x14ac:dyDescent="0.2">
      <c r="A99" s="135"/>
      <c r="B99" s="144"/>
      <c r="C99" s="147"/>
      <c r="D99" s="141"/>
      <c r="E99" s="57" t="s">
        <v>80</v>
      </c>
      <c r="F99" s="49" t="s">
        <v>65</v>
      </c>
      <c r="G99" s="14">
        <v>2</v>
      </c>
      <c r="H99" s="75">
        <v>4.2</v>
      </c>
      <c r="I99" s="73"/>
      <c r="J99" s="73"/>
      <c r="K99" s="73"/>
      <c r="L99" s="73"/>
      <c r="M99" s="75">
        <v>4.2</v>
      </c>
      <c r="N99" s="72"/>
      <c r="O99" s="75">
        <v>4.2</v>
      </c>
    </row>
    <row r="100" spans="1:15" s="16" customFormat="1" ht="24.95" customHeight="1" x14ac:dyDescent="0.2">
      <c r="A100" s="135"/>
      <c r="B100" s="144"/>
      <c r="C100" s="147"/>
      <c r="D100" s="141"/>
      <c r="E100" s="57" t="s">
        <v>108</v>
      </c>
      <c r="F100" s="49" t="s">
        <v>65</v>
      </c>
      <c r="G100" s="14">
        <v>4</v>
      </c>
      <c r="H100" s="75">
        <v>1.4</v>
      </c>
      <c r="I100" s="73"/>
      <c r="J100" s="73"/>
      <c r="K100" s="73"/>
      <c r="L100" s="73"/>
      <c r="M100" s="75">
        <v>1.4</v>
      </c>
      <c r="N100" s="72"/>
      <c r="O100" s="75">
        <v>1.4</v>
      </c>
    </row>
    <row r="101" spans="1:15" s="16" customFormat="1" ht="24.95" customHeight="1" x14ac:dyDescent="0.2">
      <c r="A101" s="135"/>
      <c r="B101" s="144"/>
      <c r="C101" s="147"/>
      <c r="D101" s="141"/>
      <c r="E101" s="57" t="s">
        <v>109</v>
      </c>
      <c r="F101" s="49" t="s">
        <v>65</v>
      </c>
      <c r="G101" s="14">
        <v>4</v>
      </c>
      <c r="H101" s="75">
        <v>0.72</v>
      </c>
      <c r="I101" s="73"/>
      <c r="J101" s="73"/>
      <c r="K101" s="73"/>
      <c r="L101" s="73"/>
      <c r="M101" s="75">
        <v>0.72</v>
      </c>
      <c r="N101" s="72"/>
      <c r="O101" s="75">
        <v>0.72</v>
      </c>
    </row>
    <row r="102" spans="1:15" s="16" customFormat="1" ht="24.95" customHeight="1" x14ac:dyDescent="0.2">
      <c r="A102" s="135"/>
      <c r="B102" s="144"/>
      <c r="C102" s="147"/>
      <c r="D102" s="141"/>
      <c r="E102" s="9" t="s">
        <v>110</v>
      </c>
      <c r="F102" s="49" t="s">
        <v>65</v>
      </c>
      <c r="G102" s="14">
        <v>2</v>
      </c>
      <c r="H102" s="75">
        <v>1.1200000000000001</v>
      </c>
      <c r="I102" s="73"/>
      <c r="J102" s="73"/>
      <c r="K102" s="73"/>
      <c r="L102" s="73"/>
      <c r="M102" s="75">
        <v>1.1200000000000001</v>
      </c>
      <c r="N102" s="72"/>
      <c r="O102" s="75">
        <v>1.1200000000000001</v>
      </c>
    </row>
    <row r="103" spans="1:15" s="16" customFormat="1" ht="24.95" customHeight="1" x14ac:dyDescent="0.2">
      <c r="A103" s="135"/>
      <c r="B103" s="144"/>
      <c r="C103" s="147"/>
      <c r="D103" s="141"/>
      <c r="E103" s="9" t="s">
        <v>111</v>
      </c>
      <c r="F103" s="49" t="s">
        <v>65</v>
      </c>
      <c r="G103" s="14">
        <v>10</v>
      </c>
      <c r="H103" s="75">
        <v>0.8</v>
      </c>
      <c r="I103" s="73"/>
      <c r="J103" s="73"/>
      <c r="K103" s="73"/>
      <c r="L103" s="73"/>
      <c r="M103" s="75">
        <v>0.8</v>
      </c>
      <c r="N103" s="72"/>
      <c r="O103" s="75">
        <v>0.8</v>
      </c>
    </row>
    <row r="104" spans="1:15" s="16" customFormat="1" ht="24.95" customHeight="1" x14ac:dyDescent="0.2">
      <c r="A104" s="135"/>
      <c r="B104" s="144"/>
      <c r="C104" s="147"/>
      <c r="D104" s="141"/>
      <c r="E104" s="57" t="s">
        <v>112</v>
      </c>
      <c r="F104" s="49" t="s">
        <v>65</v>
      </c>
      <c r="G104" s="14">
        <v>2</v>
      </c>
      <c r="H104" s="75">
        <v>0.47</v>
      </c>
      <c r="I104" s="73"/>
      <c r="J104" s="73"/>
      <c r="K104" s="73"/>
      <c r="L104" s="73"/>
      <c r="M104" s="75">
        <v>0.47</v>
      </c>
      <c r="N104" s="72"/>
      <c r="O104" s="75">
        <v>0.47</v>
      </c>
    </row>
    <row r="105" spans="1:15" s="16" customFormat="1" ht="24.95" customHeight="1" x14ac:dyDescent="0.2">
      <c r="A105" s="135"/>
      <c r="B105" s="144"/>
      <c r="C105" s="147"/>
      <c r="D105" s="141"/>
      <c r="E105" s="9" t="s">
        <v>113</v>
      </c>
      <c r="F105" s="49" t="s">
        <v>65</v>
      </c>
      <c r="G105" s="14">
        <v>5</v>
      </c>
      <c r="H105" s="75">
        <v>0.3</v>
      </c>
      <c r="I105" s="73"/>
      <c r="J105" s="73"/>
      <c r="K105" s="73"/>
      <c r="L105" s="73"/>
      <c r="M105" s="75">
        <v>0.3</v>
      </c>
      <c r="N105" s="72"/>
      <c r="O105" s="75">
        <v>0.3</v>
      </c>
    </row>
    <row r="106" spans="1:15" s="16" customFormat="1" ht="24.95" customHeight="1" thickBot="1" x14ac:dyDescent="0.25">
      <c r="A106" s="136"/>
      <c r="B106" s="152"/>
      <c r="C106" s="153"/>
      <c r="D106" s="154"/>
      <c r="E106" s="51" t="s">
        <v>114</v>
      </c>
      <c r="F106" s="49" t="s">
        <v>65</v>
      </c>
      <c r="G106" s="14">
        <v>1</v>
      </c>
      <c r="H106" s="75">
        <v>0.09</v>
      </c>
      <c r="I106" s="77"/>
      <c r="J106" s="77"/>
      <c r="K106" s="77"/>
      <c r="L106" s="77"/>
      <c r="M106" s="75">
        <v>0.09</v>
      </c>
      <c r="N106" s="81"/>
      <c r="O106" s="75">
        <v>0.09</v>
      </c>
    </row>
    <row r="107" spans="1:15" s="15" customFormat="1" ht="20.100000000000001" customHeight="1" x14ac:dyDescent="0.2">
      <c r="A107" s="17" t="s">
        <v>32</v>
      </c>
      <c r="B107" s="25" t="s">
        <v>19</v>
      </c>
      <c r="C107" s="34">
        <v>4214.6000000000004</v>
      </c>
      <c r="D107" s="36" t="s">
        <v>22</v>
      </c>
      <c r="E107" s="41"/>
      <c r="F107" s="26"/>
      <c r="G107" s="35"/>
      <c r="H107" s="69">
        <f>H108+H109+H110+H111+H112+H113+H114+H115+H116+H117</f>
        <v>92.48</v>
      </c>
      <c r="I107" s="70"/>
      <c r="J107" s="70"/>
      <c r="K107" s="70"/>
      <c r="L107" s="70"/>
      <c r="M107" s="69">
        <f t="shared" si="2"/>
        <v>92.48</v>
      </c>
      <c r="N107" s="69"/>
      <c r="O107" s="71">
        <f t="shared" si="3"/>
        <v>92.48</v>
      </c>
    </row>
    <row r="108" spans="1:15" s="16" customFormat="1" ht="24.95" customHeight="1" x14ac:dyDescent="0.2">
      <c r="A108" s="134"/>
      <c r="B108" s="143" t="s">
        <v>49</v>
      </c>
      <c r="C108" s="146">
        <v>42</v>
      </c>
      <c r="D108" s="140" t="s">
        <v>61</v>
      </c>
      <c r="E108" s="63" t="s">
        <v>86</v>
      </c>
      <c r="F108" s="31" t="s">
        <v>81</v>
      </c>
      <c r="G108" s="29">
        <v>35</v>
      </c>
      <c r="H108" s="72">
        <v>3.5</v>
      </c>
      <c r="I108" s="73"/>
      <c r="J108" s="73"/>
      <c r="K108" s="73"/>
      <c r="L108" s="73"/>
      <c r="M108" s="72">
        <f t="shared" ref="M108:M109" si="10">H108</f>
        <v>3.5</v>
      </c>
      <c r="N108" s="72"/>
      <c r="O108" s="74">
        <f t="shared" ref="O108:O109" si="11">H108</f>
        <v>3.5</v>
      </c>
    </row>
    <row r="109" spans="1:15" s="16" customFormat="1" ht="24.95" customHeight="1" x14ac:dyDescent="0.2">
      <c r="A109" s="135"/>
      <c r="B109" s="144"/>
      <c r="C109" s="147"/>
      <c r="D109" s="141"/>
      <c r="E109" s="63" t="s">
        <v>115</v>
      </c>
      <c r="F109" s="31" t="s">
        <v>49</v>
      </c>
      <c r="G109" s="29">
        <v>6</v>
      </c>
      <c r="H109" s="72">
        <v>45</v>
      </c>
      <c r="I109" s="73"/>
      <c r="J109" s="73"/>
      <c r="K109" s="73"/>
      <c r="L109" s="73"/>
      <c r="M109" s="72">
        <f t="shared" si="10"/>
        <v>45</v>
      </c>
      <c r="N109" s="72"/>
      <c r="O109" s="74">
        <f t="shared" si="11"/>
        <v>45</v>
      </c>
    </row>
    <row r="110" spans="1:15" s="16" customFormat="1" ht="24.95" customHeight="1" x14ac:dyDescent="0.2">
      <c r="A110" s="135"/>
      <c r="B110" s="144"/>
      <c r="C110" s="147"/>
      <c r="D110" s="141"/>
      <c r="E110" s="63" t="s">
        <v>100</v>
      </c>
      <c r="F110" s="31" t="s">
        <v>48</v>
      </c>
      <c r="G110" s="29">
        <v>15</v>
      </c>
      <c r="H110" s="72">
        <v>4.2</v>
      </c>
      <c r="I110" s="73"/>
      <c r="J110" s="73"/>
      <c r="K110" s="73"/>
      <c r="L110" s="73"/>
      <c r="M110" s="72">
        <v>4.2</v>
      </c>
      <c r="N110" s="72"/>
      <c r="O110" s="83">
        <v>4.2</v>
      </c>
    </row>
    <row r="111" spans="1:15" s="16" customFormat="1" ht="24.95" customHeight="1" x14ac:dyDescent="0.2">
      <c r="A111" s="135"/>
      <c r="B111" s="144"/>
      <c r="C111" s="147"/>
      <c r="D111" s="141"/>
      <c r="E111" s="63" t="s">
        <v>87</v>
      </c>
      <c r="F111" s="31" t="s">
        <v>49</v>
      </c>
      <c r="G111" s="29">
        <v>18</v>
      </c>
      <c r="H111" s="72">
        <v>5.13</v>
      </c>
      <c r="I111" s="73"/>
      <c r="J111" s="73"/>
      <c r="K111" s="73"/>
      <c r="L111" s="73"/>
      <c r="M111" s="72">
        <v>5.13</v>
      </c>
      <c r="N111" s="72"/>
      <c r="O111" s="74">
        <v>5.13</v>
      </c>
    </row>
    <row r="112" spans="1:15" s="16" customFormat="1" ht="24.95" customHeight="1" x14ac:dyDescent="0.2">
      <c r="A112" s="135"/>
      <c r="B112" s="144"/>
      <c r="C112" s="147"/>
      <c r="D112" s="141"/>
      <c r="E112" s="63" t="s">
        <v>83</v>
      </c>
      <c r="F112" s="31" t="s">
        <v>49</v>
      </c>
      <c r="G112" s="29">
        <v>18</v>
      </c>
      <c r="H112" s="72">
        <v>4.1399999999999997</v>
      </c>
      <c r="I112" s="73"/>
      <c r="J112" s="73"/>
      <c r="K112" s="73"/>
      <c r="L112" s="73"/>
      <c r="M112" s="72">
        <v>4.1399999999999997</v>
      </c>
      <c r="N112" s="72"/>
      <c r="O112" s="74">
        <v>4.1399999999999997</v>
      </c>
    </row>
    <row r="113" spans="1:15" s="16" customFormat="1" ht="24.95" customHeight="1" x14ac:dyDescent="0.2">
      <c r="A113" s="135"/>
      <c r="B113" s="144"/>
      <c r="C113" s="147"/>
      <c r="D113" s="141"/>
      <c r="E113" s="63" t="s">
        <v>89</v>
      </c>
      <c r="F113" s="31" t="s">
        <v>49</v>
      </c>
      <c r="G113" s="29">
        <v>18</v>
      </c>
      <c r="H113" s="72">
        <v>0.63</v>
      </c>
      <c r="I113" s="73"/>
      <c r="J113" s="73"/>
      <c r="K113" s="73"/>
      <c r="L113" s="73"/>
      <c r="M113" s="72">
        <v>0.63</v>
      </c>
      <c r="N113" s="72"/>
      <c r="O113" s="74">
        <v>0.63</v>
      </c>
    </row>
    <row r="114" spans="1:15" s="16" customFormat="1" ht="24.95" customHeight="1" x14ac:dyDescent="0.2">
      <c r="A114" s="135"/>
      <c r="B114" s="145"/>
      <c r="C114" s="148"/>
      <c r="D114" s="142"/>
      <c r="E114" s="64" t="s">
        <v>88</v>
      </c>
      <c r="F114" s="31" t="s">
        <v>49</v>
      </c>
      <c r="G114" s="29">
        <v>32</v>
      </c>
      <c r="H114" s="72">
        <v>7.68</v>
      </c>
      <c r="I114" s="73"/>
      <c r="J114" s="73"/>
      <c r="K114" s="73"/>
      <c r="L114" s="73"/>
      <c r="M114" s="72">
        <v>7.68</v>
      </c>
      <c r="N114" s="72"/>
      <c r="O114" s="74">
        <v>7.68</v>
      </c>
    </row>
    <row r="115" spans="1:15" s="16" customFormat="1" ht="39" customHeight="1" x14ac:dyDescent="0.2">
      <c r="A115" s="135"/>
      <c r="B115" s="143" t="s">
        <v>19</v>
      </c>
      <c r="C115" s="146">
        <v>40</v>
      </c>
      <c r="D115" s="140" t="s">
        <v>119</v>
      </c>
      <c r="E115" s="68" t="s">
        <v>120</v>
      </c>
      <c r="F115" s="49" t="s">
        <v>65</v>
      </c>
      <c r="G115" s="14">
        <v>5</v>
      </c>
      <c r="H115" s="75">
        <v>15.5</v>
      </c>
      <c r="I115" s="73"/>
      <c r="J115" s="73"/>
      <c r="K115" s="73"/>
      <c r="L115" s="73"/>
      <c r="M115" s="75">
        <v>15.5</v>
      </c>
      <c r="N115" s="72"/>
      <c r="O115" s="102">
        <v>15.5</v>
      </c>
    </row>
    <row r="116" spans="1:15" s="16" customFormat="1" ht="24.95" customHeight="1" x14ac:dyDescent="0.2">
      <c r="A116" s="135"/>
      <c r="B116" s="144"/>
      <c r="C116" s="147"/>
      <c r="D116" s="141"/>
      <c r="E116" s="51" t="s">
        <v>121</v>
      </c>
      <c r="F116" s="49" t="s">
        <v>73</v>
      </c>
      <c r="G116" s="14">
        <v>18</v>
      </c>
      <c r="H116" s="75">
        <v>3.2</v>
      </c>
      <c r="I116" s="73"/>
      <c r="J116" s="73"/>
      <c r="K116" s="73"/>
      <c r="L116" s="73"/>
      <c r="M116" s="75">
        <v>3.2</v>
      </c>
      <c r="N116" s="72"/>
      <c r="O116" s="102">
        <v>3.2</v>
      </c>
    </row>
    <row r="117" spans="1:15" s="16" customFormat="1" ht="24.95" customHeight="1" thickBot="1" x14ac:dyDescent="0.25">
      <c r="A117" s="135"/>
      <c r="B117" s="145"/>
      <c r="C117" s="153"/>
      <c r="D117" s="142"/>
      <c r="E117" s="51" t="s">
        <v>122</v>
      </c>
      <c r="F117" s="49" t="s">
        <v>73</v>
      </c>
      <c r="G117" s="14">
        <v>15</v>
      </c>
      <c r="H117" s="75">
        <v>3.5</v>
      </c>
      <c r="I117" s="73"/>
      <c r="J117" s="73"/>
      <c r="K117" s="73"/>
      <c r="L117" s="73"/>
      <c r="M117" s="75">
        <v>3.5</v>
      </c>
      <c r="N117" s="72"/>
      <c r="O117" s="104">
        <v>3.5</v>
      </c>
    </row>
    <row r="118" spans="1:15" s="15" customFormat="1" ht="20.100000000000001" customHeight="1" x14ac:dyDescent="0.2">
      <c r="A118" s="17" t="s">
        <v>33</v>
      </c>
      <c r="B118" s="25" t="s">
        <v>19</v>
      </c>
      <c r="C118" s="34">
        <v>642.79999999999995</v>
      </c>
      <c r="D118" s="36" t="s">
        <v>22</v>
      </c>
      <c r="E118" s="41"/>
      <c r="F118" s="26"/>
      <c r="G118" s="35"/>
      <c r="H118" s="69">
        <f>H119+H120+H121+H122+H123+H124+H125</f>
        <v>17.34</v>
      </c>
      <c r="I118" s="70"/>
      <c r="J118" s="70"/>
      <c r="K118" s="70"/>
      <c r="L118" s="70"/>
      <c r="M118" s="69">
        <f t="shared" si="2"/>
        <v>17.34</v>
      </c>
      <c r="N118" s="69"/>
      <c r="O118" s="71">
        <f t="shared" si="3"/>
        <v>17.34</v>
      </c>
    </row>
    <row r="119" spans="1:15" s="16" customFormat="1" ht="24.95" customHeight="1" x14ac:dyDescent="0.2">
      <c r="A119" s="134"/>
      <c r="B119" s="143" t="s">
        <v>49</v>
      </c>
      <c r="C119" s="146">
        <v>22</v>
      </c>
      <c r="D119" s="140" t="s">
        <v>61</v>
      </c>
      <c r="E119" s="63" t="s">
        <v>86</v>
      </c>
      <c r="F119" s="31" t="s">
        <v>81</v>
      </c>
      <c r="G119" s="29">
        <v>20</v>
      </c>
      <c r="H119" s="72">
        <v>2</v>
      </c>
      <c r="I119" s="73"/>
      <c r="J119" s="73"/>
      <c r="K119" s="73"/>
      <c r="L119" s="73"/>
      <c r="M119" s="72">
        <v>2</v>
      </c>
      <c r="N119" s="72"/>
      <c r="O119" s="74">
        <v>2</v>
      </c>
    </row>
    <row r="120" spans="1:15" s="16" customFormat="1" ht="24.95" customHeight="1" x14ac:dyDescent="0.2">
      <c r="A120" s="135"/>
      <c r="B120" s="144"/>
      <c r="C120" s="147"/>
      <c r="D120" s="141"/>
      <c r="E120" s="63" t="s">
        <v>87</v>
      </c>
      <c r="F120" s="31" t="s">
        <v>49</v>
      </c>
      <c r="G120" s="29">
        <v>10</v>
      </c>
      <c r="H120" s="72">
        <v>2.85</v>
      </c>
      <c r="I120" s="73"/>
      <c r="J120" s="73"/>
      <c r="K120" s="73"/>
      <c r="L120" s="73"/>
      <c r="M120" s="72">
        <v>2.85</v>
      </c>
      <c r="N120" s="72"/>
      <c r="O120" s="74">
        <v>2.85</v>
      </c>
    </row>
    <row r="121" spans="1:15" s="16" customFormat="1" ht="24.95" customHeight="1" x14ac:dyDescent="0.2">
      <c r="A121" s="135"/>
      <c r="B121" s="144"/>
      <c r="C121" s="147"/>
      <c r="D121" s="141"/>
      <c r="E121" s="63" t="s">
        <v>83</v>
      </c>
      <c r="F121" s="31" t="s">
        <v>49</v>
      </c>
      <c r="G121" s="29">
        <v>10</v>
      </c>
      <c r="H121" s="72">
        <v>2.2999999999999998</v>
      </c>
      <c r="I121" s="73"/>
      <c r="J121" s="73"/>
      <c r="K121" s="73"/>
      <c r="L121" s="73"/>
      <c r="M121" s="72">
        <v>2.2999999999999998</v>
      </c>
      <c r="N121" s="72"/>
      <c r="O121" s="74">
        <v>2.2999999999999998</v>
      </c>
    </row>
    <row r="122" spans="1:15" s="16" customFormat="1" ht="27" customHeight="1" x14ac:dyDescent="0.2">
      <c r="A122" s="135"/>
      <c r="B122" s="144"/>
      <c r="C122" s="147"/>
      <c r="D122" s="141"/>
      <c r="E122" s="63" t="s">
        <v>89</v>
      </c>
      <c r="F122" s="31" t="s">
        <v>49</v>
      </c>
      <c r="G122" s="29">
        <v>10</v>
      </c>
      <c r="H122" s="72">
        <v>0.35</v>
      </c>
      <c r="I122" s="73"/>
      <c r="J122" s="73"/>
      <c r="K122" s="73"/>
      <c r="L122" s="73"/>
      <c r="M122" s="72">
        <v>0.35</v>
      </c>
      <c r="N122" s="72"/>
      <c r="O122" s="74">
        <v>0.35</v>
      </c>
    </row>
    <row r="123" spans="1:15" s="16" customFormat="1" ht="30" customHeight="1" x14ac:dyDescent="0.2">
      <c r="A123" s="135"/>
      <c r="B123" s="145"/>
      <c r="C123" s="148"/>
      <c r="D123" s="142"/>
      <c r="E123" s="64" t="s">
        <v>88</v>
      </c>
      <c r="F123" s="31" t="s">
        <v>49</v>
      </c>
      <c r="G123" s="29">
        <v>16</v>
      </c>
      <c r="H123" s="72">
        <v>3.84</v>
      </c>
      <c r="I123" s="73"/>
      <c r="J123" s="73"/>
      <c r="K123" s="73"/>
      <c r="L123" s="73"/>
      <c r="M123" s="72">
        <v>3.84</v>
      </c>
      <c r="N123" s="72"/>
      <c r="O123" s="74">
        <v>3.84</v>
      </c>
    </row>
    <row r="124" spans="1:15" s="16" customFormat="1" ht="24.95" customHeight="1" x14ac:dyDescent="0.2">
      <c r="A124" s="135"/>
      <c r="B124" s="143" t="s">
        <v>19</v>
      </c>
      <c r="C124" s="146">
        <v>10</v>
      </c>
      <c r="D124" s="209" t="s">
        <v>123</v>
      </c>
      <c r="E124" s="51" t="s">
        <v>116</v>
      </c>
      <c r="F124" s="49" t="s">
        <v>117</v>
      </c>
      <c r="G124" s="14">
        <v>10</v>
      </c>
      <c r="H124" s="75">
        <v>4</v>
      </c>
      <c r="I124" s="73"/>
      <c r="J124" s="73"/>
      <c r="K124" s="73"/>
      <c r="L124" s="73"/>
      <c r="M124" s="75">
        <v>4</v>
      </c>
      <c r="N124" s="72"/>
      <c r="O124" s="102">
        <v>4</v>
      </c>
    </row>
    <row r="125" spans="1:15" s="16" customFormat="1" ht="24.95" customHeight="1" thickBot="1" x14ac:dyDescent="0.25">
      <c r="A125" s="135"/>
      <c r="B125" s="144"/>
      <c r="C125" s="147"/>
      <c r="D125" s="210"/>
      <c r="E125" s="128" t="s">
        <v>118</v>
      </c>
      <c r="F125" s="129" t="s">
        <v>73</v>
      </c>
      <c r="G125" s="130">
        <v>2</v>
      </c>
      <c r="H125" s="131">
        <v>2</v>
      </c>
      <c r="I125" s="76"/>
      <c r="J125" s="76"/>
      <c r="K125" s="76"/>
      <c r="L125" s="76"/>
      <c r="M125" s="131">
        <v>2</v>
      </c>
      <c r="N125" s="132"/>
      <c r="O125" s="133">
        <v>2</v>
      </c>
    </row>
    <row r="126" spans="1:15" s="16" customFormat="1" ht="24.95" customHeight="1" x14ac:dyDescent="0.2">
      <c r="A126" s="17" t="s">
        <v>132</v>
      </c>
      <c r="B126" s="25" t="s">
        <v>19</v>
      </c>
      <c r="C126" s="34">
        <v>277.7</v>
      </c>
      <c r="D126" s="36" t="s">
        <v>22</v>
      </c>
      <c r="E126" s="41"/>
      <c r="F126" s="26"/>
      <c r="G126" s="35"/>
      <c r="H126" s="69">
        <f>H127+H128+H129</f>
        <v>11.68</v>
      </c>
      <c r="I126" s="70"/>
      <c r="J126" s="70"/>
      <c r="K126" s="70"/>
      <c r="L126" s="70"/>
      <c r="M126" s="69">
        <f t="shared" ref="M126" si="12">H126</f>
        <v>11.68</v>
      </c>
      <c r="N126" s="69"/>
      <c r="O126" s="71">
        <f t="shared" ref="O126" si="13">H126</f>
        <v>11.68</v>
      </c>
    </row>
    <row r="127" spans="1:15" s="16" customFormat="1" ht="24.95" customHeight="1" x14ac:dyDescent="0.2">
      <c r="A127" s="134"/>
      <c r="B127" s="122"/>
      <c r="C127" s="125"/>
      <c r="D127" s="137" t="s">
        <v>133</v>
      </c>
      <c r="E127" s="68" t="s">
        <v>116</v>
      </c>
      <c r="F127" s="49" t="s">
        <v>117</v>
      </c>
      <c r="G127" s="14">
        <v>3</v>
      </c>
      <c r="H127" s="121">
        <v>2</v>
      </c>
      <c r="I127" s="73"/>
      <c r="J127" s="73"/>
      <c r="K127" s="73"/>
      <c r="L127" s="73"/>
      <c r="M127" s="121">
        <v>2</v>
      </c>
      <c r="N127" s="73"/>
      <c r="O127" s="121">
        <v>2</v>
      </c>
    </row>
    <row r="128" spans="1:15" s="16" customFormat="1" ht="24.95" customHeight="1" x14ac:dyDescent="0.2">
      <c r="A128" s="135"/>
      <c r="B128" s="123" t="s">
        <v>19</v>
      </c>
      <c r="C128" s="126">
        <v>3</v>
      </c>
      <c r="D128" s="138"/>
      <c r="E128" s="68" t="s">
        <v>134</v>
      </c>
      <c r="F128" s="49" t="s">
        <v>60</v>
      </c>
      <c r="G128" s="14">
        <v>0.1</v>
      </c>
      <c r="H128" s="121">
        <v>7.68</v>
      </c>
      <c r="I128" s="73"/>
      <c r="J128" s="73"/>
      <c r="K128" s="73"/>
      <c r="L128" s="73"/>
      <c r="M128" s="121">
        <v>7.68</v>
      </c>
      <c r="N128" s="73"/>
      <c r="O128" s="121">
        <v>7.68</v>
      </c>
    </row>
    <row r="129" spans="1:15" s="16" customFormat="1" ht="24.95" customHeight="1" thickBot="1" x14ac:dyDescent="0.25">
      <c r="A129" s="136"/>
      <c r="B129" s="124"/>
      <c r="C129" s="127"/>
      <c r="D129" s="139"/>
      <c r="E129" s="52" t="s">
        <v>118</v>
      </c>
      <c r="F129" s="53" t="s">
        <v>48</v>
      </c>
      <c r="G129" s="54">
        <v>2</v>
      </c>
      <c r="H129" s="78">
        <v>2</v>
      </c>
      <c r="I129" s="77"/>
      <c r="J129" s="77"/>
      <c r="K129" s="77"/>
      <c r="L129" s="77"/>
      <c r="M129" s="78">
        <v>2</v>
      </c>
      <c r="N129" s="77"/>
      <c r="O129" s="78">
        <v>2</v>
      </c>
    </row>
    <row r="130" spans="1:15" s="15" customFormat="1" ht="31.5" customHeight="1" thickBot="1" x14ac:dyDescent="0.25">
      <c r="A130" s="43"/>
      <c r="B130" s="44"/>
      <c r="C130" s="45">
        <f>C16+C27+C33+C40+C46+C53+C63+C71+C78+C87+C107+C118+C126</f>
        <v>23769.9</v>
      </c>
      <c r="D130" s="149" t="s">
        <v>47</v>
      </c>
      <c r="E130" s="150"/>
      <c r="F130" s="150"/>
      <c r="G130" s="151"/>
      <c r="H130" s="85">
        <f>H16+H27+H33+H40+H46+H53+H63+H71+H78+H87+H107+H118+H126</f>
        <v>532.05299999999988</v>
      </c>
      <c r="I130" s="86"/>
      <c r="J130" s="86"/>
      <c r="K130" s="86"/>
      <c r="L130" s="86"/>
      <c r="M130" s="85">
        <f t="shared" si="2"/>
        <v>532.05299999999988</v>
      </c>
      <c r="N130" s="85"/>
      <c r="O130" s="112">
        <f t="shared" si="3"/>
        <v>532.05299999999988</v>
      </c>
    </row>
    <row r="131" spans="1:15" ht="27.95" customHeight="1" thickBot="1" x14ac:dyDescent="0.3">
      <c r="A131" s="162" t="s">
        <v>34</v>
      </c>
      <c r="B131" s="163"/>
      <c r="C131" s="163"/>
      <c r="D131" s="163"/>
      <c r="E131" s="163"/>
      <c r="F131" s="163"/>
      <c r="G131" s="163"/>
      <c r="H131" s="164"/>
      <c r="I131" s="164"/>
      <c r="J131" s="164"/>
      <c r="K131" s="164"/>
      <c r="L131" s="164"/>
      <c r="M131" s="164"/>
      <c r="N131" s="164"/>
      <c r="O131" s="165"/>
    </row>
    <row r="132" spans="1:15" ht="20.100000000000001" customHeight="1" x14ac:dyDescent="0.25">
      <c r="A132" s="46" t="s">
        <v>35</v>
      </c>
      <c r="B132" s="47"/>
      <c r="C132" s="47"/>
      <c r="D132" s="48" t="s">
        <v>36</v>
      </c>
      <c r="E132" s="47"/>
      <c r="F132" s="47"/>
      <c r="G132" s="47"/>
      <c r="H132" s="87">
        <f>H133</f>
        <v>3</v>
      </c>
      <c r="I132" s="88"/>
      <c r="J132" s="88"/>
      <c r="K132" s="88"/>
      <c r="L132" s="88"/>
      <c r="M132" s="87">
        <f>H132</f>
        <v>3</v>
      </c>
      <c r="N132" s="87"/>
      <c r="O132" s="89">
        <f>H132</f>
        <v>3</v>
      </c>
    </row>
    <row r="133" spans="1:15" ht="27.75" customHeight="1" thickBot="1" x14ac:dyDescent="0.3">
      <c r="A133" s="56"/>
      <c r="B133" s="49" t="s">
        <v>49</v>
      </c>
      <c r="C133" s="14">
        <v>1</v>
      </c>
      <c r="D133" s="50" t="s">
        <v>125</v>
      </c>
      <c r="E133" s="51" t="s">
        <v>124</v>
      </c>
      <c r="F133" s="49" t="s">
        <v>49</v>
      </c>
      <c r="G133" s="14">
        <v>1</v>
      </c>
      <c r="H133" s="90">
        <v>3</v>
      </c>
      <c r="I133" s="91"/>
      <c r="J133" s="91"/>
      <c r="K133" s="91"/>
      <c r="L133" s="91"/>
      <c r="M133" s="90">
        <v>3</v>
      </c>
      <c r="N133" s="92"/>
      <c r="O133" s="93">
        <v>3</v>
      </c>
    </row>
    <row r="134" spans="1:15" ht="26.25" hidden="1" customHeight="1" thickBot="1" x14ac:dyDescent="0.3">
      <c r="A134" s="22" t="s">
        <v>37</v>
      </c>
      <c r="B134" s="23"/>
      <c r="C134" s="23"/>
      <c r="D134" s="24" t="s">
        <v>44</v>
      </c>
      <c r="E134" s="24"/>
      <c r="F134" s="23"/>
      <c r="G134" s="23"/>
      <c r="H134" s="94">
        <v>0</v>
      </c>
      <c r="I134" s="95"/>
      <c r="J134" s="95"/>
      <c r="K134" s="95"/>
      <c r="L134" s="95"/>
      <c r="M134" s="94">
        <v>0</v>
      </c>
      <c r="N134" s="94"/>
      <c r="O134" s="96">
        <v>0</v>
      </c>
    </row>
    <row r="135" spans="1:15" ht="20.100000000000001" customHeight="1" thickBot="1" x14ac:dyDescent="0.3">
      <c r="A135" s="55" t="s">
        <v>38</v>
      </c>
      <c r="B135" s="47"/>
      <c r="C135" s="47"/>
      <c r="D135" s="48" t="s">
        <v>45</v>
      </c>
      <c r="E135" s="48"/>
      <c r="F135" s="47"/>
      <c r="G135" s="47"/>
      <c r="H135" s="87">
        <v>0</v>
      </c>
      <c r="I135" s="88"/>
      <c r="J135" s="88"/>
      <c r="K135" s="88"/>
      <c r="L135" s="88"/>
      <c r="M135" s="87">
        <f>H135</f>
        <v>0</v>
      </c>
      <c r="N135" s="87"/>
      <c r="O135" s="89">
        <f>H135</f>
        <v>0</v>
      </c>
    </row>
    <row r="136" spans="1:15" ht="20.100000000000001" customHeight="1" thickBot="1" x14ac:dyDescent="0.3">
      <c r="A136" s="55" t="s">
        <v>39</v>
      </c>
      <c r="B136" s="47"/>
      <c r="C136" s="47"/>
      <c r="D136" s="48" t="s">
        <v>46</v>
      </c>
      <c r="E136" s="48"/>
      <c r="F136" s="47"/>
      <c r="G136" s="47"/>
      <c r="H136" s="87">
        <v>0</v>
      </c>
      <c r="I136" s="88"/>
      <c r="J136" s="88"/>
      <c r="K136" s="88"/>
      <c r="L136" s="88"/>
      <c r="M136" s="87">
        <f>H136</f>
        <v>0</v>
      </c>
      <c r="N136" s="87"/>
      <c r="O136" s="89">
        <f>H136</f>
        <v>0</v>
      </c>
    </row>
    <row r="137" spans="1:15" ht="27" customHeight="1" thickBot="1" x14ac:dyDescent="0.3">
      <c r="A137" s="166" t="s">
        <v>40</v>
      </c>
      <c r="B137" s="167"/>
      <c r="C137" s="167"/>
      <c r="D137" s="167"/>
      <c r="E137" s="167"/>
      <c r="F137" s="168"/>
      <c r="G137" s="12"/>
      <c r="H137" s="97">
        <f>H132+H135+H136</f>
        <v>3</v>
      </c>
      <c r="I137" s="98"/>
      <c r="J137" s="98"/>
      <c r="K137" s="98"/>
      <c r="L137" s="98"/>
      <c r="M137" s="97">
        <f>M132+M135+M136</f>
        <v>3</v>
      </c>
      <c r="N137" s="97"/>
      <c r="O137" s="99">
        <f>O132+O135+O136</f>
        <v>3</v>
      </c>
    </row>
    <row r="138" spans="1:15" ht="27" customHeight="1" x14ac:dyDescent="0.25">
      <c r="A138" s="169" t="s">
        <v>41</v>
      </c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1"/>
    </row>
    <row r="139" spans="1:15" ht="81" customHeight="1" x14ac:dyDescent="0.25">
      <c r="A139" s="21" t="s">
        <v>126</v>
      </c>
      <c r="B139" s="14" t="s">
        <v>50</v>
      </c>
      <c r="C139" s="19">
        <v>20</v>
      </c>
      <c r="D139" s="20" t="s">
        <v>127</v>
      </c>
      <c r="E139" s="49" t="s">
        <v>128</v>
      </c>
      <c r="F139" s="118" t="s">
        <v>50</v>
      </c>
      <c r="G139" s="119">
        <v>20</v>
      </c>
      <c r="H139" s="120">
        <f>I139+M139</f>
        <v>227.48000000000002</v>
      </c>
      <c r="I139" s="120">
        <f>J139+K139</f>
        <v>227.48000000000002</v>
      </c>
      <c r="J139" s="121">
        <v>222.93</v>
      </c>
      <c r="K139" s="121">
        <v>4.55</v>
      </c>
      <c r="L139" s="10"/>
      <c r="M139" s="10"/>
      <c r="N139" s="11"/>
      <c r="O139" s="105"/>
    </row>
    <row r="140" spans="1:15" ht="27.95" customHeight="1" thickBot="1" x14ac:dyDescent="0.3">
      <c r="A140" s="172" t="s">
        <v>42</v>
      </c>
      <c r="B140" s="173"/>
      <c r="C140" s="173"/>
      <c r="D140" s="173"/>
      <c r="E140" s="173"/>
      <c r="F140" s="173"/>
      <c r="G140" s="174"/>
      <c r="H140" s="106">
        <f>I140</f>
        <v>227.48000000000002</v>
      </c>
      <c r="I140" s="106">
        <f>SUM(I139:I139)</f>
        <v>227.48000000000002</v>
      </c>
      <c r="J140" s="106">
        <f>J139</f>
        <v>222.93</v>
      </c>
      <c r="K140" s="106">
        <f>K139</f>
        <v>4.55</v>
      </c>
      <c r="L140" s="107"/>
      <c r="M140" s="108"/>
      <c r="N140" s="108"/>
      <c r="O140" s="109"/>
    </row>
    <row r="141" spans="1:15" ht="29.25" customHeight="1" thickBot="1" x14ac:dyDescent="0.3">
      <c r="A141" s="159" t="s">
        <v>43</v>
      </c>
      <c r="B141" s="160"/>
      <c r="C141" s="160"/>
      <c r="D141" s="160"/>
      <c r="E141" s="160"/>
      <c r="F141" s="160"/>
      <c r="G141" s="161"/>
      <c r="H141" s="113">
        <f>I141+M141</f>
        <v>762.5329999999999</v>
      </c>
      <c r="I141" s="114">
        <f>I140</f>
        <v>227.48000000000002</v>
      </c>
      <c r="J141" s="114">
        <f>J140</f>
        <v>222.93</v>
      </c>
      <c r="K141" s="114">
        <f>K140</f>
        <v>4.55</v>
      </c>
      <c r="L141" s="115"/>
      <c r="M141" s="116">
        <f>M130+M137</f>
        <v>535.05299999999988</v>
      </c>
      <c r="N141" s="116"/>
      <c r="O141" s="117">
        <f>O130+O137</f>
        <v>535.05299999999988</v>
      </c>
    </row>
    <row r="142" spans="1:15" x14ac:dyDescent="0.25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</row>
    <row r="149" spans="1:1" ht="18.75" x14ac:dyDescent="0.3">
      <c r="A149" s="6"/>
    </row>
    <row r="150" spans="1:1" ht="24" customHeight="1" x14ac:dyDescent="0.3">
      <c r="A150" s="6"/>
    </row>
  </sheetData>
  <mergeCells count="105">
    <mergeCell ref="B124:B125"/>
    <mergeCell ref="C124:C125"/>
    <mergeCell ref="B115:B117"/>
    <mergeCell ref="D115:D117"/>
    <mergeCell ref="C115:C117"/>
    <mergeCell ref="A15:O15"/>
    <mergeCell ref="K12:K14"/>
    <mergeCell ref="E12:E14"/>
    <mergeCell ref="L12:L14"/>
    <mergeCell ref="A10:A14"/>
    <mergeCell ref="D28:D32"/>
    <mergeCell ref="D41:D45"/>
    <mergeCell ref="D47:D52"/>
    <mergeCell ref="B28:B32"/>
    <mergeCell ref="C28:C32"/>
    <mergeCell ref="B34:B39"/>
    <mergeCell ref="C34:C39"/>
    <mergeCell ref="D34:D39"/>
    <mergeCell ref="C41:C45"/>
    <mergeCell ref="B47:B52"/>
    <mergeCell ref="C47:C52"/>
    <mergeCell ref="B41:B45"/>
    <mergeCell ref="G12:G14"/>
    <mergeCell ref="B10:B14"/>
    <mergeCell ref="F12:F14"/>
    <mergeCell ref="E10:G11"/>
    <mergeCell ref="D10:D14"/>
    <mergeCell ref="C10:C14"/>
    <mergeCell ref="A8:O8"/>
    <mergeCell ref="M11:O11"/>
    <mergeCell ref="I12:I14"/>
    <mergeCell ref="N12:N14"/>
    <mergeCell ref="J12:J14"/>
    <mergeCell ref="I11:L11"/>
    <mergeCell ref="K1:O1"/>
    <mergeCell ref="K2:O2"/>
    <mergeCell ref="K3:O3"/>
    <mergeCell ref="A141:G141"/>
    <mergeCell ref="A131:O131"/>
    <mergeCell ref="A137:F137"/>
    <mergeCell ref="A138:O138"/>
    <mergeCell ref="A140:G140"/>
    <mergeCell ref="A6:O6"/>
    <mergeCell ref="O12:O14"/>
    <mergeCell ref="H11:H14"/>
    <mergeCell ref="H10:O10"/>
    <mergeCell ref="M12:M14"/>
    <mergeCell ref="A17:A26"/>
    <mergeCell ref="A58:A62"/>
    <mergeCell ref="A72:A77"/>
    <mergeCell ref="A88:A106"/>
    <mergeCell ref="A108:A117"/>
    <mergeCell ref="A28:A32"/>
    <mergeCell ref="A34:A39"/>
    <mergeCell ref="A41:A45"/>
    <mergeCell ref="A47:A52"/>
    <mergeCell ref="G7:K7"/>
    <mergeCell ref="D130:G130"/>
    <mergeCell ref="D54:D57"/>
    <mergeCell ref="A79:A86"/>
    <mergeCell ref="B58:B62"/>
    <mergeCell ref="C58:C62"/>
    <mergeCell ref="D58:D62"/>
    <mergeCell ref="B64:B68"/>
    <mergeCell ref="C64:C68"/>
    <mergeCell ref="D64:D68"/>
    <mergeCell ref="B54:B57"/>
    <mergeCell ref="C54:C57"/>
    <mergeCell ref="B84:B86"/>
    <mergeCell ref="C84:C86"/>
    <mergeCell ref="D84:D86"/>
    <mergeCell ref="B69:B70"/>
    <mergeCell ref="C69:C70"/>
    <mergeCell ref="D69:D70"/>
    <mergeCell ref="B72:B74"/>
    <mergeCell ref="C72:C74"/>
    <mergeCell ref="D72:D74"/>
    <mergeCell ref="B75:B77"/>
    <mergeCell ref="C75:C77"/>
    <mergeCell ref="D75:D77"/>
    <mergeCell ref="B79:B83"/>
    <mergeCell ref="A127:A129"/>
    <mergeCell ref="D127:D129"/>
    <mergeCell ref="A119:A125"/>
    <mergeCell ref="D17:D19"/>
    <mergeCell ref="B17:B19"/>
    <mergeCell ref="C17:C19"/>
    <mergeCell ref="D20:D26"/>
    <mergeCell ref="C20:C26"/>
    <mergeCell ref="B20:B26"/>
    <mergeCell ref="C79:C83"/>
    <mergeCell ref="D79:D83"/>
    <mergeCell ref="D108:D114"/>
    <mergeCell ref="B108:B114"/>
    <mergeCell ref="C108:C114"/>
    <mergeCell ref="B88:B91"/>
    <mergeCell ref="C88:C91"/>
    <mergeCell ref="D88:D91"/>
    <mergeCell ref="D92:D106"/>
    <mergeCell ref="B92:B106"/>
    <mergeCell ref="C92:C106"/>
    <mergeCell ref="B119:B123"/>
    <mergeCell ref="C119:C123"/>
    <mergeCell ref="D119:D123"/>
    <mergeCell ref="D124:D125"/>
  </mergeCells>
  <phoneticPr fontId="0" type="noConversion"/>
  <pageMargins left="0.55118110236220474" right="0" top="0.55118110236220474" bottom="0.59055118110236227" header="0" footer="0.31496062992125984"/>
  <pageSetup paperSize="9" scale="75" orientation="landscape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 1</vt:lpstr>
      <vt:lpstr>'табл 1'!Заголовки_для_печати</vt:lpstr>
    </vt:vector>
  </TitlesOfParts>
  <Company>АКО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вэс</dc:creator>
  <cp:lastModifiedBy>Пользователь</cp:lastModifiedBy>
  <cp:lastPrinted>2020-01-29T04:34:38Z</cp:lastPrinted>
  <dcterms:created xsi:type="dcterms:W3CDTF">2007-12-12T02:03:31Z</dcterms:created>
  <dcterms:modified xsi:type="dcterms:W3CDTF">2020-01-29T04:34:43Z</dcterms:modified>
</cp:coreProperties>
</file>