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70" tabRatio="365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comments2.xml><?xml version="1.0" encoding="utf-8"?>
<comments xmlns="http://schemas.openxmlformats.org/spreadsheetml/2006/main">
  <authors>
    <author>Шевцов Андрей Викторович</author>
  </authors>
  <commentList>
    <comment ref="V19" authorId="0">
      <text>
        <r>
          <rPr>
            <b/>
            <sz val="9"/>
            <rFont val="Tahoma"/>
            <family val="2"/>
          </rPr>
          <t>Шевцов Андрей Викторович:</t>
        </r>
        <r>
          <rPr>
            <sz val="9"/>
            <rFont val="Tahoma"/>
            <family val="2"/>
          </rPr>
          <t xml:space="preserve">
Убрано проектирование ХВС</t>
        </r>
      </text>
    </comment>
    <comment ref="F19" authorId="0">
      <text>
        <r>
          <rPr>
            <b/>
            <sz val="9"/>
            <rFont val="Tahoma"/>
            <family val="2"/>
          </rPr>
          <t>Шевцов Андрей Викторович:</t>
        </r>
        <r>
          <rPr>
            <sz val="9"/>
            <rFont val="Tahoma"/>
            <family val="2"/>
          </rPr>
          <t xml:space="preserve">
Проведён в 2015 году</t>
        </r>
      </text>
    </comment>
  </commentList>
</comments>
</file>

<file path=xl/sharedStrings.xml><?xml version="1.0" encoding="utf-8"?>
<sst xmlns="http://schemas.openxmlformats.org/spreadsheetml/2006/main" count="277" uniqueCount="129">
  <si>
    <t>блочный</t>
  </si>
  <si>
    <t>1.1.1</t>
  </si>
  <si>
    <t>Раздольненское сельское поселение</t>
  </si>
  <si>
    <t>1.1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</si>
  <si>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</si>
  <si>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</si>
  <si>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</si>
  <si>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</si>
  <si>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</si>
  <si>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</si>
  <si>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 xml:space="preserve">за счет средств краевого бюджета </t>
  </si>
  <si>
    <t>за счет средств Фонда содействия реформированию жилищно-коммунального хозяйства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</si>
  <si>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</si>
  <si>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</si>
  <si>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</si>
  <si>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</si>
  <si>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</si>
  <si>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</si>
  <si>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</si>
  <si>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</si>
  <si>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</si>
  <si>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</si>
  <si>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</si>
  <si>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</si>
  <si>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</si>
  <si>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</si>
  <si>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</si>
  <si>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</si>
  <si>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Адрес МКД</t>
  </si>
  <si>
    <t>№ п/п</t>
  </si>
  <si>
    <t>1.2.1</t>
  </si>
  <si>
    <t>4д</t>
  </si>
  <si>
    <t>4г</t>
  </si>
  <si>
    <t>4в</t>
  </si>
  <si>
    <t>4б</t>
  </si>
  <si>
    <t>4а</t>
  </si>
  <si>
    <t xml:space="preserve">руб. </t>
  </si>
  <si>
    <t>куб.м.</t>
  </si>
  <si>
    <t>кв.м.</t>
  </si>
  <si>
    <t>ед.</t>
  </si>
  <si>
    <t>другие виды</t>
  </si>
  <si>
    <t>ремонт фундамента</t>
  </si>
  <si>
    <t>ремонт фасада</t>
  </si>
  <si>
    <t>ремонт подвальных помещений</t>
  </si>
  <si>
    <t>ремонт крыши</t>
  </si>
  <si>
    <t>ремонт или замена лифтового оборудования</t>
  </si>
  <si>
    <t>ремонт внутридомовых инженерных систем</t>
  </si>
  <si>
    <t>виды, установленные ч.1 ст.166 Жилищного Кодекса РФ</t>
  </si>
  <si>
    <t>Стоимость капитального ремонта ВСЕГО</t>
  </si>
  <si>
    <t>№ п\п</t>
  </si>
  <si>
    <t>п. Раздольный, ул. Советская, д. 6</t>
  </si>
  <si>
    <t>1.2.3</t>
  </si>
  <si>
    <t>1.2.2</t>
  </si>
  <si>
    <t>1.1.3</t>
  </si>
  <si>
    <t>1.1.2</t>
  </si>
  <si>
    <t>виды, установленные законом Камчатского края от 02.12.2013 №359</t>
  </si>
  <si>
    <t>государственная экспертиза проектной документации</t>
  </si>
  <si>
    <t>проведение инженерно-геологических изысканий</t>
  </si>
  <si>
    <t>Планируемый год проведения капитального ремонта</t>
  </si>
  <si>
    <t>Общая площадь МКД, всего</t>
  </si>
  <si>
    <t>Количество МКД</t>
  </si>
  <si>
    <t>I квартал</t>
  </si>
  <si>
    <t>II квартал</t>
  </si>
  <si>
    <t>III квартал</t>
  </si>
  <si>
    <t>IV квартал</t>
  </si>
  <si>
    <t>Всего</t>
  </si>
  <si>
    <t>отопление</t>
  </si>
  <si>
    <t>ХВС</t>
  </si>
  <si>
    <t>ГВС</t>
  </si>
  <si>
    <t>водо отведение</t>
  </si>
  <si>
    <t>электро снабжение</t>
  </si>
  <si>
    <t>иные источники</t>
  </si>
  <si>
    <t>Итого по МО:</t>
  </si>
  <si>
    <t>Х</t>
  </si>
  <si>
    <t>1.2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</si>
  <si>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Раздольненскому сельскому поселению на 2017-2019 годы</t>
  </si>
  <si>
    <t>п. Раздольный, пер. Рабочий, д. 5</t>
  </si>
  <si>
    <t>п. Раздольный, ул. 60 лет Октября, д. 5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</si>
  <si>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</si>
  <si>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</si>
  <si>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</si>
  <si>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п. Раздольный, ул. Кольцевая, д. 6</t>
  </si>
  <si>
    <t>п. Раздольный, ул. Кольцевая, д. 8</t>
  </si>
  <si>
    <t xml:space="preserve"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Раздольненскому сельскому поселению на 2017-2019 годы </t>
  </si>
  <si>
    <t xml:space="preserve">3. 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Раздольненскому сельскому поселению на 2017-2019 годы </t>
  </si>
  <si>
    <t>2017</t>
  </si>
  <si>
    <t>2018</t>
  </si>
  <si>
    <t>2019</t>
  </si>
  <si>
    <t>2017 год</t>
  </si>
  <si>
    <t>2018 год</t>
  </si>
  <si>
    <t>2019 год</t>
  </si>
  <si>
    <t>Приложение 1 к Постановлению администрации муниципального образования</t>
  </si>
  <si>
    <t>Приложение 2 к Постановлению администрации муниципального образования</t>
  </si>
  <si>
    <t>Приложение 3 к Постановлению администрации  муниципального образования</t>
  </si>
  <si>
    <t>1.1.4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</si>
  <si>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</si>
  <si>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</si>
  <si>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</si>
  <si>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</si>
  <si>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</si>
  <si>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</si>
  <si>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</si>
  <si>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</si>
  <si>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</si>
  <si>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</si>
  <si>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</si>
  <si>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</si>
  <si>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</si>
  <si>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</si>
  <si>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</si>
  <si>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</si>
  <si>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</si>
  <si>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</si>
  <si>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</si>
  <si>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</si>
  <si>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</si>
  <si>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</si>
  <si>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</si>
  <si>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</si>
  <si>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</si>
  <si>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</si>
  <si>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панельн.</t>
  </si>
  <si>
    <t>п. Раздольный, пер. Рабочий, д. 6</t>
  </si>
  <si>
    <t>1.2.14</t>
  </si>
  <si>
    <t>1.1.14</t>
  </si>
  <si>
    <t>28.21</t>
  </si>
  <si>
    <t>31.21</t>
  </si>
  <si>
    <t>п. Раздольный, ул. Ролдугина, д. 18</t>
  </si>
  <si>
    <t>Раздольненского сельского поселения от 26.01.2018г. № 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</si>
</sst>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mmm/yyyy"/>
    <numFmt numFmtId="178" formatCode="#,##0.0000000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8E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52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13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Border="1" applyAlignment="1">
      <alignment horizontal="center" vertical="center"/>
      <protection/>
    </xf>
    <xf numFmtId="3" fontId="3" fillId="0" borderId="10" xfId="52" applyNumberFormat="1" applyFont="1" applyBorder="1" applyAlignment="1">
      <alignment horizontal="center" vertical="center"/>
      <protection/>
    </xf>
    <xf numFmtId="0" fontId="1" fillId="0" borderId="0" xfId="52" applyFont="1" applyAlignment="1">
      <alignment horizontal="center"/>
      <protection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10" fillId="33" borderId="15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4" fontId="10" fillId="33" borderId="2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9" fontId="48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7" fillId="0" borderId="0" xfId="0" applyFont="1" applyAlignment="1">
      <alignment horizontal="righ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center" vertical="center" textRotation="90" wrapText="1"/>
    </xf>
    <xf numFmtId="3" fontId="3" fillId="0" borderId="17" xfId="0" applyNumberFormat="1" applyFont="1" applyFill="1" applyBorder="1" applyAlignment="1">
      <alignment horizontal="center" vertical="center" textRotation="90" wrapText="1"/>
    </xf>
    <xf numFmtId="3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7" fillId="0" borderId="0" xfId="52" applyFont="1" applyAlignment="1">
      <alignment horizontal="right"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7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85" zoomScaleNormal="85" zoomScalePageLayoutView="0" workbookViewId="0" topLeftCell="A1">
      <selection activeCell="I2" sqref="I2:T2"/>
    </sheetView>
  </sheetViews>
  <sheetFormatPr defaultColWidth="9.140625" defaultRowHeight="15"/>
  <cols>
    <col min="1" max="1" width="6.140625" style="0" bestFit="1" customWidth="1"/>
    <col min="2" max="2" width="38.7109375" style="0" bestFit="1" customWidth="1"/>
    <col min="3" max="4" width="7.28125" style="0" customWidth="1"/>
    <col min="5" max="5" width="8.28125" style="0" bestFit="1" customWidth="1"/>
    <col min="6" max="7" width="4.00390625" style="0" bestFit="1" customWidth="1"/>
    <col min="8" max="10" width="9.8515625" style="1" customWidth="1"/>
    <col min="11" max="11" width="7.140625" style="1" customWidth="1"/>
    <col min="12" max="12" width="13.57421875" style="1" customWidth="1"/>
    <col min="13" max="13" width="10.57421875" style="1" customWidth="1"/>
    <col min="14" max="14" width="14.00390625" style="1" customWidth="1"/>
    <col min="15" max="15" width="6.28125" style="1" customWidth="1"/>
    <col min="16" max="16" width="12.57421875" style="1" customWidth="1"/>
    <col min="17" max="17" width="5.00390625" style="1" bestFit="1" customWidth="1"/>
    <col min="18" max="19" width="9.28125" style="1" customWidth="1"/>
    <col min="20" max="20" width="10.421875" style="0" customWidth="1"/>
    <col min="21" max="21" width="6.140625" style="0" hidden="1" customWidth="1"/>
    <col min="22" max="22" width="18.7109375" style="0" customWidth="1"/>
    <col min="23" max="23" width="15.00390625" style="0" customWidth="1"/>
    <col min="24" max="24" width="18.7109375" style="0" customWidth="1"/>
  </cols>
  <sheetData>
    <row r="1" spans="8:20" s="7" customFormat="1" ht="28.5" customHeight="1">
      <c r="H1" s="8"/>
      <c r="I1" s="72" t="s">
        <v>91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8:20" s="7" customFormat="1" ht="28.5" customHeight="1">
      <c r="H2" s="8"/>
      <c r="I2" s="72" t="s">
        <v>128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54.75" customHeight="1">
      <c r="A3" s="91" t="s">
        <v>75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s="2" customFormat="1" ht="28.5" customHeight="1">
      <c r="A4" s="92" t="s">
        <v>29</v>
      </c>
      <c r="B4" s="92" t="s">
        <v>28</v>
      </c>
      <c r="C4" s="95" t="s">
        <v>27</v>
      </c>
      <c r="D4" s="96"/>
      <c r="E4" s="77" t="s">
        <v>26</v>
      </c>
      <c r="F4" s="77" t="s">
        <v>25</v>
      </c>
      <c r="G4" s="77" t="s">
        <v>24</v>
      </c>
      <c r="H4" s="85" t="s">
        <v>23</v>
      </c>
      <c r="I4" s="80" t="s">
        <v>22</v>
      </c>
      <c r="J4" s="81"/>
      <c r="K4" s="85" t="s">
        <v>21</v>
      </c>
      <c r="L4" s="76" t="s">
        <v>20</v>
      </c>
      <c r="M4" s="76"/>
      <c r="N4" s="76"/>
      <c r="O4" s="76"/>
      <c r="P4" s="76"/>
      <c r="Q4" s="76"/>
      <c r="R4" s="85" t="s">
        <v>19</v>
      </c>
      <c r="S4" s="85" t="s">
        <v>18</v>
      </c>
      <c r="T4" s="88" t="s">
        <v>17</v>
      </c>
    </row>
    <row r="5" spans="1:20" s="2" customFormat="1" ht="15" customHeight="1">
      <c r="A5" s="93"/>
      <c r="B5" s="93"/>
      <c r="C5" s="88" t="s">
        <v>16</v>
      </c>
      <c r="D5" s="88" t="s">
        <v>15</v>
      </c>
      <c r="E5" s="78"/>
      <c r="F5" s="78"/>
      <c r="G5" s="78"/>
      <c r="H5" s="86"/>
      <c r="I5" s="85" t="s">
        <v>13</v>
      </c>
      <c r="J5" s="85" t="s">
        <v>14</v>
      </c>
      <c r="K5" s="86"/>
      <c r="L5" s="82" t="s">
        <v>13</v>
      </c>
      <c r="M5" s="76" t="s">
        <v>12</v>
      </c>
      <c r="N5" s="76"/>
      <c r="O5" s="76"/>
      <c r="P5" s="76"/>
      <c r="Q5" s="76"/>
      <c r="R5" s="86"/>
      <c r="S5" s="86"/>
      <c r="T5" s="89"/>
    </row>
    <row r="6" spans="1:20" s="2" customFormat="1" ht="195" customHeight="1">
      <c r="A6" s="93"/>
      <c r="B6" s="93"/>
      <c r="C6" s="89"/>
      <c r="D6" s="89"/>
      <c r="E6" s="78"/>
      <c r="F6" s="78"/>
      <c r="G6" s="78"/>
      <c r="H6" s="87"/>
      <c r="I6" s="87"/>
      <c r="J6" s="87"/>
      <c r="K6" s="87"/>
      <c r="L6" s="82"/>
      <c r="M6" s="10" t="s">
        <v>11</v>
      </c>
      <c r="N6" s="10" t="s">
        <v>10</v>
      </c>
      <c r="O6" s="10" t="s">
        <v>9</v>
      </c>
      <c r="P6" s="10" t="s">
        <v>8</v>
      </c>
      <c r="Q6" s="10" t="s">
        <v>71</v>
      </c>
      <c r="R6" s="87"/>
      <c r="S6" s="87"/>
      <c r="T6" s="89"/>
    </row>
    <row r="7" spans="1:20" s="2" customFormat="1" ht="15">
      <c r="A7" s="94"/>
      <c r="B7" s="94"/>
      <c r="C7" s="90"/>
      <c r="D7" s="90"/>
      <c r="E7" s="79"/>
      <c r="F7" s="79"/>
      <c r="G7" s="79"/>
      <c r="H7" s="9" t="s">
        <v>7</v>
      </c>
      <c r="I7" s="9" t="s">
        <v>7</v>
      </c>
      <c r="J7" s="9" t="s">
        <v>7</v>
      </c>
      <c r="K7" s="9" t="s">
        <v>6</v>
      </c>
      <c r="L7" s="9" t="s">
        <v>5</v>
      </c>
      <c r="M7" s="9" t="s">
        <v>5</v>
      </c>
      <c r="N7" s="9" t="s">
        <v>5</v>
      </c>
      <c r="O7" s="9" t="s">
        <v>5</v>
      </c>
      <c r="P7" s="9" t="s">
        <v>5</v>
      </c>
      <c r="Q7" s="9"/>
      <c r="R7" s="9" t="s">
        <v>4</v>
      </c>
      <c r="S7" s="9" t="s">
        <v>4</v>
      </c>
      <c r="T7" s="90"/>
    </row>
    <row r="8" spans="1:20" s="2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</row>
    <row r="9" spans="1:20" s="5" customFormat="1" ht="15">
      <c r="A9" s="83" t="s">
        <v>72</v>
      </c>
      <c r="B9" s="84"/>
      <c r="C9" s="13" t="s">
        <v>73</v>
      </c>
      <c r="D9" s="13" t="s">
        <v>73</v>
      </c>
      <c r="E9" s="13" t="s">
        <v>73</v>
      </c>
      <c r="F9" s="13" t="s">
        <v>73</v>
      </c>
      <c r="G9" s="13" t="s">
        <v>73</v>
      </c>
      <c r="H9" s="14">
        <f aca="true" t="shared" si="0" ref="H9:Q9">H11+H27+H33</f>
        <v>16842.8</v>
      </c>
      <c r="I9" s="14">
        <f t="shared" si="0"/>
        <v>13782.8</v>
      </c>
      <c r="J9" s="14">
        <f t="shared" si="0"/>
        <v>13782.8</v>
      </c>
      <c r="K9" s="15">
        <f t="shared" si="0"/>
        <v>706</v>
      </c>
      <c r="L9" s="14">
        <f t="shared" si="0"/>
        <v>23050571</v>
      </c>
      <c r="M9" s="14">
        <f t="shared" si="0"/>
        <v>0</v>
      </c>
      <c r="N9" s="14">
        <f t="shared" si="0"/>
        <v>14127676.918293687</v>
      </c>
      <c r="O9" s="14">
        <f t="shared" si="0"/>
        <v>0</v>
      </c>
      <c r="P9" s="14">
        <f t="shared" si="0"/>
        <v>8922894.081706312</v>
      </c>
      <c r="Q9" s="14">
        <f t="shared" si="0"/>
        <v>0</v>
      </c>
      <c r="R9" s="14" t="s">
        <v>73</v>
      </c>
      <c r="S9" s="14" t="s">
        <v>73</v>
      </c>
      <c r="T9" s="13" t="s">
        <v>73</v>
      </c>
    </row>
    <row r="10" spans="1:20" s="5" customFormat="1" ht="15">
      <c r="A10" s="73">
        <v>2017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</row>
    <row r="11" spans="1:23" s="5" customFormat="1" ht="15">
      <c r="A11" s="16" t="s">
        <v>3</v>
      </c>
      <c r="B11" s="17" t="s">
        <v>2</v>
      </c>
      <c r="C11" s="13" t="s">
        <v>73</v>
      </c>
      <c r="D11" s="13" t="s">
        <v>73</v>
      </c>
      <c r="E11" s="13" t="s">
        <v>73</v>
      </c>
      <c r="F11" s="13" t="s">
        <v>73</v>
      </c>
      <c r="G11" s="13" t="s">
        <v>73</v>
      </c>
      <c r="H11" s="14">
        <f>SUM(H12:H12)</f>
        <v>4720.4</v>
      </c>
      <c r="I11" s="14">
        <f>SUM(I12:I12)</f>
        <v>3297.2</v>
      </c>
      <c r="J11" s="14">
        <f>SUM(J12:J12)</f>
        <v>3297.2</v>
      </c>
      <c r="K11" s="15">
        <f>SUM(K12:K12)</f>
        <v>161</v>
      </c>
      <c r="L11" s="14">
        <f>SUM(L12:L25)</f>
        <v>8685505</v>
      </c>
      <c r="M11" s="14">
        <f>SUM(M12:M12)</f>
        <v>0</v>
      </c>
      <c r="N11" s="14">
        <f>SUM(N12:N25)</f>
        <v>5181680.25</v>
      </c>
      <c r="O11" s="14">
        <f>SUM(O12:O25)</f>
        <v>0</v>
      </c>
      <c r="P11" s="14">
        <f>SUM(P12:P25)</f>
        <v>3503824.749999999</v>
      </c>
      <c r="Q11" s="14">
        <f>SUM(Q12:Q25)</f>
        <v>0</v>
      </c>
      <c r="R11" s="14" t="s">
        <v>73</v>
      </c>
      <c r="S11" s="14" t="s">
        <v>73</v>
      </c>
      <c r="T11" s="13" t="s">
        <v>73</v>
      </c>
      <c r="V11" s="68"/>
      <c r="W11" s="68"/>
    </row>
    <row r="12" spans="1:22" s="2" customFormat="1" ht="15">
      <c r="A12" s="18" t="s">
        <v>1</v>
      </c>
      <c r="B12" s="19" t="s">
        <v>77</v>
      </c>
      <c r="C12" s="20">
        <v>1983</v>
      </c>
      <c r="D12" s="20">
        <v>1983</v>
      </c>
      <c r="E12" s="21" t="s">
        <v>0</v>
      </c>
      <c r="F12" s="20">
        <v>4</v>
      </c>
      <c r="G12" s="20">
        <v>4</v>
      </c>
      <c r="H12" s="22">
        <v>4720.4</v>
      </c>
      <c r="I12" s="22">
        <v>3297.2</v>
      </c>
      <c r="J12" s="22">
        <v>3297.2</v>
      </c>
      <c r="K12" s="9">
        <v>161</v>
      </c>
      <c r="L12" s="22">
        <f>'Приложение 2'!C12</f>
        <v>6062668</v>
      </c>
      <c r="M12" s="22">
        <v>0</v>
      </c>
      <c r="N12" s="22">
        <v>3616923.49</v>
      </c>
      <c r="O12" s="22">
        <v>0</v>
      </c>
      <c r="P12" s="22">
        <v>2445744.51</v>
      </c>
      <c r="Q12" s="22">
        <v>0</v>
      </c>
      <c r="R12" s="22">
        <f>L12/I12</f>
        <v>1838.7322576731774</v>
      </c>
      <c r="S12" s="22">
        <v>3119.37</v>
      </c>
      <c r="T12" s="23">
        <v>43100</v>
      </c>
      <c r="V12" s="70"/>
    </row>
    <row r="13" spans="1:22" s="2" customFormat="1" ht="15">
      <c r="A13" s="18" t="s">
        <v>54</v>
      </c>
      <c r="B13" s="19" t="s">
        <v>76</v>
      </c>
      <c r="C13" s="20">
        <v>1966</v>
      </c>
      <c r="D13" s="20">
        <v>1966</v>
      </c>
      <c r="E13" s="21" t="s">
        <v>0</v>
      </c>
      <c r="F13" s="20">
        <v>2</v>
      </c>
      <c r="G13" s="20">
        <v>2</v>
      </c>
      <c r="H13" s="22">
        <v>653.5</v>
      </c>
      <c r="I13" s="22">
        <v>599.4</v>
      </c>
      <c r="J13" s="22">
        <v>599.4</v>
      </c>
      <c r="K13" s="9">
        <v>29</v>
      </c>
      <c r="L13" s="22">
        <f>'Приложение 2'!C13</f>
        <v>51689</v>
      </c>
      <c r="M13" s="22">
        <v>0</v>
      </c>
      <c r="N13" s="22">
        <v>30837.11</v>
      </c>
      <c r="O13" s="22">
        <v>0</v>
      </c>
      <c r="P13" s="22">
        <v>20851.89</v>
      </c>
      <c r="Q13" s="22">
        <v>0</v>
      </c>
      <c r="R13" s="22">
        <f>L13/I13</f>
        <v>86.23456790123457</v>
      </c>
      <c r="S13" s="22">
        <f>959.48</f>
        <v>959.48</v>
      </c>
      <c r="T13" s="23">
        <v>43100</v>
      </c>
      <c r="V13" s="70"/>
    </row>
    <row r="14" spans="1:22" s="2" customFormat="1" ht="15">
      <c r="A14" s="18" t="s">
        <v>53</v>
      </c>
      <c r="B14" s="19" t="s">
        <v>122</v>
      </c>
      <c r="C14" s="20">
        <v>1964</v>
      </c>
      <c r="D14" s="20">
        <v>1964</v>
      </c>
      <c r="E14" s="21" t="s">
        <v>0</v>
      </c>
      <c r="F14" s="20">
        <v>2</v>
      </c>
      <c r="G14" s="20">
        <v>2</v>
      </c>
      <c r="H14" s="22">
        <v>658.2</v>
      </c>
      <c r="I14" s="22">
        <v>606.8</v>
      </c>
      <c r="J14" s="22">
        <v>606.8</v>
      </c>
      <c r="K14" s="9">
        <v>39</v>
      </c>
      <c r="L14" s="22">
        <f>'Приложение 2'!C14</f>
        <v>67806</v>
      </c>
      <c r="M14" s="22">
        <v>0</v>
      </c>
      <c r="N14" s="22">
        <v>40452.34</v>
      </c>
      <c r="O14" s="22">
        <v>0</v>
      </c>
      <c r="P14" s="22">
        <v>27353.66</v>
      </c>
      <c r="Q14" s="22">
        <v>0</v>
      </c>
      <c r="R14" s="22">
        <v>111.74</v>
      </c>
      <c r="S14" s="22">
        <v>959.48</v>
      </c>
      <c r="T14" s="23">
        <v>42736</v>
      </c>
      <c r="V14" s="70"/>
    </row>
    <row r="15" spans="1:22" s="2" customFormat="1" ht="15">
      <c r="A15" s="18" t="s">
        <v>94</v>
      </c>
      <c r="B15" s="19" t="s">
        <v>105</v>
      </c>
      <c r="C15" s="20">
        <v>1981</v>
      </c>
      <c r="D15" s="20">
        <v>1980</v>
      </c>
      <c r="E15" s="21" t="s">
        <v>0</v>
      </c>
      <c r="F15" s="20">
        <v>4</v>
      </c>
      <c r="G15" s="20">
        <v>4</v>
      </c>
      <c r="H15" s="22">
        <v>4521.3</v>
      </c>
      <c r="I15" s="22">
        <v>3128.1</v>
      </c>
      <c r="J15" s="22">
        <v>2995.8</v>
      </c>
      <c r="K15" s="9">
        <v>168</v>
      </c>
      <c r="L15" s="22">
        <f>'Приложение 2'!C15</f>
        <v>236334</v>
      </c>
      <c r="M15" s="22">
        <v>0</v>
      </c>
      <c r="N15" s="22">
        <v>140994.36</v>
      </c>
      <c r="O15" s="54">
        <v>0</v>
      </c>
      <c r="P15" s="54">
        <v>95339.64</v>
      </c>
      <c r="Q15" s="54">
        <v>0</v>
      </c>
      <c r="R15" s="54">
        <v>75.55</v>
      </c>
      <c r="S15" s="54">
        <v>680.42</v>
      </c>
      <c r="T15" s="23">
        <v>43100</v>
      </c>
      <c r="V15" s="70"/>
    </row>
    <row r="16" spans="1:22" s="2" customFormat="1" ht="15">
      <c r="A16" s="18" t="s">
        <v>112</v>
      </c>
      <c r="B16" s="19" t="s">
        <v>106</v>
      </c>
      <c r="C16" s="20">
        <v>1981</v>
      </c>
      <c r="D16" s="20">
        <v>1981</v>
      </c>
      <c r="E16" s="21" t="s">
        <v>121</v>
      </c>
      <c r="F16" s="20">
        <v>4</v>
      </c>
      <c r="G16" s="20">
        <v>4</v>
      </c>
      <c r="H16" s="22">
        <v>4695.1</v>
      </c>
      <c r="I16" s="22">
        <v>3265.6</v>
      </c>
      <c r="J16" s="22">
        <v>3265.6</v>
      </c>
      <c r="K16" s="9">
        <v>178</v>
      </c>
      <c r="L16" s="22">
        <f>'Приложение 2'!C16</f>
        <v>396420</v>
      </c>
      <c r="M16" s="22">
        <v>0</v>
      </c>
      <c r="N16" s="22">
        <v>236499.97</v>
      </c>
      <c r="O16" s="54">
        <v>0</v>
      </c>
      <c r="P16" s="54">
        <v>159920.03</v>
      </c>
      <c r="Q16" s="54">
        <v>0</v>
      </c>
      <c r="R16" s="54">
        <v>121.39</v>
      </c>
      <c r="S16" s="54">
        <v>262.44</v>
      </c>
      <c r="T16" s="23">
        <v>43100</v>
      </c>
      <c r="V16" s="70"/>
    </row>
    <row r="17" spans="1:22" s="2" customFormat="1" ht="15">
      <c r="A17" s="18" t="s">
        <v>113</v>
      </c>
      <c r="B17" s="19" t="s">
        <v>107</v>
      </c>
      <c r="C17" s="20">
        <v>1987</v>
      </c>
      <c r="D17" s="20">
        <v>1987</v>
      </c>
      <c r="E17" s="21" t="s">
        <v>0</v>
      </c>
      <c r="F17" s="20">
        <v>4</v>
      </c>
      <c r="G17" s="20">
        <v>6</v>
      </c>
      <c r="H17" s="22">
        <v>5254.8</v>
      </c>
      <c r="I17" s="22">
        <v>3574.1</v>
      </c>
      <c r="J17" s="22">
        <v>3574.1</v>
      </c>
      <c r="K17" s="9">
        <v>189</v>
      </c>
      <c r="L17" s="22">
        <f>'Приложение 2'!C17</f>
        <v>241532</v>
      </c>
      <c r="M17" s="22">
        <v>0</v>
      </c>
      <c r="N17" s="22">
        <v>144095.43</v>
      </c>
      <c r="O17" s="54">
        <v>0</v>
      </c>
      <c r="P17" s="54">
        <v>97436.57</v>
      </c>
      <c r="Q17" s="54">
        <v>0</v>
      </c>
      <c r="R17" s="54">
        <v>67.58</v>
      </c>
      <c r="S17" s="54">
        <v>680.42</v>
      </c>
      <c r="T17" s="23">
        <v>43100</v>
      </c>
      <c r="V17" s="70"/>
    </row>
    <row r="18" spans="1:22" s="2" customFormat="1" ht="15">
      <c r="A18" s="18" t="s">
        <v>114</v>
      </c>
      <c r="B18" s="19" t="s">
        <v>108</v>
      </c>
      <c r="C18" s="20">
        <v>1971</v>
      </c>
      <c r="D18" s="20">
        <v>1971</v>
      </c>
      <c r="E18" s="21" t="s">
        <v>0</v>
      </c>
      <c r="F18" s="20">
        <v>3</v>
      </c>
      <c r="G18" s="20">
        <v>2</v>
      </c>
      <c r="H18" s="22">
        <v>1739.4</v>
      </c>
      <c r="I18" s="22">
        <v>1115.9</v>
      </c>
      <c r="J18" s="22">
        <v>1115.9</v>
      </c>
      <c r="K18" s="9">
        <v>80</v>
      </c>
      <c r="L18" s="22">
        <f>'Приложение 2'!C18</f>
        <v>441266</v>
      </c>
      <c r="M18" s="22">
        <v>0</v>
      </c>
      <c r="N18" s="22">
        <v>263254.62</v>
      </c>
      <c r="O18" s="54">
        <v>0</v>
      </c>
      <c r="P18" s="54">
        <v>178011.38</v>
      </c>
      <c r="Q18" s="54">
        <v>0</v>
      </c>
      <c r="R18" s="54">
        <v>395.44</v>
      </c>
      <c r="S18" s="54">
        <v>853.07</v>
      </c>
      <c r="T18" s="23">
        <v>43100</v>
      </c>
      <c r="V18" s="70"/>
    </row>
    <row r="19" spans="1:22" s="2" customFormat="1" ht="15">
      <c r="A19" s="18" t="s">
        <v>115</v>
      </c>
      <c r="B19" s="19" t="s">
        <v>109</v>
      </c>
      <c r="C19" s="20">
        <v>1973</v>
      </c>
      <c r="D19" s="20">
        <v>1973</v>
      </c>
      <c r="E19" s="21" t="s">
        <v>0</v>
      </c>
      <c r="F19" s="20">
        <v>3</v>
      </c>
      <c r="G19" s="20">
        <v>2</v>
      </c>
      <c r="H19" s="22">
        <v>1737.1</v>
      </c>
      <c r="I19" s="22">
        <v>1116.3</v>
      </c>
      <c r="J19" s="22">
        <v>1116.3</v>
      </c>
      <c r="K19" s="9">
        <v>74</v>
      </c>
      <c r="L19" s="22">
        <f>'Приложение 2'!C19</f>
        <v>258614</v>
      </c>
      <c r="M19" s="22">
        <v>0</v>
      </c>
      <c r="N19" s="22">
        <v>154286.37</v>
      </c>
      <c r="O19" s="54">
        <v>0</v>
      </c>
      <c r="P19" s="54">
        <v>104327.63</v>
      </c>
      <c r="Q19" s="54">
        <v>0</v>
      </c>
      <c r="R19" s="54">
        <v>301.8</v>
      </c>
      <c r="S19" s="54">
        <v>1725.23</v>
      </c>
      <c r="T19" s="23">
        <v>43100</v>
      </c>
      <c r="V19" s="70"/>
    </row>
    <row r="20" spans="1:22" s="2" customFormat="1" ht="15">
      <c r="A20" s="18" t="s">
        <v>116</v>
      </c>
      <c r="B20" s="19" t="s">
        <v>110</v>
      </c>
      <c r="C20" s="20">
        <v>1974</v>
      </c>
      <c r="D20" s="20">
        <v>1974</v>
      </c>
      <c r="E20" s="21" t="s">
        <v>0</v>
      </c>
      <c r="F20" s="20">
        <v>3</v>
      </c>
      <c r="G20" s="20">
        <v>2</v>
      </c>
      <c r="H20" s="22">
        <v>1727.3</v>
      </c>
      <c r="I20" s="22">
        <v>1107.5</v>
      </c>
      <c r="J20" s="22">
        <v>1107.5</v>
      </c>
      <c r="K20" s="9">
        <v>76</v>
      </c>
      <c r="L20" s="22">
        <f>'Приложение 2'!C20</f>
        <v>336504</v>
      </c>
      <c r="M20" s="22">
        <v>0</v>
      </c>
      <c r="N20" s="22">
        <v>200754.72</v>
      </c>
      <c r="O20" s="54">
        <v>0</v>
      </c>
      <c r="P20" s="54">
        <v>135749.28</v>
      </c>
      <c r="Q20" s="54">
        <v>0</v>
      </c>
      <c r="R20" s="54">
        <v>303.84</v>
      </c>
      <c r="S20" s="54">
        <v>2247.5</v>
      </c>
      <c r="T20" s="23">
        <v>43100</v>
      </c>
      <c r="V20" s="70"/>
    </row>
    <row r="21" spans="1:22" s="2" customFormat="1" ht="15">
      <c r="A21" s="18" t="s">
        <v>117</v>
      </c>
      <c r="B21" s="19" t="s">
        <v>111</v>
      </c>
      <c r="C21" s="20">
        <v>1974</v>
      </c>
      <c r="D21" s="20">
        <v>1974</v>
      </c>
      <c r="E21" s="21" t="s">
        <v>0</v>
      </c>
      <c r="F21" s="20">
        <v>3</v>
      </c>
      <c r="G21" s="20">
        <v>2</v>
      </c>
      <c r="H21" s="22">
        <v>1743.8</v>
      </c>
      <c r="I21" s="22">
        <v>1115</v>
      </c>
      <c r="J21" s="22">
        <v>1115</v>
      </c>
      <c r="K21" s="9">
        <v>80</v>
      </c>
      <c r="L21" s="22">
        <f>'Приложение 2'!C21</f>
        <v>336848</v>
      </c>
      <c r="M21" s="22">
        <v>0</v>
      </c>
      <c r="N21" s="22">
        <v>200959.95</v>
      </c>
      <c r="O21" s="54">
        <v>0</v>
      </c>
      <c r="P21" s="54">
        <v>135888.05</v>
      </c>
      <c r="Q21" s="54">
        <v>0</v>
      </c>
      <c r="R21" s="54">
        <v>302.11</v>
      </c>
      <c r="S21" s="54">
        <v>2247.5</v>
      </c>
      <c r="T21" s="23">
        <v>43100</v>
      </c>
      <c r="V21" s="70"/>
    </row>
    <row r="22" spans="1:22" s="2" customFormat="1" ht="15">
      <c r="A22" s="18" t="s">
        <v>118</v>
      </c>
      <c r="B22" s="19" t="s">
        <v>50</v>
      </c>
      <c r="C22" s="20">
        <v>1970</v>
      </c>
      <c r="D22" s="20">
        <v>1970</v>
      </c>
      <c r="E22" s="21" t="s">
        <v>0</v>
      </c>
      <c r="F22" s="20">
        <v>2</v>
      </c>
      <c r="G22" s="20">
        <v>2</v>
      </c>
      <c r="H22" s="22">
        <v>693</v>
      </c>
      <c r="I22" s="22">
        <v>637.9</v>
      </c>
      <c r="J22" s="22">
        <v>637.9</v>
      </c>
      <c r="K22" s="9">
        <v>31</v>
      </c>
      <c r="L22" s="22">
        <v>51157</v>
      </c>
      <c r="M22" s="22">
        <v>0</v>
      </c>
      <c r="N22" s="22">
        <v>30519.72</v>
      </c>
      <c r="O22" s="54">
        <v>0</v>
      </c>
      <c r="P22" s="54">
        <v>20637.28</v>
      </c>
      <c r="Q22" s="54">
        <v>0</v>
      </c>
      <c r="R22" s="54">
        <v>80.2</v>
      </c>
      <c r="S22" s="54">
        <v>719.54</v>
      </c>
      <c r="T22" s="23">
        <v>43100</v>
      </c>
      <c r="V22" s="70"/>
    </row>
    <row r="23" spans="1:22" s="2" customFormat="1" ht="15">
      <c r="A23" s="18" t="s">
        <v>119</v>
      </c>
      <c r="B23" s="19" t="s">
        <v>78</v>
      </c>
      <c r="C23" s="20">
        <v>1969</v>
      </c>
      <c r="D23" s="20">
        <v>1969</v>
      </c>
      <c r="E23" s="21" t="s">
        <v>0</v>
      </c>
      <c r="F23" s="20">
        <v>2</v>
      </c>
      <c r="G23" s="20">
        <v>2</v>
      </c>
      <c r="H23" s="22">
        <v>689.9</v>
      </c>
      <c r="I23" s="22">
        <v>637.6</v>
      </c>
      <c r="J23" s="22">
        <v>637.6</v>
      </c>
      <c r="K23" s="9">
        <v>31</v>
      </c>
      <c r="L23" s="22">
        <f>'Приложение 2'!C23</f>
        <v>102308</v>
      </c>
      <c r="M23" s="22">
        <v>0</v>
      </c>
      <c r="N23" s="22">
        <v>61035.87</v>
      </c>
      <c r="O23" s="54">
        <v>0</v>
      </c>
      <c r="P23" s="54">
        <v>41272.13</v>
      </c>
      <c r="Q23" s="54">
        <v>0</v>
      </c>
      <c r="R23" s="54">
        <v>160.46</v>
      </c>
      <c r="S23" s="54">
        <v>1439.46</v>
      </c>
      <c r="T23" s="23">
        <v>43100</v>
      </c>
      <c r="V23" s="70"/>
    </row>
    <row r="24" spans="1:22" s="2" customFormat="1" ht="15">
      <c r="A24" s="18" t="s">
        <v>120</v>
      </c>
      <c r="B24" s="19" t="s">
        <v>79</v>
      </c>
      <c r="C24" s="20">
        <v>1969</v>
      </c>
      <c r="D24" s="20">
        <v>1969</v>
      </c>
      <c r="E24" s="21" t="s">
        <v>0</v>
      </c>
      <c r="F24" s="20">
        <v>2</v>
      </c>
      <c r="G24" s="20">
        <v>2</v>
      </c>
      <c r="H24" s="22">
        <v>695.4</v>
      </c>
      <c r="I24" s="22">
        <v>638.1</v>
      </c>
      <c r="J24" s="22">
        <v>638.1</v>
      </c>
      <c r="K24" s="9">
        <v>31</v>
      </c>
      <c r="L24" s="22">
        <f>'Приложение 2'!C24</f>
        <v>51159</v>
      </c>
      <c r="M24" s="22">
        <v>0</v>
      </c>
      <c r="N24" s="22">
        <v>30520.92</v>
      </c>
      <c r="O24" s="54">
        <v>0</v>
      </c>
      <c r="P24" s="54">
        <v>20638.08</v>
      </c>
      <c r="Q24" s="54">
        <v>0</v>
      </c>
      <c r="R24" s="54">
        <v>80.17</v>
      </c>
      <c r="S24" s="54">
        <v>719.54</v>
      </c>
      <c r="T24" s="23">
        <v>43100</v>
      </c>
      <c r="V24" s="70"/>
    </row>
    <row r="25" spans="1:22" s="2" customFormat="1" ht="15">
      <c r="A25" s="18" t="s">
        <v>124</v>
      </c>
      <c r="B25" s="19" t="s">
        <v>80</v>
      </c>
      <c r="C25" s="20">
        <v>1969</v>
      </c>
      <c r="D25" s="20">
        <v>1969</v>
      </c>
      <c r="E25" s="21" t="s">
        <v>0</v>
      </c>
      <c r="F25" s="20">
        <v>2</v>
      </c>
      <c r="G25" s="20">
        <v>2</v>
      </c>
      <c r="H25" s="22">
        <v>696.9</v>
      </c>
      <c r="I25" s="22">
        <v>643</v>
      </c>
      <c r="J25" s="22">
        <v>643</v>
      </c>
      <c r="K25" s="9">
        <v>34</v>
      </c>
      <c r="L25" s="22">
        <f>'Приложение 2'!C25</f>
        <v>51200</v>
      </c>
      <c r="M25" s="22">
        <v>0</v>
      </c>
      <c r="N25" s="22">
        <v>30545.38</v>
      </c>
      <c r="O25" s="54">
        <v>0</v>
      </c>
      <c r="P25" s="54">
        <v>20654.62</v>
      </c>
      <c r="Q25" s="54">
        <v>0</v>
      </c>
      <c r="R25" s="54">
        <v>79.63</v>
      </c>
      <c r="S25" s="54">
        <v>719.54</v>
      </c>
      <c r="T25" s="23">
        <v>43100</v>
      </c>
      <c r="V25" s="70"/>
    </row>
    <row r="26" spans="1:20" s="5" customFormat="1" ht="15">
      <c r="A26" s="73">
        <v>2018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</row>
    <row r="27" spans="1:23" s="5" customFormat="1" ht="15">
      <c r="A27" s="16" t="s">
        <v>3</v>
      </c>
      <c r="B27" s="17" t="s">
        <v>2</v>
      </c>
      <c r="C27" s="13" t="s">
        <v>73</v>
      </c>
      <c r="D27" s="13" t="s">
        <v>73</v>
      </c>
      <c r="E27" s="13" t="s">
        <v>73</v>
      </c>
      <c r="F27" s="13" t="s">
        <v>73</v>
      </c>
      <c r="G27" s="13" t="s">
        <v>73</v>
      </c>
      <c r="H27" s="14">
        <f aca="true" t="shared" si="1" ref="H27:O27">SUM(H28:H31)</f>
        <v>3741.0000000000005</v>
      </c>
      <c r="I27" s="14">
        <f t="shared" si="1"/>
        <v>2959.7</v>
      </c>
      <c r="J27" s="14">
        <f t="shared" si="1"/>
        <v>2959.7</v>
      </c>
      <c r="K27" s="15">
        <f t="shared" si="1"/>
        <v>179</v>
      </c>
      <c r="L27" s="14">
        <f t="shared" si="1"/>
        <v>8243057</v>
      </c>
      <c r="M27" s="14">
        <f t="shared" si="1"/>
        <v>0</v>
      </c>
      <c r="N27" s="14">
        <f t="shared" si="1"/>
        <v>5318714.729053532</v>
      </c>
      <c r="O27" s="14">
        <f t="shared" si="1"/>
        <v>0</v>
      </c>
      <c r="P27" s="14">
        <f>SUM(P28:P31)</f>
        <v>2924342.270946468</v>
      </c>
      <c r="Q27" s="14">
        <f>SUM(Q28:Q31)</f>
        <v>0</v>
      </c>
      <c r="R27" s="14" t="s">
        <v>73</v>
      </c>
      <c r="S27" s="14" t="s">
        <v>73</v>
      </c>
      <c r="T27" s="13" t="s">
        <v>73</v>
      </c>
      <c r="V27" s="71"/>
      <c r="W27" s="68"/>
    </row>
    <row r="28" spans="1:21" s="5" customFormat="1" ht="15">
      <c r="A28" s="18" t="s">
        <v>1</v>
      </c>
      <c r="B28" s="19" t="s">
        <v>76</v>
      </c>
      <c r="C28" s="20">
        <v>1966</v>
      </c>
      <c r="D28" s="20">
        <v>1966</v>
      </c>
      <c r="E28" s="21" t="s">
        <v>0</v>
      </c>
      <c r="F28" s="20">
        <v>2</v>
      </c>
      <c r="G28" s="20">
        <v>2</v>
      </c>
      <c r="H28" s="22">
        <v>653.5</v>
      </c>
      <c r="I28" s="22">
        <v>599.4</v>
      </c>
      <c r="J28" s="22">
        <v>599.4</v>
      </c>
      <c r="K28" s="9">
        <v>29</v>
      </c>
      <c r="L28" s="24">
        <f>'Приложение 2'!C28</f>
        <v>4986742</v>
      </c>
      <c r="M28" s="24">
        <v>0</v>
      </c>
      <c r="N28" s="24">
        <v>3217624.0107753547</v>
      </c>
      <c r="O28" s="24">
        <v>0</v>
      </c>
      <c r="P28" s="24">
        <v>1769117.989224645</v>
      </c>
      <c r="Q28" s="54">
        <v>0</v>
      </c>
      <c r="R28" s="22">
        <f>L28/I28</f>
        <v>8319.556222889556</v>
      </c>
      <c r="S28" s="22">
        <v>10429.89</v>
      </c>
      <c r="T28" s="23">
        <v>43465</v>
      </c>
      <c r="U28" s="69" t="s">
        <v>125</v>
      </c>
    </row>
    <row r="29" spans="1:22" s="2" customFormat="1" ht="15">
      <c r="A29" s="18" t="s">
        <v>54</v>
      </c>
      <c r="B29" s="19" t="s">
        <v>122</v>
      </c>
      <c r="C29" s="20">
        <v>1964</v>
      </c>
      <c r="D29" s="20">
        <v>1964</v>
      </c>
      <c r="E29" s="21" t="s">
        <v>0</v>
      </c>
      <c r="F29" s="20">
        <v>2</v>
      </c>
      <c r="G29" s="20">
        <v>2</v>
      </c>
      <c r="H29" s="22">
        <v>658.2</v>
      </c>
      <c r="I29" s="22">
        <v>606.8</v>
      </c>
      <c r="J29" s="22">
        <v>606.8</v>
      </c>
      <c r="K29" s="9">
        <v>39</v>
      </c>
      <c r="L29" s="24">
        <f>'Приложение 2'!C29</f>
        <v>171324</v>
      </c>
      <c r="M29" s="24">
        <v>0</v>
      </c>
      <c r="N29" s="24">
        <v>110544.36263638202</v>
      </c>
      <c r="O29" s="24">
        <v>0</v>
      </c>
      <c r="P29" s="24">
        <v>60779.637363617985</v>
      </c>
      <c r="Q29" s="22">
        <v>0</v>
      </c>
      <c r="R29" s="22">
        <f>L29/I29</f>
        <v>282.3401450230719</v>
      </c>
      <c r="S29" s="22">
        <v>2376.88</v>
      </c>
      <c r="T29" s="23">
        <v>43465</v>
      </c>
      <c r="U29" s="69" t="s">
        <v>125</v>
      </c>
      <c r="V29" s="5"/>
    </row>
    <row r="30" spans="1:24" s="2" customFormat="1" ht="15">
      <c r="A30" s="18" t="s">
        <v>53</v>
      </c>
      <c r="B30" s="19" t="s">
        <v>108</v>
      </c>
      <c r="C30" s="20">
        <v>1971</v>
      </c>
      <c r="D30" s="20">
        <v>1971</v>
      </c>
      <c r="E30" s="21" t="s">
        <v>0</v>
      </c>
      <c r="F30" s="20">
        <v>3</v>
      </c>
      <c r="G30" s="20">
        <v>2</v>
      </c>
      <c r="H30" s="22">
        <v>1739.4</v>
      </c>
      <c r="I30" s="22">
        <v>1115.9</v>
      </c>
      <c r="J30" s="22">
        <v>1115.9</v>
      </c>
      <c r="K30" s="9">
        <v>80</v>
      </c>
      <c r="L30" s="24">
        <f>'Приложение 2'!C30</f>
        <v>3032804</v>
      </c>
      <c r="M30" s="24">
        <v>0</v>
      </c>
      <c r="N30" s="24">
        <v>1956873.439687784</v>
      </c>
      <c r="O30" s="24">
        <v>0</v>
      </c>
      <c r="P30" s="24">
        <v>1075930.560312216</v>
      </c>
      <c r="Q30" s="22">
        <v>0</v>
      </c>
      <c r="R30" s="22">
        <f>L30/I30</f>
        <v>2717.809839591361</v>
      </c>
      <c r="S30" s="22">
        <v>2717.8</v>
      </c>
      <c r="T30" s="23">
        <v>43465</v>
      </c>
      <c r="U30" s="69" t="s">
        <v>126</v>
      </c>
      <c r="V30" s="5"/>
      <c r="W30" s="5"/>
      <c r="X30" s="5"/>
    </row>
    <row r="31" spans="1:24" s="2" customFormat="1" ht="15">
      <c r="A31" s="18" t="s">
        <v>94</v>
      </c>
      <c r="B31" s="19" t="s">
        <v>127</v>
      </c>
      <c r="C31" s="20">
        <v>1969</v>
      </c>
      <c r="D31" s="20">
        <v>1969</v>
      </c>
      <c r="E31" s="21" t="s">
        <v>0</v>
      </c>
      <c r="F31" s="20">
        <v>2</v>
      </c>
      <c r="G31" s="20">
        <v>2</v>
      </c>
      <c r="H31" s="22">
        <v>689.9</v>
      </c>
      <c r="I31" s="22">
        <v>637.6</v>
      </c>
      <c r="J31" s="22">
        <v>637.6</v>
      </c>
      <c r="K31" s="9">
        <v>31</v>
      </c>
      <c r="L31" s="24">
        <f>'Приложение 2'!C31</f>
        <v>52187</v>
      </c>
      <c r="M31" s="24">
        <v>0</v>
      </c>
      <c r="N31" s="24">
        <v>33672.91595401034</v>
      </c>
      <c r="O31" s="24">
        <v>0</v>
      </c>
      <c r="P31" s="24">
        <v>18514.084045989657</v>
      </c>
      <c r="Q31" s="22">
        <v>0</v>
      </c>
      <c r="R31" s="22">
        <f>L31/I31</f>
        <v>81.84912170639899</v>
      </c>
      <c r="S31" s="22">
        <v>151.44</v>
      </c>
      <c r="T31" s="23">
        <v>43465</v>
      </c>
      <c r="U31" s="69" t="s">
        <v>126</v>
      </c>
      <c r="V31" s="5"/>
      <c r="W31" s="5"/>
      <c r="X31" s="5"/>
    </row>
    <row r="32" spans="1:20" s="5" customFormat="1" ht="15">
      <c r="A32" s="73">
        <v>2019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5"/>
    </row>
    <row r="33" spans="1:20" s="5" customFormat="1" ht="15">
      <c r="A33" s="16" t="s">
        <v>3</v>
      </c>
      <c r="B33" s="17" t="s">
        <v>2</v>
      </c>
      <c r="C33" s="13" t="s">
        <v>73</v>
      </c>
      <c r="D33" s="13" t="s">
        <v>73</v>
      </c>
      <c r="E33" s="13" t="s">
        <v>73</v>
      </c>
      <c r="F33" s="13" t="s">
        <v>73</v>
      </c>
      <c r="G33" s="13" t="s">
        <v>73</v>
      </c>
      <c r="H33" s="14">
        <f aca="true" t="shared" si="2" ref="H33:Q33">SUM(H34:H35)</f>
        <v>8381.4</v>
      </c>
      <c r="I33" s="14">
        <f t="shared" si="2"/>
        <v>7525.9</v>
      </c>
      <c r="J33" s="14">
        <f t="shared" si="2"/>
        <v>7525.9</v>
      </c>
      <c r="K33" s="15">
        <f t="shared" si="2"/>
        <v>366</v>
      </c>
      <c r="L33" s="14">
        <f t="shared" si="2"/>
        <v>6122009</v>
      </c>
      <c r="M33" s="14">
        <f t="shared" si="2"/>
        <v>0</v>
      </c>
      <c r="N33" s="14">
        <f t="shared" si="2"/>
        <v>3627281.939240156</v>
      </c>
      <c r="O33" s="14">
        <f t="shared" si="2"/>
        <v>0</v>
      </c>
      <c r="P33" s="14">
        <f>SUM(P34:P35)</f>
        <v>2494727.060759844</v>
      </c>
      <c r="Q33" s="14">
        <f t="shared" si="2"/>
        <v>0</v>
      </c>
      <c r="R33" s="14" t="s">
        <v>73</v>
      </c>
      <c r="S33" s="14" t="s">
        <v>73</v>
      </c>
      <c r="T33" s="13" t="s">
        <v>73</v>
      </c>
    </row>
    <row r="34" spans="1:20" s="2" customFormat="1" ht="15">
      <c r="A34" s="18" t="s">
        <v>1</v>
      </c>
      <c r="B34" s="19" t="s">
        <v>81</v>
      </c>
      <c r="C34" s="20">
        <v>1990</v>
      </c>
      <c r="D34" s="20">
        <v>1990</v>
      </c>
      <c r="E34" s="21" t="s">
        <v>0</v>
      </c>
      <c r="F34" s="20">
        <v>4</v>
      </c>
      <c r="G34" s="20">
        <v>4</v>
      </c>
      <c r="H34" s="22">
        <v>3682.9</v>
      </c>
      <c r="I34" s="22">
        <v>3375.4</v>
      </c>
      <c r="J34" s="22">
        <v>3375.4</v>
      </c>
      <c r="K34" s="9">
        <v>164</v>
      </c>
      <c r="L34" s="22">
        <f>'Приложение 2'!C34</f>
        <v>5961241</v>
      </c>
      <c r="M34" s="22">
        <v>0</v>
      </c>
      <c r="N34" s="22">
        <v>3532027.1196527034</v>
      </c>
      <c r="O34" s="22">
        <v>0</v>
      </c>
      <c r="P34" s="22">
        <v>2429213.8803472966</v>
      </c>
      <c r="Q34" s="22">
        <v>0</v>
      </c>
      <c r="R34" s="22">
        <f>L34/I34</f>
        <v>1766.0843159329265</v>
      </c>
      <c r="S34" s="22">
        <v>1985.3</v>
      </c>
      <c r="T34" s="23">
        <v>43830</v>
      </c>
    </row>
    <row r="35" spans="1:20" s="2" customFormat="1" ht="15">
      <c r="A35" s="18" t="s">
        <v>54</v>
      </c>
      <c r="B35" s="19" t="s">
        <v>82</v>
      </c>
      <c r="C35" s="20">
        <v>1998</v>
      </c>
      <c r="D35" s="20">
        <v>2013</v>
      </c>
      <c r="E35" s="21" t="s">
        <v>0</v>
      </c>
      <c r="F35" s="20">
        <v>5</v>
      </c>
      <c r="G35" s="20">
        <v>6</v>
      </c>
      <c r="H35" s="22">
        <v>4698.5</v>
      </c>
      <c r="I35" s="22">
        <v>4150.5</v>
      </c>
      <c r="J35" s="22">
        <v>4150.5</v>
      </c>
      <c r="K35" s="9">
        <v>202</v>
      </c>
      <c r="L35" s="22">
        <f>'Приложение 2'!C35</f>
        <v>160768</v>
      </c>
      <c r="M35" s="22">
        <v>0</v>
      </c>
      <c r="N35" s="22">
        <v>95254.81958745266</v>
      </c>
      <c r="O35" s="22">
        <v>0</v>
      </c>
      <c r="P35" s="22">
        <v>65513.18041254735</v>
      </c>
      <c r="Q35" s="22">
        <v>0</v>
      </c>
      <c r="R35" s="22">
        <f>L35/I35</f>
        <v>38.73461028791712</v>
      </c>
      <c r="S35" s="22">
        <f>185.89</f>
        <v>185.89</v>
      </c>
      <c r="T35" s="23">
        <v>43830</v>
      </c>
    </row>
  </sheetData>
  <sheetProtection/>
  <mergeCells count="26">
    <mergeCell ref="G4:G7"/>
    <mergeCell ref="T4:T7"/>
    <mergeCell ref="H4:H6"/>
    <mergeCell ref="D5:D7"/>
    <mergeCell ref="J5:J6"/>
    <mergeCell ref="S4:S6"/>
    <mergeCell ref="A10:T10"/>
    <mergeCell ref="C5:C7"/>
    <mergeCell ref="I2:T2"/>
    <mergeCell ref="A3:T3"/>
    <mergeCell ref="A4:A7"/>
    <mergeCell ref="B4:B7"/>
    <mergeCell ref="C4:D4"/>
    <mergeCell ref="E4:E7"/>
    <mergeCell ref="R4:R6"/>
    <mergeCell ref="I5:I6"/>
    <mergeCell ref="I1:T1"/>
    <mergeCell ref="A26:T26"/>
    <mergeCell ref="A32:T32"/>
    <mergeCell ref="L4:Q4"/>
    <mergeCell ref="M5:Q5"/>
    <mergeCell ref="F4:F7"/>
    <mergeCell ref="I4:J4"/>
    <mergeCell ref="L5:L6"/>
    <mergeCell ref="A9:B9"/>
    <mergeCell ref="K4:K6"/>
  </mergeCells>
  <printOptions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="80" zoomScaleNormal="80" zoomScalePageLayoutView="0" workbookViewId="0" topLeftCell="A1">
      <selection activeCell="N2" sqref="N2:Y2"/>
    </sheetView>
  </sheetViews>
  <sheetFormatPr defaultColWidth="9.140625" defaultRowHeight="15"/>
  <cols>
    <col min="1" max="1" width="8.57421875" style="3" customWidth="1"/>
    <col min="2" max="2" width="38.7109375" style="3" bestFit="1" customWidth="1"/>
    <col min="3" max="3" width="15.28125" style="3" customWidth="1"/>
    <col min="4" max="4" width="14.8515625" style="3" customWidth="1"/>
    <col min="5" max="5" width="10.28125" style="3" bestFit="1" customWidth="1"/>
    <col min="6" max="6" width="13.140625" style="3" bestFit="1" customWidth="1"/>
    <col min="7" max="7" width="8.28125" style="3" customWidth="1"/>
    <col min="8" max="8" width="11.57421875" style="3" customWidth="1"/>
    <col min="9" max="9" width="11.28125" style="3" bestFit="1" customWidth="1"/>
    <col min="10" max="11" width="7.57421875" style="3" customWidth="1"/>
    <col min="12" max="12" width="10.00390625" style="3" bestFit="1" customWidth="1"/>
    <col min="13" max="13" width="14.00390625" style="3" customWidth="1"/>
    <col min="14" max="15" width="7.140625" style="3" customWidth="1"/>
    <col min="16" max="16" width="7.140625" style="3" bestFit="1" customWidth="1"/>
    <col min="17" max="17" width="13.140625" style="3" bestFit="1" customWidth="1"/>
    <col min="18" max="18" width="6.7109375" style="3" bestFit="1" customWidth="1"/>
    <col min="19" max="19" width="5.140625" style="3" bestFit="1" customWidth="1"/>
    <col min="20" max="21" width="16.7109375" style="3" customWidth="1"/>
    <col min="22" max="22" width="13.28125" style="3" bestFit="1" customWidth="1"/>
    <col min="23" max="23" width="6.140625" style="3" hidden="1" customWidth="1"/>
    <col min="24" max="16384" width="9.140625" style="3" customWidth="1"/>
  </cols>
  <sheetData>
    <row r="1" spans="1:22" s="25" customFormat="1" ht="24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2" t="s">
        <v>92</v>
      </c>
      <c r="O1" s="72"/>
      <c r="P1" s="72"/>
      <c r="Q1" s="72"/>
      <c r="R1" s="72"/>
      <c r="S1" s="72"/>
      <c r="T1" s="72"/>
      <c r="U1" s="72"/>
      <c r="V1" s="72"/>
    </row>
    <row r="2" spans="1:25" s="25" customFormat="1" ht="22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2" t="s">
        <v>128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2" ht="51" customHeight="1">
      <c r="A3" s="107" t="s">
        <v>83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ht="30" customHeight="1">
      <c r="A4" s="97" t="s">
        <v>49</v>
      </c>
      <c r="B4" s="97" t="s">
        <v>28</v>
      </c>
      <c r="C4" s="97" t="s">
        <v>48</v>
      </c>
      <c r="D4" s="100" t="s">
        <v>47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  <c r="T4" s="112" t="s">
        <v>55</v>
      </c>
      <c r="U4" s="112"/>
      <c r="V4" s="112"/>
    </row>
    <row r="5" spans="1:22" ht="15" customHeight="1">
      <c r="A5" s="98"/>
      <c r="B5" s="98"/>
      <c r="C5" s="98"/>
      <c r="D5" s="104" t="s">
        <v>46</v>
      </c>
      <c r="E5" s="105"/>
      <c r="F5" s="105"/>
      <c r="G5" s="105"/>
      <c r="H5" s="105"/>
      <c r="I5" s="106"/>
      <c r="J5" s="113" t="s">
        <v>45</v>
      </c>
      <c r="K5" s="114"/>
      <c r="L5" s="113" t="s">
        <v>44</v>
      </c>
      <c r="M5" s="114"/>
      <c r="N5" s="113" t="s">
        <v>43</v>
      </c>
      <c r="O5" s="114"/>
      <c r="P5" s="113" t="s">
        <v>42</v>
      </c>
      <c r="Q5" s="114"/>
      <c r="R5" s="113" t="s">
        <v>41</v>
      </c>
      <c r="S5" s="114"/>
      <c r="T5" s="97" t="s">
        <v>56</v>
      </c>
      <c r="U5" s="97" t="s">
        <v>57</v>
      </c>
      <c r="V5" s="97" t="s">
        <v>40</v>
      </c>
    </row>
    <row r="6" spans="1:22" ht="45" customHeight="1">
      <c r="A6" s="99"/>
      <c r="B6" s="99"/>
      <c r="C6" s="99"/>
      <c r="D6" s="27" t="s">
        <v>65</v>
      </c>
      <c r="E6" s="27" t="s">
        <v>66</v>
      </c>
      <c r="F6" s="27" t="s">
        <v>67</v>
      </c>
      <c r="G6" s="27" t="s">
        <v>68</v>
      </c>
      <c r="H6" s="27" t="s">
        <v>69</v>
      </c>
      <c r="I6" s="27" t="s">
        <v>70</v>
      </c>
      <c r="J6" s="115"/>
      <c r="K6" s="116"/>
      <c r="L6" s="115"/>
      <c r="M6" s="116"/>
      <c r="N6" s="115"/>
      <c r="O6" s="116"/>
      <c r="P6" s="115"/>
      <c r="Q6" s="116"/>
      <c r="R6" s="115"/>
      <c r="S6" s="116"/>
      <c r="T6" s="99"/>
      <c r="U6" s="99"/>
      <c r="V6" s="99"/>
    </row>
    <row r="7" spans="1:22" ht="30">
      <c r="A7" s="26"/>
      <c r="B7" s="26"/>
      <c r="C7" s="27" t="s">
        <v>5</v>
      </c>
      <c r="D7" s="27" t="s">
        <v>5</v>
      </c>
      <c r="E7" s="27" t="s">
        <v>5</v>
      </c>
      <c r="F7" s="27" t="s">
        <v>5</v>
      </c>
      <c r="G7" s="27" t="s">
        <v>5</v>
      </c>
      <c r="H7" s="27" t="s">
        <v>5</v>
      </c>
      <c r="I7" s="27" t="s">
        <v>5</v>
      </c>
      <c r="J7" s="27" t="s">
        <v>39</v>
      </c>
      <c r="K7" s="27" t="s">
        <v>5</v>
      </c>
      <c r="L7" s="27" t="s">
        <v>38</v>
      </c>
      <c r="M7" s="27" t="s">
        <v>5</v>
      </c>
      <c r="N7" s="27" t="s">
        <v>38</v>
      </c>
      <c r="O7" s="27" t="s">
        <v>5</v>
      </c>
      <c r="P7" s="27" t="s">
        <v>38</v>
      </c>
      <c r="Q7" s="27" t="s">
        <v>5</v>
      </c>
      <c r="R7" s="27" t="s">
        <v>37</v>
      </c>
      <c r="S7" s="27" t="s">
        <v>5</v>
      </c>
      <c r="T7" s="27" t="s">
        <v>5</v>
      </c>
      <c r="U7" s="27" t="s">
        <v>36</v>
      </c>
      <c r="V7" s="27" t="s">
        <v>5</v>
      </c>
    </row>
    <row r="8" spans="1:22" ht="15">
      <c r="A8" s="28">
        <v>1</v>
      </c>
      <c r="B8" s="28">
        <v>2</v>
      </c>
      <c r="C8" s="28">
        <v>3</v>
      </c>
      <c r="D8" s="28">
        <v>4</v>
      </c>
      <c r="E8" s="28" t="s">
        <v>35</v>
      </c>
      <c r="F8" s="28" t="s">
        <v>34</v>
      </c>
      <c r="G8" s="28" t="s">
        <v>33</v>
      </c>
      <c r="H8" s="28" t="s">
        <v>32</v>
      </c>
      <c r="I8" s="28" t="s">
        <v>31</v>
      </c>
      <c r="J8" s="28">
        <v>5</v>
      </c>
      <c r="K8" s="28">
        <v>6</v>
      </c>
      <c r="L8" s="28">
        <v>7</v>
      </c>
      <c r="M8" s="28">
        <v>8</v>
      </c>
      <c r="N8" s="28">
        <v>9</v>
      </c>
      <c r="O8" s="28">
        <v>10</v>
      </c>
      <c r="P8" s="28">
        <v>11</v>
      </c>
      <c r="Q8" s="28">
        <v>12</v>
      </c>
      <c r="R8" s="28">
        <v>13</v>
      </c>
      <c r="S8" s="28">
        <v>14</v>
      </c>
      <c r="T8" s="28">
        <v>15</v>
      </c>
      <c r="U8" s="28">
        <v>16</v>
      </c>
      <c r="V8" s="28">
        <v>17</v>
      </c>
    </row>
    <row r="9" spans="1:22" s="6" customFormat="1" ht="15">
      <c r="A9" s="117" t="s">
        <v>72</v>
      </c>
      <c r="B9" s="118"/>
      <c r="C9" s="29">
        <f aca="true" t="shared" si="0" ref="C9:V9">C11+C27+C33</f>
        <v>23050571</v>
      </c>
      <c r="D9" s="29">
        <f t="shared" si="0"/>
        <v>3032804</v>
      </c>
      <c r="E9" s="29">
        <f t="shared" si="0"/>
        <v>0</v>
      </c>
      <c r="F9" s="29">
        <f t="shared" si="0"/>
        <v>1255778</v>
      </c>
      <c r="G9" s="29">
        <f t="shared" si="0"/>
        <v>0</v>
      </c>
      <c r="H9" s="29">
        <f t="shared" si="0"/>
        <v>803671</v>
      </c>
      <c r="I9" s="29">
        <f t="shared" si="0"/>
        <v>973355</v>
      </c>
      <c r="J9" s="29">
        <f t="shared" si="0"/>
        <v>0</v>
      </c>
      <c r="K9" s="29">
        <f t="shared" si="0"/>
        <v>0</v>
      </c>
      <c r="L9" s="29">
        <f t="shared" si="0"/>
        <v>2488</v>
      </c>
      <c r="M9" s="29">
        <f t="shared" si="0"/>
        <v>11658033</v>
      </c>
      <c r="N9" s="29">
        <f t="shared" si="0"/>
        <v>0</v>
      </c>
      <c r="O9" s="29">
        <f t="shared" si="0"/>
        <v>0</v>
      </c>
      <c r="P9" s="29">
        <f t="shared" si="0"/>
        <v>170</v>
      </c>
      <c r="Q9" s="29">
        <f t="shared" si="0"/>
        <v>4813979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3545755</v>
      </c>
    </row>
    <row r="10" spans="1:22" s="6" customFormat="1" ht="15" customHeight="1">
      <c r="A10" s="108" t="s">
        <v>85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</row>
    <row r="11" spans="1:22" s="6" customFormat="1" ht="14.25" customHeight="1" thickBot="1">
      <c r="A11" s="16" t="s">
        <v>74</v>
      </c>
      <c r="B11" s="17" t="s">
        <v>2</v>
      </c>
      <c r="C11" s="30">
        <f>SUM(C12:C25)</f>
        <v>8685505</v>
      </c>
      <c r="D11" s="30">
        <f aca="true" t="shared" si="1" ref="D11:U11">SUM(D12:D13)</f>
        <v>0</v>
      </c>
      <c r="E11" s="30">
        <f t="shared" si="1"/>
        <v>0</v>
      </c>
      <c r="F11" s="57">
        <f t="shared" si="1"/>
        <v>0</v>
      </c>
      <c r="G11" s="57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L11" s="30">
        <f t="shared" si="1"/>
        <v>1225</v>
      </c>
      <c r="M11" s="30">
        <f t="shared" si="1"/>
        <v>5760703</v>
      </c>
      <c r="N11" s="30">
        <f t="shared" si="1"/>
        <v>0</v>
      </c>
      <c r="O11" s="30">
        <f t="shared" si="1"/>
        <v>0</v>
      </c>
      <c r="P11" s="30">
        <f t="shared" si="1"/>
        <v>0</v>
      </c>
      <c r="Q11" s="30">
        <f t="shared" si="1"/>
        <v>0</v>
      </c>
      <c r="R11" s="30">
        <f t="shared" si="1"/>
        <v>0</v>
      </c>
      <c r="S11" s="30">
        <f t="shared" si="1"/>
        <v>0</v>
      </c>
      <c r="T11" s="30">
        <f t="shared" si="1"/>
        <v>0</v>
      </c>
      <c r="U11" s="30">
        <f t="shared" si="1"/>
        <v>0</v>
      </c>
      <c r="V11" s="30">
        <f>SUM(V12:V25)</f>
        <v>2924802</v>
      </c>
    </row>
    <row r="12" spans="1:22" ht="15" customHeight="1" thickBot="1">
      <c r="A12" s="31" t="s">
        <v>30</v>
      </c>
      <c r="B12" s="19" t="s">
        <v>77</v>
      </c>
      <c r="C12" s="32">
        <f>D12+M12+Q12+V12</f>
        <v>6062668</v>
      </c>
      <c r="D12" s="32">
        <f>SUM(E12:I12)</f>
        <v>0</v>
      </c>
      <c r="E12" s="55">
        <v>0</v>
      </c>
      <c r="F12" s="53">
        <v>0</v>
      </c>
      <c r="G12" s="53">
        <v>0</v>
      </c>
      <c r="H12" s="56">
        <v>0</v>
      </c>
      <c r="I12" s="32">
        <v>0</v>
      </c>
      <c r="J12" s="33">
        <v>0</v>
      </c>
      <c r="K12" s="45">
        <v>0</v>
      </c>
      <c r="L12" s="32">
        <v>1225</v>
      </c>
      <c r="M12" s="32">
        <v>5760703</v>
      </c>
      <c r="N12" s="46">
        <v>0</v>
      </c>
      <c r="O12" s="33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301965</v>
      </c>
    </row>
    <row r="13" spans="1:22" ht="15" customHeight="1" thickBot="1">
      <c r="A13" s="31" t="s">
        <v>52</v>
      </c>
      <c r="B13" s="19" t="s">
        <v>76</v>
      </c>
      <c r="C13" s="32">
        <f>D13+M13+Q13+V13</f>
        <v>51689</v>
      </c>
      <c r="D13" s="32">
        <f>SUM(E13:I13)</f>
        <v>0</v>
      </c>
      <c r="E13" s="32">
        <v>0</v>
      </c>
      <c r="F13" s="47">
        <v>0</v>
      </c>
      <c r="G13" s="47">
        <v>0</v>
      </c>
      <c r="H13" s="32">
        <v>0</v>
      </c>
      <c r="I13" s="58">
        <v>0</v>
      </c>
      <c r="J13" s="33">
        <v>0</v>
      </c>
      <c r="K13" s="33">
        <v>0</v>
      </c>
      <c r="L13" s="47">
        <v>0</v>
      </c>
      <c r="M13" s="47">
        <v>0</v>
      </c>
      <c r="N13" s="33">
        <v>0</v>
      </c>
      <c r="O13" s="33">
        <v>0</v>
      </c>
      <c r="P13" s="66">
        <v>0</v>
      </c>
      <c r="Q13" s="67">
        <v>0</v>
      </c>
      <c r="R13" s="32">
        <v>0</v>
      </c>
      <c r="S13" s="32">
        <v>0</v>
      </c>
      <c r="T13" s="32">
        <v>0</v>
      </c>
      <c r="U13" s="32">
        <v>0</v>
      </c>
      <c r="V13" s="32">
        <v>51689</v>
      </c>
    </row>
    <row r="14" spans="1:22" ht="15" customHeight="1" thickBot="1">
      <c r="A14" s="31" t="s">
        <v>51</v>
      </c>
      <c r="B14" s="19" t="s">
        <v>122</v>
      </c>
      <c r="C14" s="32">
        <f>D14+M14+Q14+V14</f>
        <v>67806</v>
      </c>
      <c r="D14" s="32">
        <f>SUM(E14:I14)</f>
        <v>0</v>
      </c>
      <c r="E14" s="32">
        <v>0</v>
      </c>
      <c r="F14" s="58">
        <v>0</v>
      </c>
      <c r="G14" s="58">
        <v>0</v>
      </c>
      <c r="H14" s="55">
        <v>0</v>
      </c>
      <c r="I14" s="53">
        <v>0</v>
      </c>
      <c r="J14" s="46">
        <v>0</v>
      </c>
      <c r="K14" s="33">
        <v>0</v>
      </c>
      <c r="L14" s="47">
        <v>0</v>
      </c>
      <c r="M14" s="47">
        <v>0</v>
      </c>
      <c r="N14" s="33">
        <v>0</v>
      </c>
      <c r="O14" s="33">
        <v>0</v>
      </c>
      <c r="P14" s="65">
        <v>0</v>
      </c>
      <c r="Q14" s="65">
        <v>0</v>
      </c>
      <c r="R14" s="32">
        <v>0</v>
      </c>
      <c r="S14" s="32">
        <v>0</v>
      </c>
      <c r="T14" s="32">
        <v>0</v>
      </c>
      <c r="U14" s="32">
        <v>0</v>
      </c>
      <c r="V14" s="32">
        <v>67806</v>
      </c>
    </row>
    <row r="15" spans="1:22" ht="15" customHeight="1" thickBot="1">
      <c r="A15" s="31" t="s">
        <v>95</v>
      </c>
      <c r="B15" s="19" t="s">
        <v>105</v>
      </c>
      <c r="C15" s="32">
        <f aca="true" t="shared" si="2" ref="C15:C25">D15+M15+Q15+V15</f>
        <v>236334</v>
      </c>
      <c r="D15" s="32">
        <f aca="true" t="shared" si="3" ref="D15:D25">SUM(E15:I15)</f>
        <v>0</v>
      </c>
      <c r="E15" s="55">
        <v>0</v>
      </c>
      <c r="F15" s="53">
        <v>0</v>
      </c>
      <c r="G15" s="53">
        <v>0</v>
      </c>
      <c r="H15" s="56">
        <v>0</v>
      </c>
      <c r="I15" s="60">
        <v>0</v>
      </c>
      <c r="J15" s="33">
        <v>0</v>
      </c>
      <c r="K15" s="33">
        <v>0</v>
      </c>
      <c r="L15" s="47">
        <v>0</v>
      </c>
      <c r="M15" s="47">
        <v>0</v>
      </c>
      <c r="N15" s="33">
        <v>0</v>
      </c>
      <c r="O15" s="33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236334</v>
      </c>
    </row>
    <row r="16" spans="1:22" ht="15" customHeight="1" thickBot="1">
      <c r="A16" s="31" t="s">
        <v>96</v>
      </c>
      <c r="B16" s="19" t="s">
        <v>106</v>
      </c>
      <c r="C16" s="32">
        <f t="shared" si="2"/>
        <v>396420</v>
      </c>
      <c r="D16" s="32">
        <f t="shared" si="3"/>
        <v>0</v>
      </c>
      <c r="E16" s="55">
        <v>0</v>
      </c>
      <c r="F16" s="53">
        <v>0</v>
      </c>
      <c r="G16" s="53">
        <v>0</v>
      </c>
      <c r="H16" s="59">
        <v>0</v>
      </c>
      <c r="I16" s="53">
        <v>0</v>
      </c>
      <c r="J16" s="46">
        <v>0</v>
      </c>
      <c r="K16" s="33">
        <v>0</v>
      </c>
      <c r="L16" s="47">
        <v>0</v>
      </c>
      <c r="M16" s="47">
        <v>0</v>
      </c>
      <c r="N16" s="33">
        <v>0</v>
      </c>
      <c r="O16" s="33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396420</v>
      </c>
    </row>
    <row r="17" spans="1:22" ht="15" customHeight="1" thickBot="1">
      <c r="A17" s="31" t="s">
        <v>97</v>
      </c>
      <c r="B17" s="19" t="s">
        <v>107</v>
      </c>
      <c r="C17" s="32">
        <f t="shared" si="2"/>
        <v>241532</v>
      </c>
      <c r="D17" s="32">
        <f t="shared" si="3"/>
        <v>0</v>
      </c>
      <c r="E17" s="61">
        <v>0</v>
      </c>
      <c r="F17" s="53">
        <v>0</v>
      </c>
      <c r="G17" s="53">
        <v>0</v>
      </c>
      <c r="H17" s="62">
        <v>0</v>
      </c>
      <c r="I17" s="60">
        <v>0</v>
      </c>
      <c r="J17" s="33">
        <v>0</v>
      </c>
      <c r="K17" s="33">
        <v>0</v>
      </c>
      <c r="L17" s="47">
        <v>0</v>
      </c>
      <c r="M17" s="47">
        <v>0</v>
      </c>
      <c r="N17" s="33">
        <v>0</v>
      </c>
      <c r="O17" s="33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241532</v>
      </c>
    </row>
    <row r="18" spans="1:22" ht="15" customHeight="1" thickBot="1">
      <c r="A18" s="31" t="s">
        <v>98</v>
      </c>
      <c r="B18" s="19" t="s">
        <v>108</v>
      </c>
      <c r="C18" s="32">
        <f t="shared" si="2"/>
        <v>441266</v>
      </c>
      <c r="D18" s="55">
        <f t="shared" si="3"/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46">
        <v>0</v>
      </c>
      <c r="K18" s="33">
        <v>0</v>
      </c>
      <c r="L18" s="47">
        <v>0</v>
      </c>
      <c r="M18" s="47">
        <v>0</v>
      </c>
      <c r="N18" s="33">
        <v>0</v>
      </c>
      <c r="O18" s="33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441266</v>
      </c>
    </row>
    <row r="19" spans="1:22" ht="15" customHeight="1" thickBot="1">
      <c r="A19" s="31" t="s">
        <v>99</v>
      </c>
      <c r="B19" s="19" t="s">
        <v>109</v>
      </c>
      <c r="C19" s="32">
        <f t="shared" si="2"/>
        <v>258614</v>
      </c>
      <c r="D19" s="55">
        <f t="shared" si="3"/>
        <v>0</v>
      </c>
      <c r="E19" s="53">
        <v>0</v>
      </c>
      <c r="F19" s="33">
        <v>0</v>
      </c>
      <c r="G19" s="53">
        <v>0</v>
      </c>
      <c r="H19" s="53">
        <v>0</v>
      </c>
      <c r="I19" s="63">
        <v>0</v>
      </c>
      <c r="J19" s="33">
        <v>0</v>
      </c>
      <c r="K19" s="33">
        <v>0</v>
      </c>
      <c r="L19" s="47">
        <v>0</v>
      </c>
      <c r="M19" s="47">
        <v>0</v>
      </c>
      <c r="N19" s="33">
        <v>0</v>
      </c>
      <c r="O19" s="33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258614</v>
      </c>
    </row>
    <row r="20" spans="1:22" ht="15" customHeight="1" thickBot="1">
      <c r="A20" s="31" t="s">
        <v>100</v>
      </c>
      <c r="B20" s="19" t="s">
        <v>110</v>
      </c>
      <c r="C20" s="32">
        <f t="shared" si="2"/>
        <v>336504</v>
      </c>
      <c r="D20" s="55">
        <f t="shared" si="3"/>
        <v>0</v>
      </c>
      <c r="E20" s="53">
        <v>0</v>
      </c>
      <c r="F20" s="53">
        <v>0</v>
      </c>
      <c r="G20" s="53">
        <v>0</v>
      </c>
      <c r="H20" s="53">
        <v>0</v>
      </c>
      <c r="I20" s="56">
        <v>0</v>
      </c>
      <c r="J20" s="33">
        <v>0</v>
      </c>
      <c r="K20" s="33">
        <v>0</v>
      </c>
      <c r="L20" s="47">
        <v>0</v>
      </c>
      <c r="M20" s="47">
        <v>0</v>
      </c>
      <c r="N20" s="33">
        <v>0</v>
      </c>
      <c r="O20" s="33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336504</v>
      </c>
    </row>
    <row r="21" spans="1:22" ht="15" customHeight="1" thickBot="1">
      <c r="A21" s="31" t="s">
        <v>101</v>
      </c>
      <c r="B21" s="19" t="s">
        <v>111</v>
      </c>
      <c r="C21" s="32">
        <f t="shared" si="2"/>
        <v>336848</v>
      </c>
      <c r="D21" s="55">
        <f t="shared" si="3"/>
        <v>0</v>
      </c>
      <c r="E21" s="53">
        <v>0</v>
      </c>
      <c r="F21" s="53">
        <v>0</v>
      </c>
      <c r="G21" s="53">
        <v>0</v>
      </c>
      <c r="H21" s="53">
        <v>0</v>
      </c>
      <c r="I21" s="56">
        <v>0</v>
      </c>
      <c r="J21" s="33">
        <v>0</v>
      </c>
      <c r="K21" s="33">
        <v>0</v>
      </c>
      <c r="L21" s="47">
        <v>0</v>
      </c>
      <c r="M21" s="47">
        <v>0</v>
      </c>
      <c r="N21" s="33">
        <v>0</v>
      </c>
      <c r="O21" s="33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336848</v>
      </c>
    </row>
    <row r="22" spans="1:22" ht="15" customHeight="1" thickBot="1">
      <c r="A22" s="31" t="s">
        <v>102</v>
      </c>
      <c r="B22" s="19" t="s">
        <v>50</v>
      </c>
      <c r="C22" s="32">
        <f t="shared" si="2"/>
        <v>51157</v>
      </c>
      <c r="D22" s="32">
        <f t="shared" si="3"/>
        <v>0</v>
      </c>
      <c r="E22" s="47">
        <v>0</v>
      </c>
      <c r="F22" s="60">
        <v>0</v>
      </c>
      <c r="G22" s="64">
        <v>0</v>
      </c>
      <c r="H22" s="53">
        <v>0</v>
      </c>
      <c r="I22" s="56">
        <v>0</v>
      </c>
      <c r="J22" s="33">
        <v>0</v>
      </c>
      <c r="K22" s="33">
        <v>0</v>
      </c>
      <c r="L22" s="47">
        <v>0</v>
      </c>
      <c r="M22" s="47">
        <v>0</v>
      </c>
      <c r="N22" s="33">
        <v>0</v>
      </c>
      <c r="O22" s="33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51157</v>
      </c>
    </row>
    <row r="23" spans="1:22" ht="15" customHeight="1" thickBot="1">
      <c r="A23" s="31" t="s">
        <v>103</v>
      </c>
      <c r="B23" s="19" t="s">
        <v>78</v>
      </c>
      <c r="C23" s="32">
        <f t="shared" si="2"/>
        <v>102308</v>
      </c>
      <c r="D23" s="32">
        <f t="shared" si="3"/>
        <v>0</v>
      </c>
      <c r="E23" s="55">
        <v>0</v>
      </c>
      <c r="F23" s="53">
        <v>0</v>
      </c>
      <c r="G23" s="59">
        <v>0</v>
      </c>
      <c r="H23" s="53">
        <v>0</v>
      </c>
      <c r="I23" s="56">
        <v>0</v>
      </c>
      <c r="J23" s="33">
        <v>0</v>
      </c>
      <c r="K23" s="33">
        <v>0</v>
      </c>
      <c r="L23" s="47">
        <v>0</v>
      </c>
      <c r="M23" s="47">
        <v>0</v>
      </c>
      <c r="N23" s="33">
        <v>0</v>
      </c>
      <c r="O23" s="33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102308</v>
      </c>
    </row>
    <row r="24" spans="1:22" ht="15" customHeight="1" thickBot="1">
      <c r="A24" s="31" t="s">
        <v>104</v>
      </c>
      <c r="B24" s="19" t="s">
        <v>79</v>
      </c>
      <c r="C24" s="32">
        <f t="shared" si="2"/>
        <v>51159</v>
      </c>
      <c r="D24" s="32">
        <f t="shared" si="3"/>
        <v>0</v>
      </c>
      <c r="E24" s="32">
        <v>0</v>
      </c>
      <c r="F24" s="47">
        <v>0</v>
      </c>
      <c r="G24" s="55">
        <v>0</v>
      </c>
      <c r="H24" s="53">
        <v>0</v>
      </c>
      <c r="I24" s="56">
        <v>0</v>
      </c>
      <c r="J24" s="33">
        <v>0</v>
      </c>
      <c r="K24" s="33">
        <v>0</v>
      </c>
      <c r="L24" s="47">
        <v>0</v>
      </c>
      <c r="M24" s="47">
        <v>0</v>
      </c>
      <c r="N24" s="33">
        <v>0</v>
      </c>
      <c r="O24" s="33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51159</v>
      </c>
    </row>
    <row r="25" spans="1:22" ht="15" customHeight="1" thickBot="1">
      <c r="A25" s="31" t="s">
        <v>123</v>
      </c>
      <c r="B25" s="19" t="s">
        <v>80</v>
      </c>
      <c r="C25" s="32">
        <f t="shared" si="2"/>
        <v>51200</v>
      </c>
      <c r="D25" s="32">
        <f t="shared" si="3"/>
        <v>0</v>
      </c>
      <c r="E25" s="32">
        <v>0</v>
      </c>
      <c r="F25" s="32">
        <v>0</v>
      </c>
      <c r="G25" s="55">
        <v>0</v>
      </c>
      <c r="H25" s="53">
        <v>0</v>
      </c>
      <c r="I25" s="56">
        <v>0</v>
      </c>
      <c r="J25" s="33">
        <v>0</v>
      </c>
      <c r="K25" s="33">
        <v>0</v>
      </c>
      <c r="L25" s="47">
        <v>0</v>
      </c>
      <c r="M25" s="47">
        <v>0</v>
      </c>
      <c r="N25" s="33">
        <v>0</v>
      </c>
      <c r="O25" s="33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51200</v>
      </c>
    </row>
    <row r="26" spans="1:22" s="6" customFormat="1" ht="15" customHeight="1">
      <c r="A26" s="108" t="s">
        <v>86</v>
      </c>
      <c r="B26" s="109"/>
      <c r="C26" s="109"/>
      <c r="D26" s="109"/>
      <c r="E26" s="109"/>
      <c r="F26" s="109"/>
      <c r="G26" s="109"/>
      <c r="H26" s="111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10"/>
    </row>
    <row r="27" spans="1:22" s="6" customFormat="1" ht="15.75" thickBot="1">
      <c r="A27" s="16" t="s">
        <v>74</v>
      </c>
      <c r="B27" s="17" t="s">
        <v>2</v>
      </c>
      <c r="C27" s="30">
        <f>SUM(C28:C31)</f>
        <v>8243057</v>
      </c>
      <c r="D27" s="30">
        <f aca="true" t="shared" si="4" ref="D27:V27">SUM(D28:D31)</f>
        <v>3032804</v>
      </c>
      <c r="E27" s="30">
        <f t="shared" si="4"/>
        <v>0</v>
      </c>
      <c r="F27" s="30">
        <f t="shared" si="4"/>
        <v>1255778</v>
      </c>
      <c r="G27" s="30">
        <f t="shared" si="4"/>
        <v>0</v>
      </c>
      <c r="H27" s="30">
        <f t="shared" si="4"/>
        <v>803671</v>
      </c>
      <c r="I27" s="30">
        <f t="shared" si="4"/>
        <v>973355</v>
      </c>
      <c r="J27" s="30">
        <f t="shared" si="4"/>
        <v>0</v>
      </c>
      <c r="K27" s="30">
        <f t="shared" si="4"/>
        <v>0</v>
      </c>
      <c r="L27" s="30">
        <f t="shared" si="4"/>
        <v>0</v>
      </c>
      <c r="M27" s="30">
        <f t="shared" si="4"/>
        <v>0</v>
      </c>
      <c r="N27" s="30">
        <f t="shared" si="4"/>
        <v>0</v>
      </c>
      <c r="O27" s="30">
        <f t="shared" si="4"/>
        <v>0</v>
      </c>
      <c r="P27" s="30">
        <f t="shared" si="4"/>
        <v>170</v>
      </c>
      <c r="Q27" s="30">
        <f t="shared" si="4"/>
        <v>4813979</v>
      </c>
      <c r="R27" s="30">
        <f t="shared" si="4"/>
        <v>0</v>
      </c>
      <c r="S27" s="30">
        <f t="shared" si="4"/>
        <v>0</v>
      </c>
      <c r="T27" s="30">
        <f t="shared" si="4"/>
        <v>0</v>
      </c>
      <c r="U27" s="30">
        <f t="shared" si="4"/>
        <v>0</v>
      </c>
      <c r="V27" s="30">
        <f t="shared" si="4"/>
        <v>396274</v>
      </c>
    </row>
    <row r="28" spans="1:23" s="35" customFormat="1" ht="15.75" thickBot="1">
      <c r="A28" s="31" t="s">
        <v>30</v>
      </c>
      <c r="B28" s="19" t="s">
        <v>76</v>
      </c>
      <c r="C28" s="24">
        <f>D28+M28+Q28+V28</f>
        <v>4986742</v>
      </c>
      <c r="D28" s="24">
        <v>0</v>
      </c>
      <c r="E28" s="24">
        <v>0</v>
      </c>
      <c r="F28" s="53">
        <v>0</v>
      </c>
      <c r="G28" s="24">
        <v>0</v>
      </c>
      <c r="H28" s="53">
        <v>0</v>
      </c>
      <c r="I28" s="53">
        <v>0</v>
      </c>
      <c r="J28" s="34">
        <v>0</v>
      </c>
      <c r="K28" s="34">
        <v>0</v>
      </c>
      <c r="L28" s="24">
        <v>0</v>
      </c>
      <c r="M28" s="24">
        <v>0</v>
      </c>
      <c r="N28" s="34">
        <v>0</v>
      </c>
      <c r="O28" s="34">
        <v>0</v>
      </c>
      <c r="P28" s="24">
        <v>170</v>
      </c>
      <c r="Q28" s="24">
        <v>4813979</v>
      </c>
      <c r="R28" s="24">
        <v>0</v>
      </c>
      <c r="S28" s="24">
        <v>0</v>
      </c>
      <c r="T28" s="24">
        <v>0</v>
      </c>
      <c r="U28" s="24">
        <v>0</v>
      </c>
      <c r="V28" s="24">
        <v>172763</v>
      </c>
      <c r="W28" s="69" t="s">
        <v>125</v>
      </c>
    </row>
    <row r="29" spans="1:23" s="35" customFormat="1" ht="15.75" thickBot="1">
      <c r="A29" s="31" t="s">
        <v>52</v>
      </c>
      <c r="B29" s="19" t="s">
        <v>122</v>
      </c>
      <c r="C29" s="24">
        <f>D29+M29+Q29+V29</f>
        <v>171324</v>
      </c>
      <c r="D29" s="24">
        <v>0</v>
      </c>
      <c r="E29" s="53">
        <v>0</v>
      </c>
      <c r="F29" s="53">
        <v>0</v>
      </c>
      <c r="G29" s="24">
        <v>0</v>
      </c>
      <c r="H29" s="53">
        <v>0</v>
      </c>
      <c r="I29" s="24">
        <v>0</v>
      </c>
      <c r="J29" s="34">
        <v>0</v>
      </c>
      <c r="K29" s="34">
        <v>0</v>
      </c>
      <c r="L29" s="24">
        <v>0</v>
      </c>
      <c r="M29" s="24">
        <v>0</v>
      </c>
      <c r="N29" s="34">
        <v>0</v>
      </c>
      <c r="O29" s="34">
        <v>0</v>
      </c>
      <c r="P29" s="34">
        <v>0</v>
      </c>
      <c r="Q29" s="3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171324</v>
      </c>
      <c r="W29" s="69" t="s">
        <v>125</v>
      </c>
    </row>
    <row r="30" spans="1:23" s="35" customFormat="1" ht="15.75" thickBot="1">
      <c r="A30" s="31" t="s">
        <v>51</v>
      </c>
      <c r="B30" s="19" t="s">
        <v>108</v>
      </c>
      <c r="C30" s="24">
        <f>D30+M30+Q30+V30</f>
        <v>3032804</v>
      </c>
      <c r="D30" s="24">
        <f>SUM(E30:I30)</f>
        <v>3032804</v>
      </c>
      <c r="E30" s="24">
        <v>0</v>
      </c>
      <c r="F30" s="24">
        <v>1255778</v>
      </c>
      <c r="G30" s="24">
        <v>0</v>
      </c>
      <c r="H30" s="24">
        <v>803671</v>
      </c>
      <c r="I30" s="24">
        <v>973355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69" t="s">
        <v>126</v>
      </c>
    </row>
    <row r="31" spans="1:23" s="35" customFormat="1" ht="15.75" thickBot="1">
      <c r="A31" s="31" t="s">
        <v>95</v>
      </c>
      <c r="B31" s="19" t="s">
        <v>127</v>
      </c>
      <c r="C31" s="24">
        <f>D31+M31+Q31+V31</f>
        <v>52187</v>
      </c>
      <c r="D31" s="24">
        <f>SUM(E31:I31)</f>
        <v>0</v>
      </c>
      <c r="E31" s="24">
        <v>0</v>
      </c>
      <c r="F31" s="53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52187</v>
      </c>
      <c r="W31" s="69" t="s">
        <v>126</v>
      </c>
    </row>
    <row r="32" spans="1:22" s="35" customFormat="1" ht="15">
      <c r="A32" s="108" t="s">
        <v>87</v>
      </c>
      <c r="B32" s="109"/>
      <c r="C32" s="109"/>
      <c r="D32" s="109"/>
      <c r="E32" s="109"/>
      <c r="F32" s="109"/>
      <c r="G32" s="109"/>
      <c r="H32" s="111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10"/>
    </row>
    <row r="33" spans="1:22" s="36" customFormat="1" ht="14.25" customHeight="1">
      <c r="A33" s="16" t="s">
        <v>74</v>
      </c>
      <c r="B33" s="17" t="s">
        <v>2</v>
      </c>
      <c r="C33" s="30">
        <f>SUM(C34:C35)</f>
        <v>6122009</v>
      </c>
      <c r="D33" s="30">
        <f aca="true" t="shared" si="5" ref="D33:V33">SUM(D34:D35)</f>
        <v>0</v>
      </c>
      <c r="E33" s="30">
        <f t="shared" si="5"/>
        <v>0</v>
      </c>
      <c r="F33" s="30">
        <f t="shared" si="5"/>
        <v>0</v>
      </c>
      <c r="G33" s="30">
        <f t="shared" si="5"/>
        <v>0</v>
      </c>
      <c r="H33" s="30">
        <f t="shared" si="5"/>
        <v>0</v>
      </c>
      <c r="I33" s="30">
        <f t="shared" si="5"/>
        <v>0</v>
      </c>
      <c r="J33" s="30">
        <f t="shared" si="5"/>
        <v>0</v>
      </c>
      <c r="K33" s="30">
        <f t="shared" si="5"/>
        <v>0</v>
      </c>
      <c r="L33" s="30">
        <f t="shared" si="5"/>
        <v>1263</v>
      </c>
      <c r="M33" s="30">
        <f t="shared" si="5"/>
        <v>5897330</v>
      </c>
      <c r="N33" s="30">
        <f t="shared" si="5"/>
        <v>0</v>
      </c>
      <c r="O33" s="30">
        <f t="shared" si="5"/>
        <v>0</v>
      </c>
      <c r="P33" s="30">
        <f t="shared" si="5"/>
        <v>0</v>
      </c>
      <c r="Q33" s="30">
        <f t="shared" si="5"/>
        <v>0</v>
      </c>
      <c r="R33" s="30">
        <f t="shared" si="5"/>
        <v>0</v>
      </c>
      <c r="S33" s="30">
        <f t="shared" si="5"/>
        <v>0</v>
      </c>
      <c r="T33" s="30">
        <f t="shared" si="5"/>
        <v>0</v>
      </c>
      <c r="U33" s="30">
        <f t="shared" si="5"/>
        <v>0</v>
      </c>
      <c r="V33" s="30">
        <f t="shared" si="5"/>
        <v>224679</v>
      </c>
    </row>
    <row r="34" spans="1:22" s="35" customFormat="1" ht="15.75" thickBot="1">
      <c r="A34" s="31" t="s">
        <v>30</v>
      </c>
      <c r="B34" s="19" t="s">
        <v>81</v>
      </c>
      <c r="C34" s="24">
        <f>D34+M34+Q34+V34</f>
        <v>5961241</v>
      </c>
      <c r="D34" s="24">
        <f>SUM(E34:I34)</f>
        <v>0</v>
      </c>
      <c r="E34" s="50">
        <v>0</v>
      </c>
      <c r="F34" s="24">
        <v>0</v>
      </c>
      <c r="G34" s="24">
        <v>0</v>
      </c>
      <c r="H34" s="24">
        <v>0</v>
      </c>
      <c r="I34" s="24">
        <v>0</v>
      </c>
      <c r="J34" s="34">
        <v>0</v>
      </c>
      <c r="K34" s="34">
        <v>0</v>
      </c>
      <c r="L34" s="24">
        <v>1263</v>
      </c>
      <c r="M34" s="24">
        <v>5897330</v>
      </c>
      <c r="N34" s="34">
        <v>0</v>
      </c>
      <c r="O34" s="3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63911</v>
      </c>
    </row>
    <row r="35" spans="1:22" s="35" customFormat="1" ht="15.75" thickBot="1">
      <c r="A35" s="31" t="s">
        <v>52</v>
      </c>
      <c r="B35" s="19" t="s">
        <v>82</v>
      </c>
      <c r="C35" s="24">
        <f>D35+M35+Q35+V35</f>
        <v>160768</v>
      </c>
      <c r="D35" s="48">
        <f>SUM(E35:I35)</f>
        <v>0</v>
      </c>
      <c r="E35" s="53">
        <v>0</v>
      </c>
      <c r="F35" s="49">
        <v>0</v>
      </c>
      <c r="G35" s="24">
        <v>0</v>
      </c>
      <c r="H35" s="24">
        <v>0</v>
      </c>
      <c r="I35" s="24">
        <v>0</v>
      </c>
      <c r="J35" s="34">
        <v>0</v>
      </c>
      <c r="K35" s="34">
        <v>0</v>
      </c>
      <c r="L35" s="24">
        <v>0</v>
      </c>
      <c r="M35" s="24">
        <v>0</v>
      </c>
      <c r="N35" s="34">
        <v>0</v>
      </c>
      <c r="O35" s="3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160768</v>
      </c>
    </row>
    <row r="36" s="35" customFormat="1" ht="15"/>
    <row r="42" spans="12:14" ht="15">
      <c r="L42" s="51"/>
      <c r="M42" s="52"/>
      <c r="N42" s="52"/>
    </row>
    <row r="43" spans="12:14" ht="15">
      <c r="L43" s="51"/>
      <c r="M43" s="52"/>
      <c r="N43" s="52"/>
    </row>
  </sheetData>
  <sheetProtection/>
  <mergeCells count="21">
    <mergeCell ref="J5:K6"/>
    <mergeCell ref="N2:Y2"/>
    <mergeCell ref="A10:V10"/>
    <mergeCell ref="C4:C6"/>
    <mergeCell ref="A26:V26"/>
    <mergeCell ref="T4:V4"/>
    <mergeCell ref="T5:T6"/>
    <mergeCell ref="A32:V32"/>
    <mergeCell ref="N5:O6"/>
    <mergeCell ref="P5:Q6"/>
    <mergeCell ref="R5:S6"/>
    <mergeCell ref="A9:B9"/>
    <mergeCell ref="N1:V1"/>
    <mergeCell ref="B4:B6"/>
    <mergeCell ref="D4:S4"/>
    <mergeCell ref="D5:I5"/>
    <mergeCell ref="U5:U6"/>
    <mergeCell ref="A3:V3"/>
    <mergeCell ref="V5:V6"/>
    <mergeCell ref="L5:M6"/>
    <mergeCell ref="A4:A6"/>
  </mergeCells>
  <printOptions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48" r:id="rId3"/>
  <ignoredErrors>
    <ignoredError sqref="D35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4.140625" style="4" customWidth="1"/>
    <col min="2" max="2" width="17.7109375" style="4" customWidth="1"/>
    <col min="3" max="3" width="9.28125" style="4" customWidth="1"/>
    <col min="4" max="4" width="21.421875" style="4" customWidth="1"/>
    <col min="5" max="12" width="8.00390625" style="4" customWidth="1"/>
    <col min="13" max="14" width="12.57421875" style="4" bestFit="1" customWidth="1"/>
    <col min="15" max="16384" width="9.140625" style="4" customWidth="1"/>
  </cols>
  <sheetData>
    <row r="1" spans="1:14" s="39" customFormat="1" ht="24" customHeight="1">
      <c r="A1" s="38"/>
      <c r="F1" s="119" t="s">
        <v>93</v>
      </c>
      <c r="G1" s="119"/>
      <c r="H1" s="119"/>
      <c r="I1" s="119"/>
      <c r="J1" s="119"/>
      <c r="K1" s="119"/>
      <c r="L1" s="119"/>
      <c r="M1" s="119"/>
      <c r="N1" s="119"/>
    </row>
    <row r="2" spans="1:17" s="39" customFormat="1" ht="24" customHeight="1">
      <c r="A2" s="38"/>
      <c r="F2" s="103" t="s">
        <v>128</v>
      </c>
      <c r="G2" s="103"/>
      <c r="H2" s="103"/>
      <c r="I2" s="103"/>
      <c r="J2" s="103"/>
      <c r="K2" s="103"/>
      <c r="L2" s="103"/>
      <c r="M2" s="103"/>
      <c r="N2" s="103"/>
      <c r="O2" s="125"/>
      <c r="P2" s="125"/>
      <c r="Q2" s="125"/>
    </row>
    <row r="3" spans="1:14" ht="54.75" customHeight="1">
      <c r="A3" s="120" t="s">
        <v>84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37" customFormat="1" ht="36.75" customHeight="1">
      <c r="A4" s="121" t="s">
        <v>29</v>
      </c>
      <c r="B4" s="124" t="s">
        <v>58</v>
      </c>
      <c r="C4" s="124" t="s">
        <v>59</v>
      </c>
      <c r="D4" s="124" t="s">
        <v>21</v>
      </c>
      <c r="E4" s="124" t="s">
        <v>60</v>
      </c>
      <c r="F4" s="124"/>
      <c r="G4" s="124"/>
      <c r="H4" s="124"/>
      <c r="I4" s="124"/>
      <c r="J4" s="124" t="s">
        <v>20</v>
      </c>
      <c r="K4" s="124"/>
      <c r="L4" s="124"/>
      <c r="M4" s="124"/>
      <c r="N4" s="124"/>
    </row>
    <row r="5" spans="1:14" s="37" customFormat="1" ht="39.75" customHeight="1">
      <c r="A5" s="122"/>
      <c r="B5" s="124"/>
      <c r="C5" s="124"/>
      <c r="D5" s="124"/>
      <c r="E5" s="40" t="s">
        <v>61</v>
      </c>
      <c r="F5" s="40" t="s">
        <v>62</v>
      </c>
      <c r="G5" s="40" t="s">
        <v>63</v>
      </c>
      <c r="H5" s="40" t="s">
        <v>64</v>
      </c>
      <c r="I5" s="40" t="s">
        <v>13</v>
      </c>
      <c r="J5" s="40" t="s">
        <v>61</v>
      </c>
      <c r="K5" s="40" t="s">
        <v>62</v>
      </c>
      <c r="L5" s="40" t="s">
        <v>63</v>
      </c>
      <c r="M5" s="40" t="s">
        <v>64</v>
      </c>
      <c r="N5" s="40" t="s">
        <v>13</v>
      </c>
    </row>
    <row r="6" spans="1:14" s="37" customFormat="1" ht="15">
      <c r="A6" s="123"/>
      <c r="B6" s="124"/>
      <c r="C6" s="40" t="s">
        <v>38</v>
      </c>
      <c r="D6" s="41" t="s">
        <v>6</v>
      </c>
      <c r="E6" s="41" t="s">
        <v>39</v>
      </c>
      <c r="F6" s="41" t="s">
        <v>39</v>
      </c>
      <c r="G6" s="41" t="s">
        <v>39</v>
      </c>
      <c r="H6" s="41" t="s">
        <v>39</v>
      </c>
      <c r="I6" s="41" t="s">
        <v>39</v>
      </c>
      <c r="J6" s="41" t="s">
        <v>5</v>
      </c>
      <c r="K6" s="41" t="s">
        <v>5</v>
      </c>
      <c r="L6" s="42" t="s">
        <v>5</v>
      </c>
      <c r="M6" s="41" t="s">
        <v>5</v>
      </c>
      <c r="N6" s="41" t="s">
        <v>5</v>
      </c>
    </row>
    <row r="7" spans="1:14" s="37" customFormat="1" ht="1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</row>
    <row r="8" spans="1:14" s="44" customFormat="1" ht="15">
      <c r="A8" s="41">
        <v>1</v>
      </c>
      <c r="B8" s="40" t="s">
        <v>88</v>
      </c>
      <c r="C8" s="42">
        <f>'Приложение 1'!H11</f>
        <v>4720.4</v>
      </c>
      <c r="D8" s="43">
        <f>'Приложение 1'!K11</f>
        <v>161</v>
      </c>
      <c r="E8" s="41"/>
      <c r="F8" s="41"/>
      <c r="G8" s="41"/>
      <c r="H8" s="41">
        <v>14</v>
      </c>
      <c r="I8" s="41">
        <f>H8</f>
        <v>14</v>
      </c>
      <c r="J8" s="42"/>
      <c r="K8" s="42"/>
      <c r="L8" s="42"/>
      <c r="M8" s="42">
        <f>'Приложение 1'!L11</f>
        <v>8685505</v>
      </c>
      <c r="N8" s="42">
        <f>M8</f>
        <v>8685505</v>
      </c>
    </row>
    <row r="9" spans="1:14" s="44" customFormat="1" ht="15">
      <c r="A9" s="41">
        <v>2</v>
      </c>
      <c r="B9" s="40" t="s">
        <v>89</v>
      </c>
      <c r="C9" s="42">
        <f>'Приложение 1'!H27</f>
        <v>3741.0000000000005</v>
      </c>
      <c r="D9" s="43">
        <f>'Приложение 1'!K27</f>
        <v>179</v>
      </c>
      <c r="E9" s="41"/>
      <c r="F9" s="41"/>
      <c r="G9" s="41"/>
      <c r="H9" s="41">
        <v>4</v>
      </c>
      <c r="I9" s="41">
        <f>H9</f>
        <v>4</v>
      </c>
      <c r="J9" s="42"/>
      <c r="K9" s="42"/>
      <c r="L9" s="42"/>
      <c r="M9" s="42">
        <f>'Приложение 1'!L27</f>
        <v>8243057</v>
      </c>
      <c r="N9" s="42">
        <f>M9</f>
        <v>8243057</v>
      </c>
    </row>
    <row r="10" spans="1:14" s="44" customFormat="1" ht="15">
      <c r="A10" s="41">
        <v>3</v>
      </c>
      <c r="B10" s="40" t="s">
        <v>90</v>
      </c>
      <c r="C10" s="42">
        <f>'Приложение 1'!H33</f>
        <v>8381.4</v>
      </c>
      <c r="D10" s="43">
        <f>'Приложение 1'!K33</f>
        <v>366</v>
      </c>
      <c r="E10" s="41"/>
      <c r="F10" s="41"/>
      <c r="G10" s="41"/>
      <c r="H10" s="41">
        <v>2</v>
      </c>
      <c r="I10" s="41">
        <f>H10</f>
        <v>2</v>
      </c>
      <c r="J10" s="42"/>
      <c r="K10" s="42"/>
      <c r="L10" s="42"/>
      <c r="M10" s="42">
        <f>'Приложение 1'!L33</f>
        <v>6122009</v>
      </c>
      <c r="N10" s="42">
        <f>M10</f>
        <v>6122009</v>
      </c>
    </row>
  </sheetData>
  <sheetProtection/>
  <mergeCells count="9">
    <mergeCell ref="F1:N1"/>
    <mergeCell ref="F2:N2"/>
    <mergeCell ref="A3:N3"/>
    <mergeCell ref="A4:A6"/>
    <mergeCell ref="B4:B6"/>
    <mergeCell ref="C4:C5"/>
    <mergeCell ref="D4:D5"/>
    <mergeCell ref="E4:I4"/>
    <mergeCell ref="J4:N4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Андрей Викторович</dc:creator>
  <cp:keywords/>
  <dc:description/>
  <cp:lastModifiedBy>DNA7 X86</cp:lastModifiedBy>
  <cp:lastPrinted>2018-01-22T00:16:05Z</cp:lastPrinted>
  <dcterms:created xsi:type="dcterms:W3CDTF">2014-07-06T04:41:45Z</dcterms:created>
  <dcterms:modified xsi:type="dcterms:W3CDTF">2018-01-28T00:40:27Z</dcterms:modified>
  <cp:category/>
  <cp:version/>
  <cp:contentType/>
  <cp:contentStatus/>
</cp:coreProperties>
</file>