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 activeTab="3"/>
  </bookViews>
  <sheets>
    <sheet name="доходы" sheetId="2" r:id="rId1"/>
    <sheet name="Расходы" sheetId="1" r:id="rId2"/>
    <sheet name="Источники" sheetId="3" r:id="rId3"/>
    <sheet name="Верх.пред" sheetId="4" r:id="rId4"/>
  </sheets>
  <calcPr calcId="114210"/>
</workbook>
</file>

<file path=xl/calcChain.xml><?xml version="1.0" encoding="utf-8"?>
<calcChain xmlns="http://schemas.openxmlformats.org/spreadsheetml/2006/main">
  <c r="G50" i="1"/>
  <c r="G51"/>
  <c r="B11" i="3"/>
  <c r="D9" i="2"/>
  <c r="C10"/>
  <c r="C9"/>
  <c r="C11"/>
  <c r="H70" i="1"/>
  <c r="H18"/>
  <c r="I18"/>
  <c r="I31"/>
  <c r="H45"/>
  <c r="I45"/>
  <c r="H60"/>
  <c r="I60"/>
  <c r="H62"/>
  <c r="I62"/>
  <c r="H68"/>
  <c r="I68"/>
  <c r="I67"/>
  <c r="I64"/>
  <c r="I66"/>
  <c r="I65"/>
  <c r="H66"/>
  <c r="H65"/>
  <c r="G89"/>
  <c r="G87"/>
  <c r="H88"/>
  <c r="H87"/>
  <c r="G69"/>
  <c r="G67"/>
  <c r="G65"/>
  <c r="H64"/>
  <c r="I70"/>
  <c r="I88"/>
  <c r="I87"/>
  <c r="H67"/>
  <c r="G64"/>
  <c r="G63"/>
  <c r="H113"/>
  <c r="I113"/>
  <c r="H103"/>
  <c r="I103"/>
  <c r="H105"/>
  <c r="I105"/>
  <c r="H104"/>
  <c r="I104"/>
  <c r="G102"/>
  <c r="G100"/>
  <c r="G94"/>
  <c r="H95"/>
  <c r="I95"/>
  <c r="I94"/>
  <c r="H77"/>
  <c r="I77"/>
  <c r="H81"/>
  <c r="I81"/>
  <c r="I80"/>
  <c r="H79"/>
  <c r="I79"/>
  <c r="I78"/>
  <c r="H75"/>
  <c r="I75"/>
  <c r="I74"/>
  <c r="I61"/>
  <c r="I59"/>
  <c r="I58"/>
  <c r="G61"/>
  <c r="G59"/>
  <c r="G76"/>
  <c r="G78"/>
  <c r="G74"/>
  <c r="G80"/>
  <c r="H57"/>
  <c r="I57"/>
  <c r="G29"/>
  <c r="G17"/>
  <c r="G15"/>
  <c r="H19"/>
  <c r="I19"/>
  <c r="H20"/>
  <c r="I20"/>
  <c r="D11" i="2"/>
  <c r="G73" i="1"/>
  <c r="H94"/>
  <c r="I102"/>
  <c r="H102"/>
  <c r="H74"/>
  <c r="H78"/>
  <c r="H80"/>
  <c r="H61"/>
  <c r="H59"/>
  <c r="H58"/>
  <c r="I17"/>
  <c r="H17"/>
  <c r="H76"/>
  <c r="I76"/>
  <c r="H73"/>
  <c r="I73"/>
  <c r="H44"/>
  <c r="H43"/>
  <c r="H83"/>
  <c r="H82"/>
  <c r="H108"/>
  <c r="I108"/>
  <c r="I107"/>
  <c r="I106"/>
  <c r="H98"/>
  <c r="H97"/>
  <c r="H96"/>
  <c r="H93"/>
  <c r="I93"/>
  <c r="I92"/>
  <c r="I86"/>
  <c r="I85"/>
  <c r="H55"/>
  <c r="I55"/>
  <c r="I54"/>
  <c r="H53"/>
  <c r="H52"/>
  <c r="H48"/>
  <c r="I48"/>
  <c r="I47"/>
  <c r="I46"/>
  <c r="I44"/>
  <c r="I43"/>
  <c r="H41"/>
  <c r="I41"/>
  <c r="I40"/>
  <c r="I39"/>
  <c r="H38"/>
  <c r="I38"/>
  <c r="I37"/>
  <c r="H36"/>
  <c r="I36"/>
  <c r="I35"/>
  <c r="H27"/>
  <c r="I27"/>
  <c r="I26"/>
  <c r="H25"/>
  <c r="I25"/>
  <c r="I24"/>
  <c r="H22"/>
  <c r="H21"/>
  <c r="H14"/>
  <c r="H13"/>
  <c r="I30"/>
  <c r="I56"/>
  <c r="H72"/>
  <c r="I72"/>
  <c r="H71"/>
  <c r="H112"/>
  <c r="I112"/>
  <c r="H111"/>
  <c r="I111"/>
  <c r="H101"/>
  <c r="H16"/>
  <c r="H15"/>
  <c r="H9"/>
  <c r="I9"/>
  <c r="H10"/>
  <c r="I10"/>
  <c r="H8"/>
  <c r="I8"/>
  <c r="G110"/>
  <c r="G109"/>
  <c r="G107"/>
  <c r="G106"/>
  <c r="G97"/>
  <c r="G96"/>
  <c r="G92"/>
  <c r="G86"/>
  <c r="G83"/>
  <c r="G82"/>
  <c r="G58"/>
  <c r="G56"/>
  <c r="G54"/>
  <c r="G52"/>
  <c r="G47"/>
  <c r="G46"/>
  <c r="G44"/>
  <c r="G43"/>
  <c r="G40"/>
  <c r="G39"/>
  <c r="G35"/>
  <c r="G37"/>
  <c r="G28"/>
  <c r="G32"/>
  <c r="H32"/>
  <c r="I32"/>
  <c r="G26"/>
  <c r="G24"/>
  <c r="G21"/>
  <c r="G13"/>
  <c r="G7"/>
  <c r="D10" i="2"/>
  <c r="D9" i="3"/>
  <c r="C9"/>
  <c r="I101" i="1"/>
  <c r="I100"/>
  <c r="I99"/>
  <c r="H100"/>
  <c r="I71"/>
  <c r="I69"/>
  <c r="I63"/>
  <c r="H69"/>
  <c r="H63"/>
  <c r="G23"/>
  <c r="G12"/>
  <c r="G99"/>
  <c r="G42"/>
  <c r="G49"/>
  <c r="G85"/>
  <c r="I29"/>
  <c r="I28"/>
  <c r="I23"/>
  <c r="H35"/>
  <c r="H26"/>
  <c r="H47"/>
  <c r="H46"/>
  <c r="H42"/>
  <c r="H110"/>
  <c r="H109"/>
  <c r="H107"/>
  <c r="H106"/>
  <c r="I110"/>
  <c r="I109"/>
  <c r="I42"/>
  <c r="H29"/>
  <c r="H28"/>
  <c r="H40"/>
  <c r="H39"/>
  <c r="H56"/>
  <c r="I83"/>
  <c r="I82"/>
  <c r="I98"/>
  <c r="I97"/>
  <c r="I96"/>
  <c r="H92"/>
  <c r="H86"/>
  <c r="H85"/>
  <c r="H54"/>
  <c r="I53"/>
  <c r="I52"/>
  <c r="I51"/>
  <c r="I50"/>
  <c r="H37"/>
  <c r="I34"/>
  <c r="I33"/>
  <c r="H24"/>
  <c r="I22"/>
  <c r="I21"/>
  <c r="I14"/>
  <c r="I13"/>
  <c r="I16"/>
  <c r="I15"/>
  <c r="I7"/>
  <c r="H7"/>
  <c r="G34"/>
  <c r="G33"/>
  <c r="I49"/>
  <c r="H99"/>
  <c r="I12"/>
  <c r="G11"/>
  <c r="G115"/>
  <c r="I11"/>
  <c r="H34"/>
  <c r="H33"/>
  <c r="H23"/>
  <c r="H12"/>
  <c r="H51"/>
  <c r="H50"/>
  <c r="H49"/>
  <c r="H11"/>
  <c r="B12" i="2"/>
  <c r="C13"/>
  <c r="D13"/>
  <c r="C14"/>
  <c r="D14"/>
  <c r="C15"/>
  <c r="D15"/>
  <c r="H115" i="1"/>
  <c r="I115"/>
  <c r="C11" i="3"/>
  <c r="D11"/>
</calcChain>
</file>

<file path=xl/sharedStrings.xml><?xml version="1.0" encoding="utf-8"?>
<sst xmlns="http://schemas.openxmlformats.org/spreadsheetml/2006/main" count="537" uniqueCount="191">
  <si>
    <t>Наименование показателя</t>
  </si>
  <si>
    <t>Код бюджетной классификации</t>
  </si>
  <si>
    <t>Общегосударственные вопросы</t>
  </si>
  <si>
    <t>01</t>
  </si>
  <si>
    <t>Функционирование высшего должностного лица субъекта Российской Федерации и органа местного самоуправления</t>
  </si>
  <si>
    <t>02</t>
  </si>
  <si>
    <t>99000</t>
  </si>
  <si>
    <t>10020</t>
  </si>
  <si>
    <t>Расходы на выплаты персоналу в целях обеспечения выполнения функций государственными(муниципальными) органами, казенными учреждениями, органами управления государственными внебюджетными фондами</t>
  </si>
  <si>
    <t>100</t>
  </si>
  <si>
    <t>03</t>
  </si>
  <si>
    <t>10010</t>
  </si>
  <si>
    <t>Закупка товаров, работ и услуг для государственных(муниципальных) нужд</t>
  </si>
  <si>
    <t>200</t>
  </si>
  <si>
    <t>Иные бюджетные ассигнования</t>
  </si>
  <si>
    <t>800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</si>
  <si>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</si>
  <si>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</si>
  <si>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 xml:space="preserve">Обеспечение деятельности финансовых органов </t>
  </si>
  <si>
    <t>11</t>
  </si>
  <si>
    <t>Резервные фонды местных администраций</t>
  </si>
  <si>
    <t>10110</t>
  </si>
  <si>
    <t>Другие общегосударственные вопросы</t>
  </si>
  <si>
    <t>12010</t>
  </si>
  <si>
    <t>Реализация государственной политики в области приватизации и управления государственной и муниципальной собственностью</t>
  </si>
  <si>
    <t>12110</t>
  </si>
  <si>
    <t>Оценка недвижимости, признание прав и регулирование отношений по государственной и муниципальной собственности</t>
  </si>
  <si>
    <t>Расходы на выполнение функций по общегосударственным вопросам, не отнесенным к другим подразделам данного раздела, в том числе на управление муниципальной собственностью</t>
  </si>
  <si>
    <t>Расходы местного бюджета за счет межбюджетных субсидий, субвенций и иных межбюджетных трансфертов, имеющие целевое назначения за счет средств краевого бюджета</t>
  </si>
  <si>
    <t>40080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</si>
  <si>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</si>
  <si>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</si>
  <si>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51180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</si>
  <si>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</si>
  <si>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</si>
  <si>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</si>
  <si>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Подготовка населения и организаций к действиям в чрезвычайной ситуации в мирное и военное время</t>
  </si>
  <si>
    <t>12410</t>
  </si>
  <si>
    <t>Обеспечение пожарной безопасности</t>
  </si>
  <si>
    <t>10</t>
  </si>
  <si>
    <t>12550</t>
  </si>
  <si>
    <t>Национальная экономика</t>
  </si>
  <si>
    <t>Содержание автомобильных дорог и инженерных сооружений на них в границах сельских поселений</t>
  </si>
  <si>
    <t>12720</t>
  </si>
  <si>
    <t>Другие вопросы в области национальной экономики</t>
  </si>
  <si>
    <t>Жилищно-коммунальное хозяйство</t>
  </si>
  <si>
    <t>05</t>
  </si>
  <si>
    <t>Жилищное хозяйство</t>
  </si>
  <si>
    <t>Расходы в целях софинансирования расходных обязательств муниципальных образований, связанных с проведением капитального ремонта в многоквартирных домах (Взносы на проведение капитального ремонта многоквартирных домов)</t>
  </si>
  <si>
    <t>12610</t>
  </si>
  <si>
    <t xml:space="preserve">Мероприятия в области жилищно-коммунального хозяйства </t>
  </si>
  <si>
    <t>12620</t>
  </si>
  <si>
    <t>03000</t>
  </si>
  <si>
    <t>Коммунальное хозяйство</t>
  </si>
  <si>
    <t>Благоустройство</t>
  </si>
  <si>
    <t>12710</t>
  </si>
  <si>
    <t>12750</t>
  </si>
  <si>
    <t>919</t>
  </si>
  <si>
    <t>Культура, кинематография</t>
  </si>
  <si>
    <t>08</t>
  </si>
  <si>
    <t>Культура</t>
  </si>
  <si>
    <t>28010</t>
  </si>
  <si>
    <t>600</t>
  </si>
  <si>
    <t>0801</t>
  </si>
  <si>
    <t>Социальная политика</t>
  </si>
  <si>
    <t>40240</t>
  </si>
  <si>
    <t>300</t>
  </si>
  <si>
    <t>Другие вопросы в области физической культуры и спорта</t>
  </si>
  <si>
    <t>12910</t>
  </si>
  <si>
    <t>Всего</t>
  </si>
  <si>
    <t>раздела, подраздела</t>
  </si>
  <si>
    <t>целевой статьи</t>
  </si>
  <si>
    <t xml:space="preserve">вида расходов </t>
  </si>
  <si>
    <t>Собрание депутатов Пионерского сельского поселения</t>
  </si>
  <si>
    <t>918</t>
  </si>
  <si>
    <t>0103</t>
  </si>
  <si>
    <t>Администрация Пионерского сельского поселения</t>
  </si>
  <si>
    <t>0102</t>
  </si>
  <si>
    <t>0104</t>
  </si>
  <si>
    <t>Резервные фонды</t>
  </si>
  <si>
    <t>0111</t>
  </si>
  <si>
    <t>0113</t>
  </si>
  <si>
    <t>0203</t>
  </si>
  <si>
    <t>0309</t>
  </si>
  <si>
    <t>0310</t>
  </si>
  <si>
    <t xml:space="preserve">Дорожное хозяйство </t>
  </si>
  <si>
    <t>0409</t>
  </si>
  <si>
    <t>0412</t>
  </si>
  <si>
    <t>0501</t>
  </si>
  <si>
    <t>0502</t>
  </si>
  <si>
    <t xml:space="preserve">Мероприятия в области коммунального хозяйства </t>
  </si>
  <si>
    <t>0503</t>
  </si>
  <si>
    <t>Уличное освещение</t>
  </si>
  <si>
    <t xml:space="preserve">Строительство и содержание автомобильных дорог и инженерных сооружений на них в границах городских округов и поселений в рамках благоустройства. </t>
  </si>
  <si>
    <t>Прочие мероприятия по благоустройству поселений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</si>
  <si>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работ, в том числе</t>
  </si>
  <si>
    <t>Физическая культура и спорт</t>
  </si>
  <si>
    <t>1105</t>
  </si>
  <si>
    <t>Отдел финансов, имущественных и земельных отношений</t>
  </si>
  <si>
    <t>920</t>
  </si>
  <si>
    <t>0106</t>
  </si>
  <si>
    <t xml:space="preserve">Другие общегосударственные вопросы </t>
  </si>
  <si>
    <t>1003</t>
  </si>
  <si>
    <t>Предоставление гражданам субсидий на оплату жилого помещения и коммунальных услуг</t>
  </si>
  <si>
    <t>плановый период</t>
  </si>
  <si>
    <t>1.1. Налоговые доходы</t>
  </si>
  <si>
    <t>1.2. Неналоговые доходы</t>
  </si>
  <si>
    <t>1.3. Безвозмездные перечисления от бюджетов других уровней</t>
  </si>
  <si>
    <t>2. Расходы всего, в том числе:</t>
  </si>
  <si>
    <t>2.1 Межбюджетные трансферты</t>
  </si>
  <si>
    <t>2.2.Расходы по обслуживанию муниципального долга</t>
  </si>
  <si>
    <t>2.3. Расходы на социальную сферу</t>
  </si>
  <si>
    <t xml:space="preserve">Дефицит (профицит) бюджета </t>
  </si>
  <si>
    <t>Доходы</t>
  </si>
  <si>
    <t>Расходы</t>
  </si>
  <si>
    <t xml:space="preserve">Дефицит - (профицит +) бюджета </t>
  </si>
  <si>
    <t>2</t>
  </si>
  <si>
    <t>Верхний предел муниципального долга по состоянию на  1 января года, следующего за очередным финансовым годом (очередным финансовым годом и каждым годом планового периода)</t>
  </si>
  <si>
    <t>12120</t>
  </si>
  <si>
    <t>главного распорядителя средств местного бюджета</t>
  </si>
  <si>
    <t>Расходы за счет средств федерального бюджета текущего года</t>
  </si>
  <si>
    <t>Муниципальная программа  «По вопросам обеспечения пожарной безопасности"</t>
  </si>
  <si>
    <t>Поддержка жилищного хозяйства</t>
  </si>
  <si>
    <t>Программа  «Адресная программа по переселению граждан из аварийного жилищного фонда в Пионерском сельском поселении»</t>
  </si>
  <si>
    <t>Обеспечение мероприятий по переселению граждан из аварийного жилищного фонда  (Переселение граждан из аварийного жилищного фонда в Пионерском сельском поселении в соответствии с жилищным законодательством)</t>
  </si>
  <si>
    <t>03100</t>
  </si>
  <si>
    <t>Охрана окружающей среды</t>
  </si>
  <si>
    <t>0605</t>
  </si>
  <si>
    <t>Муниципальная программа   "Обращение с отходами производства потребления в  Пионерском сельском поселении  в 2018 году» Подпрограмма "Обращение с отходами производства и потребления в Пионерском сельском поселении". Основное мероприятие "Разработка и реализация мер, направленных на снижение негативного воздействия на окружающую среду"</t>
  </si>
  <si>
    <t>04101</t>
  </si>
  <si>
    <t>Расходы на обеспечение деятельности (оказание услуг) МУ КДЦ "Радуга", в том числе на предоставление субсидий</t>
  </si>
  <si>
    <t>Социальное обеспечение населения</t>
  </si>
  <si>
    <t>0505</t>
  </si>
  <si>
    <t>12810</t>
  </si>
  <si>
    <t xml:space="preserve">Подпрограмма 1 "Энергосбережение и повышение энергетической эффективности в Пионерском сельском поселении" </t>
  </si>
  <si>
    <t>Приложение № 1</t>
  </si>
  <si>
    <t>к Постановлению Администрации Пионерского сельского поселения от 13 ноября 2018 № 487</t>
  </si>
  <si>
    <t>Приложение № 2</t>
  </si>
  <si>
    <t>Приложение № 3</t>
  </si>
  <si>
    <t>к Постановлению Администрации Пионерского сельского поселения                      от 13 ноября 2018 № 487</t>
  </si>
  <si>
    <t>рублей</t>
  </si>
  <si>
    <t>Приложение №  4</t>
  </si>
  <si>
    <t>руюлей</t>
  </si>
  <si>
    <t>Среднесрочный финансовый план Пионерского сельского поселения на 2019 год и плановый период 2020-2021 годы</t>
  </si>
  <si>
    <t>Прогнозируемый общий объём доходов и расходов бюджета Пионерского сельского поселения на 2019 год и плановый период 2020-2021 годы</t>
  </si>
  <si>
    <t>Проект ассигнований на 2019 год</t>
  </si>
  <si>
    <t>Верхний предел муниципального долга по состоянию на 1 января 2020 года  и следующего за каждым годом планового периода</t>
  </si>
  <si>
    <t xml:space="preserve">финансовый год +1 (2020)                                      </t>
  </si>
  <si>
    <t xml:space="preserve">финансовый год +2 (2021)     </t>
  </si>
  <si>
    <t>Пионерского сельского поселения на 2019 год и плановый период 2020-2021 годы</t>
  </si>
  <si>
    <t>финансовый год +1 (2020)                                      4,0%</t>
  </si>
  <si>
    <t>финансовый год +2 (2021)     4,0%</t>
  </si>
  <si>
    <t xml:space="preserve"> Расходы в рамках непрограммных направлений деятельности, за исключением обособленных расходов, которым присваиваются уникальные коды.</t>
  </si>
  <si>
    <t>Муниципальная программа Стимулирование жилищного строительства</t>
  </si>
  <si>
    <t>Строительство инженерной инфраструктуры Жилого районав Пионерском сельском поселении</t>
  </si>
  <si>
    <t>Развитие дорожного хозяйства</t>
  </si>
  <si>
    <t>Строительство дорожной инфраструктуры 1-ой очереди Жилого района</t>
  </si>
  <si>
    <t>Пенсионное обеспечение</t>
  </si>
  <si>
    <t>1001</t>
  </si>
  <si>
    <t>12050</t>
  </si>
  <si>
    <t>ИМТ</t>
  </si>
  <si>
    <t>1403</t>
  </si>
  <si>
    <t>990000</t>
  </si>
  <si>
    <t>00000</t>
  </si>
  <si>
    <t>251</t>
  </si>
  <si>
    <t>Объемы бюджетных ассигнований по главным распорядителям бюджетных средств по разделам, подразделам, целевым статьям и видам расходов классификации расходов бюджета на 2019 и плановый период 2020-2021 годов</t>
  </si>
  <si>
    <t>Годовой объем ассигнований на 2019 год</t>
  </si>
  <si>
    <t>Корректировка проектной и рабочей документации и строительство газовой котельной ул.Зеленая</t>
  </si>
  <si>
    <t>Основное мероприятие 1.2.  Разработка проектно-изыскательских работ по объекту: «Строительство водоснабжения в Пионерском сельском поселении по ул. Таежная"</t>
  </si>
  <si>
    <t>Муниципальная программа «Формирование современной городской среды в Пионерском сельском поселении»</t>
  </si>
  <si>
    <t xml:space="preserve">Подпрограмма 1 «Современная городская среда в Пионерском сельском  поселении» </t>
  </si>
  <si>
    <t>09100</t>
  </si>
  <si>
    <t xml:space="preserve">Подпрограмма 2 «Благоустройство Пионерского сельского поселения» </t>
  </si>
  <si>
    <t>Решение вопросов местного значения поселения в рамках соответствующей государственной программы Камчатского края (софинансирование за счет средств местного бюджета)</t>
  </si>
  <si>
    <t>09200</t>
  </si>
  <si>
    <t xml:space="preserve">Непрограммные расходы. Благоустройство. </t>
  </si>
  <si>
    <t>Другие вопросы в области жилищно-коммунального хозяйства</t>
  </si>
  <si>
    <t>Муниципальная программа устойчивое развитие сельских территорий</t>
  </si>
  <si>
    <t>Мунгиципальная программа "Проведение мероприятий по укреплению материально-технической базы краевых государственных и муниципальных учреждений культуры и учреждений дополнительного образования в сфере культуры"</t>
  </si>
  <si>
    <t>Решение вопросов местного значения поселения в рамках соответствующей государственной программы Камчатского края ""Развитие культуры Камчатского края", Подпрограммы "Развитие инфраструктуры в сфере культуры"(софинансирование за счет средств местного бюджета)</t>
  </si>
  <si>
    <t>06101</t>
  </si>
  <si>
    <t>S0073</t>
  </si>
  <si>
    <t>400</t>
  </si>
  <si>
    <t>01000</t>
  </si>
  <si>
    <t xml:space="preserve">финансовый год +1 (2020)                                    </t>
  </si>
  <si>
    <t xml:space="preserve">финансовый год +2 (2021)    </t>
  </si>
  <si>
    <t>Решение вопросов местного значения поселения в рамках соответствующей государственной программы Камчатского края "Развитие сельского хозяйства и регулирование рынков сельскохозяйственной продукции, сырья и продовольствия Камчатского края", Подпрограммы "Устойчивое развитие сельских территорий"</t>
  </si>
  <si>
    <t>Решение вопросов местного значения поселения в рамках соответствующей государственной программы Камчатского края "Развитие сельского хозяйства и регулирование рынков сельскохозяйственной продукции, сырья и продовольствия Камчатского края" Подпрограммы "Устойчивое развитие сельских территорий" (софинансирование за счет средств местного бюджета)</t>
  </si>
  <si>
    <t>Муниципальная программа  "Устойчивое развитие сельской территории Пионерского сельского поселения на 2018-2019 годы" Программные мероприятия  Реконструкция внутренних инженерных сетей МУ КДЦ "Радуга" в п. Пионерский</t>
  </si>
  <si>
    <t>Муниципальная программа 1"Энергоэффективность, развитие энергетики и коммунального хозяйства, обеспечение жителей населенных пунктов Пионерского сельского поселения коммунальными услугами и услугами по благоустройству территорий на 2019 год".</t>
  </si>
  <si>
    <t>Муниципальная программа ««Профилактика правонарушений, экстремизма и терроризма в Пионерском сельском поселении»</t>
  </si>
</sst>
</file>

<file path=xl/styles.xml><?xml version="1.0" encoding="utf-8"?>
<styleSheet xmlns="http://schemas.openxmlformats.org/spreadsheetml/2006/main">
  <numFmts count="1">
    <numFmt numFmtId="164" formatCode="#,##0.00000;[Red]\-#,##0.00000;0.00000"/>
  </numFmts>
  <fonts count="25">
    <font>
      <sz val="11"/>
      <color theme="1"/>
      <name val="Calibri"/>
      <family val="2"/>
      <scheme val="minor"/>
    </font>
    <font>
      <b/>
      <i/>
      <sz val="18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8"/>
      <name val="Times New Roman"/>
      <family val="1"/>
      <charset val="204"/>
    </font>
    <font>
      <sz val="10"/>
      <name val="Arial Cyr"/>
      <charset val="204"/>
    </font>
    <font>
      <sz val="18"/>
      <name val="Times New Roman"/>
      <family val="1"/>
      <charset val="204"/>
    </font>
    <font>
      <b/>
      <sz val="11"/>
      <color indexed="8"/>
      <name val="Calibri"/>
      <family val="2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8"/>
      <color indexed="8"/>
      <name val="Times New Roman"/>
      <family val="1"/>
      <charset val="204"/>
    </font>
    <font>
      <i/>
      <sz val="18"/>
      <color indexed="8"/>
      <name val="Times New Roman"/>
      <family val="1"/>
      <charset val="204"/>
    </font>
    <font>
      <b/>
      <i/>
      <sz val="18"/>
      <color indexed="8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i/>
      <sz val="20"/>
      <name val="Times New Roman"/>
      <family val="1"/>
      <charset val="204"/>
    </font>
    <font>
      <i/>
      <sz val="20"/>
      <name val="Times New Roman"/>
      <family val="1"/>
      <charset val="204"/>
    </font>
    <font>
      <i/>
      <sz val="20"/>
      <color indexed="8"/>
      <name val="Times New Roman"/>
      <family val="1"/>
      <charset val="204"/>
    </font>
    <font>
      <sz val="12"/>
      <color indexed="8"/>
      <name val="Calibri"/>
      <family val="2"/>
    </font>
    <font>
      <sz val="11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120">
    <xf numFmtId="0" fontId="0" fillId="0" borderId="0" xfId="0"/>
    <xf numFmtId="0" fontId="1" fillId="0" borderId="1" xfId="0" applyFont="1" applyFill="1" applyBorder="1" applyAlignment="1">
      <alignment horizontal="justify" wrapText="1"/>
    </xf>
    <xf numFmtId="49" fontId="1" fillId="0" borderId="1" xfId="0" applyNumberFormat="1" applyFont="1" applyFill="1" applyBorder="1" applyAlignment="1">
      <alignment horizontal="center" wrapText="1"/>
    </xf>
    <xf numFmtId="0" fontId="1" fillId="0" borderId="2" xfId="0" applyFont="1" applyFill="1" applyBorder="1" applyAlignment="1">
      <alignment wrapText="1"/>
    </xf>
    <xf numFmtId="0" fontId="3" fillId="0" borderId="1" xfId="0" applyFont="1" applyFill="1" applyBorder="1" applyAlignment="1">
      <alignment horizontal="justify" wrapText="1"/>
    </xf>
    <xf numFmtId="49" fontId="3" fillId="0" borderId="1" xfId="0" applyNumberFormat="1" applyFont="1" applyFill="1" applyBorder="1" applyAlignment="1">
      <alignment horizontal="center" wrapText="1"/>
    </xf>
    <xf numFmtId="2" fontId="3" fillId="0" borderId="3" xfId="1" applyNumberFormat="1" applyFont="1" applyFill="1" applyBorder="1" applyAlignment="1">
      <alignment horizontal="justify" wrapText="1"/>
    </xf>
    <xf numFmtId="49" fontId="1" fillId="0" borderId="1" xfId="0" applyNumberFormat="1" applyFont="1" applyFill="1" applyBorder="1" applyAlignment="1">
      <alignment horizontal="justify" wrapText="1"/>
    </xf>
    <xf numFmtId="49" fontId="3" fillId="0" borderId="1" xfId="0" applyNumberFormat="1" applyFont="1" applyFill="1" applyBorder="1" applyAlignment="1">
      <alignment horizontal="justify" wrapText="1"/>
    </xf>
    <xf numFmtId="2" fontId="1" fillId="0" borderId="4" xfId="1" applyNumberFormat="1" applyFont="1" applyFill="1" applyBorder="1" applyAlignment="1">
      <alignment horizontal="justify" wrapText="1"/>
    </xf>
    <xf numFmtId="49" fontId="1" fillId="0" borderId="1" xfId="0" applyNumberFormat="1" applyFont="1" applyFill="1" applyBorder="1" applyAlignment="1">
      <alignment horizontal="left" vertical="top" wrapText="1"/>
    </xf>
    <xf numFmtId="164" fontId="1" fillId="0" borderId="5" xfId="1" applyNumberFormat="1" applyFont="1" applyFill="1" applyBorder="1" applyAlignment="1" applyProtection="1">
      <alignment horizontal="justify" wrapText="1"/>
      <protection hidden="1"/>
    </xf>
    <xf numFmtId="49" fontId="3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Alignment="1">
      <alignment wrapText="1"/>
    </xf>
    <xf numFmtId="49" fontId="1" fillId="2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justify"/>
    </xf>
    <xf numFmtId="49" fontId="1" fillId="2" borderId="1" xfId="0" applyNumberFormat="1" applyFont="1" applyFill="1" applyBorder="1" applyAlignment="1">
      <alignment horizontal="justify" wrapText="1"/>
    </xf>
    <xf numFmtId="49" fontId="1" fillId="2" borderId="1" xfId="0" applyNumberFormat="1" applyFont="1" applyFill="1" applyBorder="1" applyAlignment="1">
      <alignment horizontal="center" wrapText="1"/>
    </xf>
    <xf numFmtId="0" fontId="6" fillId="0" borderId="0" xfId="0" applyFont="1"/>
    <xf numFmtId="0" fontId="9" fillId="0" borderId="1" xfId="0" applyFont="1" applyBorder="1" applyAlignment="1">
      <alignment horizontal="center" vertical="center" wrapText="1"/>
    </xf>
    <xf numFmtId="0" fontId="0" fillId="0" borderId="0" xfId="0" applyFont="1"/>
    <xf numFmtId="0" fontId="7" fillId="0" borderId="1" xfId="0" applyFont="1" applyBorder="1" applyAlignment="1">
      <alignment horizontal="center" vertical="center" wrapText="1"/>
    </xf>
    <xf numFmtId="1" fontId="0" fillId="0" borderId="0" xfId="0" applyNumberFormat="1"/>
    <xf numFmtId="49" fontId="2" fillId="0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3" fontId="7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/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/>
    <xf numFmtId="3" fontId="12" fillId="0" borderId="1" xfId="0" applyNumberFormat="1" applyFont="1" applyBorder="1"/>
    <xf numFmtId="0" fontId="15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wrapText="1"/>
    </xf>
    <xf numFmtId="4" fontId="17" fillId="0" borderId="1" xfId="0" applyNumberFormat="1" applyFont="1" applyFill="1" applyBorder="1" applyAlignment="1">
      <alignment wrapText="1"/>
    </xf>
    <xf numFmtId="4" fontId="18" fillId="0" borderId="1" xfId="0" applyNumberFormat="1" applyFont="1" applyFill="1" applyBorder="1" applyAlignment="1">
      <alignment wrapText="1"/>
    </xf>
    <xf numFmtId="4" fontId="17" fillId="0" borderId="1" xfId="0" applyNumberFormat="1" applyFont="1" applyFill="1" applyBorder="1" applyAlignment="1">
      <alignment horizontal="right" wrapText="1"/>
    </xf>
    <xf numFmtId="4" fontId="18" fillId="0" borderId="1" xfId="0" applyNumberFormat="1" applyFont="1" applyFill="1" applyBorder="1" applyAlignment="1">
      <alignment horizontal="right" wrapText="1"/>
    </xf>
    <xf numFmtId="2" fontId="3" fillId="0" borderId="4" xfId="1" applyNumberFormat="1" applyFont="1" applyFill="1" applyBorder="1" applyAlignment="1">
      <alignment horizontal="left" wrapText="1"/>
    </xf>
    <xf numFmtId="0" fontId="1" fillId="0" borderId="1" xfId="0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 vertical="top" wrapText="1"/>
    </xf>
    <xf numFmtId="4" fontId="18" fillId="0" borderId="1" xfId="0" applyNumberFormat="1" applyFont="1" applyFill="1" applyBorder="1" applyAlignment="1">
      <alignment horizontal="right" vertical="top" wrapText="1"/>
    </xf>
    <xf numFmtId="2" fontId="1" fillId="0" borderId="1" xfId="1" applyNumberFormat="1" applyFont="1" applyFill="1" applyBorder="1" applyAlignment="1">
      <alignment horizontal="justify" wrapText="1"/>
    </xf>
    <xf numFmtId="49" fontId="1" fillId="0" borderId="7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justify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/>
    </xf>
    <xf numFmtId="4" fontId="17" fillId="2" borderId="1" xfId="0" applyNumberFormat="1" applyFont="1" applyFill="1" applyBorder="1" applyAlignment="1">
      <alignment wrapText="1"/>
    </xf>
    <xf numFmtId="0" fontId="1" fillId="0" borderId="0" xfId="0" applyFont="1"/>
    <xf numFmtId="164" fontId="3" fillId="0" borderId="1" xfId="1" applyNumberFormat="1" applyFont="1" applyFill="1" applyBorder="1" applyAlignment="1" applyProtection="1">
      <alignment wrapText="1"/>
      <protection hidden="1"/>
    </xf>
    <xf numFmtId="49" fontId="3" fillId="0" borderId="7" xfId="0" applyNumberFormat="1" applyFont="1" applyFill="1" applyBorder="1" applyAlignment="1">
      <alignment horizontal="center" wrapText="1"/>
    </xf>
    <xf numFmtId="4" fontId="19" fillId="0" borderId="1" xfId="0" applyNumberFormat="1" applyFont="1" applyBorder="1"/>
    <xf numFmtId="49" fontId="10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/>
    <xf numFmtId="0" fontId="20" fillId="0" borderId="0" xfId="0" applyFont="1" applyAlignment="1">
      <alignment horizontal="right"/>
    </xf>
    <xf numFmtId="0" fontId="13" fillId="0" borderId="8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right" vertical="center" wrapText="1"/>
    </xf>
    <xf numFmtId="0" fontId="21" fillId="0" borderId="0" xfId="0" applyFont="1"/>
    <xf numFmtId="49" fontId="23" fillId="0" borderId="1" xfId="0" applyNumberFormat="1" applyFont="1" applyFill="1" applyBorder="1" applyAlignment="1">
      <alignment horizontal="center" vertical="center" wrapText="1"/>
    </xf>
    <xf numFmtId="164" fontId="1" fillId="0" borderId="1" xfId="1" applyNumberFormat="1" applyFont="1" applyFill="1" applyBorder="1" applyAlignment="1" applyProtection="1">
      <alignment wrapText="1"/>
      <protection hidden="1"/>
    </xf>
    <xf numFmtId="2" fontId="3" fillId="0" borderId="9" xfId="1" applyNumberFormat="1" applyFont="1" applyFill="1" applyBorder="1" applyAlignment="1">
      <alignment horizontal="left" wrapText="1"/>
    </xf>
    <xf numFmtId="49" fontId="1" fillId="0" borderId="10" xfId="0" applyNumberFormat="1" applyFont="1" applyFill="1" applyBorder="1" applyAlignment="1">
      <alignment horizontal="center" wrapText="1"/>
    </xf>
    <xf numFmtId="0" fontId="0" fillId="0" borderId="1" xfId="0" applyBorder="1"/>
    <xf numFmtId="2" fontId="1" fillId="0" borderId="11" xfId="1" applyNumberFormat="1" applyFont="1" applyFill="1" applyBorder="1" applyAlignment="1">
      <alignment horizontal="left" vertical="center" wrapText="1"/>
    </xf>
    <xf numFmtId="4" fontId="17" fillId="0" borderId="10" xfId="0" applyNumberFormat="1" applyFont="1" applyFill="1" applyBorder="1" applyAlignment="1">
      <alignment wrapText="1"/>
    </xf>
    <xf numFmtId="2" fontId="3" fillId="0" borderId="1" xfId="1" applyNumberFormat="1" applyFont="1" applyFill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4" fontId="7" fillId="0" borderId="1" xfId="0" applyNumberFormat="1" applyFont="1" applyBorder="1" applyAlignment="1">
      <alignment vertical="center"/>
    </xf>
    <xf numFmtId="0" fontId="3" fillId="0" borderId="1" xfId="0" applyFont="1" applyBorder="1"/>
    <xf numFmtId="4" fontId="12" fillId="0" borderId="1" xfId="0" applyNumberFormat="1" applyFont="1" applyBorder="1"/>
    <xf numFmtId="4" fontId="18" fillId="0" borderId="1" xfId="0" applyNumberFormat="1" applyFont="1" applyBorder="1"/>
    <xf numFmtId="4" fontId="17" fillId="0" borderId="1" xfId="0" applyNumberFormat="1" applyFont="1" applyFill="1" applyBorder="1" applyAlignment="1">
      <alignment horizontal="right" wrapText="1"/>
    </xf>
    <xf numFmtId="4" fontId="18" fillId="0" borderId="1" xfId="0" applyNumberFormat="1" applyFont="1" applyFill="1" applyBorder="1" applyAlignment="1">
      <alignment horizontal="right" wrapText="1"/>
    </xf>
    <xf numFmtId="4" fontId="17" fillId="0" borderId="1" xfId="0" applyNumberFormat="1" applyFont="1" applyBorder="1"/>
    <xf numFmtId="0" fontId="24" fillId="0" borderId="1" xfId="0" applyFont="1" applyBorder="1"/>
    <xf numFmtId="4" fontId="17" fillId="0" borderId="0" xfId="0" applyNumberFormat="1" applyFont="1"/>
    <xf numFmtId="4" fontId="17" fillId="0" borderId="10" xfId="0" applyNumberFormat="1" applyFont="1" applyBorder="1"/>
    <xf numFmtId="4" fontId="17" fillId="0" borderId="1" xfId="0" applyNumberFormat="1" applyFont="1" applyFill="1" applyBorder="1" applyAlignment="1">
      <alignment wrapText="1"/>
    </xf>
    <xf numFmtId="0" fontId="24" fillId="0" borderId="0" xfId="0" applyFont="1"/>
    <xf numFmtId="0" fontId="7" fillId="0" borderId="12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8" fillId="0" borderId="0" xfId="0" applyFont="1" applyAlignment="1">
      <alignment horizontal="center" wrapText="1"/>
    </xf>
    <xf numFmtId="0" fontId="22" fillId="0" borderId="0" xfId="0" applyFont="1" applyAlignment="1">
      <alignment horizontal="center" wrapText="1"/>
    </xf>
    <xf numFmtId="0" fontId="21" fillId="0" borderId="0" xfId="0" applyFont="1" applyAlignment="1">
      <alignment horizontal="right"/>
    </xf>
    <xf numFmtId="0" fontId="21" fillId="0" borderId="0" xfId="0" applyFont="1" applyAlignment="1">
      <alignment horizontal="right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4" fillId="0" borderId="0" xfId="0" applyFont="1" applyAlignment="1">
      <alignment horizontal="center" vertical="center" wrapText="1"/>
    </xf>
    <xf numFmtId="0" fontId="20" fillId="0" borderId="0" xfId="0" applyFont="1" applyAlignment="1">
      <alignment horizontal="right"/>
    </xf>
    <xf numFmtId="0" fontId="20" fillId="0" borderId="0" xfId="0" applyFont="1" applyAlignment="1">
      <alignment horizontal="right" wrapText="1"/>
    </xf>
    <xf numFmtId="0" fontId="9" fillId="0" borderId="9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49" fontId="1" fillId="0" borderId="13" xfId="0" applyNumberFormat="1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16" fillId="0" borderId="13" xfId="0" applyNumberFormat="1" applyFont="1" applyFill="1" applyBorder="1" applyAlignment="1">
      <alignment horizontal="center" vertical="center" wrapText="1"/>
    </xf>
    <xf numFmtId="49" fontId="16" fillId="0" borderId="10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/>
    </xf>
    <xf numFmtId="0" fontId="13" fillId="0" borderId="3" xfId="0" applyFont="1" applyBorder="1" applyAlignment="1">
      <alignment horizontal="center" wrapText="1"/>
    </xf>
    <xf numFmtId="0" fontId="13" fillId="0" borderId="10" xfId="0" applyFont="1" applyBorder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0" fontId="13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7"/>
  <sheetViews>
    <sheetView topLeftCell="A10" zoomScale="120" zoomScaleNormal="120" workbookViewId="0">
      <selection activeCell="D13" sqref="D13"/>
    </sheetView>
  </sheetViews>
  <sheetFormatPr defaultRowHeight="14.4"/>
  <cols>
    <col min="1" max="1" width="39.109375" customWidth="1"/>
    <col min="2" max="2" width="16.5546875" customWidth="1"/>
    <col min="3" max="3" width="15.77734375" customWidth="1"/>
    <col min="4" max="4" width="16" customWidth="1"/>
    <col min="6" max="6" width="14.33203125" customWidth="1"/>
    <col min="7" max="7" width="21.44140625" customWidth="1"/>
  </cols>
  <sheetData>
    <row r="1" spans="1:4">
      <c r="A1" s="66"/>
      <c r="B1" s="66"/>
      <c r="C1" s="92" t="s">
        <v>135</v>
      </c>
      <c r="D1" s="92"/>
    </row>
    <row r="2" spans="1:4" ht="44.4" customHeight="1">
      <c r="A2" s="66"/>
      <c r="B2" s="66"/>
      <c r="C2" s="93" t="s">
        <v>136</v>
      </c>
      <c r="D2" s="93"/>
    </row>
    <row r="3" spans="1:4" ht="55.2" customHeight="1">
      <c r="A3" s="91" t="s">
        <v>143</v>
      </c>
      <c r="B3" s="91"/>
      <c r="C3" s="91"/>
      <c r="D3" s="91"/>
    </row>
    <row r="4" spans="1:4" ht="69" customHeight="1">
      <c r="A4" s="90" t="s">
        <v>144</v>
      </c>
      <c r="B4" s="90"/>
      <c r="C4" s="90"/>
      <c r="D4" s="90"/>
    </row>
    <row r="5" spans="1:4" ht="18">
      <c r="A5" s="26"/>
      <c r="B5" s="26"/>
      <c r="C5" s="26"/>
      <c r="D5" s="26"/>
    </row>
    <row r="6" spans="1:4" ht="18">
      <c r="A6" s="88"/>
      <c r="B6" s="94" t="s">
        <v>145</v>
      </c>
      <c r="C6" s="95" t="s">
        <v>104</v>
      </c>
      <c r="D6" s="95"/>
    </row>
    <row r="7" spans="1:4" ht="50.4" customHeight="1">
      <c r="A7" s="89"/>
      <c r="B7" s="94"/>
      <c r="C7" s="23" t="s">
        <v>184</v>
      </c>
      <c r="D7" s="23" t="s">
        <v>185</v>
      </c>
    </row>
    <row r="8" spans="1:4" ht="18">
      <c r="A8" s="27">
        <v>1</v>
      </c>
      <c r="B8" s="60" t="s">
        <v>116</v>
      </c>
      <c r="C8" s="23">
        <v>3</v>
      </c>
      <c r="D8" s="23">
        <v>4</v>
      </c>
    </row>
    <row r="9" spans="1:4" ht="25.8" customHeight="1">
      <c r="A9" s="28" t="s">
        <v>105</v>
      </c>
      <c r="B9" s="76">
        <v>7984510.75</v>
      </c>
      <c r="C9" s="29">
        <f>B9*1.04+248292</f>
        <v>8552183.1799999997</v>
      </c>
      <c r="D9" s="29">
        <f>C9*1.04-1</f>
        <v>8894269.5072000008</v>
      </c>
    </row>
    <row r="10" spans="1:4" ht="25.8" customHeight="1">
      <c r="A10" s="28" t="s">
        <v>106</v>
      </c>
      <c r="B10" s="76">
        <v>8396389.25</v>
      </c>
      <c r="C10" s="29">
        <f>B10*1.04+87787</f>
        <v>8820031.8200000003</v>
      </c>
      <c r="D10" s="29">
        <f>C10*1.04</f>
        <v>9172833.0928000007</v>
      </c>
    </row>
    <row r="11" spans="1:4" ht="61.8" customHeight="1">
      <c r="A11" s="28" t="s">
        <v>107</v>
      </c>
      <c r="B11" s="76">
        <v>75254830.760000005</v>
      </c>
      <c r="C11" s="29">
        <f ca="1">(B11-Расходы!G90)*1.04</f>
        <v>52765971.190400004</v>
      </c>
      <c r="D11" s="29">
        <f>C11*1.04</f>
        <v>54876610.038016006</v>
      </c>
    </row>
    <row r="12" spans="1:4" ht="52.8" customHeight="1">
      <c r="A12" s="30" t="s">
        <v>108</v>
      </c>
      <c r="B12" s="76">
        <f ca="1">Расходы!G115</f>
        <v>93249283.140000001</v>
      </c>
      <c r="C12" s="29">
        <v>70138186</v>
      </c>
      <c r="D12" s="29">
        <v>72943713</v>
      </c>
    </row>
    <row r="13" spans="1:4" ht="46.8" customHeight="1">
      <c r="A13" s="28" t="s">
        <v>109</v>
      </c>
      <c r="B13" s="29">
        <v>0</v>
      </c>
      <c r="C13" s="29">
        <f>B13*1.04</f>
        <v>0</v>
      </c>
      <c r="D13" s="29">
        <f>C13*1.05</f>
        <v>0</v>
      </c>
    </row>
    <row r="14" spans="1:4" ht="67.8" customHeight="1">
      <c r="A14" s="28" t="s">
        <v>110</v>
      </c>
      <c r="B14" s="29">
        <v>0</v>
      </c>
      <c r="C14" s="29">
        <f>B14*1.04</f>
        <v>0</v>
      </c>
      <c r="D14" s="29">
        <f>C14*1.05</f>
        <v>0</v>
      </c>
    </row>
    <row r="15" spans="1:4" ht="46.8" customHeight="1">
      <c r="A15" s="28" t="s">
        <v>111</v>
      </c>
      <c r="B15" s="29">
        <v>6683000</v>
      </c>
      <c r="C15" s="29">
        <f>B15*1.04</f>
        <v>6950320</v>
      </c>
      <c r="D15" s="29">
        <f>C15*1.04</f>
        <v>7228332.7999999998</v>
      </c>
    </row>
    <row r="17" spans="3:4">
      <c r="C17" s="24"/>
      <c r="D17" s="24"/>
    </row>
  </sheetData>
  <mergeCells count="7">
    <mergeCell ref="A6:A7"/>
    <mergeCell ref="A4:D4"/>
    <mergeCell ref="A3:D3"/>
    <mergeCell ref="C1:D1"/>
    <mergeCell ref="C2:D2"/>
    <mergeCell ref="B6:B7"/>
    <mergeCell ref="C6:D6"/>
  </mergeCells>
  <phoneticPr fontId="0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52"/>
  <sheetViews>
    <sheetView view="pageBreakPreview" topLeftCell="A3" zoomScale="60" zoomScaleNormal="50" workbookViewId="0">
      <selection activeCell="A9" sqref="A9"/>
    </sheetView>
  </sheetViews>
  <sheetFormatPr defaultRowHeight="14.4"/>
  <cols>
    <col min="1" max="1" width="167" customWidth="1"/>
    <col min="2" max="2" width="9.6640625" customWidth="1"/>
    <col min="3" max="3" width="11.109375" customWidth="1"/>
    <col min="4" max="4" width="12.88671875" customWidth="1"/>
    <col min="5" max="5" width="11.5546875" customWidth="1"/>
    <col min="7" max="7" width="27.109375" customWidth="1"/>
    <col min="8" max="8" width="30.33203125" customWidth="1"/>
    <col min="9" max="9" width="30.21875" customWidth="1"/>
  </cols>
  <sheetData>
    <row r="1" spans="1:10" ht="15.6">
      <c r="H1" s="97" t="s">
        <v>137</v>
      </c>
      <c r="I1" s="97"/>
      <c r="J1" s="62"/>
    </row>
    <row r="2" spans="1:10" ht="34.799999999999997" customHeight="1">
      <c r="H2" s="98" t="s">
        <v>136</v>
      </c>
      <c r="I2" s="98"/>
      <c r="J2" s="61"/>
    </row>
    <row r="3" spans="1:10" ht="120.6" customHeight="1">
      <c r="A3" s="96" t="s">
        <v>165</v>
      </c>
      <c r="B3" s="96"/>
      <c r="C3" s="96"/>
      <c r="D3" s="96"/>
      <c r="E3" s="96"/>
      <c r="F3" s="96"/>
      <c r="G3" s="96"/>
      <c r="H3" s="96"/>
      <c r="I3" s="96"/>
    </row>
    <row r="4" spans="1:10" ht="15.6">
      <c r="I4" s="63" t="s">
        <v>142</v>
      </c>
    </row>
    <row r="5" spans="1:10" ht="18">
      <c r="A5" s="101" t="s">
        <v>0</v>
      </c>
      <c r="B5" s="103" t="s">
        <v>1</v>
      </c>
      <c r="C5" s="103"/>
      <c r="D5" s="103"/>
      <c r="E5" s="103"/>
      <c r="F5" s="103"/>
      <c r="G5" s="104" t="s">
        <v>166</v>
      </c>
      <c r="H5" s="99" t="s">
        <v>104</v>
      </c>
      <c r="I5" s="100"/>
    </row>
    <row r="6" spans="1:10" ht="115.2">
      <c r="A6" s="102"/>
      <c r="B6" s="67" t="s">
        <v>119</v>
      </c>
      <c r="C6" s="25" t="s">
        <v>70</v>
      </c>
      <c r="D6" s="106" t="s">
        <v>71</v>
      </c>
      <c r="E6" s="107"/>
      <c r="F6" s="25" t="s">
        <v>72</v>
      </c>
      <c r="G6" s="105"/>
      <c r="H6" s="21" t="s">
        <v>150</v>
      </c>
      <c r="I6" s="21" t="s">
        <v>151</v>
      </c>
    </row>
    <row r="7" spans="1:10" ht="24.6">
      <c r="A7" s="7" t="s">
        <v>73</v>
      </c>
      <c r="B7" s="2" t="s">
        <v>74</v>
      </c>
      <c r="C7" s="2"/>
      <c r="D7" s="2"/>
      <c r="E7" s="2"/>
      <c r="F7" s="2"/>
      <c r="G7" s="39">
        <f>SUM(G8:G10)</f>
        <v>904380</v>
      </c>
      <c r="H7" s="39">
        <f>SUM(H8:H10)</f>
        <v>940555.2</v>
      </c>
      <c r="I7" s="39">
        <f>SUM(I8:I10)</f>
        <v>978177.40800000017</v>
      </c>
    </row>
    <row r="8" spans="1:10" ht="46.2">
      <c r="A8" s="8" t="s">
        <v>8</v>
      </c>
      <c r="B8" s="5" t="s">
        <v>74</v>
      </c>
      <c r="C8" s="5" t="s">
        <v>75</v>
      </c>
      <c r="D8" s="5" t="s">
        <v>6</v>
      </c>
      <c r="E8" s="5" t="s">
        <v>11</v>
      </c>
      <c r="F8" s="5" t="s">
        <v>9</v>
      </c>
      <c r="G8" s="40">
        <v>852400</v>
      </c>
      <c r="H8" s="59">
        <f t="shared" ref="H8:I10" si="0">G8*1.04</f>
        <v>886496</v>
      </c>
      <c r="I8" s="59">
        <f t="shared" si="0"/>
        <v>921955.84000000008</v>
      </c>
    </row>
    <row r="9" spans="1:10" ht="25.2">
      <c r="A9" s="8" t="s">
        <v>12</v>
      </c>
      <c r="B9" s="5" t="s">
        <v>74</v>
      </c>
      <c r="C9" s="5" t="s">
        <v>75</v>
      </c>
      <c r="D9" s="5" t="s">
        <v>6</v>
      </c>
      <c r="E9" s="5" t="s">
        <v>11</v>
      </c>
      <c r="F9" s="5" t="s">
        <v>13</v>
      </c>
      <c r="G9" s="40">
        <v>50380</v>
      </c>
      <c r="H9" s="59">
        <f t="shared" si="0"/>
        <v>52395.200000000004</v>
      </c>
      <c r="I9" s="59">
        <f t="shared" si="0"/>
        <v>54491.008000000009</v>
      </c>
    </row>
    <row r="10" spans="1:10" ht="25.2">
      <c r="A10" s="8" t="s">
        <v>14</v>
      </c>
      <c r="B10" s="5" t="s">
        <v>74</v>
      </c>
      <c r="C10" s="5" t="s">
        <v>75</v>
      </c>
      <c r="D10" s="5" t="s">
        <v>6</v>
      </c>
      <c r="E10" s="5" t="s">
        <v>11</v>
      </c>
      <c r="F10" s="5" t="s">
        <v>15</v>
      </c>
      <c r="G10" s="40">
        <v>1600</v>
      </c>
      <c r="H10" s="79">
        <f t="shared" si="0"/>
        <v>1664</v>
      </c>
      <c r="I10" s="79">
        <f t="shared" si="0"/>
        <v>1730.56</v>
      </c>
    </row>
    <row r="11" spans="1:10" ht="24.6">
      <c r="A11" s="7" t="s">
        <v>76</v>
      </c>
      <c r="B11" s="2" t="s">
        <v>57</v>
      </c>
      <c r="C11" s="2"/>
      <c r="D11" s="2"/>
      <c r="E11" s="2"/>
      <c r="F11" s="2"/>
      <c r="G11" s="39">
        <f>G12+G28+G33+G42+G49+G82+G85+G94+G96</f>
        <v>78721803.140000001</v>
      </c>
      <c r="H11" s="39">
        <f>H12+H28+H33+H42+H49+H82+H85+H94+H96</f>
        <v>55029566.945600003</v>
      </c>
      <c r="I11" s="39">
        <f>I12+I28+I33+I42+I49+I82+I85+I94+I96</f>
        <v>57230749.623424001</v>
      </c>
    </row>
    <row r="12" spans="1:10" ht="24.6">
      <c r="A12" s="1" t="s">
        <v>2</v>
      </c>
      <c r="B12" s="2" t="s">
        <v>57</v>
      </c>
      <c r="C12" s="2" t="s">
        <v>3</v>
      </c>
      <c r="D12" s="2"/>
      <c r="E12" s="2"/>
      <c r="F12" s="2"/>
      <c r="G12" s="39">
        <f>G13+G15+G17+G21+G23</f>
        <v>19921020</v>
      </c>
      <c r="H12" s="39">
        <f>H13+H15+H17+H21+H23</f>
        <v>20717860.800000001</v>
      </c>
      <c r="I12" s="39">
        <f>I13+I15+I17+I21+I23</f>
        <v>21546575.232000001</v>
      </c>
    </row>
    <row r="13" spans="1:10" ht="45">
      <c r="A13" s="3" t="s">
        <v>4</v>
      </c>
      <c r="B13" s="2" t="s">
        <v>57</v>
      </c>
      <c r="C13" s="2" t="s">
        <v>77</v>
      </c>
      <c r="D13" s="2"/>
      <c r="E13" s="2"/>
      <c r="F13" s="2"/>
      <c r="G13" s="39">
        <f>G14</f>
        <v>2866100</v>
      </c>
      <c r="H13" s="39">
        <f>H14</f>
        <v>2980744</v>
      </c>
      <c r="I13" s="39">
        <f>I14</f>
        <v>3099973.7600000002</v>
      </c>
    </row>
    <row r="14" spans="1:10" ht="46.2">
      <c r="A14" s="6" t="s">
        <v>8</v>
      </c>
      <c r="B14" s="5" t="s">
        <v>57</v>
      </c>
      <c r="C14" s="5" t="s">
        <v>77</v>
      </c>
      <c r="D14" s="5" t="s">
        <v>6</v>
      </c>
      <c r="E14" s="5" t="s">
        <v>7</v>
      </c>
      <c r="F14" s="5" t="s">
        <v>9</v>
      </c>
      <c r="G14" s="40">
        <v>2866100</v>
      </c>
      <c r="H14" s="79">
        <f>G14*1.04</f>
        <v>2980744</v>
      </c>
      <c r="I14" s="79">
        <f>H14*1.04</f>
        <v>3099973.7600000002</v>
      </c>
    </row>
    <row r="15" spans="1:10" ht="45">
      <c r="A15" s="9" t="s">
        <v>16</v>
      </c>
      <c r="B15" s="2" t="s">
        <v>57</v>
      </c>
      <c r="C15" s="2" t="s">
        <v>78</v>
      </c>
      <c r="D15" s="2" t="s">
        <v>6</v>
      </c>
      <c r="E15" s="5"/>
      <c r="F15" s="2"/>
      <c r="G15" s="39">
        <f>SUM(G16)</f>
        <v>5087600</v>
      </c>
      <c r="H15" s="39">
        <f>SUM(H16)</f>
        <v>5291104</v>
      </c>
      <c r="I15" s="39">
        <f>SUM(I16)</f>
        <v>5502748.1600000001</v>
      </c>
    </row>
    <row r="16" spans="1:10" ht="45.6">
      <c r="A16" s="12" t="s">
        <v>33</v>
      </c>
      <c r="B16" s="5" t="s">
        <v>57</v>
      </c>
      <c r="C16" s="5" t="s">
        <v>78</v>
      </c>
      <c r="D16" s="5" t="s">
        <v>6</v>
      </c>
      <c r="E16" s="5" t="s">
        <v>11</v>
      </c>
      <c r="F16" s="5" t="s">
        <v>9</v>
      </c>
      <c r="G16" s="40">
        <v>5087600</v>
      </c>
      <c r="H16" s="79">
        <f>G16*1.04</f>
        <v>5291104</v>
      </c>
      <c r="I16" s="79">
        <f>H16*1.04</f>
        <v>5502748.1600000001</v>
      </c>
    </row>
    <row r="17" spans="1:9" s="20" customFormat="1" ht="44.4">
      <c r="A17" s="10" t="s">
        <v>152</v>
      </c>
      <c r="B17" s="2" t="s">
        <v>57</v>
      </c>
      <c r="C17" s="2" t="s">
        <v>78</v>
      </c>
      <c r="D17" s="2">
        <v>99000</v>
      </c>
      <c r="E17" s="2" t="s">
        <v>23</v>
      </c>
      <c r="F17" s="2"/>
      <c r="G17" s="39">
        <f>SUM(G18:G20)</f>
        <v>11296020</v>
      </c>
      <c r="H17" s="39">
        <f>SUM(H18:H20)</f>
        <v>11747860.800000001</v>
      </c>
      <c r="I17" s="39">
        <f>SUM(I18:I20)</f>
        <v>12217775.232000001</v>
      </c>
    </row>
    <row r="18" spans="1:9" ht="45.6">
      <c r="A18" s="12" t="s">
        <v>33</v>
      </c>
      <c r="B18" s="5" t="s">
        <v>57</v>
      </c>
      <c r="C18" s="5" t="s">
        <v>78</v>
      </c>
      <c r="D18" s="5">
        <v>99000</v>
      </c>
      <c r="E18" s="5" t="s">
        <v>23</v>
      </c>
      <c r="F18" s="5" t="s">
        <v>9</v>
      </c>
      <c r="G18" s="40">
        <v>8660100</v>
      </c>
      <c r="H18" s="79">
        <f t="shared" ref="H18:I20" si="1">G18*1.04</f>
        <v>9006504</v>
      </c>
      <c r="I18" s="79">
        <f t="shared" si="1"/>
        <v>9366764.1600000001</v>
      </c>
    </row>
    <row r="19" spans="1:9" ht="25.2">
      <c r="A19" s="8" t="s">
        <v>12</v>
      </c>
      <c r="B19" s="5" t="s">
        <v>57</v>
      </c>
      <c r="C19" s="5" t="s">
        <v>78</v>
      </c>
      <c r="D19" s="5" t="s">
        <v>6</v>
      </c>
      <c r="E19" s="5" t="s">
        <v>23</v>
      </c>
      <c r="F19" s="5" t="s">
        <v>13</v>
      </c>
      <c r="G19" s="40">
        <v>2570320</v>
      </c>
      <c r="H19" s="79">
        <f t="shared" si="1"/>
        <v>2673132.8000000003</v>
      </c>
      <c r="I19" s="79">
        <f t="shared" si="1"/>
        <v>2780058.1120000002</v>
      </c>
    </row>
    <row r="20" spans="1:9" ht="25.2">
      <c r="A20" s="8" t="s">
        <v>14</v>
      </c>
      <c r="B20" s="5" t="s">
        <v>57</v>
      </c>
      <c r="C20" s="5" t="s">
        <v>78</v>
      </c>
      <c r="D20" s="5" t="s">
        <v>6</v>
      </c>
      <c r="E20" s="5" t="s">
        <v>23</v>
      </c>
      <c r="F20" s="5" t="s">
        <v>15</v>
      </c>
      <c r="G20" s="40">
        <v>65600</v>
      </c>
      <c r="H20" s="79">
        <f t="shared" si="1"/>
        <v>68224</v>
      </c>
      <c r="I20" s="79">
        <f t="shared" si="1"/>
        <v>70952.960000000006</v>
      </c>
    </row>
    <row r="21" spans="1:9" ht="24.6">
      <c r="A21" s="7" t="s">
        <v>79</v>
      </c>
      <c r="B21" s="2" t="s">
        <v>57</v>
      </c>
      <c r="C21" s="2" t="s">
        <v>80</v>
      </c>
      <c r="D21" s="2"/>
      <c r="E21" s="2"/>
      <c r="F21" s="2"/>
      <c r="G21" s="39">
        <f>G22</f>
        <v>169300</v>
      </c>
      <c r="H21" s="39">
        <f>H22</f>
        <v>176072</v>
      </c>
      <c r="I21" s="39">
        <f>I22</f>
        <v>183114.88</v>
      </c>
    </row>
    <row r="22" spans="1:9" ht="25.2">
      <c r="A22" s="8" t="s">
        <v>20</v>
      </c>
      <c r="B22" s="5" t="s">
        <v>57</v>
      </c>
      <c r="C22" s="5" t="s">
        <v>80</v>
      </c>
      <c r="D22" s="5" t="s">
        <v>6</v>
      </c>
      <c r="E22" s="5" t="s">
        <v>21</v>
      </c>
      <c r="F22" s="5" t="s">
        <v>15</v>
      </c>
      <c r="G22" s="40">
        <v>169300</v>
      </c>
      <c r="H22" s="79">
        <f>G22*1.04</f>
        <v>176072</v>
      </c>
      <c r="I22" s="79">
        <f>H22*1.04</f>
        <v>183114.88</v>
      </c>
    </row>
    <row r="23" spans="1:9" ht="24.6">
      <c r="A23" s="7" t="s">
        <v>22</v>
      </c>
      <c r="B23" s="2" t="s">
        <v>57</v>
      </c>
      <c r="C23" s="2" t="s">
        <v>81</v>
      </c>
      <c r="D23" s="2"/>
      <c r="E23" s="2"/>
      <c r="F23" s="2"/>
      <c r="G23" s="39">
        <f>G24+G26</f>
        <v>502000</v>
      </c>
      <c r="H23" s="39">
        <f>H24+H26</f>
        <v>522080</v>
      </c>
      <c r="I23" s="39">
        <f>I24+I26</f>
        <v>542963.19999999995</v>
      </c>
    </row>
    <row r="24" spans="1:9" ht="45">
      <c r="A24" s="14" t="s">
        <v>27</v>
      </c>
      <c r="B24" s="2" t="s">
        <v>57</v>
      </c>
      <c r="C24" s="2" t="s">
        <v>81</v>
      </c>
      <c r="D24" s="5">
        <v>99000</v>
      </c>
      <c r="E24" s="5" t="s">
        <v>118</v>
      </c>
      <c r="F24" s="2"/>
      <c r="G24" s="80">
        <f>G25</f>
        <v>480700</v>
      </c>
      <c r="H24" s="80">
        <f>H25</f>
        <v>499928</v>
      </c>
      <c r="I24" s="80">
        <f>I25</f>
        <v>519925.12</v>
      </c>
    </row>
    <row r="25" spans="1:9" ht="25.2">
      <c r="A25" s="8" t="s">
        <v>12</v>
      </c>
      <c r="B25" s="5" t="s">
        <v>57</v>
      </c>
      <c r="C25" s="5" t="s">
        <v>81</v>
      </c>
      <c r="D25" s="5">
        <v>99000</v>
      </c>
      <c r="E25" s="5" t="s">
        <v>118</v>
      </c>
      <c r="F25" s="5" t="s">
        <v>13</v>
      </c>
      <c r="G25" s="81">
        <v>480700</v>
      </c>
      <c r="H25" s="79">
        <f>G25*1.04</f>
        <v>499928</v>
      </c>
      <c r="I25" s="79">
        <f>H25*1.04</f>
        <v>519925.12</v>
      </c>
    </row>
    <row r="26" spans="1:9" ht="45">
      <c r="A26" s="11" t="s">
        <v>28</v>
      </c>
      <c r="B26" s="2" t="s">
        <v>57</v>
      </c>
      <c r="C26" s="2" t="s">
        <v>81</v>
      </c>
      <c r="D26" s="2" t="s">
        <v>6</v>
      </c>
      <c r="E26" s="2"/>
      <c r="F26" s="2"/>
      <c r="G26" s="39">
        <f>G27</f>
        <v>21300</v>
      </c>
      <c r="H26" s="39">
        <f>H27</f>
        <v>22152</v>
      </c>
      <c r="I26" s="39">
        <f>I27</f>
        <v>23038.080000000002</v>
      </c>
    </row>
    <row r="27" spans="1:9" ht="25.2">
      <c r="A27" s="8" t="s">
        <v>12</v>
      </c>
      <c r="B27" s="5" t="s">
        <v>57</v>
      </c>
      <c r="C27" s="5" t="s">
        <v>81</v>
      </c>
      <c r="D27" s="5" t="s">
        <v>6</v>
      </c>
      <c r="E27" s="5" t="s">
        <v>29</v>
      </c>
      <c r="F27" s="5" t="s">
        <v>13</v>
      </c>
      <c r="G27" s="40">
        <v>21300</v>
      </c>
      <c r="H27" s="79">
        <f>G27*1.04</f>
        <v>22152</v>
      </c>
      <c r="I27" s="79">
        <f>H27*1.04</f>
        <v>23038.080000000002</v>
      </c>
    </row>
    <row r="28" spans="1:9" ht="24.6">
      <c r="A28" s="7" t="s">
        <v>30</v>
      </c>
      <c r="B28" s="2" t="s">
        <v>57</v>
      </c>
      <c r="C28" s="2" t="s">
        <v>5</v>
      </c>
      <c r="D28" s="2"/>
      <c r="E28" s="2"/>
      <c r="F28" s="2"/>
      <c r="G28" s="39">
        <f>G29</f>
        <v>456400</v>
      </c>
      <c r="H28" s="39">
        <f>H29</f>
        <v>474656</v>
      </c>
      <c r="I28" s="39">
        <f>I29</f>
        <v>493642.23999999999</v>
      </c>
    </row>
    <row r="29" spans="1:9" ht="25.2">
      <c r="A29" s="8" t="s">
        <v>31</v>
      </c>
      <c r="B29" s="5" t="s">
        <v>57</v>
      </c>
      <c r="C29" s="5" t="s">
        <v>82</v>
      </c>
      <c r="D29" s="5" t="s">
        <v>6</v>
      </c>
      <c r="E29" s="5" t="s">
        <v>32</v>
      </c>
      <c r="F29" s="5"/>
      <c r="G29" s="40">
        <f>SUM(G30:G31)</f>
        <v>456400</v>
      </c>
      <c r="H29" s="40">
        <f>SUM(H30:H31)</f>
        <v>474656</v>
      </c>
      <c r="I29" s="40">
        <f>SUM(I30:I31)</f>
        <v>493642.23999999999</v>
      </c>
    </row>
    <row r="30" spans="1:9" ht="45.6">
      <c r="A30" s="12" t="s">
        <v>33</v>
      </c>
      <c r="B30" s="5" t="s">
        <v>57</v>
      </c>
      <c r="C30" s="5" t="s">
        <v>82</v>
      </c>
      <c r="D30" s="5" t="s">
        <v>6</v>
      </c>
      <c r="E30" s="5" t="s">
        <v>32</v>
      </c>
      <c r="F30" s="5" t="s">
        <v>9</v>
      </c>
      <c r="G30" s="40">
        <v>456400</v>
      </c>
      <c r="H30" s="79">
        <v>435344</v>
      </c>
      <c r="I30" s="79">
        <f>H30*1.04</f>
        <v>452757.76000000001</v>
      </c>
    </row>
    <row r="31" spans="1:9" ht="25.2">
      <c r="A31" s="8" t="s">
        <v>12</v>
      </c>
      <c r="B31" s="5" t="s">
        <v>57</v>
      </c>
      <c r="C31" s="5" t="s">
        <v>82</v>
      </c>
      <c r="D31" s="5" t="s">
        <v>6</v>
      </c>
      <c r="E31" s="5" t="s">
        <v>32</v>
      </c>
      <c r="F31" s="5" t="s">
        <v>13</v>
      </c>
      <c r="G31" s="40">
        <v>0</v>
      </c>
      <c r="H31" s="79">
        <v>39312</v>
      </c>
      <c r="I31" s="79">
        <f>H31*1.04</f>
        <v>40884.480000000003</v>
      </c>
    </row>
    <row r="32" spans="1:9" ht="25.2">
      <c r="A32" s="43" t="s">
        <v>120</v>
      </c>
      <c r="B32" s="5"/>
      <c r="C32" s="5"/>
      <c r="D32" s="5"/>
      <c r="E32" s="5"/>
      <c r="F32" s="5"/>
      <c r="G32" s="40">
        <f>G28</f>
        <v>456400</v>
      </c>
      <c r="H32" s="79">
        <f>G32*1.04</f>
        <v>474656</v>
      </c>
      <c r="I32" s="79">
        <f>H32*1.04</f>
        <v>493642.23999999999</v>
      </c>
    </row>
    <row r="33" spans="1:9" ht="24.6">
      <c r="A33" s="7" t="s">
        <v>34</v>
      </c>
      <c r="B33" s="2" t="s">
        <v>57</v>
      </c>
      <c r="C33" s="2" t="s">
        <v>10</v>
      </c>
      <c r="D33" s="2"/>
      <c r="E33" s="2"/>
      <c r="F33" s="2"/>
      <c r="G33" s="39">
        <f>G34+G39</f>
        <v>534000</v>
      </c>
      <c r="H33" s="39">
        <f>H34+H39</f>
        <v>555360</v>
      </c>
      <c r="I33" s="39">
        <f>I34+I39</f>
        <v>577574.40000000002</v>
      </c>
    </row>
    <row r="34" spans="1:9" ht="45">
      <c r="A34" s="7" t="s">
        <v>35</v>
      </c>
      <c r="B34" s="2" t="s">
        <v>57</v>
      </c>
      <c r="C34" s="2" t="s">
        <v>83</v>
      </c>
      <c r="D34" s="2"/>
      <c r="E34" s="2"/>
      <c r="F34" s="2"/>
      <c r="G34" s="41">
        <f>G35+G37</f>
        <v>239000</v>
      </c>
      <c r="H34" s="41">
        <f>H35+H37</f>
        <v>248560</v>
      </c>
      <c r="I34" s="41">
        <f>I35+I37</f>
        <v>258502.40000000002</v>
      </c>
    </row>
    <row r="35" spans="1:9" s="20" customFormat="1" ht="24.6">
      <c r="A35" s="56" t="s">
        <v>36</v>
      </c>
      <c r="B35" s="2" t="s">
        <v>57</v>
      </c>
      <c r="C35" s="2" t="s">
        <v>83</v>
      </c>
      <c r="D35" s="2" t="s">
        <v>6</v>
      </c>
      <c r="E35" s="2" t="s">
        <v>37</v>
      </c>
      <c r="F35" s="2"/>
      <c r="G35" s="39">
        <f>G36</f>
        <v>109000</v>
      </c>
      <c r="H35" s="39">
        <f>H36</f>
        <v>113360</v>
      </c>
      <c r="I35" s="39">
        <f>I36</f>
        <v>117894.40000000001</v>
      </c>
    </row>
    <row r="36" spans="1:9" ht="25.2">
      <c r="A36" s="8" t="s">
        <v>12</v>
      </c>
      <c r="B36" s="5" t="s">
        <v>57</v>
      </c>
      <c r="C36" s="5" t="s">
        <v>83</v>
      </c>
      <c r="D36" s="5" t="s">
        <v>6</v>
      </c>
      <c r="E36" s="5" t="s">
        <v>37</v>
      </c>
      <c r="F36" s="5" t="s">
        <v>13</v>
      </c>
      <c r="G36" s="40">
        <v>109000</v>
      </c>
      <c r="H36" s="79">
        <f>G36*1.04</f>
        <v>113360</v>
      </c>
      <c r="I36" s="79">
        <f>H36*1.04</f>
        <v>117894.40000000001</v>
      </c>
    </row>
    <row r="37" spans="1:9" ht="45">
      <c r="A37" s="7" t="s">
        <v>190</v>
      </c>
      <c r="B37" s="2" t="s">
        <v>57</v>
      </c>
      <c r="C37" s="2" t="s">
        <v>83</v>
      </c>
      <c r="D37" s="2" t="s">
        <v>6</v>
      </c>
      <c r="E37" s="2" t="s">
        <v>37</v>
      </c>
      <c r="F37" s="2"/>
      <c r="G37" s="39">
        <f>G38</f>
        <v>130000</v>
      </c>
      <c r="H37" s="39">
        <f>H38</f>
        <v>135200</v>
      </c>
      <c r="I37" s="39">
        <f>I38</f>
        <v>140608</v>
      </c>
    </row>
    <row r="38" spans="1:9" ht="25.2">
      <c r="A38" s="8" t="s">
        <v>12</v>
      </c>
      <c r="B38" s="5" t="s">
        <v>57</v>
      </c>
      <c r="C38" s="5" t="s">
        <v>83</v>
      </c>
      <c r="D38" s="5" t="s">
        <v>6</v>
      </c>
      <c r="E38" s="5" t="s">
        <v>37</v>
      </c>
      <c r="F38" s="5" t="s">
        <v>13</v>
      </c>
      <c r="G38" s="40">
        <v>130000</v>
      </c>
      <c r="H38" s="79">
        <f>G38*1.04</f>
        <v>135200</v>
      </c>
      <c r="I38" s="79">
        <f>H38*1.04</f>
        <v>140608</v>
      </c>
    </row>
    <row r="39" spans="1:9" ht="24.6">
      <c r="A39" s="7" t="s">
        <v>38</v>
      </c>
      <c r="B39" s="2" t="s">
        <v>57</v>
      </c>
      <c r="C39" s="2" t="s">
        <v>84</v>
      </c>
      <c r="D39" s="2"/>
      <c r="E39" s="2"/>
      <c r="F39" s="2"/>
      <c r="G39" s="39">
        <f t="shared" ref="G39:I40" si="2">G40</f>
        <v>295000</v>
      </c>
      <c r="H39" s="39">
        <f t="shared" si="2"/>
        <v>306800</v>
      </c>
      <c r="I39" s="39">
        <f t="shared" si="2"/>
        <v>319072</v>
      </c>
    </row>
    <row r="40" spans="1:9" ht="24.6">
      <c r="A40" s="7" t="s">
        <v>121</v>
      </c>
      <c r="B40" s="2" t="s">
        <v>57</v>
      </c>
      <c r="C40" s="2" t="s">
        <v>84</v>
      </c>
      <c r="D40" s="2" t="s">
        <v>6</v>
      </c>
      <c r="E40" s="2" t="s">
        <v>40</v>
      </c>
      <c r="F40" s="2"/>
      <c r="G40" s="39">
        <f t="shared" si="2"/>
        <v>295000</v>
      </c>
      <c r="H40" s="39">
        <f t="shared" si="2"/>
        <v>306800</v>
      </c>
      <c r="I40" s="39">
        <f t="shared" si="2"/>
        <v>319072</v>
      </c>
    </row>
    <row r="41" spans="1:9" ht="25.2">
      <c r="A41" s="8" t="s">
        <v>12</v>
      </c>
      <c r="B41" s="5" t="s">
        <v>57</v>
      </c>
      <c r="C41" s="5" t="s">
        <v>84</v>
      </c>
      <c r="D41" s="5" t="s">
        <v>6</v>
      </c>
      <c r="E41" s="5" t="s">
        <v>40</v>
      </c>
      <c r="F41" s="5" t="s">
        <v>13</v>
      </c>
      <c r="G41" s="40">
        <v>295000</v>
      </c>
      <c r="H41" s="79">
        <f>G41*1.04</f>
        <v>306800</v>
      </c>
      <c r="I41" s="79">
        <f>H41*1.04</f>
        <v>319072</v>
      </c>
    </row>
    <row r="42" spans="1:9" ht="24.6">
      <c r="A42" s="7" t="s">
        <v>41</v>
      </c>
      <c r="B42" s="2" t="s">
        <v>57</v>
      </c>
      <c r="C42" s="2" t="s">
        <v>17</v>
      </c>
      <c r="D42" s="2"/>
      <c r="E42" s="2"/>
      <c r="F42" s="2"/>
      <c r="G42" s="39">
        <f>G43+G46</f>
        <v>1421000</v>
      </c>
      <c r="H42" s="39">
        <f>H43+H46</f>
        <v>1477840</v>
      </c>
      <c r="I42" s="39">
        <f>I43+I46</f>
        <v>1536953.6</v>
      </c>
    </row>
    <row r="43" spans="1:9" ht="24.6">
      <c r="A43" s="7" t="s">
        <v>85</v>
      </c>
      <c r="B43" s="2" t="s">
        <v>57</v>
      </c>
      <c r="C43" s="2" t="s">
        <v>86</v>
      </c>
      <c r="D43" s="2"/>
      <c r="E43" s="2"/>
      <c r="F43" s="2"/>
      <c r="G43" s="39">
        <f t="shared" ref="G43:I44" si="3">G44</f>
        <v>1021000</v>
      </c>
      <c r="H43" s="39">
        <f t="shared" si="3"/>
        <v>1061840</v>
      </c>
      <c r="I43" s="39">
        <f t="shared" si="3"/>
        <v>1104313.6000000001</v>
      </c>
    </row>
    <row r="44" spans="1:9" ht="25.2">
      <c r="A44" s="12" t="s">
        <v>42</v>
      </c>
      <c r="B44" s="5" t="s">
        <v>57</v>
      </c>
      <c r="C44" s="5" t="s">
        <v>86</v>
      </c>
      <c r="D44" s="5" t="s">
        <v>6</v>
      </c>
      <c r="E44" s="5"/>
      <c r="F44" s="5"/>
      <c r="G44" s="40">
        <f t="shared" si="3"/>
        <v>1021000</v>
      </c>
      <c r="H44" s="40">
        <f t="shared" si="3"/>
        <v>1061840</v>
      </c>
      <c r="I44" s="40">
        <f t="shared" si="3"/>
        <v>1104313.6000000001</v>
      </c>
    </row>
    <row r="45" spans="1:9" ht="25.2">
      <c r="A45" s="8" t="s">
        <v>12</v>
      </c>
      <c r="B45" s="5" t="s">
        <v>57</v>
      </c>
      <c r="C45" s="5" t="s">
        <v>86</v>
      </c>
      <c r="D45" s="5" t="s">
        <v>6</v>
      </c>
      <c r="E45" s="5" t="s">
        <v>43</v>
      </c>
      <c r="F45" s="5" t="s">
        <v>13</v>
      </c>
      <c r="G45" s="40">
        <v>1021000</v>
      </c>
      <c r="H45" s="79">
        <f>G45*1.04</f>
        <v>1061840</v>
      </c>
      <c r="I45" s="79">
        <f>H45*1.04</f>
        <v>1104313.6000000001</v>
      </c>
    </row>
    <row r="46" spans="1:9" ht="24.6">
      <c r="A46" s="7" t="s">
        <v>44</v>
      </c>
      <c r="B46" s="2" t="s">
        <v>57</v>
      </c>
      <c r="C46" s="15" t="s">
        <v>87</v>
      </c>
      <c r="D46" s="2"/>
      <c r="E46" s="2"/>
      <c r="F46" s="2"/>
      <c r="G46" s="39">
        <f t="shared" ref="G46:I47" si="4">G47</f>
        <v>400000</v>
      </c>
      <c r="H46" s="39">
        <f t="shared" si="4"/>
        <v>416000</v>
      </c>
      <c r="I46" s="39">
        <f t="shared" si="4"/>
        <v>432640</v>
      </c>
    </row>
    <row r="47" spans="1:9" ht="45">
      <c r="A47" s="44" t="s">
        <v>26</v>
      </c>
      <c r="B47" s="2" t="s">
        <v>57</v>
      </c>
      <c r="C47" s="2" t="s">
        <v>87</v>
      </c>
      <c r="D47" s="2" t="s">
        <v>6</v>
      </c>
      <c r="E47" s="2" t="s">
        <v>25</v>
      </c>
      <c r="F47" s="2"/>
      <c r="G47" s="39">
        <f t="shared" si="4"/>
        <v>400000</v>
      </c>
      <c r="H47" s="39">
        <f t="shared" si="4"/>
        <v>416000</v>
      </c>
      <c r="I47" s="39">
        <f t="shared" si="4"/>
        <v>432640</v>
      </c>
    </row>
    <row r="48" spans="1:9" ht="25.2">
      <c r="A48" s="8" t="s">
        <v>12</v>
      </c>
      <c r="B48" s="5" t="s">
        <v>57</v>
      </c>
      <c r="C48" s="5" t="s">
        <v>87</v>
      </c>
      <c r="D48" s="5" t="s">
        <v>6</v>
      </c>
      <c r="E48" s="5" t="s">
        <v>25</v>
      </c>
      <c r="F48" s="5" t="s">
        <v>13</v>
      </c>
      <c r="G48" s="40">
        <v>400000</v>
      </c>
      <c r="H48" s="79">
        <f>G48*1.04</f>
        <v>416000</v>
      </c>
      <c r="I48" s="79">
        <f>H48*1.04</f>
        <v>432640</v>
      </c>
    </row>
    <row r="49" spans="1:9" ht="24.6">
      <c r="A49" s="7" t="s">
        <v>45</v>
      </c>
      <c r="B49" s="2" t="s">
        <v>57</v>
      </c>
      <c r="C49" s="2" t="s">
        <v>46</v>
      </c>
      <c r="D49" s="2"/>
      <c r="E49" s="2"/>
      <c r="F49" s="2"/>
      <c r="G49" s="39">
        <f>G50+G58+G63+G73</f>
        <v>7806683.1400000006</v>
      </c>
      <c r="H49" s="39">
        <f>H50+H58+H63+H73</f>
        <v>8118950.4655999998</v>
      </c>
      <c r="I49" s="39">
        <f>I50+I58+I63+I73</f>
        <v>8443708.4842240009</v>
      </c>
    </row>
    <row r="50" spans="1:9" ht="24.6">
      <c r="A50" s="7" t="s">
        <v>47</v>
      </c>
      <c r="B50" s="2" t="s">
        <v>57</v>
      </c>
      <c r="C50" s="2" t="s">
        <v>88</v>
      </c>
      <c r="D50" s="2"/>
      <c r="E50" s="2"/>
      <c r="F50" s="2"/>
      <c r="G50" s="39">
        <f>G51+G56</f>
        <v>1789700</v>
      </c>
      <c r="H50" s="39">
        <f>H51</f>
        <v>1861288</v>
      </c>
      <c r="I50" s="39">
        <f>I51</f>
        <v>1935739.52</v>
      </c>
    </row>
    <row r="51" spans="1:9" ht="24.6">
      <c r="A51" s="1" t="s">
        <v>122</v>
      </c>
      <c r="B51" s="2" t="s">
        <v>57</v>
      </c>
      <c r="C51" s="2" t="s">
        <v>88</v>
      </c>
      <c r="D51" s="2"/>
      <c r="E51" s="45"/>
      <c r="F51" s="2"/>
      <c r="G51" s="39">
        <f>G52+G54</f>
        <v>1703200</v>
      </c>
      <c r="H51" s="39">
        <f>H52+H54+H56</f>
        <v>1861288</v>
      </c>
      <c r="I51" s="39">
        <f>I52+I54+I56</f>
        <v>1935739.52</v>
      </c>
    </row>
    <row r="52" spans="1:9" ht="66.599999999999994">
      <c r="A52" s="46" t="s">
        <v>48</v>
      </c>
      <c r="B52" s="2" t="s">
        <v>57</v>
      </c>
      <c r="C52" s="2" t="s">
        <v>88</v>
      </c>
      <c r="D52" s="2" t="s">
        <v>6</v>
      </c>
      <c r="E52" s="2" t="s">
        <v>49</v>
      </c>
      <c r="F52" s="2"/>
      <c r="G52" s="39">
        <f>G53</f>
        <v>359700</v>
      </c>
      <c r="H52" s="39">
        <f>H53</f>
        <v>374088</v>
      </c>
      <c r="I52" s="39">
        <f>I53</f>
        <v>389051.52</v>
      </c>
    </row>
    <row r="53" spans="1:9" ht="25.2">
      <c r="A53" s="8" t="s">
        <v>12</v>
      </c>
      <c r="B53" s="5" t="s">
        <v>57</v>
      </c>
      <c r="C53" s="5" t="s">
        <v>88</v>
      </c>
      <c r="D53" s="5" t="s">
        <v>6</v>
      </c>
      <c r="E53" s="5" t="s">
        <v>49</v>
      </c>
      <c r="F53" s="5" t="s">
        <v>13</v>
      </c>
      <c r="G53" s="40">
        <v>359700</v>
      </c>
      <c r="H53" s="79">
        <f>G53*1.04</f>
        <v>374088</v>
      </c>
      <c r="I53" s="79">
        <f>H53*1.04</f>
        <v>389051.52</v>
      </c>
    </row>
    <row r="54" spans="1:9" ht="24.6">
      <c r="A54" s="47" t="s">
        <v>50</v>
      </c>
      <c r="B54" s="2" t="s">
        <v>57</v>
      </c>
      <c r="C54" s="2" t="s">
        <v>88</v>
      </c>
      <c r="D54" s="2" t="s">
        <v>6</v>
      </c>
      <c r="E54" s="2" t="s">
        <v>51</v>
      </c>
      <c r="F54" s="2"/>
      <c r="G54" s="39">
        <f>G55</f>
        <v>1343500</v>
      </c>
      <c r="H54" s="39">
        <f>H55</f>
        <v>1397240</v>
      </c>
      <c r="I54" s="39">
        <f>I55</f>
        <v>1453129.6</v>
      </c>
    </row>
    <row r="55" spans="1:9" ht="25.2">
      <c r="A55" s="8" t="s">
        <v>12</v>
      </c>
      <c r="B55" s="5" t="s">
        <v>57</v>
      </c>
      <c r="C55" s="5" t="s">
        <v>88</v>
      </c>
      <c r="D55" s="5" t="s">
        <v>6</v>
      </c>
      <c r="E55" s="5" t="s">
        <v>51</v>
      </c>
      <c r="F55" s="5" t="s">
        <v>13</v>
      </c>
      <c r="G55" s="40">
        <v>1343500</v>
      </c>
      <c r="H55" s="79">
        <f>G55*1.04</f>
        <v>1397240</v>
      </c>
      <c r="I55" s="79">
        <f>H55*1.04</f>
        <v>1453129.6</v>
      </c>
    </row>
    <row r="56" spans="1:9" ht="44.4">
      <c r="A56" s="13" t="s">
        <v>123</v>
      </c>
      <c r="B56" s="2" t="s">
        <v>57</v>
      </c>
      <c r="C56" s="2" t="s">
        <v>88</v>
      </c>
      <c r="D56" s="5" t="s">
        <v>52</v>
      </c>
      <c r="E56" s="2"/>
      <c r="F56" s="2"/>
      <c r="G56" s="41">
        <f>G57</f>
        <v>86500</v>
      </c>
      <c r="H56" s="41">
        <f>H57</f>
        <v>89960</v>
      </c>
      <c r="I56" s="41">
        <f>I57</f>
        <v>93558.400000000009</v>
      </c>
    </row>
    <row r="57" spans="1:9" ht="68.400000000000006">
      <c r="A57" s="16" t="s">
        <v>124</v>
      </c>
      <c r="B57" s="5" t="s">
        <v>57</v>
      </c>
      <c r="C57" s="5" t="s">
        <v>88</v>
      </c>
      <c r="D57" s="5" t="s">
        <v>125</v>
      </c>
      <c r="E57" s="5" t="s">
        <v>51</v>
      </c>
      <c r="F57" s="77">
        <v>400</v>
      </c>
      <c r="G57" s="42">
        <v>86500</v>
      </c>
      <c r="H57" s="42">
        <f>G57*1.04</f>
        <v>89960</v>
      </c>
      <c r="I57" s="42">
        <f>H57*1.04</f>
        <v>93558.400000000009</v>
      </c>
    </row>
    <row r="58" spans="1:9" ht="24.6">
      <c r="A58" s="7" t="s">
        <v>53</v>
      </c>
      <c r="B58" s="2" t="s">
        <v>57</v>
      </c>
      <c r="C58" s="2" t="s">
        <v>89</v>
      </c>
      <c r="D58" s="2"/>
      <c r="E58" s="2"/>
      <c r="F58" s="2"/>
      <c r="G58" s="39">
        <f>G59</f>
        <v>1783751</v>
      </c>
      <c r="H58" s="39">
        <f>H59</f>
        <v>1855101.04</v>
      </c>
      <c r="I58" s="39">
        <f>I59</f>
        <v>1929305.0816000002</v>
      </c>
    </row>
    <row r="59" spans="1:9" ht="24.6">
      <c r="A59" s="10" t="s">
        <v>90</v>
      </c>
      <c r="B59" s="45" t="s">
        <v>57</v>
      </c>
      <c r="C59" s="45" t="s">
        <v>89</v>
      </c>
      <c r="D59" s="45"/>
      <c r="E59" s="45"/>
      <c r="F59" s="2"/>
      <c r="G59" s="41">
        <f>SUM(G60:G61)</f>
        <v>1783751</v>
      </c>
      <c r="H59" s="41">
        <f>SUM(H60:H61)</f>
        <v>1855101.04</v>
      </c>
      <c r="I59" s="41">
        <f>SUM(I60:I61)</f>
        <v>1929305.0816000002</v>
      </c>
    </row>
    <row r="60" spans="1:9" ht="25.2">
      <c r="A60" s="8" t="s">
        <v>12</v>
      </c>
      <c r="B60" s="45" t="s">
        <v>57</v>
      </c>
      <c r="C60" s="45" t="s">
        <v>89</v>
      </c>
      <c r="D60" s="45" t="s">
        <v>6</v>
      </c>
      <c r="E60" s="48" t="s">
        <v>51</v>
      </c>
      <c r="F60" s="48" t="s">
        <v>13</v>
      </c>
      <c r="G60" s="49">
        <v>1163000</v>
      </c>
      <c r="H60" s="79">
        <f>G60*1.04</f>
        <v>1209520</v>
      </c>
      <c r="I60" s="79">
        <f>H60*1.04</f>
        <v>1257900.8</v>
      </c>
    </row>
    <row r="61" spans="1:9" ht="45.6">
      <c r="A61" s="12" t="s">
        <v>134</v>
      </c>
      <c r="B61" s="45"/>
      <c r="C61" s="45"/>
      <c r="D61" s="45"/>
      <c r="E61" s="48"/>
      <c r="F61" s="48"/>
      <c r="G61" s="49">
        <f>G62</f>
        <v>620751</v>
      </c>
      <c r="H61" s="49">
        <f>H62</f>
        <v>645581.04</v>
      </c>
      <c r="I61" s="49">
        <f>I62</f>
        <v>671404.2816000001</v>
      </c>
    </row>
    <row r="62" spans="1:9" ht="25.2">
      <c r="A62" s="8" t="s">
        <v>167</v>
      </c>
      <c r="B62" s="45" t="s">
        <v>57</v>
      </c>
      <c r="C62" s="45" t="s">
        <v>89</v>
      </c>
      <c r="D62" s="45" t="s">
        <v>6</v>
      </c>
      <c r="E62" s="48" t="s">
        <v>51</v>
      </c>
      <c r="F62" s="48" t="s">
        <v>182</v>
      </c>
      <c r="G62" s="49">
        <v>620751</v>
      </c>
      <c r="H62" s="49">
        <f>G62*1.04</f>
        <v>645581.04</v>
      </c>
      <c r="I62" s="49">
        <f>H62*1.04</f>
        <v>671404.2816000001</v>
      </c>
    </row>
    <row r="63" spans="1:9" ht="24.6">
      <c r="A63" s="1" t="s">
        <v>54</v>
      </c>
      <c r="B63" s="2" t="s">
        <v>57</v>
      </c>
      <c r="C63" s="2" t="s">
        <v>91</v>
      </c>
      <c r="D63" s="2"/>
      <c r="E63" s="2"/>
      <c r="F63" s="2"/>
      <c r="G63" s="39">
        <f>G64+G69</f>
        <v>3370462.64</v>
      </c>
      <c r="H63" s="39">
        <f>H64+H69</f>
        <v>3505281.1455999999</v>
      </c>
      <c r="I63" s="39">
        <f>I64+I69</f>
        <v>3645492.3914240003</v>
      </c>
    </row>
    <row r="64" spans="1:9" ht="31.8" customHeight="1">
      <c r="A64" s="7" t="s">
        <v>169</v>
      </c>
      <c r="B64" s="2" t="s">
        <v>57</v>
      </c>
      <c r="C64" s="2" t="s">
        <v>91</v>
      </c>
      <c r="D64" s="2" t="s">
        <v>6</v>
      </c>
      <c r="E64" s="2" t="s">
        <v>56</v>
      </c>
      <c r="F64" s="2" t="s">
        <v>13</v>
      </c>
      <c r="G64" s="39">
        <f>G65+G67</f>
        <v>556362.64</v>
      </c>
      <c r="H64" s="39">
        <f>H65+H67</f>
        <v>578617.14560000005</v>
      </c>
      <c r="I64" s="39">
        <f>I65+I67</f>
        <v>601761.83142399997</v>
      </c>
    </row>
    <row r="65" spans="1:9" ht="24.6">
      <c r="A65" s="7" t="s">
        <v>170</v>
      </c>
      <c r="B65" s="2" t="s">
        <v>57</v>
      </c>
      <c r="C65" s="2" t="s">
        <v>91</v>
      </c>
      <c r="D65" s="2" t="s">
        <v>171</v>
      </c>
      <c r="E65" s="2" t="s">
        <v>56</v>
      </c>
      <c r="F65" s="2" t="s">
        <v>13</v>
      </c>
      <c r="G65" s="39">
        <f>G66</f>
        <v>60801.14</v>
      </c>
      <c r="H65" s="39">
        <f>H66</f>
        <v>63233.185600000004</v>
      </c>
      <c r="I65" s="39">
        <f>I66</f>
        <v>65762.513024</v>
      </c>
    </row>
    <row r="66" spans="1:9" ht="46.2">
      <c r="A66" s="4" t="s">
        <v>173</v>
      </c>
      <c r="B66" s="5" t="s">
        <v>57</v>
      </c>
      <c r="C66" s="5" t="s">
        <v>91</v>
      </c>
      <c r="D66" s="5" t="s">
        <v>171</v>
      </c>
      <c r="E66" s="5" t="s">
        <v>56</v>
      </c>
      <c r="F66" s="5" t="s">
        <v>13</v>
      </c>
      <c r="G66" s="40">
        <v>60801.14</v>
      </c>
      <c r="H66" s="40">
        <f>G66*1.04</f>
        <v>63233.185600000004</v>
      </c>
      <c r="I66" s="40">
        <f>H66*1.04</f>
        <v>65762.513024</v>
      </c>
    </row>
    <row r="67" spans="1:9" ht="24.6">
      <c r="A67" s="7" t="s">
        <v>172</v>
      </c>
      <c r="B67" s="2" t="s">
        <v>57</v>
      </c>
      <c r="C67" s="2" t="s">
        <v>91</v>
      </c>
      <c r="D67" s="2" t="s">
        <v>174</v>
      </c>
      <c r="E67" s="2" t="s">
        <v>56</v>
      </c>
      <c r="F67" s="2" t="s">
        <v>13</v>
      </c>
      <c r="G67" s="39">
        <f>G68</f>
        <v>495561.5</v>
      </c>
      <c r="H67" s="39">
        <f>H68</f>
        <v>515383.96</v>
      </c>
      <c r="I67" s="39">
        <f>I68</f>
        <v>535999.31839999999</v>
      </c>
    </row>
    <row r="68" spans="1:9" ht="46.2">
      <c r="A68" s="4" t="s">
        <v>173</v>
      </c>
      <c r="B68" s="5" t="s">
        <v>57</v>
      </c>
      <c r="C68" s="5" t="s">
        <v>91</v>
      </c>
      <c r="D68" s="5" t="s">
        <v>174</v>
      </c>
      <c r="E68" s="5" t="s">
        <v>56</v>
      </c>
      <c r="F68" s="5" t="s">
        <v>13</v>
      </c>
      <c r="G68" s="40">
        <v>495561.5</v>
      </c>
      <c r="H68" s="39">
        <f>G68*1.04</f>
        <v>515383.96</v>
      </c>
      <c r="I68" s="39">
        <f>H68*1.04</f>
        <v>535999.31839999999</v>
      </c>
    </row>
    <row r="69" spans="1:9" ht="24.6">
      <c r="A69" s="1" t="s">
        <v>175</v>
      </c>
      <c r="B69" s="2" t="s">
        <v>57</v>
      </c>
      <c r="C69" s="2" t="s">
        <v>91</v>
      </c>
      <c r="D69" s="2" t="s">
        <v>6</v>
      </c>
      <c r="E69" s="2"/>
      <c r="F69" s="2"/>
      <c r="G69" s="39">
        <f>SUM(G70:G72)</f>
        <v>2814100</v>
      </c>
      <c r="H69" s="39">
        <f>SUM(H70:H72)</f>
        <v>2926664</v>
      </c>
      <c r="I69" s="39">
        <f>SUM(I70:I72)</f>
        <v>3043730.56</v>
      </c>
    </row>
    <row r="70" spans="1:9" ht="24.6">
      <c r="A70" s="1" t="s">
        <v>92</v>
      </c>
      <c r="B70" s="2" t="s">
        <v>57</v>
      </c>
      <c r="C70" s="2" t="s">
        <v>91</v>
      </c>
      <c r="D70" s="2" t="s">
        <v>6</v>
      </c>
      <c r="E70" s="2" t="s">
        <v>55</v>
      </c>
      <c r="F70" s="2" t="s">
        <v>13</v>
      </c>
      <c r="G70" s="39">
        <v>589100</v>
      </c>
      <c r="H70" s="39">
        <f t="shared" ref="H70:I72" si="5">G70*1.04</f>
        <v>612664</v>
      </c>
      <c r="I70" s="39">
        <f t="shared" si="5"/>
        <v>637170.56000000006</v>
      </c>
    </row>
    <row r="71" spans="1:9" ht="45.6">
      <c r="A71" s="1" t="s">
        <v>93</v>
      </c>
      <c r="B71" s="2" t="s">
        <v>57</v>
      </c>
      <c r="C71" s="2" t="s">
        <v>91</v>
      </c>
      <c r="D71" s="2" t="s">
        <v>6</v>
      </c>
      <c r="E71" s="2" t="s">
        <v>43</v>
      </c>
      <c r="F71" s="2" t="s">
        <v>13</v>
      </c>
      <c r="G71" s="39">
        <v>1323100</v>
      </c>
      <c r="H71" s="79">
        <f t="shared" si="5"/>
        <v>1376024</v>
      </c>
      <c r="I71" s="79">
        <f t="shared" si="5"/>
        <v>1431064.96</v>
      </c>
    </row>
    <row r="72" spans="1:9" ht="24.6">
      <c r="A72" s="1" t="s">
        <v>94</v>
      </c>
      <c r="B72" s="2" t="s">
        <v>57</v>
      </c>
      <c r="C72" s="2" t="s">
        <v>91</v>
      </c>
      <c r="D72" s="2" t="s">
        <v>6</v>
      </c>
      <c r="E72" s="2" t="s">
        <v>56</v>
      </c>
      <c r="F72" s="2" t="s">
        <v>13</v>
      </c>
      <c r="G72" s="39">
        <v>901900</v>
      </c>
      <c r="H72" s="82">
        <f t="shared" si="5"/>
        <v>937976</v>
      </c>
      <c r="I72" s="82">
        <f t="shared" si="5"/>
        <v>975495.04</v>
      </c>
    </row>
    <row r="73" spans="1:9" ht="24.6">
      <c r="A73" s="1" t="s">
        <v>176</v>
      </c>
      <c r="B73" s="2" t="s">
        <v>57</v>
      </c>
      <c r="C73" s="2" t="s">
        <v>132</v>
      </c>
      <c r="D73" s="71"/>
      <c r="E73" s="83"/>
      <c r="F73" s="83"/>
      <c r="G73" s="82">
        <f>G74+G76+G78+G80</f>
        <v>862769.5</v>
      </c>
      <c r="H73" s="82">
        <f>H74+H76+H78+H80</f>
        <v>897280.28</v>
      </c>
      <c r="I73" s="82">
        <f>I74+I76+I78+I80</f>
        <v>933171.49120000005</v>
      </c>
    </row>
    <row r="74" spans="1:9" ht="24.6">
      <c r="A74" s="1" t="s">
        <v>177</v>
      </c>
      <c r="B74" s="2" t="s">
        <v>57</v>
      </c>
      <c r="C74" s="2" t="s">
        <v>132</v>
      </c>
      <c r="D74" s="2" t="s">
        <v>6</v>
      </c>
      <c r="E74" s="2"/>
      <c r="F74" s="83"/>
      <c r="G74" s="84">
        <f>G75</f>
        <v>82249.5</v>
      </c>
      <c r="H74" s="84">
        <f>H75</f>
        <v>85539.48</v>
      </c>
      <c r="I74" s="84">
        <f>I75</f>
        <v>88961.059200000003</v>
      </c>
    </row>
    <row r="75" spans="1:9" ht="46.2">
      <c r="A75" s="69" t="s">
        <v>168</v>
      </c>
      <c r="B75" s="5" t="s">
        <v>57</v>
      </c>
      <c r="C75" s="5" t="s">
        <v>132</v>
      </c>
      <c r="D75" s="5" t="s">
        <v>6</v>
      </c>
      <c r="E75" s="5" t="s">
        <v>51</v>
      </c>
      <c r="F75" s="5" t="s">
        <v>13</v>
      </c>
      <c r="G75" s="40">
        <v>82249.5</v>
      </c>
      <c r="H75" s="79">
        <f>G75*1.04</f>
        <v>85539.48</v>
      </c>
      <c r="I75" s="79">
        <f>H75*1.04</f>
        <v>88961.059200000003</v>
      </c>
    </row>
    <row r="76" spans="1:9" ht="66.599999999999994">
      <c r="A76" s="72" t="s">
        <v>189</v>
      </c>
      <c r="B76" s="70" t="s">
        <v>57</v>
      </c>
      <c r="C76" s="70" t="s">
        <v>132</v>
      </c>
      <c r="D76" s="70" t="s">
        <v>6</v>
      </c>
      <c r="E76" s="70"/>
      <c r="F76" s="70"/>
      <c r="G76" s="73">
        <f>G77</f>
        <v>304940</v>
      </c>
      <c r="H76" s="85">
        <f>H77</f>
        <v>317137.60000000003</v>
      </c>
      <c r="I76" s="85">
        <f>I77</f>
        <v>329823.10400000005</v>
      </c>
    </row>
    <row r="77" spans="1:9" ht="45.6">
      <c r="A77" s="12" t="s">
        <v>134</v>
      </c>
      <c r="B77" s="5" t="s">
        <v>57</v>
      </c>
      <c r="C77" s="5" t="s">
        <v>132</v>
      </c>
      <c r="D77" s="5" t="s">
        <v>6</v>
      </c>
      <c r="E77" s="5" t="s">
        <v>133</v>
      </c>
      <c r="F77" s="5" t="s">
        <v>13</v>
      </c>
      <c r="G77" s="40">
        <v>304940</v>
      </c>
      <c r="H77" s="79">
        <f>G77*1.04</f>
        <v>317137.60000000003</v>
      </c>
      <c r="I77" s="79">
        <f>H77*1.04</f>
        <v>329823.10400000005</v>
      </c>
    </row>
    <row r="78" spans="1:9" ht="24.6">
      <c r="A78" s="10" t="s">
        <v>155</v>
      </c>
      <c r="B78" s="2" t="s">
        <v>57</v>
      </c>
      <c r="C78" s="2" t="s">
        <v>132</v>
      </c>
      <c r="D78" s="2"/>
      <c r="E78" s="5"/>
      <c r="F78" s="2"/>
      <c r="G78" s="39">
        <f>G79</f>
        <v>150000</v>
      </c>
      <c r="H78" s="39">
        <f>H79</f>
        <v>156000</v>
      </c>
      <c r="I78" s="39">
        <f>I79</f>
        <v>162240</v>
      </c>
    </row>
    <row r="79" spans="1:9" ht="25.2">
      <c r="A79" s="12" t="s">
        <v>156</v>
      </c>
      <c r="B79" s="5" t="s">
        <v>57</v>
      </c>
      <c r="C79" s="5" t="s">
        <v>132</v>
      </c>
      <c r="D79" s="5" t="s">
        <v>183</v>
      </c>
      <c r="E79" s="5" t="s">
        <v>51</v>
      </c>
      <c r="F79" s="5" t="s">
        <v>13</v>
      </c>
      <c r="G79" s="40">
        <v>150000</v>
      </c>
      <c r="H79" s="79">
        <f>G79*1.04</f>
        <v>156000</v>
      </c>
      <c r="I79" s="79">
        <f>H79*1.04</f>
        <v>162240</v>
      </c>
    </row>
    <row r="80" spans="1:9" ht="24.6">
      <c r="A80" s="10" t="s">
        <v>153</v>
      </c>
      <c r="B80" s="5"/>
      <c r="C80" s="5"/>
      <c r="D80" s="5"/>
      <c r="E80" s="5"/>
      <c r="F80" s="5"/>
      <c r="G80" s="86">
        <f>G81</f>
        <v>325580</v>
      </c>
      <c r="H80" s="86">
        <f>H81</f>
        <v>338603.2</v>
      </c>
      <c r="I80" s="86">
        <f>I81</f>
        <v>352147.32800000004</v>
      </c>
    </row>
    <row r="81" spans="1:9" ht="23.4" customHeight="1">
      <c r="A81" s="12" t="s">
        <v>154</v>
      </c>
      <c r="B81" s="5" t="s">
        <v>57</v>
      </c>
      <c r="C81" s="5" t="s">
        <v>132</v>
      </c>
      <c r="D81" s="5" t="s">
        <v>6</v>
      </c>
      <c r="E81" s="5"/>
      <c r="F81" s="2" t="s">
        <v>13</v>
      </c>
      <c r="G81" s="40">
        <v>325580</v>
      </c>
      <c r="H81" s="79">
        <f>G81*1.04</f>
        <v>338603.2</v>
      </c>
      <c r="I81" s="79">
        <f>H81*1.04</f>
        <v>352147.32800000004</v>
      </c>
    </row>
    <row r="82" spans="1:9" ht="24.6" hidden="1">
      <c r="A82" s="1" t="s">
        <v>126</v>
      </c>
      <c r="B82" s="2" t="s">
        <v>57</v>
      </c>
      <c r="C82" s="2" t="s">
        <v>127</v>
      </c>
      <c r="D82" s="2"/>
      <c r="E82" s="2"/>
      <c r="F82" s="2"/>
      <c r="G82" s="86">
        <f t="shared" ref="G82:I83" si="6">G83</f>
        <v>0</v>
      </c>
      <c r="H82" s="39">
        <f t="shared" si="6"/>
        <v>0</v>
      </c>
      <c r="I82" s="39">
        <f t="shared" si="6"/>
        <v>0</v>
      </c>
    </row>
    <row r="83" spans="1:9" ht="89.4" hidden="1">
      <c r="A83" s="1" t="s">
        <v>128</v>
      </c>
      <c r="B83" s="2" t="s">
        <v>57</v>
      </c>
      <c r="C83" s="2" t="s">
        <v>127</v>
      </c>
      <c r="D83" s="2" t="s">
        <v>6</v>
      </c>
      <c r="E83" s="2" t="s">
        <v>56</v>
      </c>
      <c r="F83" s="2"/>
      <c r="G83" s="86">
        <f t="shared" si="6"/>
        <v>0</v>
      </c>
      <c r="H83" s="39">
        <f t="shared" si="6"/>
        <v>0</v>
      </c>
      <c r="I83" s="39">
        <f t="shared" si="6"/>
        <v>0</v>
      </c>
    </row>
    <row r="84" spans="1:9" ht="24.6" hidden="1">
      <c r="A84" s="1" t="s">
        <v>12</v>
      </c>
      <c r="B84" s="2" t="s">
        <v>57</v>
      </c>
      <c r="C84" s="2" t="s">
        <v>127</v>
      </c>
      <c r="D84" s="2" t="s">
        <v>6</v>
      </c>
      <c r="E84" s="2" t="s">
        <v>56</v>
      </c>
      <c r="F84" s="2" t="s">
        <v>13</v>
      </c>
      <c r="G84" s="39">
        <v>0</v>
      </c>
      <c r="H84" s="39">
        <v>0</v>
      </c>
      <c r="I84" s="39">
        <v>0</v>
      </c>
    </row>
    <row r="85" spans="1:9" ht="24.6">
      <c r="A85" s="50" t="s">
        <v>58</v>
      </c>
      <c r="B85" s="51" t="s">
        <v>57</v>
      </c>
      <c r="C85" s="2" t="s">
        <v>59</v>
      </c>
      <c r="D85" s="2"/>
      <c r="E85" s="2"/>
      <c r="F85" s="2"/>
      <c r="G85" s="41">
        <f>G86</f>
        <v>48009620</v>
      </c>
      <c r="H85" s="41">
        <f>H86</f>
        <v>23088896.48</v>
      </c>
      <c r="I85" s="41">
        <f>I86</f>
        <v>24012452.339200001</v>
      </c>
    </row>
    <row r="86" spans="1:9" ht="24.6">
      <c r="A86" s="50" t="s">
        <v>60</v>
      </c>
      <c r="B86" s="51" t="s">
        <v>57</v>
      </c>
      <c r="C86" s="2" t="s">
        <v>63</v>
      </c>
      <c r="D86" s="2"/>
      <c r="E86" s="2"/>
      <c r="F86" s="2"/>
      <c r="G86" s="41">
        <f>G87+G89+G92</f>
        <v>48009620</v>
      </c>
      <c r="H86" s="41">
        <f>H87+H89+H92</f>
        <v>23088896.48</v>
      </c>
      <c r="I86" s="41">
        <f>I87+I89+I92</f>
        <v>24012452.339200001</v>
      </c>
    </row>
    <row r="87" spans="1:9" ht="67.2">
      <c r="A87" s="50" t="s">
        <v>178</v>
      </c>
      <c r="B87" s="51" t="s">
        <v>57</v>
      </c>
      <c r="C87" s="2" t="s">
        <v>63</v>
      </c>
      <c r="D87" s="2" t="s">
        <v>180</v>
      </c>
      <c r="E87" s="2"/>
      <c r="F87" s="2"/>
      <c r="G87" s="41">
        <f>G88</f>
        <v>109900</v>
      </c>
      <c r="H87" s="41">
        <f>H88</f>
        <v>114296</v>
      </c>
      <c r="I87" s="41">
        <f>I88</f>
        <v>118867.84000000001</v>
      </c>
    </row>
    <row r="88" spans="1:9" ht="69">
      <c r="A88" s="74" t="s">
        <v>179</v>
      </c>
      <c r="B88" s="58" t="s">
        <v>57</v>
      </c>
      <c r="C88" s="5" t="s">
        <v>63</v>
      </c>
      <c r="D88" s="5" t="s">
        <v>180</v>
      </c>
      <c r="E88" s="5" t="s">
        <v>61</v>
      </c>
      <c r="F88" s="5" t="s">
        <v>13</v>
      </c>
      <c r="G88" s="42">
        <v>109900</v>
      </c>
      <c r="H88" s="42">
        <f>G88*1.04</f>
        <v>114296</v>
      </c>
      <c r="I88" s="42">
        <f>H88*1.04</f>
        <v>118867.84000000001</v>
      </c>
    </row>
    <row r="89" spans="1:9" ht="67.2">
      <c r="A89" s="52" t="s">
        <v>188</v>
      </c>
      <c r="B89" s="2" t="s">
        <v>57</v>
      </c>
      <c r="C89" s="2" t="s">
        <v>63</v>
      </c>
      <c r="D89" s="2" t="s">
        <v>129</v>
      </c>
      <c r="E89" s="2"/>
      <c r="F89" s="2"/>
      <c r="G89" s="39">
        <f>G90+G91</f>
        <v>25808758</v>
      </c>
      <c r="H89" s="41">
        <v>0</v>
      </c>
      <c r="I89" s="41">
        <v>0</v>
      </c>
    </row>
    <row r="90" spans="1:9" ht="69">
      <c r="A90" s="75" t="s">
        <v>186</v>
      </c>
      <c r="B90" s="58" t="s">
        <v>57</v>
      </c>
      <c r="C90" s="5" t="s">
        <v>63</v>
      </c>
      <c r="D90" s="5" t="s">
        <v>129</v>
      </c>
      <c r="E90" s="5">
        <v>40070</v>
      </c>
      <c r="F90" s="5" t="s">
        <v>182</v>
      </c>
      <c r="G90" s="40">
        <v>24518320</v>
      </c>
      <c r="H90" s="42">
        <v>0</v>
      </c>
      <c r="I90" s="42">
        <v>0</v>
      </c>
    </row>
    <row r="91" spans="1:9" ht="91.8">
      <c r="A91" s="75" t="s">
        <v>187</v>
      </c>
      <c r="B91" s="58" t="s">
        <v>57</v>
      </c>
      <c r="C91" s="5" t="s">
        <v>63</v>
      </c>
      <c r="D91" s="5" t="s">
        <v>129</v>
      </c>
      <c r="E91" s="5" t="s">
        <v>181</v>
      </c>
      <c r="F91" s="5" t="s">
        <v>182</v>
      </c>
      <c r="G91" s="40">
        <v>1290438</v>
      </c>
      <c r="H91" s="42">
        <v>0</v>
      </c>
      <c r="I91" s="42">
        <v>0</v>
      </c>
    </row>
    <row r="92" spans="1:9" ht="44.4">
      <c r="A92" s="53" t="s">
        <v>130</v>
      </c>
      <c r="B92" s="51" t="s">
        <v>57</v>
      </c>
      <c r="C92" s="2" t="s">
        <v>63</v>
      </c>
      <c r="D92" s="2" t="s">
        <v>6</v>
      </c>
      <c r="E92" s="2"/>
      <c r="F92" s="2"/>
      <c r="G92" s="39">
        <f>G93</f>
        <v>22090962</v>
      </c>
      <c r="H92" s="39">
        <f>H93</f>
        <v>22974600.48</v>
      </c>
      <c r="I92" s="39">
        <f>I93</f>
        <v>23893584.499200001</v>
      </c>
    </row>
    <row r="93" spans="1:9" s="22" customFormat="1" ht="46.2">
      <c r="A93" s="57" t="s">
        <v>95</v>
      </c>
      <c r="B93" s="58" t="s">
        <v>57</v>
      </c>
      <c r="C93" s="5" t="s">
        <v>63</v>
      </c>
      <c r="D93" s="5" t="s">
        <v>6</v>
      </c>
      <c r="E93" s="5" t="s">
        <v>61</v>
      </c>
      <c r="F93" s="5" t="s">
        <v>62</v>
      </c>
      <c r="G93" s="40">
        <v>22090962</v>
      </c>
      <c r="H93" s="79">
        <f>G93*1.04</f>
        <v>22974600.48</v>
      </c>
      <c r="I93" s="79">
        <f>H93*1.04</f>
        <v>23893584.499200001</v>
      </c>
    </row>
    <row r="94" spans="1:9" s="20" customFormat="1" ht="24.6">
      <c r="A94" s="68" t="s">
        <v>64</v>
      </c>
      <c r="B94" s="51" t="s">
        <v>57</v>
      </c>
      <c r="C94" s="2" t="s">
        <v>158</v>
      </c>
      <c r="D94" s="2"/>
      <c r="E94" s="2"/>
      <c r="F94" s="2"/>
      <c r="G94" s="39">
        <f>G95</f>
        <v>456500</v>
      </c>
      <c r="H94" s="39">
        <f>H95</f>
        <v>474760</v>
      </c>
      <c r="I94" s="39">
        <f>I95</f>
        <v>493750.4</v>
      </c>
    </row>
    <row r="95" spans="1:9" s="22" customFormat="1" ht="25.2">
      <c r="A95" s="57" t="s">
        <v>157</v>
      </c>
      <c r="B95" s="58" t="s">
        <v>57</v>
      </c>
      <c r="C95" s="5" t="s">
        <v>158</v>
      </c>
      <c r="D95" s="5" t="s">
        <v>6</v>
      </c>
      <c r="E95" s="5" t="s">
        <v>159</v>
      </c>
      <c r="F95" s="5" t="s">
        <v>66</v>
      </c>
      <c r="G95" s="40">
        <v>456500</v>
      </c>
      <c r="H95" s="79">
        <f>G95*1.04</f>
        <v>474760</v>
      </c>
      <c r="I95" s="79">
        <f>H95*1.04</f>
        <v>493750.4</v>
      </c>
    </row>
    <row r="96" spans="1:9" ht="24.6">
      <c r="A96" s="1" t="s">
        <v>96</v>
      </c>
      <c r="B96" s="2" t="s">
        <v>57</v>
      </c>
      <c r="C96" s="2" t="s">
        <v>19</v>
      </c>
      <c r="D96" s="2"/>
      <c r="E96" s="2"/>
      <c r="F96" s="2"/>
      <c r="G96" s="39">
        <f t="shared" ref="G96:I97" si="7">G97</f>
        <v>116580</v>
      </c>
      <c r="H96" s="39">
        <f t="shared" si="7"/>
        <v>121243.2</v>
      </c>
      <c r="I96" s="39">
        <f t="shared" si="7"/>
        <v>126092.928</v>
      </c>
    </row>
    <row r="97" spans="1:9" ht="24.6">
      <c r="A97" s="1" t="s">
        <v>67</v>
      </c>
      <c r="B97" s="2" t="s">
        <v>57</v>
      </c>
      <c r="C97" s="2" t="s">
        <v>97</v>
      </c>
      <c r="D97" s="2" t="s">
        <v>6</v>
      </c>
      <c r="E97" s="2"/>
      <c r="F97" s="2"/>
      <c r="G97" s="39">
        <f t="shared" si="7"/>
        <v>116580</v>
      </c>
      <c r="H97" s="39">
        <f t="shared" si="7"/>
        <v>121243.2</v>
      </c>
      <c r="I97" s="39">
        <f t="shared" si="7"/>
        <v>126092.928</v>
      </c>
    </row>
    <row r="98" spans="1:9" ht="25.2">
      <c r="A98" s="8" t="s">
        <v>12</v>
      </c>
      <c r="B98" s="5" t="s">
        <v>57</v>
      </c>
      <c r="C98" s="5" t="s">
        <v>97</v>
      </c>
      <c r="D98" s="5" t="s">
        <v>6</v>
      </c>
      <c r="E98" s="5" t="s">
        <v>68</v>
      </c>
      <c r="F98" s="5" t="s">
        <v>13</v>
      </c>
      <c r="G98" s="40">
        <v>116580</v>
      </c>
      <c r="H98" s="79">
        <f>G98*1.04</f>
        <v>121243.2</v>
      </c>
      <c r="I98" s="79">
        <f>H98*1.04</f>
        <v>126092.928</v>
      </c>
    </row>
    <row r="99" spans="1:9" ht="24.6">
      <c r="A99" s="17" t="s">
        <v>98</v>
      </c>
      <c r="B99" s="2" t="s">
        <v>99</v>
      </c>
      <c r="C99" s="2"/>
      <c r="D99" s="2"/>
      <c r="E99" s="2"/>
      <c r="F99" s="2"/>
      <c r="G99" s="39">
        <f>G100+G106+G109+G113</f>
        <v>13623100</v>
      </c>
      <c r="H99" s="39">
        <f>H100+H106+H109+H113</f>
        <v>14168024</v>
      </c>
      <c r="I99" s="39">
        <f>I100+I106+I109+I113</f>
        <v>14734744.959999999</v>
      </c>
    </row>
    <row r="100" spans="1:9" ht="24.6">
      <c r="A100" s="7" t="s">
        <v>18</v>
      </c>
      <c r="B100" s="2" t="s">
        <v>99</v>
      </c>
      <c r="C100" s="2" t="s">
        <v>100</v>
      </c>
      <c r="D100" s="2"/>
      <c r="E100" s="2"/>
      <c r="F100" s="2"/>
      <c r="G100" s="39">
        <f>G101+G102</f>
        <v>6361900</v>
      </c>
      <c r="H100" s="39">
        <f>H101+H102</f>
        <v>6616376</v>
      </c>
      <c r="I100" s="39">
        <f>I101+I102</f>
        <v>6881031.04</v>
      </c>
    </row>
    <row r="101" spans="1:9" ht="45.6">
      <c r="A101" s="12" t="s">
        <v>33</v>
      </c>
      <c r="B101" s="5" t="s">
        <v>99</v>
      </c>
      <c r="C101" s="5" t="s">
        <v>100</v>
      </c>
      <c r="D101" s="5" t="s">
        <v>6</v>
      </c>
      <c r="E101" s="5" t="s">
        <v>11</v>
      </c>
      <c r="F101" s="5" t="s">
        <v>9</v>
      </c>
      <c r="G101" s="40">
        <v>3194800</v>
      </c>
      <c r="H101" s="79">
        <f>G101*1.04</f>
        <v>3322592</v>
      </c>
      <c r="I101" s="79">
        <f>H101*1.04</f>
        <v>3455495.68</v>
      </c>
    </row>
    <row r="102" spans="1:9" s="20" customFormat="1" ht="44.4">
      <c r="A102" s="10" t="s">
        <v>152</v>
      </c>
      <c r="B102" s="2" t="s">
        <v>57</v>
      </c>
      <c r="C102" s="2" t="s">
        <v>100</v>
      </c>
      <c r="D102" s="2">
        <v>99000</v>
      </c>
      <c r="E102" s="2" t="s">
        <v>23</v>
      </c>
      <c r="F102" s="2"/>
      <c r="G102" s="39">
        <f>SUM(G103:G105)</f>
        <v>3167100</v>
      </c>
      <c r="H102" s="39">
        <f>SUM(H103:H105)</f>
        <v>3293784</v>
      </c>
      <c r="I102" s="39">
        <f>SUM(I103:I105)</f>
        <v>3425535.36</v>
      </c>
    </row>
    <row r="103" spans="1:9" ht="45.6">
      <c r="A103" s="12" t="s">
        <v>33</v>
      </c>
      <c r="B103" s="5" t="s">
        <v>57</v>
      </c>
      <c r="C103" s="5" t="s">
        <v>100</v>
      </c>
      <c r="D103" s="5">
        <v>99000</v>
      </c>
      <c r="E103" s="5" t="s">
        <v>23</v>
      </c>
      <c r="F103" s="5" t="s">
        <v>9</v>
      </c>
      <c r="G103" s="40">
        <v>2713100</v>
      </c>
      <c r="H103" s="79">
        <f t="shared" ref="H103:I105" si="8">G103*1.04</f>
        <v>2821624</v>
      </c>
      <c r="I103" s="79">
        <f t="shared" si="8"/>
        <v>2934488.96</v>
      </c>
    </row>
    <row r="104" spans="1:9" ht="25.2">
      <c r="A104" s="8" t="s">
        <v>12</v>
      </c>
      <c r="B104" s="5" t="s">
        <v>57</v>
      </c>
      <c r="C104" s="5" t="s">
        <v>100</v>
      </c>
      <c r="D104" s="5" t="s">
        <v>6</v>
      </c>
      <c r="E104" s="5" t="s">
        <v>11</v>
      </c>
      <c r="F104" s="5" t="s">
        <v>13</v>
      </c>
      <c r="G104" s="40">
        <v>452500</v>
      </c>
      <c r="H104" s="79">
        <f t="shared" si="8"/>
        <v>470600</v>
      </c>
      <c r="I104" s="79">
        <f t="shared" si="8"/>
        <v>489424</v>
      </c>
    </row>
    <row r="105" spans="1:9" ht="25.2">
      <c r="A105" s="8" t="s">
        <v>14</v>
      </c>
      <c r="B105" s="5" t="s">
        <v>57</v>
      </c>
      <c r="C105" s="5" t="s">
        <v>100</v>
      </c>
      <c r="D105" s="5" t="s">
        <v>6</v>
      </c>
      <c r="E105" s="5" t="s">
        <v>11</v>
      </c>
      <c r="F105" s="5" t="s">
        <v>15</v>
      </c>
      <c r="G105" s="40">
        <v>1500</v>
      </c>
      <c r="H105" s="79">
        <f t="shared" si="8"/>
        <v>1560</v>
      </c>
      <c r="I105" s="79">
        <f t="shared" si="8"/>
        <v>1622.4</v>
      </c>
    </row>
    <row r="106" spans="1:9" ht="24.6">
      <c r="A106" s="7" t="s">
        <v>101</v>
      </c>
      <c r="B106" s="2" t="s">
        <v>99</v>
      </c>
      <c r="C106" s="2" t="s">
        <v>81</v>
      </c>
      <c r="D106" s="2"/>
      <c r="E106" s="2"/>
      <c r="F106" s="2"/>
      <c r="G106" s="39">
        <f t="shared" ref="G106:I107" si="9">G107</f>
        <v>477200</v>
      </c>
      <c r="H106" s="39">
        <f t="shared" si="9"/>
        <v>496288</v>
      </c>
      <c r="I106" s="39">
        <f t="shared" si="9"/>
        <v>516139.52000000002</v>
      </c>
    </row>
    <row r="107" spans="1:9" ht="45">
      <c r="A107" s="1" t="s">
        <v>24</v>
      </c>
      <c r="B107" s="2" t="s">
        <v>99</v>
      </c>
      <c r="C107" s="2" t="s">
        <v>81</v>
      </c>
      <c r="D107" s="2" t="s">
        <v>6</v>
      </c>
      <c r="E107" s="2"/>
      <c r="F107" s="2"/>
      <c r="G107" s="39">
        <f t="shared" si="9"/>
        <v>477200</v>
      </c>
      <c r="H107" s="39">
        <f t="shared" si="9"/>
        <v>496288</v>
      </c>
      <c r="I107" s="39">
        <f t="shared" si="9"/>
        <v>516139.52000000002</v>
      </c>
    </row>
    <row r="108" spans="1:9" ht="25.2">
      <c r="A108" s="8" t="s">
        <v>12</v>
      </c>
      <c r="B108" s="5" t="s">
        <v>99</v>
      </c>
      <c r="C108" s="5" t="s">
        <v>81</v>
      </c>
      <c r="D108" s="5" t="s">
        <v>6</v>
      </c>
      <c r="E108" s="5" t="s">
        <v>25</v>
      </c>
      <c r="F108" s="54">
        <v>200</v>
      </c>
      <c r="G108" s="40">
        <v>477200</v>
      </c>
      <c r="H108" s="79">
        <f>G108*1.04</f>
        <v>496288</v>
      </c>
      <c r="I108" s="79">
        <f>H108*1.04</f>
        <v>516139.52000000002</v>
      </c>
    </row>
    <row r="109" spans="1:9" ht="24.6">
      <c r="A109" s="9" t="s">
        <v>64</v>
      </c>
      <c r="B109" s="2" t="s">
        <v>99</v>
      </c>
      <c r="C109" s="2" t="s">
        <v>39</v>
      </c>
      <c r="D109" s="2"/>
      <c r="E109" s="2"/>
      <c r="F109" s="2"/>
      <c r="G109" s="39">
        <f>G110</f>
        <v>6683000</v>
      </c>
      <c r="H109" s="39">
        <f>H110</f>
        <v>6950320</v>
      </c>
      <c r="I109" s="39">
        <f>I110</f>
        <v>7228332.7999999998</v>
      </c>
    </row>
    <row r="110" spans="1:9" ht="24.6">
      <c r="A110" s="1" t="s">
        <v>131</v>
      </c>
      <c r="B110" s="2" t="s">
        <v>99</v>
      </c>
      <c r="C110" s="2" t="s">
        <v>102</v>
      </c>
      <c r="D110" s="2"/>
      <c r="E110" s="2"/>
      <c r="F110" s="2"/>
      <c r="G110" s="39">
        <f>SUM(G111:G112)</f>
        <v>6683000</v>
      </c>
      <c r="H110" s="39">
        <f>SUM(H111:H112)</f>
        <v>6950320</v>
      </c>
      <c r="I110" s="39">
        <f>SUM(I111:I112)</f>
        <v>7228332.7999999998</v>
      </c>
    </row>
    <row r="111" spans="1:9" ht="25.2">
      <c r="A111" s="8" t="s">
        <v>12</v>
      </c>
      <c r="B111" s="5" t="s">
        <v>99</v>
      </c>
      <c r="C111" s="5" t="s">
        <v>102</v>
      </c>
      <c r="D111" s="5" t="s">
        <v>6</v>
      </c>
      <c r="E111" s="5" t="s">
        <v>65</v>
      </c>
      <c r="F111" s="5" t="s">
        <v>13</v>
      </c>
      <c r="G111" s="40">
        <v>403000</v>
      </c>
      <c r="H111" s="79">
        <f t="shared" ref="H111:I113" si="10">G111*1.04</f>
        <v>419120</v>
      </c>
      <c r="I111" s="79">
        <f t="shared" si="10"/>
        <v>435884.79999999999</v>
      </c>
    </row>
    <row r="112" spans="1:9" ht="25.2">
      <c r="A112" s="4" t="s">
        <v>103</v>
      </c>
      <c r="B112" s="5" t="s">
        <v>99</v>
      </c>
      <c r="C112" s="5" t="s">
        <v>102</v>
      </c>
      <c r="D112" s="5" t="s">
        <v>6</v>
      </c>
      <c r="E112" s="5" t="s">
        <v>65</v>
      </c>
      <c r="F112" s="5" t="s">
        <v>66</v>
      </c>
      <c r="G112" s="40">
        <v>6280000</v>
      </c>
      <c r="H112" s="79">
        <f t="shared" si="10"/>
        <v>6531200</v>
      </c>
      <c r="I112" s="79">
        <f t="shared" si="10"/>
        <v>6792448</v>
      </c>
    </row>
    <row r="113" spans="1:9" s="20" customFormat="1" ht="24.6">
      <c r="A113" s="1" t="s">
        <v>160</v>
      </c>
      <c r="B113" s="2" t="s">
        <v>99</v>
      </c>
      <c r="C113" s="2" t="s">
        <v>161</v>
      </c>
      <c r="D113" s="2" t="s">
        <v>162</v>
      </c>
      <c r="E113" s="2" t="s">
        <v>163</v>
      </c>
      <c r="F113" s="2" t="s">
        <v>164</v>
      </c>
      <c r="G113" s="39">
        <v>101000</v>
      </c>
      <c r="H113" s="82">
        <f t="shared" si="10"/>
        <v>105040</v>
      </c>
      <c r="I113" s="82">
        <f t="shared" si="10"/>
        <v>109241.60000000001</v>
      </c>
    </row>
    <row r="114" spans="1:9" ht="25.2">
      <c r="A114" s="4"/>
      <c r="B114" s="5"/>
      <c r="C114" s="5"/>
      <c r="D114" s="5"/>
      <c r="E114" s="5"/>
      <c r="F114" s="5"/>
      <c r="G114" s="40"/>
      <c r="H114" s="79"/>
      <c r="I114" s="79"/>
    </row>
    <row r="115" spans="1:9" ht="24.6">
      <c r="A115" s="18" t="s">
        <v>69</v>
      </c>
      <c r="B115" s="19"/>
      <c r="C115" s="19"/>
      <c r="D115" s="19"/>
      <c r="E115" s="19"/>
      <c r="F115" s="19"/>
      <c r="G115" s="55">
        <f>G7+G11+G99</f>
        <v>93249283.140000001</v>
      </c>
      <c r="H115" s="55">
        <f>H7+H11+H99</f>
        <v>70138146.145600006</v>
      </c>
      <c r="I115" s="55">
        <f>I7+I11+I99</f>
        <v>72943671.991423994</v>
      </c>
    </row>
    <row r="116" spans="1:9">
      <c r="E116" s="87"/>
      <c r="F116" s="87"/>
      <c r="G116" s="87"/>
      <c r="H116" s="87"/>
      <c r="I116" s="87"/>
    </row>
    <row r="117" spans="1:9">
      <c r="E117" s="87"/>
      <c r="F117" s="87"/>
      <c r="G117" s="87"/>
      <c r="H117" s="87"/>
      <c r="I117" s="87"/>
    </row>
    <row r="118" spans="1:9">
      <c r="E118" s="87"/>
      <c r="F118" s="87"/>
      <c r="G118" s="87"/>
      <c r="H118" s="87"/>
      <c r="I118" s="87"/>
    </row>
    <row r="119" spans="1:9">
      <c r="E119" s="87"/>
      <c r="F119" s="87"/>
      <c r="G119" s="87"/>
      <c r="H119" s="87"/>
      <c r="I119" s="87"/>
    </row>
    <row r="120" spans="1:9">
      <c r="E120" s="87"/>
      <c r="F120" s="87"/>
      <c r="G120" s="87"/>
      <c r="H120" s="87"/>
      <c r="I120" s="87"/>
    </row>
    <row r="121" spans="1:9">
      <c r="E121" s="87"/>
      <c r="F121" s="87"/>
      <c r="G121" s="87"/>
      <c r="H121" s="87"/>
      <c r="I121" s="87"/>
    </row>
    <row r="122" spans="1:9">
      <c r="E122" s="87"/>
      <c r="F122" s="87"/>
      <c r="G122" s="87"/>
      <c r="H122" s="87"/>
      <c r="I122" s="87"/>
    </row>
    <row r="123" spans="1:9">
      <c r="E123" s="87"/>
      <c r="F123" s="87"/>
      <c r="G123" s="87"/>
      <c r="H123" s="87"/>
      <c r="I123" s="87"/>
    </row>
    <row r="124" spans="1:9">
      <c r="E124" s="87"/>
      <c r="F124" s="87"/>
      <c r="G124" s="87"/>
      <c r="H124" s="87"/>
      <c r="I124" s="87"/>
    </row>
    <row r="125" spans="1:9">
      <c r="E125" s="87"/>
      <c r="F125" s="87"/>
      <c r="G125" s="87"/>
      <c r="H125" s="87"/>
      <c r="I125" s="87"/>
    </row>
    <row r="126" spans="1:9">
      <c r="E126" s="87"/>
      <c r="F126" s="87"/>
      <c r="G126" s="87"/>
      <c r="H126" s="87"/>
      <c r="I126" s="87"/>
    </row>
    <row r="127" spans="1:9">
      <c r="E127" s="87"/>
      <c r="F127" s="87"/>
      <c r="G127" s="87"/>
      <c r="H127" s="87"/>
      <c r="I127" s="87"/>
    </row>
    <row r="128" spans="1:9">
      <c r="E128" s="87"/>
      <c r="F128" s="87"/>
      <c r="G128" s="87"/>
      <c r="H128" s="87"/>
      <c r="I128" s="87"/>
    </row>
    <row r="129" spans="5:9">
      <c r="E129" s="87"/>
      <c r="F129" s="87"/>
      <c r="G129" s="87"/>
      <c r="H129" s="87"/>
      <c r="I129" s="87"/>
    </row>
    <row r="130" spans="5:9">
      <c r="E130" s="87"/>
      <c r="F130" s="87"/>
      <c r="G130" s="87"/>
      <c r="H130" s="87"/>
      <c r="I130" s="87"/>
    </row>
    <row r="131" spans="5:9">
      <c r="E131" s="87"/>
      <c r="F131" s="87"/>
      <c r="G131" s="87"/>
      <c r="H131" s="87"/>
      <c r="I131" s="87"/>
    </row>
    <row r="132" spans="5:9">
      <c r="E132" s="87"/>
      <c r="F132" s="87"/>
      <c r="G132" s="87"/>
      <c r="H132" s="87"/>
      <c r="I132" s="87"/>
    </row>
    <row r="133" spans="5:9">
      <c r="E133" s="87"/>
      <c r="F133" s="87"/>
      <c r="G133" s="87"/>
      <c r="H133" s="87"/>
      <c r="I133" s="87"/>
    </row>
    <row r="134" spans="5:9">
      <c r="E134" s="87"/>
      <c r="F134" s="87"/>
      <c r="G134" s="87"/>
      <c r="H134" s="87"/>
      <c r="I134" s="87"/>
    </row>
    <row r="135" spans="5:9">
      <c r="E135" s="87"/>
      <c r="F135" s="87"/>
      <c r="G135" s="87"/>
      <c r="H135" s="87"/>
      <c r="I135" s="87"/>
    </row>
    <row r="136" spans="5:9">
      <c r="E136" s="87"/>
      <c r="F136" s="87"/>
      <c r="G136" s="87"/>
      <c r="H136" s="87"/>
      <c r="I136" s="87"/>
    </row>
    <row r="137" spans="5:9">
      <c r="E137" s="87"/>
      <c r="F137" s="87"/>
      <c r="G137" s="87"/>
      <c r="H137" s="87"/>
      <c r="I137" s="87"/>
    </row>
    <row r="138" spans="5:9">
      <c r="E138" s="87"/>
      <c r="F138" s="87"/>
      <c r="G138" s="87"/>
      <c r="H138" s="87"/>
      <c r="I138" s="87"/>
    </row>
    <row r="139" spans="5:9">
      <c r="E139" s="87"/>
      <c r="F139" s="87"/>
      <c r="G139" s="87"/>
      <c r="H139" s="87"/>
      <c r="I139" s="87"/>
    </row>
    <row r="140" spans="5:9">
      <c r="E140" s="87"/>
      <c r="F140" s="87"/>
      <c r="G140" s="87"/>
      <c r="H140" s="87"/>
      <c r="I140" s="87"/>
    </row>
    <row r="141" spans="5:9">
      <c r="E141" s="87"/>
      <c r="F141" s="87"/>
      <c r="G141" s="87"/>
      <c r="H141" s="87"/>
      <c r="I141" s="87"/>
    </row>
    <row r="142" spans="5:9">
      <c r="E142" s="87"/>
      <c r="F142" s="87"/>
      <c r="G142" s="87"/>
      <c r="H142" s="87"/>
      <c r="I142" s="87"/>
    </row>
    <row r="143" spans="5:9">
      <c r="E143" s="87"/>
      <c r="F143" s="87"/>
      <c r="G143" s="87"/>
      <c r="H143" s="87"/>
      <c r="I143" s="87"/>
    </row>
    <row r="144" spans="5:9">
      <c r="E144" s="87"/>
      <c r="F144" s="87"/>
      <c r="G144" s="87"/>
      <c r="H144" s="87"/>
      <c r="I144" s="87"/>
    </row>
    <row r="145" spans="5:9">
      <c r="E145" s="87"/>
      <c r="F145" s="87"/>
      <c r="G145" s="87"/>
      <c r="H145" s="87"/>
      <c r="I145" s="87"/>
    </row>
    <row r="146" spans="5:9">
      <c r="E146" s="87"/>
      <c r="F146" s="87"/>
      <c r="G146" s="87"/>
      <c r="H146" s="87"/>
      <c r="I146" s="87"/>
    </row>
    <row r="147" spans="5:9">
      <c r="E147" s="87"/>
      <c r="F147" s="87"/>
      <c r="G147" s="87"/>
      <c r="H147" s="87"/>
      <c r="I147" s="87"/>
    </row>
    <row r="148" spans="5:9">
      <c r="E148" s="87"/>
      <c r="F148" s="87"/>
      <c r="G148" s="87"/>
      <c r="H148" s="87"/>
      <c r="I148" s="87"/>
    </row>
    <row r="149" spans="5:9">
      <c r="E149" s="87"/>
      <c r="F149" s="87"/>
      <c r="G149" s="87"/>
      <c r="H149" s="87"/>
      <c r="I149" s="87"/>
    </row>
    <row r="150" spans="5:9">
      <c r="E150" s="87"/>
      <c r="F150" s="87"/>
      <c r="G150" s="87"/>
      <c r="H150" s="87"/>
      <c r="I150" s="87"/>
    </row>
    <row r="151" spans="5:9">
      <c r="E151" s="87"/>
      <c r="F151" s="87"/>
      <c r="G151" s="87"/>
      <c r="H151" s="87"/>
      <c r="I151" s="87"/>
    </row>
    <row r="152" spans="5:9">
      <c r="E152" s="87"/>
      <c r="F152" s="87"/>
      <c r="G152" s="87"/>
      <c r="H152" s="87"/>
      <c r="I152" s="87"/>
    </row>
  </sheetData>
  <mergeCells count="8">
    <mergeCell ref="A3:I3"/>
    <mergeCell ref="H1:I1"/>
    <mergeCell ref="H2:I2"/>
    <mergeCell ref="H5:I5"/>
    <mergeCell ref="A5:A6"/>
    <mergeCell ref="B5:F5"/>
    <mergeCell ref="G5:G6"/>
    <mergeCell ref="D6:E6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28" fitToHeight="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1"/>
  <sheetViews>
    <sheetView topLeftCell="A19" workbookViewId="0">
      <selection activeCell="G8" sqref="G8"/>
    </sheetView>
  </sheetViews>
  <sheetFormatPr defaultRowHeight="14.4"/>
  <cols>
    <col min="1" max="1" width="35.88671875" customWidth="1"/>
    <col min="2" max="2" width="21.33203125" customWidth="1"/>
    <col min="3" max="3" width="19.77734375" customWidth="1"/>
    <col min="4" max="4" width="21.44140625" customWidth="1"/>
  </cols>
  <sheetData>
    <row r="1" spans="1:4">
      <c r="C1" s="113" t="s">
        <v>138</v>
      </c>
      <c r="D1" s="113"/>
    </row>
    <row r="2" spans="1:4" ht="48" customHeight="1">
      <c r="C2" s="114" t="s">
        <v>139</v>
      </c>
      <c r="D2" s="114"/>
    </row>
    <row r="3" spans="1:4" ht="30.6" customHeight="1">
      <c r="A3" s="115" t="s">
        <v>112</v>
      </c>
      <c r="B3" s="115"/>
      <c r="C3" s="115"/>
      <c r="D3" s="115"/>
    </row>
    <row r="4" spans="1:4" ht="55.2" customHeight="1">
      <c r="A4" s="116" t="s">
        <v>149</v>
      </c>
      <c r="B4" s="116"/>
      <c r="C4" s="116"/>
      <c r="D4" s="116"/>
    </row>
    <row r="5" spans="1:4" ht="30.6" customHeight="1">
      <c r="A5" s="64"/>
      <c r="B5" s="64"/>
      <c r="C5" s="64"/>
      <c r="D5" s="65" t="s">
        <v>140</v>
      </c>
    </row>
    <row r="6" spans="1:4" ht="30.6" customHeight="1">
      <c r="A6" s="111"/>
      <c r="B6" s="108" t="s">
        <v>145</v>
      </c>
      <c r="C6" s="110" t="s">
        <v>104</v>
      </c>
      <c r="D6" s="110"/>
    </row>
    <row r="7" spans="1:4" ht="98.4" customHeight="1">
      <c r="A7" s="112"/>
      <c r="B7" s="109"/>
      <c r="C7" s="33" t="s">
        <v>147</v>
      </c>
      <c r="D7" s="33" t="s">
        <v>148</v>
      </c>
    </row>
    <row r="8" spans="1:4" ht="18">
      <c r="A8" s="36">
        <v>1</v>
      </c>
      <c r="B8" s="36">
        <v>2</v>
      </c>
      <c r="C8" s="36">
        <v>3</v>
      </c>
      <c r="D8" s="36">
        <v>4</v>
      </c>
    </row>
    <row r="9" spans="1:4" ht="39" customHeight="1">
      <c r="A9" s="34" t="s">
        <v>113</v>
      </c>
      <c r="B9" s="78">
        <v>91635730.760000005</v>
      </c>
      <c r="C9" s="35">
        <f ca="1">доходы!C9+доходы!C10+доходы!C11-0.4</f>
        <v>70138185.790399998</v>
      </c>
      <c r="D9" s="35">
        <f ca="1">доходы!D9+доходы!D10+доходы!D11-0.4</f>
        <v>72943712.238016009</v>
      </c>
    </row>
    <row r="10" spans="1:4" ht="36.6" customHeight="1">
      <c r="A10" s="34" t="s">
        <v>114</v>
      </c>
      <c r="B10" s="78">
        <v>93249283.140000001</v>
      </c>
      <c r="C10" s="35">
        <v>70138185.790399998</v>
      </c>
      <c r="D10" s="35">
        <v>72943712.238016009</v>
      </c>
    </row>
    <row r="11" spans="1:4" ht="37.200000000000003" customHeight="1">
      <c r="A11" s="34" t="s">
        <v>115</v>
      </c>
      <c r="B11" s="78">
        <f>B9-B10</f>
        <v>-1613552.3799999952</v>
      </c>
      <c r="C11" s="35">
        <f>C9-C10</f>
        <v>0</v>
      </c>
      <c r="D11" s="35">
        <f>D9-D10</f>
        <v>0</v>
      </c>
    </row>
  </sheetData>
  <mergeCells count="7">
    <mergeCell ref="B6:B7"/>
    <mergeCell ref="C6:D6"/>
    <mergeCell ref="A6:A7"/>
    <mergeCell ref="C1:D1"/>
    <mergeCell ref="C2:D2"/>
    <mergeCell ref="A3:D3"/>
    <mergeCell ref="A4:D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8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D7"/>
  <sheetViews>
    <sheetView tabSelected="1" view="pageBreakPreview" zoomScale="60" workbookViewId="0">
      <selection activeCell="N4" sqref="N4"/>
    </sheetView>
  </sheetViews>
  <sheetFormatPr defaultRowHeight="14.4"/>
  <cols>
    <col min="1" max="1" width="60.88671875" customWidth="1"/>
    <col min="2" max="4" width="12.88671875" customWidth="1"/>
  </cols>
  <sheetData>
    <row r="1" spans="1:4">
      <c r="C1" s="113" t="s">
        <v>141</v>
      </c>
      <c r="D1" s="113"/>
    </row>
    <row r="2" spans="1:4" ht="48.6" customHeight="1">
      <c r="B2" s="114" t="s">
        <v>136</v>
      </c>
      <c r="C2" s="114"/>
      <c r="D2" s="114"/>
    </row>
    <row r="3" spans="1:4" ht="97.2" customHeight="1">
      <c r="A3" s="117" t="s">
        <v>146</v>
      </c>
      <c r="B3" s="117"/>
      <c r="C3" s="117"/>
      <c r="D3" s="117"/>
    </row>
    <row r="4" spans="1:4" ht="39.6" customHeight="1">
      <c r="A4" s="119"/>
      <c r="B4" s="118" t="s">
        <v>145</v>
      </c>
      <c r="C4" s="119" t="s">
        <v>104</v>
      </c>
      <c r="D4" s="119"/>
    </row>
    <row r="5" spans="1:4" ht="113.4" customHeight="1">
      <c r="A5" s="119"/>
      <c r="B5" s="118"/>
      <c r="C5" s="31" t="s">
        <v>147</v>
      </c>
      <c r="D5" s="31" t="s">
        <v>148</v>
      </c>
    </row>
    <row r="6" spans="1:4" ht="22.8">
      <c r="A6" s="37">
        <v>1</v>
      </c>
      <c r="B6" s="37">
        <v>2</v>
      </c>
      <c r="C6" s="37">
        <v>3</v>
      </c>
      <c r="D6" s="37">
        <v>4</v>
      </c>
    </row>
    <row r="7" spans="1:4" ht="150.6" customHeight="1">
      <c r="A7" s="38" t="s">
        <v>117</v>
      </c>
      <c r="B7" s="32">
        <v>0</v>
      </c>
      <c r="C7" s="32">
        <v>0</v>
      </c>
      <c r="D7" s="32">
        <v>0</v>
      </c>
    </row>
  </sheetData>
  <mergeCells count="6">
    <mergeCell ref="C1:D1"/>
    <mergeCell ref="B2:D2"/>
    <mergeCell ref="A3:D3"/>
    <mergeCell ref="B4:B5"/>
    <mergeCell ref="C4:D4"/>
    <mergeCell ref="A4:A5"/>
  </mergeCells>
  <phoneticPr fontId="0" type="noConversion"/>
  <pageMargins left="0.7" right="0.7" top="0.75" bottom="0.75" header="0.3" footer="0.3"/>
  <pageSetup paperSize="9" scale="8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доходы</vt:lpstr>
      <vt:lpstr>Расходы</vt:lpstr>
      <vt:lpstr>Источники</vt:lpstr>
      <vt:lpstr>Верх.пред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2018-11-15T22:10:47Z</dcterms:modified>
</cp:coreProperties>
</file>