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2"/>
  </bookViews>
  <sheets>
    <sheet name="доходы" sheetId="1" r:id="rId1"/>
    <sheet name="расходы" sheetId="4" r:id="rId2"/>
    <sheet name="Источники" sheetId="3" r:id="rId3"/>
  </sheets>
  <definedNames>
    <definedName name="_xlnm.Print_Area" localSheetId="0">доходы!$A$1:$F$46</definedName>
    <definedName name="_xlnm.Print_Area" localSheetId="2">Источники!$A$1:$F$17</definedName>
  </definedNames>
  <calcPr calcId="114210"/>
</workbook>
</file>

<file path=xl/calcChain.xml><?xml version="1.0" encoding="utf-8"?>
<calcChain xmlns="http://schemas.openxmlformats.org/spreadsheetml/2006/main">
  <c r="F13" i="3"/>
  <c r="F12"/>
  <c r="F11"/>
  <c r="F10"/>
  <c r="F9"/>
  <c r="F8"/>
  <c r="F7"/>
  <c r="F6"/>
  <c r="F5"/>
  <c r="F4"/>
  <c r="I214" i="4"/>
  <c r="J211"/>
  <c r="J210"/>
  <c r="I35"/>
  <c r="I18"/>
  <c r="E33" i="1"/>
  <c r="I10" i="4"/>
  <c r="I11"/>
  <c r="I12"/>
  <c r="I22"/>
  <c r="I24"/>
  <c r="I25"/>
  <c r="I26"/>
  <c r="I27"/>
  <c r="I29"/>
  <c r="I33"/>
  <c r="I34"/>
  <c r="I38"/>
  <c r="I41"/>
  <c r="I42"/>
  <c r="I47"/>
  <c r="I48"/>
  <c r="I54"/>
  <c r="I56"/>
  <c r="I57"/>
  <c r="I60"/>
  <c r="I61"/>
  <c r="I66"/>
  <c r="I70"/>
  <c r="I71"/>
  <c r="I75"/>
  <c r="I78"/>
  <c r="I82"/>
  <c r="I83"/>
  <c r="I86"/>
  <c r="I92"/>
  <c r="I94"/>
  <c r="I97"/>
  <c r="I100"/>
  <c r="I101"/>
  <c r="I107"/>
  <c r="I108"/>
  <c r="I110"/>
  <c r="I113"/>
  <c r="I118"/>
  <c r="I119"/>
  <c r="I123"/>
  <c r="I124"/>
  <c r="I126"/>
  <c r="I127"/>
  <c r="I130"/>
  <c r="I131"/>
  <c r="I133"/>
  <c r="I134"/>
  <c r="I136"/>
  <c r="I137"/>
  <c r="I139"/>
  <c r="I140"/>
  <c r="I142"/>
  <c r="I143"/>
  <c r="I145"/>
  <c r="I146"/>
  <c r="I147"/>
  <c r="I148"/>
  <c r="I149"/>
  <c r="I153"/>
  <c r="I157"/>
  <c r="I158"/>
  <c r="I160"/>
  <c r="I162"/>
  <c r="I163"/>
  <c r="I165"/>
  <c r="I166"/>
  <c r="I170"/>
  <c r="I171"/>
  <c r="I175"/>
  <c r="I176"/>
  <c r="I179"/>
  <c r="I184"/>
  <c r="I188"/>
  <c r="I195"/>
  <c r="I197"/>
  <c r="I198"/>
  <c r="I199"/>
  <c r="I204"/>
  <c r="I210"/>
  <c r="I211"/>
  <c r="I213"/>
  <c r="E44" i="1"/>
  <c r="E45"/>
  <c r="C9" i="3"/>
  <c r="E13"/>
  <c r="C46" i="1"/>
  <c r="F24"/>
  <c r="F23"/>
  <c r="F21"/>
  <c r="D21"/>
  <c r="D24"/>
  <c r="D23"/>
  <c r="D14"/>
  <c r="C24"/>
  <c r="H202" i="4"/>
  <c r="H203"/>
  <c r="I203"/>
  <c r="J203"/>
  <c r="J202"/>
  <c r="J201"/>
  <c r="J200"/>
  <c r="H209"/>
  <c r="I209"/>
  <c r="J209"/>
  <c r="J208"/>
  <c r="J207"/>
  <c r="J206"/>
  <c r="J205"/>
  <c r="H212"/>
  <c r="I212"/>
  <c r="J212"/>
  <c r="G208"/>
  <c r="G207"/>
  <c r="G206"/>
  <c r="G205"/>
  <c r="G209"/>
  <c r="G212"/>
  <c r="G202"/>
  <c r="G201"/>
  <c r="G200"/>
  <c r="H196"/>
  <c r="J196"/>
  <c r="H194"/>
  <c r="J194"/>
  <c r="G196"/>
  <c r="G194"/>
  <c r="H187"/>
  <c r="H186"/>
  <c r="H185"/>
  <c r="J187"/>
  <c r="J186"/>
  <c r="J185"/>
  <c r="H183"/>
  <c r="H182"/>
  <c r="H181"/>
  <c r="I181"/>
  <c r="J183"/>
  <c r="J182"/>
  <c r="J181"/>
  <c r="J180"/>
  <c r="H178"/>
  <c r="H177"/>
  <c r="J178"/>
  <c r="J177"/>
  <c r="H174"/>
  <c r="J174"/>
  <c r="H169"/>
  <c r="H168"/>
  <c r="H167"/>
  <c r="J169"/>
  <c r="J168"/>
  <c r="J167"/>
  <c r="H164"/>
  <c r="J164"/>
  <c r="H161"/>
  <c r="J161"/>
  <c r="H159"/>
  <c r="I159"/>
  <c r="J159"/>
  <c r="H156"/>
  <c r="J156"/>
  <c r="H152"/>
  <c r="H151"/>
  <c r="J152"/>
  <c r="J151"/>
  <c r="H144"/>
  <c r="J144"/>
  <c r="H141"/>
  <c r="J141"/>
  <c r="H138"/>
  <c r="J138"/>
  <c r="H135"/>
  <c r="J135"/>
  <c r="H132"/>
  <c r="J132"/>
  <c r="H129"/>
  <c r="I129"/>
  <c r="J129"/>
  <c r="H125"/>
  <c r="J125"/>
  <c r="H122"/>
  <c r="I122"/>
  <c r="J122"/>
  <c r="H117"/>
  <c r="H116"/>
  <c r="H115"/>
  <c r="J117"/>
  <c r="J116"/>
  <c r="J115"/>
  <c r="H112"/>
  <c r="H111"/>
  <c r="J112"/>
  <c r="J111"/>
  <c r="H109"/>
  <c r="I109"/>
  <c r="J109"/>
  <c r="H106"/>
  <c r="H105"/>
  <c r="H104"/>
  <c r="J106"/>
  <c r="H99"/>
  <c r="H98"/>
  <c r="J99"/>
  <c r="J98"/>
  <c r="J96"/>
  <c r="J95"/>
  <c r="H96"/>
  <c r="H95"/>
  <c r="I95"/>
  <c r="H93"/>
  <c r="J93"/>
  <c r="H91"/>
  <c r="J91"/>
  <c r="H85"/>
  <c r="H84"/>
  <c r="J85"/>
  <c r="J84"/>
  <c r="H81"/>
  <c r="I81"/>
  <c r="J81"/>
  <c r="H77"/>
  <c r="H76"/>
  <c r="J77"/>
  <c r="J76"/>
  <c r="G74"/>
  <c r="G73"/>
  <c r="G72"/>
  <c r="H74"/>
  <c r="H73"/>
  <c r="H72"/>
  <c r="J74"/>
  <c r="J73"/>
  <c r="J72"/>
  <c r="H69"/>
  <c r="H68"/>
  <c r="H67"/>
  <c r="J69"/>
  <c r="J68"/>
  <c r="J67"/>
  <c r="H65"/>
  <c r="H64"/>
  <c r="J65"/>
  <c r="J64"/>
  <c r="H59"/>
  <c r="H58"/>
  <c r="I58"/>
  <c r="J59"/>
  <c r="J58"/>
  <c r="H55"/>
  <c r="J55"/>
  <c r="H53"/>
  <c r="H52"/>
  <c r="H51"/>
  <c r="I51"/>
  <c r="J53"/>
  <c r="J52"/>
  <c r="J51"/>
  <c r="H46"/>
  <c r="H45"/>
  <c r="J46"/>
  <c r="J45"/>
  <c r="J44"/>
  <c r="J43"/>
  <c r="H40"/>
  <c r="H39"/>
  <c r="I39"/>
  <c r="J40"/>
  <c r="J39"/>
  <c r="H37"/>
  <c r="H36"/>
  <c r="J37"/>
  <c r="J36"/>
  <c r="H32"/>
  <c r="J32"/>
  <c r="H28"/>
  <c r="H27"/>
  <c r="J28"/>
  <c r="J27"/>
  <c r="H23"/>
  <c r="I23"/>
  <c r="J23"/>
  <c r="H21"/>
  <c r="H20"/>
  <c r="J21"/>
  <c r="J20"/>
  <c r="H17"/>
  <c r="H16"/>
  <c r="H15"/>
  <c r="J17"/>
  <c r="J16"/>
  <c r="J15"/>
  <c r="H9"/>
  <c r="H8"/>
  <c r="H7"/>
  <c r="H6"/>
  <c r="H5"/>
  <c r="J9"/>
  <c r="J8"/>
  <c r="J7"/>
  <c r="J6"/>
  <c r="J5"/>
  <c r="G187"/>
  <c r="G186"/>
  <c r="G185"/>
  <c r="G183"/>
  <c r="G182"/>
  <c r="G181"/>
  <c r="G180"/>
  <c r="I180"/>
  <c r="G174"/>
  <c r="G178"/>
  <c r="G177"/>
  <c r="G169"/>
  <c r="G168"/>
  <c r="G167"/>
  <c r="G91"/>
  <c r="G93"/>
  <c r="G96"/>
  <c r="G95"/>
  <c r="G99"/>
  <c r="G98"/>
  <c r="G106"/>
  <c r="G109"/>
  <c r="G112"/>
  <c r="G111"/>
  <c r="G117"/>
  <c r="G116"/>
  <c r="G115"/>
  <c r="G122"/>
  <c r="G125"/>
  <c r="G129"/>
  <c r="G132"/>
  <c r="G135"/>
  <c r="I135"/>
  <c r="G138"/>
  <c r="G141"/>
  <c r="G144"/>
  <c r="G152"/>
  <c r="G151"/>
  <c r="G156"/>
  <c r="I156"/>
  <c r="G159"/>
  <c r="G161"/>
  <c r="G164"/>
  <c r="G85"/>
  <c r="G84"/>
  <c r="G81"/>
  <c r="G77"/>
  <c r="G76"/>
  <c r="G69"/>
  <c r="G68"/>
  <c r="G65"/>
  <c r="G64"/>
  <c r="G59"/>
  <c r="G58"/>
  <c r="G55"/>
  <c r="G53"/>
  <c r="G52"/>
  <c r="G51"/>
  <c r="G50"/>
  <c r="G46"/>
  <c r="G45"/>
  <c r="G40"/>
  <c r="G39"/>
  <c r="G37"/>
  <c r="G36"/>
  <c r="G32"/>
  <c r="G28"/>
  <c r="G27"/>
  <c r="G23"/>
  <c r="G21"/>
  <c r="G20"/>
  <c r="G17"/>
  <c r="G16"/>
  <c r="G15"/>
  <c r="G9"/>
  <c r="G8"/>
  <c r="G7"/>
  <c r="G6"/>
  <c r="G5"/>
  <c r="I15"/>
  <c r="I32"/>
  <c r="I183"/>
  <c r="I52"/>
  <c r="J50"/>
  <c r="I76"/>
  <c r="I93"/>
  <c r="I98"/>
  <c r="I115"/>
  <c r="I125"/>
  <c r="I144"/>
  <c r="I161"/>
  <c r="I167"/>
  <c r="I177"/>
  <c r="I185"/>
  <c r="I194"/>
  <c r="I182"/>
  <c r="I91"/>
  <c r="I151"/>
  <c r="I53"/>
  <c r="I5"/>
  <c r="I20"/>
  <c r="I36"/>
  <c r="I45"/>
  <c r="I55"/>
  <c r="I72"/>
  <c r="J193"/>
  <c r="J192"/>
  <c r="J191"/>
  <c r="J190"/>
  <c r="J189"/>
  <c r="I28"/>
  <c r="I164"/>
  <c r="I138"/>
  <c r="I104"/>
  <c r="H103"/>
  <c r="H102"/>
  <c r="G105"/>
  <c r="G104"/>
  <c r="G103"/>
  <c r="I73"/>
  <c r="I68"/>
  <c r="I84"/>
  <c r="I187"/>
  <c r="I186"/>
  <c r="I74"/>
  <c r="I64"/>
  <c r="I202"/>
  <c r="I196"/>
  <c r="G193"/>
  <c r="G192"/>
  <c r="G191"/>
  <c r="I174"/>
  <c r="I141"/>
  <c r="I132"/>
  <c r="H208"/>
  <c r="I178"/>
  <c r="H173"/>
  <c r="H172"/>
  <c r="I169"/>
  <c r="I168"/>
  <c r="I152"/>
  <c r="I117"/>
  <c r="I116"/>
  <c r="I111"/>
  <c r="I112"/>
  <c r="I106"/>
  <c r="I96"/>
  <c r="I99"/>
  <c r="I85"/>
  <c r="H80"/>
  <c r="H79"/>
  <c r="I77"/>
  <c r="I69"/>
  <c r="I65"/>
  <c r="I59"/>
  <c r="H50"/>
  <c r="I50"/>
  <c r="I46"/>
  <c r="I40"/>
  <c r="I37"/>
  <c r="H201"/>
  <c r="H193"/>
  <c r="I21"/>
  <c r="I7"/>
  <c r="I9"/>
  <c r="I8"/>
  <c r="I6"/>
  <c r="I17"/>
  <c r="I16"/>
  <c r="D22" i="1"/>
  <c r="D46"/>
  <c r="E46"/>
  <c r="J105" i="4"/>
  <c r="J104"/>
  <c r="J103"/>
  <c r="J102"/>
  <c r="J90"/>
  <c r="J89"/>
  <c r="J88"/>
  <c r="G190"/>
  <c r="G189"/>
  <c r="H90"/>
  <c r="H121"/>
  <c r="I121"/>
  <c r="J128"/>
  <c r="G173"/>
  <c r="G172"/>
  <c r="J173"/>
  <c r="J172"/>
  <c r="J155"/>
  <c r="J154"/>
  <c r="J150"/>
  <c r="H155"/>
  <c r="H128"/>
  <c r="J121"/>
  <c r="H89"/>
  <c r="J80"/>
  <c r="J79"/>
  <c r="J63"/>
  <c r="G155"/>
  <c r="G154"/>
  <c r="G150"/>
  <c r="H63"/>
  <c r="H31"/>
  <c r="G121"/>
  <c r="G90"/>
  <c r="G89"/>
  <c r="G88"/>
  <c r="H44"/>
  <c r="H49"/>
  <c r="J49"/>
  <c r="G128"/>
  <c r="G67"/>
  <c r="G63"/>
  <c r="J31"/>
  <c r="J30"/>
  <c r="H19"/>
  <c r="I19"/>
  <c r="J19"/>
  <c r="G31"/>
  <c r="G80"/>
  <c r="G79"/>
  <c r="G49"/>
  <c r="G44"/>
  <c r="G43"/>
  <c r="G30"/>
  <c r="G19"/>
  <c r="I90"/>
  <c r="I49"/>
  <c r="I105"/>
  <c r="G102"/>
  <c r="I103"/>
  <c r="I102"/>
  <c r="I67"/>
  <c r="I80"/>
  <c r="I79"/>
  <c r="I193"/>
  <c r="I173"/>
  <c r="I172"/>
  <c r="I128"/>
  <c r="I208"/>
  <c r="H207"/>
  <c r="H154"/>
  <c r="I155"/>
  <c r="H88"/>
  <c r="I88"/>
  <c r="I89"/>
  <c r="H62"/>
  <c r="I63"/>
  <c r="H43"/>
  <c r="I43"/>
  <c r="I44"/>
  <c r="H30"/>
  <c r="I30"/>
  <c r="I31"/>
  <c r="H200"/>
  <c r="I200"/>
  <c r="I201"/>
  <c r="H192"/>
  <c r="I192"/>
  <c r="D9" i="3"/>
  <c r="G14" i="4"/>
  <c r="G120"/>
  <c r="G114"/>
  <c r="J120"/>
  <c r="J114"/>
  <c r="J87"/>
  <c r="H120"/>
  <c r="J62"/>
  <c r="J14"/>
  <c r="G62"/>
  <c r="J13"/>
  <c r="J214"/>
  <c r="G87"/>
  <c r="G13"/>
  <c r="G214"/>
  <c r="C13" i="3"/>
  <c r="I62" i="4"/>
  <c r="H206"/>
  <c r="I207"/>
  <c r="H150"/>
  <c r="I150"/>
  <c r="I154"/>
  <c r="H114"/>
  <c r="I120"/>
  <c r="H14"/>
  <c r="I14"/>
  <c r="H191"/>
  <c r="H190"/>
  <c r="H205"/>
  <c r="I205"/>
  <c r="I206"/>
  <c r="H87"/>
  <c r="I87"/>
  <c r="I114"/>
  <c r="I191"/>
  <c r="I190"/>
  <c r="F14" i="1"/>
  <c r="F22"/>
  <c r="F46"/>
  <c r="E42"/>
  <c r="E41"/>
  <c r="E40"/>
  <c r="E39"/>
  <c r="E38"/>
  <c r="E37"/>
  <c r="E36"/>
  <c r="E35"/>
  <c r="E34"/>
  <c r="C23"/>
  <c r="E32"/>
  <c r="E31"/>
  <c r="E30"/>
  <c r="E29"/>
  <c r="E28"/>
  <c r="E27"/>
  <c r="E26"/>
  <c r="E25"/>
  <c r="C21"/>
  <c r="E20"/>
  <c r="E17"/>
  <c r="E16"/>
  <c r="E15"/>
  <c r="C14"/>
  <c r="E13"/>
  <c r="E12"/>
  <c r="E11"/>
  <c r="E10"/>
  <c r="E9"/>
  <c r="E7"/>
  <c r="E6"/>
  <c r="E5"/>
  <c r="E4"/>
  <c r="H189" i="4"/>
  <c r="I189"/>
  <c r="H13"/>
  <c r="I13"/>
  <c r="E21" i="1"/>
  <c r="C22"/>
  <c r="E14"/>
  <c r="H214" i="4"/>
  <c r="C8" i="3"/>
  <c r="C7"/>
  <c r="C6"/>
  <c r="E22" i="1"/>
  <c r="D13" i="3"/>
  <c r="C12"/>
  <c r="C11"/>
  <c r="C10"/>
  <c r="C5"/>
  <c r="C4"/>
  <c r="D12"/>
  <c r="D11"/>
  <c r="D10"/>
  <c r="E12"/>
  <c r="E11"/>
  <c r="E10"/>
  <c r="E43" i="1"/>
  <c r="E24"/>
  <c r="E23"/>
  <c r="E9" i="3"/>
  <c r="E8"/>
  <c r="E7"/>
  <c r="E6"/>
  <c r="D8"/>
  <c r="D7"/>
  <c r="D6"/>
  <c r="D5"/>
  <c r="D4"/>
</calcChain>
</file>

<file path=xl/sharedStrings.xml><?xml version="1.0" encoding="utf-8"?>
<sst xmlns="http://schemas.openxmlformats.org/spreadsheetml/2006/main" count="1099" uniqueCount="360">
  <si>
    <t>Наименование показателя</t>
  </si>
  <si>
    <t>Код бюджетной классификации</t>
  </si>
  <si>
    <t>Годовой объем ассигнований</t>
  </si>
  <si>
    <t>раздела, подраздела</t>
  </si>
  <si>
    <t>целевой статьи</t>
  </si>
  <si>
    <t>Собрание депутатов Пионерского сельского поселения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</si>
  <si>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</si>
  <si>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</si>
  <si>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</si>
  <si>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</si>
  <si>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Непрограммные расходы. 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</si>
  <si>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</si>
  <si>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</si>
  <si>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</si>
  <si>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</si>
  <si>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</si>
  <si>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</si>
  <si>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</si>
  <si>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Администрация Пионерского сельского поселения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</si>
  <si>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</si>
  <si>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</si>
  <si>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Непрограмные расходы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</si>
  <si>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</si>
  <si>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</si>
  <si>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</si>
  <si>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местных администраций, за исключением обособленных расходов, которым присваиваются уникальные коды.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</si>
  <si>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</si>
  <si>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Резервные фонды</t>
  </si>
  <si>
    <t>0111</t>
  </si>
  <si>
    <t xml:space="preserve">Непрограмные расходы </t>
  </si>
  <si>
    <t>Резервные фонды местных администраций</t>
  </si>
  <si>
    <t>Другие общегосударственные вопросы</t>
  </si>
  <si>
    <t>0113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</si>
  <si>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</si>
  <si>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</si>
  <si>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Расходы на выполнение государственных полномочий Камчатского края по созданию административных комиссий в целях привлечения административной ответственности ,предусмотренной Законом Камчатского края</t>
  </si>
  <si>
    <t>Национальная оборона</t>
  </si>
  <si>
    <t>02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</si>
  <si>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</si>
  <si>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</si>
  <si>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</si>
  <si>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</si>
  <si>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</si>
  <si>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</si>
  <si>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</si>
  <si>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Непрограммные расходы </t>
  </si>
  <si>
    <t>Подготовка населения и организаций к действиям в чрезвычайной ситуации в мирное и военное время</t>
  </si>
  <si>
    <t>Обеспечение пожарной безопасности</t>
  </si>
  <si>
    <t>0310</t>
  </si>
  <si>
    <t>Национальная экономика</t>
  </si>
  <si>
    <t>04</t>
  </si>
  <si>
    <t xml:space="preserve">Дорожное хозяйство </t>
  </si>
  <si>
    <t>0409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</si>
  <si>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</si>
  <si>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</si>
  <si>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государственной и муниципальной собственности</t>
  </si>
  <si>
    <t>400</t>
  </si>
  <si>
    <t>Жилищно-коммунальное хозяйство</t>
  </si>
  <si>
    <t>05</t>
  </si>
  <si>
    <t>Жилищное хозяйство</t>
  </si>
  <si>
    <t>0501</t>
  </si>
  <si>
    <t>Поддержка жилищного хозяйства</t>
  </si>
  <si>
    <t>Непрограммные расходы.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</si>
  <si>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</si>
  <si>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 xml:space="preserve">Мероприятия в области жилищно-коммунального хозяйства </t>
  </si>
  <si>
    <t>Коммунальное хозяйство</t>
  </si>
  <si>
    <t>0502</t>
  </si>
  <si>
    <t xml:space="preserve">Подпрограмма 1.1 "Энергосбережение и повышение энергетической эффективности в Пионерском сельском поселении" </t>
  </si>
  <si>
    <t>Благоустройство</t>
  </si>
  <si>
    <t>0503</t>
  </si>
  <si>
    <t>Уличное освещение</t>
  </si>
  <si>
    <t>Прочие мероприятия по благоустройству поселений</t>
  </si>
  <si>
    <t>Другие вопросы в области жилищно-коммунального хозяйства</t>
  </si>
  <si>
    <t>0505</t>
  </si>
  <si>
    <t>Культура, кинематография</t>
  </si>
  <si>
    <t>08</t>
  </si>
  <si>
    <t>Культура</t>
  </si>
  <si>
    <t>0801</t>
  </si>
  <si>
    <t>600</t>
  </si>
  <si>
    <t>Физическая культура и спорт</t>
  </si>
  <si>
    <t>11</t>
  </si>
  <si>
    <t>1105</t>
  </si>
  <si>
    <t>Отдел финансов, имущественных и земельных отношений</t>
  </si>
  <si>
    <t xml:space="preserve">Обеспечение деятельности финансовых органов </t>
  </si>
  <si>
    <t>0106</t>
  </si>
  <si>
    <t>Обеспечение деятельности муниципальных органов местного самоуправления поселения, за исключением обособленных расходов, которым присваиваются уникальные коды</t>
  </si>
  <si>
    <t xml:space="preserve">Другие общегосударственные вопросы </t>
  </si>
  <si>
    <t>Социальная политика</t>
  </si>
  <si>
    <t>10</t>
  </si>
  <si>
    <t>Социальное обеспечение населения</t>
  </si>
  <si>
    <t>1003</t>
  </si>
  <si>
    <t>Социальная помощь</t>
  </si>
  <si>
    <t>Предоставление гражданам субсидий на оплату жилого помещения и коммунальных услуг</t>
  </si>
  <si>
    <t>300</t>
  </si>
  <si>
    <t>Всего</t>
  </si>
  <si>
    <t>Расходы за счет средств федерального бюджета текущего года</t>
  </si>
  <si>
    <t>Процент исполнения</t>
  </si>
  <si>
    <t>99000</t>
  </si>
  <si>
    <t>10010</t>
  </si>
  <si>
    <t>10020</t>
  </si>
  <si>
    <t>00000</t>
  </si>
  <si>
    <t>10110</t>
  </si>
  <si>
    <t>12010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</si>
  <si>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</si>
  <si>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12120</t>
  </si>
  <si>
    <t>40080</t>
  </si>
  <si>
    <t>51180</t>
  </si>
  <si>
    <t>12410</t>
  </si>
  <si>
    <t>12550</t>
  </si>
  <si>
    <t>01000</t>
  </si>
  <si>
    <t>01300</t>
  </si>
  <si>
    <t>01301</t>
  </si>
  <si>
    <t>Решение вопросов местного значения поселения в рамках соответствующей государственной программы Камчатского края«Энергоэффективность,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</t>
  </si>
  <si>
    <t>40060</t>
  </si>
  <si>
    <t>S0065</t>
  </si>
  <si>
    <t>Содержание автомобильных дорог и инженерных сооружений на них в границах сельских поселений</t>
  </si>
  <si>
    <t>12720</t>
  </si>
  <si>
    <t>12110</t>
  </si>
  <si>
    <t>01100</t>
  </si>
  <si>
    <t>01103</t>
  </si>
  <si>
    <t>40070</t>
  </si>
  <si>
    <t>12610</t>
  </si>
  <si>
    <t>12620</t>
  </si>
  <si>
    <t>02000</t>
  </si>
  <si>
    <t>02100</t>
  </si>
  <si>
    <t>02101</t>
  </si>
  <si>
    <t>S0074</t>
  </si>
  <si>
    <t>03000</t>
  </si>
  <si>
    <t>03101</t>
  </si>
  <si>
    <t>Решение вопросов местного значения поселения в рамках соответствующей государственной программы Камчатского края «Обеспечение доступным и комфортным жильем жителей Камчатского края на 2014 - 2018 годы»</t>
  </si>
  <si>
    <t>S0064</t>
  </si>
  <si>
    <t xml:space="preserve">Мероприятия в области коммунального хозяйства </t>
  </si>
  <si>
    <t>Непрограммные расходы</t>
  </si>
  <si>
    <t>Выполнение функций органами местного самоуправления</t>
  </si>
  <si>
    <t>12710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</si>
  <si>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</si>
  <si>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12750</t>
  </si>
  <si>
    <t>01305</t>
  </si>
  <si>
    <t>Решение вопросов местного значения поселения в рамках соответствующей государственной программы Камчатского края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</si>
  <si>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</si>
  <si>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>01101</t>
  </si>
  <si>
    <t>Программные мероприятия 1.1.2 "Проведение мероприятий, направленных на технический учет и инвентаризацию объектов топливно-энергетического и жилищно-коммунального комплексов."</t>
  </si>
  <si>
    <t>01102</t>
  </si>
  <si>
    <t>01104</t>
  </si>
  <si>
    <t>Расходы на обеспечение деятельности (оказание услуг) МУ КДЦ "Радуга", в том числе на предоставление субсидий</t>
  </si>
  <si>
    <t>28010</t>
  </si>
  <si>
    <t>Другие вопросы в области физической культуры и спорта</t>
  </si>
  <si>
    <t>12910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</si>
  <si>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</si>
  <si>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</si>
  <si>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</si>
  <si>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40240</t>
  </si>
  <si>
    <t xml:space="preserve">                                                                                                                                              рублей</t>
  </si>
  <si>
    <t>Коды доходов местного бюджета</t>
  </si>
  <si>
    <t>Наименование кода доходов местного бюджета</t>
  </si>
  <si>
    <t xml:space="preserve">Годовой объем </t>
  </si>
  <si>
    <t>% исполнения</t>
  </si>
  <si>
    <t xml:space="preserve">1 01 02000 01 0000 110 </t>
  </si>
  <si>
    <t>Налог на доходы физических лиц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</si>
  <si>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</si>
  <si>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</si>
  <si>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</si>
  <si>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</si>
  <si>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</si>
  <si>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</si>
  <si>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</si>
  <si>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</si>
  <si>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1 05 03010 01 0000 110 </t>
  </si>
  <si>
    <t xml:space="preserve">Единый сельскохозяйственный налог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</si>
  <si>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</si>
  <si>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</si>
  <si>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</si>
  <si>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</si>
  <si>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</si>
  <si>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</si>
  <si>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</si>
  <si>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</si>
  <si>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ИТОГО налоговые доходы: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</si>
  <si>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</si>
  <si>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</si>
  <si>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</si>
  <si>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</si>
  <si>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1 17 01050 10 0000 180</t>
  </si>
  <si>
    <t>Невыясненные поступления, зачисляемые в бюджеты сельских поселений</t>
  </si>
  <si>
    <t xml:space="preserve">1 17 05050 10 0000 180 </t>
  </si>
  <si>
    <t>Прочие неналоговые доходы бюджетов сельских поселений</t>
  </si>
  <si>
    <t>ИТОГО неналоговые доходы:</t>
  </si>
  <si>
    <t>Всего налоговых и неналоговых поступлений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</si>
  <si>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</si>
  <si>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</si>
  <si>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</si>
  <si>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</si>
  <si>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202 01001 10 0000 151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</si>
  <si>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</si>
  <si>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сельских поселений)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</si>
  <si>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</si>
  <si>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</si>
  <si>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</si>
  <si>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</si>
  <si>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</si>
  <si>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2 02 29999 10 0000 151</t>
  </si>
  <si>
    <t>2 02 49999 10 0000 151</t>
  </si>
  <si>
    <t>03100</t>
  </si>
  <si>
    <t>12810</t>
  </si>
  <si>
    <t>Другие вопросы в области охраны окружающей среды</t>
  </si>
  <si>
    <t>0605</t>
  </si>
  <si>
    <t>Решение вопросов местного значения поселения в рамках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</t>
  </si>
  <si>
    <t>S0063</t>
  </si>
  <si>
    <t>рублей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</si>
  <si>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</si>
  <si>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Код бюджетной классификации источников финансирования дефицитов бюджетов</t>
  </si>
  <si>
    <t xml:space="preserve">Источники финансирования дефицита бюджета </t>
  </si>
  <si>
    <t xml:space="preserve"> 01 05 00 00 00 0000 000</t>
  </si>
  <si>
    <t>Изменение остатков средств на счетах по учету средств бюджета</t>
  </si>
  <si>
    <t>01 05 02 00 00 0000 500</t>
  </si>
  <si>
    <t>Увеличение остатков  средств  бюджетов</t>
  </si>
  <si>
    <t>Увеличение   прочих  остатков  средств  бюджетов</t>
  </si>
  <si>
    <t>01 05 02 01 00 0000 510</t>
  </si>
  <si>
    <t>Увеличение   прочих  остатков денежных  средств  бюджетов</t>
  </si>
  <si>
    <t>01 05 02 01 10 0000 510</t>
  </si>
  <si>
    <t>Увеличение   прочих  остатков денежных  средств  бюджетов поселений</t>
  </si>
  <si>
    <t>01 05 00 00 00 0000 600</t>
  </si>
  <si>
    <t xml:space="preserve"> Уменьшение остатков  средств  бюджетов</t>
  </si>
  <si>
    <t>01 05 02 00 00 0000 600</t>
  </si>
  <si>
    <t xml:space="preserve"> Уменьшение  прочих  остатков  средств  бюджетов</t>
  </si>
  <si>
    <t>01 05 02 01 00 0000 610</t>
  </si>
  <si>
    <t>Уменьшение   прочих  остатков денежных  средств  бюджетов</t>
  </si>
  <si>
    <t>01 05 02 01 10 0000 610</t>
  </si>
  <si>
    <t>Уменьшение   прочих  остатков денежных  средств  бюджетов поселений</t>
  </si>
  <si>
    <t xml:space="preserve"> </t>
  </si>
  <si>
    <t>Оценка исполнения бюджета Пионерского сельского поселения по доходам за 2018 год</t>
  </si>
  <si>
    <t>2 02 20077 10 0000 151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</si>
  <si>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</si>
  <si>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</si>
  <si>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</si>
  <si>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</si>
  <si>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субсидии бюджетам сельских поселений (Проведение мероприятий, направленных на внесение изменений в схему терпланирования)</t>
  </si>
  <si>
    <t>Прочие субсидии бюджетам сельских поселений (Проведение мероприятий, направленных на выявление случаев причинения вреда окружающей среде при размещении бесхозяйных отходов, в том числе твердых коммунальных отходов, и ликвидация последствий такого вреда)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</si>
  <si>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</si>
  <si>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</si>
  <si>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2 02 30022 10 0000 151</t>
  </si>
  <si>
    <t>2 02 30024 10 0000 151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</si>
  <si>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</si>
  <si>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Прочие межбюджетные трансферты, передаваемые бюджетам сельских поселений (На ремонт системы отопления МУ КДЦ "Радуга" депутатские наказы)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</si>
  <si>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</si>
  <si>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</si>
  <si>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</si>
  <si>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</si>
  <si>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</si>
  <si>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</si>
  <si>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Прочие межбюджетные трансферты, передаваемые бюджетам сельских поселений (на повышение оплаты труда работникам учреждений культуры)</t>
  </si>
  <si>
    <t xml:space="preserve">Всего </t>
  </si>
  <si>
    <t>Ожидаемое исполнение за 2018 год</t>
  </si>
  <si>
    <t xml:space="preserve">Исполнено 9 мес. 2018 года </t>
  </si>
  <si>
    <t>Исполнено       9 мес.           2018 год</t>
  </si>
  <si>
    <t xml:space="preserve">Программное мероприятие "Выполнение работ по корректировке правил землепользования и застройки Пионерского сельского поселения и разработке карт (планов) объектов землеустройства (территориальных зон) </t>
  </si>
  <si>
    <t>02202</t>
  </si>
  <si>
    <t>Муниципальная программа ««Профилактика правонарушений, экстремизма и терроризма в Пионерском сельском поселении на 2017-2018 годы»</t>
  </si>
  <si>
    <t>Мероприятие Профилактика правонарушений в общественных местах и на улица</t>
  </si>
  <si>
    <t>Мероприятие Профилактические мероприятия в сфере противодействия терроризму и экстремизму</t>
  </si>
  <si>
    <t>08100</t>
  </si>
  <si>
    <t>08101</t>
  </si>
  <si>
    <t>08102</t>
  </si>
  <si>
    <t>07100</t>
  </si>
  <si>
    <t>07101</t>
  </si>
  <si>
    <t>07102</t>
  </si>
  <si>
    <t>Муниципальная программа «Развитие транспортного хозяйства в Пионерском сельском поселении в 2018 году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</si>
  <si>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2018 год".</t>
  </si>
  <si>
    <t>Подпрограмма 3 "Благоустройство территории Пионерского сельского поселения"</t>
  </si>
  <si>
    <t>Муниципальная программа «Формирование современной городской среды  на территории Пионерского сельского поселения»  на 2018-2022гг»;</t>
  </si>
  <si>
    <t xml:space="preserve">Подпрограмма 2 «Благоустройство Пионерского сельского поселения» </t>
  </si>
  <si>
    <t>Основное мероприятие 2.1.  «Капитальный ремонт и ремонт автомобильных дорог общего пользования населенных пунктов (в том числе элементов улично-дорожной сети, включая тротуары и парковки), дворовых территорий многоквартирных домов и проездов к ним»</t>
  </si>
  <si>
    <t>05100</t>
  </si>
  <si>
    <t>05101</t>
  </si>
  <si>
    <t>09200</t>
  </si>
  <si>
    <t>09201</t>
  </si>
  <si>
    <t>Муниципальная программа  «По вопросам обеспечения пожарной безопасности"Разработка и реализация мер, направленных обеспечение, сокращение общего количества пожаров и материальных потерь от них.</t>
  </si>
  <si>
    <t xml:space="preserve">Мероприятие : Укрепление противопожарного состояния учреждений, жилого фонда, территории сельского поселения  </t>
  </si>
  <si>
    <t>Мероприятие :  Информационное обеспечение, противопожарная пропаганда и обучение мерам пожарной безопасности</t>
  </si>
  <si>
    <t xml:space="preserve">Подприграмма 1 "Развитие  дорожного хозяйства в Пионерском сельском порселении" Наименование основного мероприятия:  проектно-изыскательские работы по объекту                    </t>
  </si>
  <si>
    <t>«Строительство дорожной  инфраструктуры  1-ой очереди Жилого района в Пионерском сельском поселении»</t>
  </si>
  <si>
    <t xml:space="preserve">Капитальный ремонт и ремонт автомобильных дорог общего пользования населенных пунктов (в том числе элементов улично-дорожной сети), дворовых территори многоквартиррых домов и проездов к ним                 </t>
  </si>
  <si>
    <t>919</t>
  </si>
  <si>
    <t>05000</t>
  </si>
  <si>
    <t>Развитие социальной и инженерной инфраструктуры</t>
  </si>
  <si>
    <t>12180</t>
  </si>
  <si>
    <t>главного распорядителя средств местного бюджета</t>
  </si>
  <si>
    <t xml:space="preserve">вида расходов </t>
  </si>
  <si>
    <t>918</t>
  </si>
  <si>
    <t>Резервные средства</t>
  </si>
  <si>
    <t>870</t>
  </si>
  <si>
    <t>Муниципальная программа  "Стимулирование жилищного строительства в Пионерском  сельском поселении на 2018 год"</t>
  </si>
  <si>
    <t>Муницпальная Программа 2 "Стимулирование жилищного строительства в Пионерском сельском поселении на 2018 год"</t>
  </si>
  <si>
    <t>Основное мероприятие выполнение проектно-изыскательских работ по объекту: «Строительство  инженерной инфраструктуры (водоснабжение и водоотведение) 1-ой очереди Жилого района в Пионерском сельском поселении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</si>
  <si>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</si>
  <si>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</si>
  <si>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412</t>
  </si>
  <si>
    <t xml:space="preserve">Иные закупки товаров, работ и услуг для обеспечения государственных (муниципальных) нужд. Решение вопросов местного значения поселения </t>
  </si>
  <si>
    <t xml:space="preserve">Основное мероприятие 1.1.3"Модернизация систем энерго-, теплоснабжения на территории Пионерского сельского поселения  </t>
  </si>
  <si>
    <t xml:space="preserve">Основное мероприятие 1.1.6 Основное мероприятие "Предоставление межбюджетных трансфертов местным бюджетам на решение вопросов местного значения в жилищно-коммунальной сфере". </t>
  </si>
  <si>
    <t>01106</t>
  </si>
  <si>
    <t>40030</t>
  </si>
  <si>
    <t>Решение вопросов местного значения поселения в рамках соответствующей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годы». Дотации на поддержку мер по обеспечению сбалансированности бюджетов.Иные дотации</t>
  </si>
  <si>
    <t xml:space="preserve">Основное мероприятие 3.5. "Ремонт и реконструкция уличных сетей наружного освещения" </t>
  </si>
  <si>
    <t xml:space="preserve">Подпрограмма 1 «Современная городская среда в Пионерском сельском  поселении» </t>
  </si>
  <si>
    <t>09100</t>
  </si>
  <si>
    <t>Основное мероприятие:  благоустройство дворовых территорий</t>
  </si>
  <si>
    <t xml:space="preserve"> Решение вопросов местного значения поселения в рамках соответствующей государственной программы Камчатского края</t>
  </si>
  <si>
    <t>09101</t>
  </si>
  <si>
    <t>L5550</t>
  </si>
  <si>
    <t xml:space="preserve">Основное мероприятие:  Благоустройство территорий общего пользования </t>
  </si>
  <si>
    <t>Основное мероприятие 2.1.Капитальный ремонт и ремонт дворовых территорий многоквартирных домов и проездов к ним:</t>
  </si>
  <si>
    <t xml:space="preserve">Решение вопросов местного значения поселения в рамках соответствующей государственной программы Камчатского края </t>
  </si>
  <si>
    <t>Основное мероприятие 2.3.  «Ремонт и реконструкция элементов архитектуры  ландшафта» Обустройство пешеходного перехода (мостик) через ручеёк по ул. от В.Бонивура,д 5 к домам по ул. В.Бонивура д.7,д.9,д.11</t>
  </si>
  <si>
    <t>09203</t>
  </si>
  <si>
    <t>Основное мероприятие 2.5.   «Ремонт и устройство уличных сетей наружного освещения»</t>
  </si>
  <si>
    <t>09205</t>
  </si>
  <si>
    <t>Основное мероприятие 2.6.  «Обустройство мест массового отдыха населения, ремонт и устройство ограждений парков, скверов»</t>
  </si>
  <si>
    <t>09206</t>
  </si>
  <si>
    <t>R5550</t>
  </si>
  <si>
    <t>S5550</t>
  </si>
  <si>
    <t>Основные мероприятия 2.7.   «Устройство, проектирование, восстановление детских и других придомовых площадок»</t>
  </si>
  <si>
    <t>09207</t>
  </si>
  <si>
    <t>Иные бюджетные ассигнования Исполнение судебных актов</t>
  </si>
  <si>
    <t xml:space="preserve">Муниципальная программа  "Устойчивое развитие сельской территории Пионерского сельского поселения на 2018 год" </t>
  </si>
  <si>
    <t>04000</t>
  </si>
  <si>
    <t>Основное мероприятие 1.2.  Разработка проектно-изыскательских работ по объекту: «Строительство водоснабжения в Пионерском сельском поселении по ул. Таежная"</t>
  </si>
  <si>
    <t>04100</t>
  </si>
  <si>
    <t>04102</t>
  </si>
  <si>
    <t>Программа  "Энергоэффективность,  развитие энергетики и коммунального хозяйства, обеспечение жителей населенных пунктов  Пионерского сельского поселения  коммунальными услугами и услугами по благоустройству территорий  на 2018 год</t>
  </si>
  <si>
    <t xml:space="preserve">Подпрограмма 1  "Энергосбережение и повышение энергетической эффективности в Пионерском сельском поселении </t>
  </si>
  <si>
    <t xml:space="preserve">Программные мероприятия 1.1.1 "Проведение мероприятий, направленных на ремонт ветхих и аварийных сетей"      </t>
  </si>
  <si>
    <t xml:space="preserve">Программные мероприятия 1.3 модернизация систем энерго, теплоснабжения на территории Пионерского сельского поселения    Разработка программы  комплексного развития социальной сферы    (ПКР)   </t>
  </si>
  <si>
    <t>Основное мероприятие 1.4. "Проведение  мероприятий по установке коллективных (общедомовых) приборов учета  в многоквартирных домах в Пионерском сельском поселении, индивидуальных приборов учета для малоимущих граждан, узлов учета тепловой энергии  на источниках тепло-, водоснабжения на отпуск коммунальных ресурсов" Установка  коллективных (общедомовых) приборов учета в МКД в Пионерском сельском поселении п. Крутобереговй у. Елизовское шоссе, д.6)ХВС- 150 т.р.; ГВС 150 т.р)</t>
  </si>
  <si>
    <t>Охрана окружающей среды</t>
  </si>
  <si>
    <t>06101</t>
  </si>
  <si>
    <t>Муниципальная программа   "Обращение с отходами производства потребления в  Пионерском сельском поселении  в 2018 году» Подпрограмма "Обращение с отходами производства и потребления в Пионерском сельском поселении". Основное мероприятие "Разработка и реализация мер, направленных на снижение негативного воздействия на окружающую среду"</t>
  </si>
  <si>
    <t>Решение вопросов местного значения поселения в рамках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крае"(софинансирование за счет средств местного бюджета)</t>
  </si>
  <si>
    <t>Муниципальная программа  "Устойчивое развитие сельской территории Пионерского сельского поселения на 2018 год" Программные мероприятия  "Реконструкция внутренних инженерных сетей здания с заменой конструкции мягкой кровли и устройством вентилируемого фасада объекта капитального строительства:  МУ КДЦ   «Радуга» в п. Пионерский» по адресу: Камчатский край, Елизовский район,  п. Пионерский, ул. В.Бонивурад.2/1</t>
  </si>
  <si>
    <t>04101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</si>
  <si>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 на 2014 - 2018 годы", Подпрограммы "Устойчивое развитие сельских территорий"</t>
  </si>
  <si>
    <t>464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</si>
  <si>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 на 2014 - 2018 годы" Подпрограммы "Устойчивое развитие сельских территорий" (софинансирование за счет средств местного бюджета)</t>
  </si>
  <si>
    <t>S0073</t>
  </si>
  <si>
    <t>Пенсионное обеспечение</t>
  </si>
  <si>
    <t>1001</t>
  </si>
  <si>
    <t>Расходы в рамках непрограммных направлений деятельности (выплата пенсии за выслугу лет лицам, замещавшим муниципальные должности, должности муниципальной службы в Пионерском сельском поселении)</t>
  </si>
  <si>
    <t>Иные пенсии, социальные доплаты к пенсиям</t>
  </si>
  <si>
    <t>12050</t>
  </si>
  <si>
    <t>Социальные доплаты и иные выплаты населению</t>
  </si>
  <si>
    <t>920</t>
  </si>
  <si>
    <t xml:space="preserve"> Прочие межбюджетные трансферты общего характера</t>
  </si>
  <si>
    <t>1403</t>
  </si>
  <si>
    <t>20040</t>
  </si>
  <si>
    <t>540</t>
  </si>
  <si>
    <t>ИМТ на передачу полномочий по организации ритуальных услуг на территории  Пионерского  сельского  поселения</t>
  </si>
  <si>
    <t>Оценка исполнения бюджета Пионерского сельского поселения за 2018 год</t>
  </si>
  <si>
    <t>Источники финансирования дефицита бюджета Пионерского сельского поселения на 2018 год</t>
  </si>
  <si>
    <t>Исполнено                9 мес.                  2018 год</t>
  </si>
  <si>
    <t>Закупка товаров, работ и услуг для государственных (муниципальных) нужд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</si>
</sst>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5" formatCode="0.0"/>
  </numFmts>
  <fonts count="36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20"/>
      <name val="Times New Roman"/>
      <family val="1"/>
      <charset val="204"/>
    </font>
    <font>
      <b/>
      <sz val="11"/>
      <color indexed="8"/>
      <name val="Calibri"/>
      <family val="2"/>
    </font>
    <font>
      <b/>
      <i/>
      <sz val="12"/>
      <name val="Times New Roman"/>
      <family val="1"/>
      <charset val="204"/>
    </font>
    <font>
      <b/>
      <i/>
      <sz val="22"/>
      <color indexed="8"/>
      <name val="Calibri"/>
      <family val="2"/>
      <charset val="204"/>
    </font>
    <font>
      <i/>
      <sz val="16"/>
      <color indexed="8"/>
      <name val="Times New Roman"/>
      <family val="1"/>
      <charset val="204"/>
    </font>
    <font>
      <i/>
      <sz val="11"/>
      <name val="Calibri"/>
      <family val="2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Calibri"/>
      <family val="2"/>
    </font>
    <font>
      <sz val="14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/>
    <xf numFmtId="0" fontId="35" fillId="0" borderId="0"/>
    <xf numFmtId="0" fontId="1" fillId="0" borderId="0"/>
    <xf numFmtId="0" fontId="8" fillId="0" borderId="0"/>
    <xf numFmtId="43" fontId="6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4" fontId="2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9" fillId="2" borderId="1" xfId="0" applyNumberFormat="1" applyFont="1" applyFill="1" applyBorder="1" applyAlignment="1">
      <alignment horizontal="justify"/>
    </xf>
    <xf numFmtId="0" fontId="9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justify"/>
    </xf>
    <xf numFmtId="0" fontId="9" fillId="2" borderId="2" xfId="0" applyNumberFormat="1" applyFont="1" applyFill="1" applyBorder="1" applyAlignment="1"/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5" fontId="9" fillId="0" borderId="2" xfId="0" applyNumberFormat="1" applyFont="1" applyBorder="1" applyAlignment="1">
      <alignment horizontal="center" vertical="center" wrapText="1"/>
    </xf>
    <xf numFmtId="4" fontId="12" fillId="2" borderId="1" xfId="4" applyNumberFormat="1" applyFont="1" applyFill="1" applyBorder="1" applyAlignment="1">
      <alignment horizontal="right" wrapText="1"/>
    </xf>
    <xf numFmtId="4" fontId="14" fillId="0" borderId="1" xfId="0" applyNumberFormat="1" applyFont="1" applyBorder="1"/>
    <xf numFmtId="4" fontId="12" fillId="0" borderId="1" xfId="0" applyNumberFormat="1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right" wrapText="1"/>
    </xf>
    <xf numFmtId="4" fontId="12" fillId="0" borderId="1" xfId="0" applyNumberFormat="1" applyFont="1" applyBorder="1" applyAlignment="1">
      <alignment horizontal="right" wrapText="1"/>
    </xf>
    <xf numFmtId="165" fontId="12" fillId="0" borderId="2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165" fontId="0" fillId="0" borderId="0" xfId="0" applyNumberFormat="1" applyAlignment="1">
      <alignment horizontal="center"/>
    </xf>
    <xf numFmtId="49" fontId="15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right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4" fontId="17" fillId="0" borderId="1" xfId="0" applyNumberFormat="1" applyFont="1" applyBorder="1"/>
    <xf numFmtId="4" fontId="15" fillId="2" borderId="1" xfId="4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justify" wrapText="1"/>
    </xf>
    <xf numFmtId="4" fontId="18" fillId="0" borderId="1" xfId="0" applyNumberFormat="1" applyFont="1" applyBorder="1" applyAlignment="1">
      <alignment horizontal="right" wrapText="1"/>
    </xf>
    <xf numFmtId="4" fontId="19" fillId="0" borderId="0" xfId="0" applyNumberFormat="1" applyFont="1"/>
    <xf numFmtId="0" fontId="18" fillId="0" borderId="1" xfId="0" applyNumberFormat="1" applyFont="1" applyBorder="1" applyAlignment="1">
      <alignment horizontal="justify" wrapText="1"/>
    </xf>
    <xf numFmtId="4" fontId="18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12" fillId="0" borderId="1" xfId="0" applyNumberFormat="1" applyFont="1" applyBorder="1"/>
    <xf numFmtId="0" fontId="9" fillId="2" borderId="1" xfId="0" applyNumberFormat="1" applyFont="1" applyFill="1" applyBorder="1" applyAlignment="1"/>
    <xf numFmtId="0" fontId="9" fillId="2" borderId="1" xfId="0" applyNumberFormat="1" applyFont="1" applyFill="1" applyBorder="1" applyAlignment="1">
      <alignment wrapText="1"/>
    </xf>
    <xf numFmtId="4" fontId="22" fillId="2" borderId="1" xfId="0" applyNumberFormat="1" applyFont="1" applyFill="1" applyBorder="1" applyAlignment="1">
      <alignment horizontal="right" wrapText="1"/>
    </xf>
    <xf numFmtId="4" fontId="2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1" xfId="0" applyNumberFormat="1" applyFont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left" wrapText="1"/>
    </xf>
    <xf numFmtId="0" fontId="11" fillId="0" borderId="5" xfId="0" applyFont="1" applyBorder="1" applyAlignment="1" applyProtection="1">
      <alignment horizontal="left" wrapText="1"/>
      <protection locked="0"/>
    </xf>
    <xf numFmtId="49" fontId="10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left" wrapText="1"/>
    </xf>
    <xf numFmtId="0" fontId="9" fillId="2" borderId="1" xfId="0" applyNumberFormat="1" applyFont="1" applyFill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justify" wrapText="1"/>
    </xf>
    <xf numFmtId="49" fontId="15" fillId="0" borderId="1" xfId="0" applyNumberFormat="1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justify" wrapText="1"/>
    </xf>
    <xf numFmtId="2" fontId="15" fillId="0" borderId="6" xfId="2" applyNumberFormat="1" applyFont="1" applyFill="1" applyBorder="1" applyAlignment="1">
      <alignment horizontal="justify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justify" wrapText="1"/>
    </xf>
    <xf numFmtId="4" fontId="21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>
      <alignment horizontal="right" wrapText="1"/>
    </xf>
    <xf numFmtId="4" fontId="21" fillId="0" borderId="1" xfId="0" applyNumberFormat="1" applyFont="1" applyFill="1" applyBorder="1" applyAlignment="1">
      <alignment horizontal="right" wrapText="1"/>
    </xf>
    <xf numFmtId="49" fontId="15" fillId="2" borderId="1" xfId="0" applyNumberFormat="1" applyFont="1" applyFill="1" applyBorder="1" applyAlignment="1">
      <alignment horizontal="center"/>
    </xf>
    <xf numFmtId="0" fontId="24" fillId="0" borderId="1" xfId="0" applyFont="1" applyBorder="1"/>
    <xf numFmtId="2" fontId="15" fillId="0" borderId="1" xfId="0" applyNumberFormat="1" applyFont="1" applyFill="1" applyBorder="1" applyAlignment="1">
      <alignment horizontal="center" wrapText="1"/>
    </xf>
    <xf numFmtId="4" fontId="25" fillId="0" borderId="1" xfId="0" applyNumberFormat="1" applyFont="1" applyBorder="1"/>
    <xf numFmtId="49" fontId="15" fillId="0" borderId="7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 wrapText="1"/>
    </xf>
    <xf numFmtId="4" fontId="20" fillId="2" borderId="1" xfId="0" applyNumberFormat="1" applyFont="1" applyFill="1" applyBorder="1" applyAlignment="1">
      <alignment wrapText="1"/>
    </xf>
    <xf numFmtId="2" fontId="12" fillId="0" borderId="1" xfId="0" applyNumberFormat="1" applyFont="1" applyFill="1" applyBorder="1" applyAlignment="1">
      <alignment horizontal="center" wrapText="1"/>
    </xf>
    <xf numFmtId="0" fontId="26" fillId="0" borderId="0" xfId="0" applyFont="1"/>
    <xf numFmtId="49" fontId="12" fillId="0" borderId="7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4" fontId="12" fillId="0" borderId="5" xfId="1" applyNumberFormat="1" applyFont="1" applyFill="1" applyBorder="1" applyAlignment="1">
      <alignment horizontal="right" wrapText="1"/>
    </xf>
    <xf numFmtId="4" fontId="12" fillId="2" borderId="2" xfId="4" applyNumberFormat="1" applyFont="1" applyFill="1" applyBorder="1" applyAlignment="1">
      <alignment horizontal="right" wrapText="1"/>
    </xf>
    <xf numFmtId="4" fontId="12" fillId="2" borderId="1" xfId="3" applyNumberFormat="1" applyFont="1" applyFill="1" applyBorder="1" applyAlignment="1">
      <alignment horizontal="right" wrapText="1"/>
    </xf>
    <xf numFmtId="4" fontId="12" fillId="2" borderId="7" xfId="3" applyNumberFormat="1" applyFont="1" applyFill="1" applyBorder="1" applyAlignment="1">
      <alignment horizontal="right" wrapText="1"/>
    </xf>
    <xf numFmtId="4" fontId="12" fillId="2" borderId="7" xfId="0" applyNumberFormat="1" applyFont="1" applyFill="1" applyBorder="1" applyAlignment="1">
      <alignment horizontal="right" wrapText="1"/>
    </xf>
    <xf numFmtId="4" fontId="12" fillId="2" borderId="0" xfId="0" applyNumberFormat="1" applyFont="1" applyFill="1" applyAlignment="1">
      <alignment horizontal="right" wrapText="1"/>
    </xf>
    <xf numFmtId="4" fontId="22" fillId="0" borderId="1" xfId="0" applyNumberFormat="1" applyFont="1" applyBorder="1" applyAlignment="1">
      <alignment horizontal="right" vertical="center" wrapText="1"/>
    </xf>
    <xf numFmtId="4" fontId="22" fillId="0" borderId="1" xfId="0" applyNumberFormat="1" applyFont="1" applyBorder="1" applyAlignment="1">
      <alignment horizontal="right" wrapText="1"/>
    </xf>
    <xf numFmtId="4" fontId="30" fillId="0" borderId="0" xfId="0" applyNumberFormat="1" applyFont="1" applyAlignment="1">
      <alignment horizontal="right" wrapText="1"/>
    </xf>
    <xf numFmtId="4" fontId="31" fillId="0" borderId="1" xfId="0" applyNumberFormat="1" applyFont="1" applyBorder="1" applyAlignment="1">
      <alignment horizontal="right"/>
    </xf>
    <xf numFmtId="4" fontId="16" fillId="0" borderId="1" xfId="0" applyNumberFormat="1" applyFont="1" applyBorder="1" applyAlignment="1">
      <alignment horizontal="right" wrapText="1"/>
    </xf>
    <xf numFmtId="0" fontId="32" fillId="0" borderId="1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/>
    <xf numFmtId="4" fontId="13" fillId="0" borderId="0" xfId="0" applyNumberFormat="1" applyFont="1"/>
    <xf numFmtId="4" fontId="0" fillId="0" borderId="0" xfId="0" applyNumberFormat="1"/>
    <xf numFmtId="4" fontId="33" fillId="0" borderId="0" xfId="0" applyNumberFormat="1" applyFont="1"/>
    <xf numFmtId="4" fontId="21" fillId="0" borderId="1" xfId="0" applyNumberFormat="1" applyFont="1" applyBorder="1"/>
    <xf numFmtId="0" fontId="34" fillId="0" borderId="1" xfId="0" applyFont="1" applyBorder="1"/>
    <xf numFmtId="4" fontId="21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Border="1"/>
    <xf numFmtId="0" fontId="34" fillId="0" borderId="0" xfId="0" applyFont="1"/>
    <xf numFmtId="4" fontId="34" fillId="0" borderId="0" xfId="0" applyNumberFormat="1" applyFont="1"/>
    <xf numFmtId="0" fontId="15" fillId="0" borderId="1" xfId="0" applyNumberFormat="1" applyFont="1" applyFill="1" applyBorder="1" applyAlignment="1">
      <alignment horizontal="justify" wrapText="1"/>
    </xf>
    <xf numFmtId="0" fontId="12" fillId="0" borderId="6" xfId="2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justify" wrapText="1"/>
    </xf>
    <xf numFmtId="0" fontId="15" fillId="0" borderId="12" xfId="0" applyNumberFormat="1" applyFont="1" applyFill="1" applyBorder="1" applyAlignment="1">
      <alignment wrapText="1"/>
    </xf>
    <xf numFmtId="0" fontId="12" fillId="0" borderId="13" xfId="2" applyNumberFormat="1" applyFont="1" applyFill="1" applyBorder="1" applyAlignment="1">
      <alignment horizontal="justify" wrapText="1"/>
    </xf>
    <xf numFmtId="0" fontId="15" fillId="0" borderId="6" xfId="2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5" fillId="0" borderId="13" xfId="2" applyNumberFormat="1" applyFont="1" applyFill="1" applyBorder="1" applyAlignment="1">
      <alignment horizontal="left" vertical="center" wrapText="1"/>
    </xf>
    <xf numFmtId="0" fontId="15" fillId="0" borderId="6" xfId="2" applyNumberFormat="1" applyFont="1" applyFill="1" applyBorder="1" applyAlignment="1">
      <alignment horizontal="left" vertical="center" wrapText="1"/>
    </xf>
    <xf numFmtId="0" fontId="15" fillId="0" borderId="0" xfId="0" applyNumberFormat="1" applyFont="1" applyAlignment="1">
      <alignment wrapText="1"/>
    </xf>
    <xf numFmtId="0" fontId="15" fillId="0" borderId="0" xfId="0" applyNumberFormat="1" applyFont="1" applyFill="1" applyBorder="1" applyAlignment="1">
      <alignment horizontal="justify" wrapText="1"/>
    </xf>
    <xf numFmtId="0" fontId="12" fillId="0" borderId="0" xfId="0" applyNumberFormat="1" applyFont="1" applyFill="1" applyBorder="1" applyAlignment="1">
      <alignment horizontal="justify" wrapText="1"/>
    </xf>
    <xf numFmtId="0" fontId="15" fillId="0" borderId="14" xfId="2" applyNumberFormat="1" applyFont="1" applyFill="1" applyBorder="1" applyAlignment="1" applyProtection="1">
      <alignment horizontal="justify" wrapText="1"/>
      <protection hidden="1"/>
    </xf>
    <xf numFmtId="0" fontId="12" fillId="0" borderId="14" xfId="2" applyNumberFormat="1" applyFont="1" applyFill="1" applyBorder="1" applyAlignment="1" applyProtection="1">
      <alignment horizontal="justify" wrapText="1"/>
      <protection hidden="1"/>
    </xf>
    <xf numFmtId="0" fontId="12" fillId="0" borderId="6" xfId="2" applyNumberFormat="1" applyFont="1" applyFill="1" applyBorder="1" applyAlignment="1">
      <alignment horizontal="left" wrapText="1"/>
    </xf>
    <xf numFmtId="0" fontId="12" fillId="0" borderId="0" xfId="0" applyNumberFormat="1" applyFont="1"/>
    <xf numFmtId="0" fontId="15" fillId="0" borderId="1" xfId="0" applyNumberFormat="1" applyFont="1" applyFill="1" applyBorder="1" applyAlignment="1">
      <alignment horizontal="left" vertical="top" wrapText="1"/>
    </xf>
    <xf numFmtId="0" fontId="15" fillId="0" borderId="13" xfId="0" applyNumberFormat="1" applyFont="1" applyFill="1" applyBorder="1" applyAlignment="1">
      <alignment horizontal="justify" wrapText="1"/>
    </xf>
    <xf numFmtId="0" fontId="15" fillId="0" borderId="1" xfId="0" applyNumberFormat="1" applyFont="1" applyFill="1" applyBorder="1" applyAlignment="1"/>
    <xf numFmtId="0" fontId="15" fillId="0" borderId="0" xfId="0" applyNumberFormat="1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justify" vertical="center" wrapText="1"/>
    </xf>
    <xf numFmtId="0" fontId="15" fillId="0" borderId="12" xfId="0" applyNumberFormat="1" applyFont="1" applyFill="1" applyBorder="1" applyAlignment="1">
      <alignment horizontal="left" wrapText="1"/>
    </xf>
    <xf numFmtId="0" fontId="15" fillId="2" borderId="6" xfId="2" applyNumberFormat="1" applyFont="1" applyFill="1" applyBorder="1" applyAlignment="1">
      <alignment horizontal="justify" wrapText="1"/>
    </xf>
    <xf numFmtId="0" fontId="15" fillId="0" borderId="1" xfId="0" applyNumberFormat="1" applyFont="1" applyFill="1" applyBorder="1" applyAlignment="1">
      <alignment vertical="top" wrapText="1"/>
    </xf>
    <xf numFmtId="0" fontId="12" fillId="0" borderId="15" xfId="0" applyNumberFormat="1" applyFont="1" applyFill="1" applyBorder="1" applyAlignment="1">
      <alignment wrapText="1"/>
    </xf>
    <xf numFmtId="0" fontId="15" fillId="0" borderId="13" xfId="2" applyNumberFormat="1" applyFont="1" applyFill="1" applyBorder="1" applyAlignment="1">
      <alignment horizontal="justify" wrapText="1"/>
    </xf>
    <xf numFmtId="0" fontId="15" fillId="0" borderId="1" xfId="2" applyNumberFormat="1" applyFont="1" applyFill="1" applyBorder="1" applyAlignment="1">
      <alignment horizontal="justify" wrapText="1"/>
    </xf>
    <xf numFmtId="0" fontId="15" fillId="0" borderId="1" xfId="0" applyNumberFormat="1" applyFont="1" applyBorder="1" applyAlignment="1">
      <alignment horizontal="justify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 applyProtection="1">
      <alignment wrapText="1"/>
      <protection hidden="1"/>
    </xf>
    <xf numFmtId="0" fontId="15" fillId="0" borderId="1" xfId="2" applyNumberFormat="1" applyFont="1" applyFill="1" applyBorder="1" applyAlignment="1" applyProtection="1">
      <alignment wrapText="1"/>
      <protection hidden="1"/>
    </xf>
    <xf numFmtId="0" fontId="15" fillId="0" borderId="1" xfId="0" applyNumberFormat="1" applyFont="1" applyFill="1" applyBorder="1" applyAlignment="1">
      <alignment horizontal="justify"/>
    </xf>
    <xf numFmtId="0" fontId="7" fillId="0" borderId="0" xfId="0" applyFont="1" applyAlignment="1">
      <alignment horizontal="center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4" fontId="16" fillId="2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</cellXfs>
  <cellStyles count="5">
    <cellStyle name="Normal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view="pageBreakPreview" zoomScale="60" zoomScaleNormal="50" workbookViewId="0">
      <selection activeCell="H11" sqref="H11:M11"/>
    </sheetView>
  </sheetViews>
  <sheetFormatPr defaultRowHeight="21"/>
  <cols>
    <col min="1" max="1" width="31.6640625" style="3" customWidth="1"/>
    <col min="2" max="2" width="120.88671875" style="2" customWidth="1"/>
    <col min="3" max="3" width="25.5546875" style="2" customWidth="1"/>
    <col min="4" max="4" width="28.109375" style="110" customWidth="1"/>
    <col min="5" max="5" width="11" style="28" customWidth="1"/>
    <col min="6" max="6" width="29.44140625" style="117" customWidth="1"/>
    <col min="7" max="8" width="8.88671875" style="4"/>
    <col min="9" max="9" width="8.88671875" style="5"/>
  </cols>
  <sheetData>
    <row r="1" spans="1:6" ht="43.8" customHeight="1">
      <c r="A1" s="158" t="s">
        <v>230</v>
      </c>
      <c r="B1" s="158"/>
      <c r="C1" s="158"/>
      <c r="D1" s="158"/>
      <c r="E1" s="158"/>
      <c r="F1" s="158"/>
    </row>
    <row r="2" spans="1:6" ht="43.8" customHeight="1">
      <c r="A2" s="1"/>
      <c r="B2" s="159" t="s">
        <v>152</v>
      </c>
      <c r="C2" s="159"/>
      <c r="D2" s="159"/>
      <c r="E2" s="159"/>
      <c r="F2" s="160"/>
    </row>
    <row r="3" spans="1:6" ht="69.599999999999994" customHeight="1">
      <c r="A3" s="6" t="s">
        <v>153</v>
      </c>
      <c r="B3" s="7" t="s">
        <v>154</v>
      </c>
      <c r="C3" s="8" t="s">
        <v>155</v>
      </c>
      <c r="D3" s="108" t="s">
        <v>253</v>
      </c>
      <c r="E3" s="19" t="s">
        <v>156</v>
      </c>
      <c r="F3" s="115" t="s">
        <v>252</v>
      </c>
    </row>
    <row r="4" spans="1:6" ht="42">
      <c r="A4" s="9" t="s">
        <v>157</v>
      </c>
      <c r="B4" s="63" t="s">
        <v>158</v>
      </c>
      <c r="C4" s="20">
        <v>1260000</v>
      </c>
      <c r="D4" s="102">
        <v>787233.54</v>
      </c>
      <c r="E4" s="25">
        <f>D4/C4%</f>
        <v>62.478852380952382</v>
      </c>
      <c r="F4" s="21">
        <v>1260000</v>
      </c>
    </row>
    <row r="5" spans="1:6" ht="91.2">
      <c r="A5" s="9" t="s">
        <v>159</v>
      </c>
      <c r="B5" s="64" t="s">
        <v>160</v>
      </c>
      <c r="C5" s="20">
        <v>240941.59</v>
      </c>
      <c r="D5" s="24">
        <v>222437.33</v>
      </c>
      <c r="E5" s="25">
        <f t="shared" ref="E5:E42" si="0">D5/C5%</f>
        <v>92.320022458555201</v>
      </c>
      <c r="F5" s="21">
        <v>296500</v>
      </c>
    </row>
    <row r="6" spans="1:6" ht="114">
      <c r="A6" s="9" t="s">
        <v>161</v>
      </c>
      <c r="B6" s="64" t="s">
        <v>162</v>
      </c>
      <c r="C6" s="20">
        <v>1849.1399999999999</v>
      </c>
      <c r="D6" s="24">
        <v>2017.55</v>
      </c>
      <c r="E6" s="25">
        <f t="shared" si="0"/>
        <v>109.10747698930314</v>
      </c>
      <c r="F6" s="21">
        <v>2400</v>
      </c>
    </row>
    <row r="7" spans="1:6" ht="91.2">
      <c r="A7" s="9" t="s">
        <v>163</v>
      </c>
      <c r="B7" s="64" t="s">
        <v>164</v>
      </c>
      <c r="C7" s="20">
        <v>440401.99</v>
      </c>
      <c r="D7" s="24">
        <v>336156.68</v>
      </c>
      <c r="E7" s="25">
        <f t="shared" si="0"/>
        <v>76.32950977355938</v>
      </c>
      <c r="F7" s="21">
        <v>448200</v>
      </c>
    </row>
    <row r="8" spans="1:6" ht="91.2">
      <c r="A8" s="9" t="s">
        <v>165</v>
      </c>
      <c r="B8" s="64" t="s">
        <v>166</v>
      </c>
      <c r="C8" s="20">
        <v>-37259.71</v>
      </c>
      <c r="D8" s="24">
        <v>-49825.05</v>
      </c>
      <c r="E8" s="25">
        <v>0</v>
      </c>
      <c r="F8" s="21">
        <v>-49600</v>
      </c>
    </row>
    <row r="9" spans="1:6" ht="42">
      <c r="A9" s="9" t="s">
        <v>167</v>
      </c>
      <c r="B9" s="64" t="s">
        <v>168</v>
      </c>
      <c r="C9" s="23">
        <v>5000</v>
      </c>
      <c r="D9" s="24">
        <v>4842</v>
      </c>
      <c r="E9" s="25">
        <f t="shared" si="0"/>
        <v>96.84</v>
      </c>
      <c r="F9" s="21">
        <v>6000</v>
      </c>
    </row>
    <row r="10" spans="1:6" ht="45.6">
      <c r="A10" s="10" t="s">
        <v>169</v>
      </c>
      <c r="B10" s="65" t="s">
        <v>170</v>
      </c>
      <c r="C10" s="23">
        <v>590000</v>
      </c>
      <c r="D10" s="24">
        <v>189594.31</v>
      </c>
      <c r="E10" s="25">
        <f t="shared" si="0"/>
        <v>32.134628813559324</v>
      </c>
      <c r="F10" s="21">
        <v>590000</v>
      </c>
    </row>
    <row r="11" spans="1:6" ht="45.6">
      <c r="A11" s="10" t="s">
        <v>171</v>
      </c>
      <c r="B11" s="64" t="s">
        <v>172</v>
      </c>
      <c r="C11" s="24">
        <v>4152000</v>
      </c>
      <c r="D11" s="24">
        <v>7287071.5700000003</v>
      </c>
      <c r="E11" s="25">
        <f t="shared" si="0"/>
        <v>175.50750409441233</v>
      </c>
      <c r="F11" s="21">
        <v>7944000</v>
      </c>
    </row>
    <row r="12" spans="1:6" ht="45.6">
      <c r="A12" s="10" t="s">
        <v>173</v>
      </c>
      <c r="B12" s="64" t="s">
        <v>174</v>
      </c>
      <c r="C12" s="24">
        <v>688000</v>
      </c>
      <c r="D12" s="24">
        <v>481625.21</v>
      </c>
      <c r="E12" s="25">
        <f t="shared" si="0"/>
        <v>70.003664244186055</v>
      </c>
      <c r="F12" s="21">
        <v>688000</v>
      </c>
    </row>
    <row r="13" spans="1:6" ht="68.400000000000006">
      <c r="A13" s="10" t="s">
        <v>175</v>
      </c>
      <c r="B13" s="65" t="s">
        <v>176</v>
      </c>
      <c r="C13" s="24">
        <v>10000</v>
      </c>
      <c r="D13" s="24">
        <v>6600</v>
      </c>
      <c r="E13" s="25">
        <f>D13/C13%</f>
        <v>66</v>
      </c>
      <c r="F13" s="21">
        <v>10000</v>
      </c>
    </row>
    <row r="14" spans="1:6" ht="22.8">
      <c r="A14" s="11"/>
      <c r="B14" s="66" t="s">
        <v>177</v>
      </c>
      <c r="C14" s="31">
        <f>SUM(C4:C13)</f>
        <v>7350933.0099999998</v>
      </c>
      <c r="D14" s="31">
        <f>SUM(D4:D13)</f>
        <v>9267753.1400000006</v>
      </c>
      <c r="E14" s="26">
        <f t="shared" si="0"/>
        <v>126.07587536701007</v>
      </c>
      <c r="F14" s="35">
        <f>F4+F5+F6+F7+F8+F9+F10+F11+F12+F13</f>
        <v>11195500</v>
      </c>
    </row>
    <row r="15" spans="1:6" ht="91.2">
      <c r="A15" s="10" t="s">
        <v>196</v>
      </c>
      <c r="B15" s="65" t="s">
        <v>197</v>
      </c>
      <c r="C15" s="24">
        <v>469450</v>
      </c>
      <c r="D15" s="24">
        <v>37763.1</v>
      </c>
      <c r="E15" s="25">
        <f>D15/C15%</f>
        <v>8.0441154542549782</v>
      </c>
      <c r="F15" s="21">
        <v>469450</v>
      </c>
    </row>
    <row r="16" spans="1:6" ht="45.6">
      <c r="A16" s="12" t="s">
        <v>178</v>
      </c>
      <c r="B16" s="65" t="s">
        <v>179</v>
      </c>
      <c r="C16" s="24">
        <v>5186250</v>
      </c>
      <c r="D16" s="24">
        <v>510134.17</v>
      </c>
      <c r="E16" s="25">
        <f>D16/C16%</f>
        <v>9.8362818992528318</v>
      </c>
      <c r="F16" s="21">
        <v>2700000</v>
      </c>
    </row>
    <row r="17" spans="1:6" ht="91.2">
      <c r="A17" s="9" t="s">
        <v>198</v>
      </c>
      <c r="B17" s="67" t="s">
        <v>199</v>
      </c>
      <c r="C17" s="23">
        <v>1087000</v>
      </c>
      <c r="D17" s="103">
        <v>264116.51</v>
      </c>
      <c r="E17" s="26">
        <f>D17/C17%</f>
        <v>24.297747010119597</v>
      </c>
      <c r="F17" s="21">
        <v>352100</v>
      </c>
    </row>
    <row r="18" spans="1:6" ht="45.6">
      <c r="A18" s="10" t="s">
        <v>180</v>
      </c>
      <c r="B18" s="68" t="s">
        <v>181</v>
      </c>
      <c r="C18" s="23">
        <v>0</v>
      </c>
      <c r="D18" s="24">
        <v>1000</v>
      </c>
      <c r="E18" s="25">
        <v>0</v>
      </c>
      <c r="F18" s="21">
        <v>1000</v>
      </c>
    </row>
    <row r="19" spans="1:6" ht="42">
      <c r="A19" s="10" t="s">
        <v>182</v>
      </c>
      <c r="B19" s="69" t="s">
        <v>183</v>
      </c>
      <c r="C19" s="23">
        <v>0</v>
      </c>
      <c r="D19" s="24"/>
      <c r="E19" s="25">
        <v>0</v>
      </c>
      <c r="F19" s="21">
        <v>0</v>
      </c>
    </row>
    <row r="20" spans="1:6" ht="42">
      <c r="A20" s="9" t="s">
        <v>184</v>
      </c>
      <c r="B20" s="65" t="s">
        <v>185</v>
      </c>
      <c r="C20" s="22">
        <v>117500</v>
      </c>
      <c r="D20" s="24">
        <v>242283.71</v>
      </c>
      <c r="E20" s="25">
        <f t="shared" si="0"/>
        <v>206.19890212765958</v>
      </c>
      <c r="F20" s="21">
        <v>250000</v>
      </c>
    </row>
    <row r="21" spans="1:6" ht="22.8">
      <c r="A21" s="11"/>
      <c r="B21" s="70" t="s">
        <v>186</v>
      </c>
      <c r="C21" s="31">
        <f>SUM(C15:C20)</f>
        <v>6860200</v>
      </c>
      <c r="D21" s="31">
        <f>SUM(D15:D20)</f>
        <v>1055297.49</v>
      </c>
      <c r="E21" s="26">
        <f t="shared" si="0"/>
        <v>15.382896854319116</v>
      </c>
      <c r="F21" s="35">
        <f>SUM(F15:F20)</f>
        <v>3772550</v>
      </c>
    </row>
    <row r="22" spans="1:6" ht="22.8">
      <c r="A22" s="11"/>
      <c r="B22" s="70" t="s">
        <v>187</v>
      </c>
      <c r="C22" s="36">
        <f>C14+C21</f>
        <v>14211133.01</v>
      </c>
      <c r="D22" s="36">
        <f>D14+D21</f>
        <v>10323050.630000001</v>
      </c>
      <c r="E22" s="26">
        <f t="shared" si="0"/>
        <v>72.640588352356858</v>
      </c>
      <c r="F22" s="35">
        <f>F14+F21</f>
        <v>14968050</v>
      </c>
    </row>
    <row r="23" spans="1:6" ht="41.4">
      <c r="A23" s="13" t="s">
        <v>188</v>
      </c>
      <c r="B23" s="70" t="s">
        <v>189</v>
      </c>
      <c r="C23" s="36">
        <f>C24</f>
        <v>125085778</v>
      </c>
      <c r="D23" s="36">
        <f>D24</f>
        <v>38163618.359999999</v>
      </c>
      <c r="E23" s="26">
        <f t="shared" si="0"/>
        <v>30.509958022565922</v>
      </c>
      <c r="F23" s="35">
        <f>F24</f>
        <v>95316257</v>
      </c>
    </row>
    <row r="24" spans="1:6" ht="42">
      <c r="A24" s="11" t="s">
        <v>190</v>
      </c>
      <c r="B24" s="71" t="s">
        <v>191</v>
      </c>
      <c r="C24" s="36">
        <f>SUM(C25:C45)</f>
        <v>125085778</v>
      </c>
      <c r="D24" s="36">
        <f>SUM(D25:D45)</f>
        <v>38163618.359999999</v>
      </c>
      <c r="E24" s="26">
        <f t="shared" si="0"/>
        <v>30.509958022565922</v>
      </c>
      <c r="F24" s="35">
        <f>SUM(F25:F45)</f>
        <v>95316257</v>
      </c>
    </row>
    <row r="25" spans="1:6" ht="97.8" customHeight="1">
      <c r="A25" s="14" t="s">
        <v>192</v>
      </c>
      <c r="B25" s="72" t="s">
        <v>193</v>
      </c>
      <c r="C25" s="23">
        <v>3047000</v>
      </c>
      <c r="D25" s="104">
        <v>2285249.94</v>
      </c>
      <c r="E25" s="25">
        <f t="shared" si="0"/>
        <v>74.999998030850008</v>
      </c>
      <c r="F25" s="21">
        <v>3047000</v>
      </c>
    </row>
    <row r="26" spans="1:6" ht="68.400000000000006">
      <c r="A26" s="14" t="s">
        <v>192</v>
      </c>
      <c r="B26" s="72" t="s">
        <v>194</v>
      </c>
      <c r="C26" s="23">
        <v>4149064</v>
      </c>
      <c r="D26" s="104">
        <v>3111797.97</v>
      </c>
      <c r="E26" s="25">
        <f t="shared" si="0"/>
        <v>74.99999927694536</v>
      </c>
      <c r="F26" s="21">
        <v>4149064</v>
      </c>
    </row>
    <row r="27" spans="1:6" ht="42">
      <c r="A27" s="57" t="s">
        <v>231</v>
      </c>
      <c r="B27" s="73" t="s">
        <v>232</v>
      </c>
      <c r="C27" s="59">
        <v>66591618</v>
      </c>
      <c r="D27" s="105">
        <v>0</v>
      </c>
      <c r="E27" s="25">
        <f t="shared" si="0"/>
        <v>0</v>
      </c>
      <c r="F27" s="21">
        <v>38798097</v>
      </c>
    </row>
    <row r="28" spans="1:6" ht="42">
      <c r="A28" s="57" t="s">
        <v>231</v>
      </c>
      <c r="B28" s="73" t="s">
        <v>232</v>
      </c>
      <c r="C28" s="59">
        <v>7548000</v>
      </c>
      <c r="D28" s="106">
        <v>1848000</v>
      </c>
      <c r="E28" s="25">
        <f t="shared" si="0"/>
        <v>24.483306836248012</v>
      </c>
      <c r="F28" s="21">
        <v>7548000</v>
      </c>
    </row>
    <row r="29" spans="1:6" ht="63">
      <c r="A29" s="17" t="s">
        <v>233</v>
      </c>
      <c r="B29" s="73" t="s">
        <v>234</v>
      </c>
      <c r="C29" s="59">
        <v>1109957</v>
      </c>
      <c r="D29" s="106">
        <v>1093203.83</v>
      </c>
      <c r="E29" s="25">
        <f t="shared" si="0"/>
        <v>98.490646934971366</v>
      </c>
      <c r="F29" s="21">
        <v>1109957</v>
      </c>
    </row>
    <row r="30" spans="1:6" ht="42">
      <c r="A30" s="18" t="s">
        <v>200</v>
      </c>
      <c r="B30" s="17" t="s">
        <v>235</v>
      </c>
      <c r="C30" s="59">
        <v>440700</v>
      </c>
      <c r="D30" s="106"/>
      <c r="E30" s="25">
        <f t="shared" si="0"/>
        <v>0</v>
      </c>
      <c r="F30" s="21">
        <v>440700</v>
      </c>
    </row>
    <row r="31" spans="1:6" ht="46.2" customHeight="1">
      <c r="A31" s="18" t="s">
        <v>200</v>
      </c>
      <c r="B31" s="17" t="s">
        <v>236</v>
      </c>
      <c r="C31" s="59">
        <v>99000</v>
      </c>
      <c r="D31" s="106"/>
      <c r="E31" s="25">
        <f t="shared" si="0"/>
        <v>0</v>
      </c>
      <c r="F31" s="21">
        <v>99000</v>
      </c>
    </row>
    <row r="32" spans="1:6" ht="84">
      <c r="A32" s="18" t="s">
        <v>200</v>
      </c>
      <c r="B32" s="17" t="s">
        <v>237</v>
      </c>
      <c r="C32" s="59">
        <v>208171</v>
      </c>
      <c r="D32" s="106">
        <v>81365.37</v>
      </c>
      <c r="E32" s="25">
        <f t="shared" si="0"/>
        <v>39.085833281292778</v>
      </c>
      <c r="F32" s="21">
        <v>208171</v>
      </c>
    </row>
    <row r="33" spans="1:6" ht="47.4" customHeight="1">
      <c r="A33" s="18" t="s">
        <v>238</v>
      </c>
      <c r="B33" s="17" t="s">
        <v>239</v>
      </c>
      <c r="C33" s="59">
        <v>396300</v>
      </c>
      <c r="D33" s="106">
        <v>297225</v>
      </c>
      <c r="E33" s="25">
        <f t="shared" si="0"/>
        <v>75</v>
      </c>
      <c r="F33" s="21">
        <v>396300</v>
      </c>
    </row>
    <row r="34" spans="1:6" ht="84">
      <c r="A34" s="58" t="s">
        <v>240</v>
      </c>
      <c r="B34" s="73" t="s">
        <v>195</v>
      </c>
      <c r="C34" s="59">
        <v>6810000</v>
      </c>
      <c r="D34" s="106">
        <v>3600000</v>
      </c>
      <c r="E34" s="25">
        <f>D34/C34%</f>
        <v>52.863436123348016</v>
      </c>
      <c r="F34" s="21">
        <v>4834000</v>
      </c>
    </row>
    <row r="35" spans="1:6" ht="84">
      <c r="A35" s="15" t="s">
        <v>241</v>
      </c>
      <c r="B35" s="73" t="s">
        <v>242</v>
      </c>
      <c r="C35" s="59">
        <v>20500</v>
      </c>
      <c r="D35" s="106">
        <v>20500</v>
      </c>
      <c r="E35" s="25">
        <f t="shared" si="0"/>
        <v>100</v>
      </c>
      <c r="F35" s="21">
        <v>20500</v>
      </c>
    </row>
    <row r="36" spans="1:6" ht="42">
      <c r="A36" s="15" t="s">
        <v>201</v>
      </c>
      <c r="B36" s="73" t="s">
        <v>243</v>
      </c>
      <c r="C36" s="59">
        <v>360000</v>
      </c>
      <c r="D36" s="106">
        <v>360000</v>
      </c>
      <c r="E36" s="25">
        <f>D36/C36%</f>
        <v>100</v>
      </c>
      <c r="F36" s="21">
        <v>360000</v>
      </c>
    </row>
    <row r="37" spans="1:6" ht="47.4" customHeight="1">
      <c r="A37" s="15" t="s">
        <v>201</v>
      </c>
      <c r="B37" s="73" t="s">
        <v>244</v>
      </c>
      <c r="C37" s="59">
        <v>4210330</v>
      </c>
      <c r="D37" s="106">
        <v>3182747.5</v>
      </c>
      <c r="E37" s="25">
        <f>D37/C37%</f>
        <v>75.593777684884557</v>
      </c>
      <c r="F37" s="21">
        <v>4210330</v>
      </c>
    </row>
    <row r="38" spans="1:6" ht="42">
      <c r="A38" s="16" t="s">
        <v>201</v>
      </c>
      <c r="B38" s="74" t="s">
        <v>244</v>
      </c>
      <c r="C38" s="60">
        <v>70000</v>
      </c>
      <c r="D38" s="107">
        <v>0</v>
      </c>
      <c r="E38" s="27">
        <f t="shared" si="0"/>
        <v>0</v>
      </c>
      <c r="F38" s="21">
        <v>70000</v>
      </c>
    </row>
    <row r="39" spans="1:6" ht="42">
      <c r="A39" s="16" t="s">
        <v>201</v>
      </c>
      <c r="B39" s="74" t="s">
        <v>245</v>
      </c>
      <c r="C39" s="60">
        <v>11091000</v>
      </c>
      <c r="D39" s="105">
        <v>8318250</v>
      </c>
      <c r="E39" s="25">
        <f t="shared" si="0"/>
        <v>75</v>
      </c>
      <c r="F39" s="21">
        <v>11091000</v>
      </c>
    </row>
    <row r="40" spans="1:6" ht="42">
      <c r="A40" s="16" t="s">
        <v>201</v>
      </c>
      <c r="B40" s="74" t="s">
        <v>246</v>
      </c>
      <c r="C40" s="60">
        <v>1429400</v>
      </c>
      <c r="D40" s="105">
        <v>1072080</v>
      </c>
      <c r="E40" s="25">
        <f t="shared" si="0"/>
        <v>75.002098782706028</v>
      </c>
      <c r="F40" s="56">
        <v>1429400</v>
      </c>
    </row>
    <row r="41" spans="1:6" ht="52.2" customHeight="1">
      <c r="A41" s="16" t="s">
        <v>201</v>
      </c>
      <c r="B41" s="74" t="s">
        <v>247</v>
      </c>
      <c r="C41" s="60">
        <v>214200</v>
      </c>
      <c r="D41" s="105">
        <v>160650</v>
      </c>
      <c r="E41" s="25">
        <f t="shared" si="0"/>
        <v>75</v>
      </c>
      <c r="F41" s="56">
        <v>214200</v>
      </c>
    </row>
    <row r="42" spans="1:6" ht="63">
      <c r="A42" s="16" t="s">
        <v>201</v>
      </c>
      <c r="B42" s="74" t="s">
        <v>248</v>
      </c>
      <c r="C42" s="60">
        <v>11188200</v>
      </c>
      <c r="D42" s="105">
        <v>8430300</v>
      </c>
      <c r="E42" s="25">
        <f t="shared" si="0"/>
        <v>75.349922239502334</v>
      </c>
      <c r="F42" s="21">
        <v>11188200</v>
      </c>
    </row>
    <row r="43" spans="1:6" ht="88.2" customHeight="1">
      <c r="A43" s="16" t="s">
        <v>201</v>
      </c>
      <c r="B43" s="74" t="s">
        <v>249</v>
      </c>
      <c r="C43" s="60">
        <v>1883400</v>
      </c>
      <c r="D43" s="105">
        <v>1373400</v>
      </c>
      <c r="E43" s="25">
        <f>D43/C43%</f>
        <v>72.921312519910799</v>
      </c>
      <c r="F43" s="21">
        <v>1883400</v>
      </c>
    </row>
    <row r="44" spans="1:6" ht="63">
      <c r="A44" s="61" t="s">
        <v>201</v>
      </c>
      <c r="B44" s="62" t="s">
        <v>248</v>
      </c>
      <c r="C44" s="101">
        <v>715900</v>
      </c>
      <c r="D44" s="109">
        <v>447437.5</v>
      </c>
      <c r="E44" s="25">
        <f>D44/C44%</f>
        <v>62.5</v>
      </c>
      <c r="F44" s="116">
        <v>715900</v>
      </c>
    </row>
    <row r="45" spans="1:6" ht="42">
      <c r="A45" s="61" t="s">
        <v>201</v>
      </c>
      <c r="B45" s="62" t="s">
        <v>250</v>
      </c>
      <c r="C45" s="101">
        <v>3503038</v>
      </c>
      <c r="D45" s="109">
        <v>2481411.25</v>
      </c>
      <c r="E45" s="25">
        <f>D45/C45%</f>
        <v>70.83597865624067</v>
      </c>
      <c r="F45" s="116">
        <v>3503038</v>
      </c>
    </row>
    <row r="46" spans="1:6" ht="39" customHeight="1">
      <c r="A46" s="113"/>
      <c r="B46" s="114" t="s">
        <v>251</v>
      </c>
      <c r="C46" s="111">
        <f>C22+C23</f>
        <v>139296911.00999999</v>
      </c>
      <c r="D46" s="112">
        <f>D22+D23</f>
        <v>48486668.990000002</v>
      </c>
      <c r="E46" s="26">
        <f>D46/C46%</f>
        <v>34.808143725828344</v>
      </c>
      <c r="F46" s="111">
        <f>F22+F23</f>
        <v>110284307</v>
      </c>
    </row>
  </sheetData>
  <mergeCells count="2">
    <mergeCell ref="A1:F1"/>
    <mergeCell ref="B2:F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9"/>
  <sheetViews>
    <sheetView topLeftCell="A201" zoomScale="70" zoomScaleNormal="70" workbookViewId="0">
      <selection activeCell="A210" sqref="A210"/>
    </sheetView>
  </sheetViews>
  <sheetFormatPr defaultRowHeight="14.4"/>
  <cols>
    <col min="1" max="1" width="95.5546875" customWidth="1"/>
    <col min="2" max="2" width="11.6640625" customWidth="1"/>
    <col min="4" max="4" width="11.21875" customWidth="1"/>
    <col min="5" max="5" width="11.5546875" customWidth="1"/>
    <col min="7" max="7" width="27.109375" customWidth="1"/>
    <col min="8" max="8" width="25.33203125" style="118" customWidth="1"/>
    <col min="9" max="9" width="15.88671875" style="118" customWidth="1"/>
    <col min="10" max="10" width="25.6640625" style="118" customWidth="1"/>
  </cols>
  <sheetData>
    <row r="1" spans="1:10" ht="50.4" customHeight="1">
      <c r="A1" s="162" t="s">
        <v>356</v>
      </c>
      <c r="B1" s="162"/>
      <c r="C1" s="162"/>
      <c r="D1" s="162"/>
      <c r="E1" s="162"/>
      <c r="F1" s="162"/>
      <c r="G1" s="162"/>
      <c r="H1" s="162"/>
      <c r="I1" s="162"/>
      <c r="J1" s="162"/>
    </row>
    <row r="3" spans="1:10" ht="18" customHeight="1">
      <c r="A3" s="163" t="s">
        <v>0</v>
      </c>
      <c r="B3" s="165" t="s">
        <v>1</v>
      </c>
      <c r="C3" s="165"/>
      <c r="D3" s="165"/>
      <c r="E3" s="165"/>
      <c r="F3" s="165"/>
      <c r="G3" s="166" t="s">
        <v>2</v>
      </c>
      <c r="H3" s="161" t="s">
        <v>254</v>
      </c>
      <c r="I3" s="161" t="s">
        <v>96</v>
      </c>
      <c r="J3" s="161" t="s">
        <v>252</v>
      </c>
    </row>
    <row r="4" spans="1:10" ht="102" customHeight="1">
      <c r="A4" s="164"/>
      <c r="B4" s="100" t="s">
        <v>286</v>
      </c>
      <c r="C4" s="79" t="s">
        <v>3</v>
      </c>
      <c r="D4" s="168" t="s">
        <v>4</v>
      </c>
      <c r="E4" s="169"/>
      <c r="F4" s="79" t="s">
        <v>287</v>
      </c>
      <c r="G4" s="167"/>
      <c r="H4" s="161"/>
      <c r="I4" s="161"/>
      <c r="J4" s="161"/>
    </row>
    <row r="5" spans="1:10" ht="24.6">
      <c r="A5" s="126" t="s">
        <v>5</v>
      </c>
      <c r="B5" s="29" t="s">
        <v>288</v>
      </c>
      <c r="C5" s="29"/>
      <c r="D5" s="29"/>
      <c r="E5" s="29"/>
      <c r="F5" s="29"/>
      <c r="G5" s="80">
        <f>G6</f>
        <v>904380</v>
      </c>
      <c r="H5" s="80">
        <f t="shared" ref="H5:J8" si="0">H6</f>
        <v>560915.79999999993</v>
      </c>
      <c r="I5" s="80">
        <f>H5/G5%</f>
        <v>62.022136712443881</v>
      </c>
      <c r="J5" s="80">
        <f t="shared" si="0"/>
        <v>904380</v>
      </c>
    </row>
    <row r="6" spans="1:10" ht="24.6">
      <c r="A6" s="126" t="s">
        <v>6</v>
      </c>
      <c r="B6" s="29" t="s">
        <v>288</v>
      </c>
      <c r="C6" s="29" t="s">
        <v>7</v>
      </c>
      <c r="D6" s="29"/>
      <c r="E6" s="29"/>
      <c r="F6" s="29"/>
      <c r="G6" s="80">
        <f>G7</f>
        <v>904380</v>
      </c>
      <c r="H6" s="80">
        <f t="shared" si="0"/>
        <v>560915.79999999993</v>
      </c>
      <c r="I6" s="80">
        <f t="shared" ref="I6:I69" si="1">H6/G6%</f>
        <v>62.022136712443881</v>
      </c>
      <c r="J6" s="80">
        <f t="shared" si="0"/>
        <v>904380</v>
      </c>
    </row>
    <row r="7" spans="1:10" ht="67.2">
      <c r="A7" s="126" t="s">
        <v>8</v>
      </c>
      <c r="B7" s="29" t="s">
        <v>288</v>
      </c>
      <c r="C7" s="29" t="s">
        <v>9</v>
      </c>
      <c r="D7" s="29"/>
      <c r="E7" s="29"/>
      <c r="F7" s="29"/>
      <c r="G7" s="80">
        <f>G8</f>
        <v>904380</v>
      </c>
      <c r="H7" s="80">
        <f t="shared" si="0"/>
        <v>560915.79999999993</v>
      </c>
      <c r="I7" s="80">
        <f t="shared" si="1"/>
        <v>62.022136712443881</v>
      </c>
      <c r="J7" s="80">
        <f t="shared" si="0"/>
        <v>904380</v>
      </c>
    </row>
    <row r="8" spans="1:10" ht="25.2">
      <c r="A8" s="127" t="s">
        <v>10</v>
      </c>
      <c r="B8" s="30" t="s">
        <v>288</v>
      </c>
      <c r="C8" s="30" t="s">
        <v>9</v>
      </c>
      <c r="D8" s="30" t="s">
        <v>97</v>
      </c>
      <c r="E8" s="30"/>
      <c r="F8" s="30"/>
      <c r="G8" s="82">
        <f>G9</f>
        <v>904380</v>
      </c>
      <c r="H8" s="82">
        <f t="shared" si="0"/>
        <v>560915.79999999993</v>
      </c>
      <c r="I8" s="80">
        <f t="shared" si="1"/>
        <v>62.022136712443881</v>
      </c>
      <c r="J8" s="82">
        <f t="shared" si="0"/>
        <v>904380</v>
      </c>
    </row>
    <row r="9" spans="1:10" ht="69">
      <c r="A9" s="127" t="s">
        <v>11</v>
      </c>
      <c r="B9" s="30" t="s">
        <v>288</v>
      </c>
      <c r="C9" s="30" t="s">
        <v>9</v>
      </c>
      <c r="D9" s="30" t="s">
        <v>97</v>
      </c>
      <c r="E9" s="30" t="s">
        <v>98</v>
      </c>
      <c r="F9" s="30"/>
      <c r="G9" s="82">
        <f>SUM(G10:G12)</f>
        <v>904380</v>
      </c>
      <c r="H9" s="82">
        <f>SUM(H10:H12)</f>
        <v>560915.79999999993</v>
      </c>
      <c r="I9" s="80">
        <f t="shared" si="1"/>
        <v>62.022136712443881</v>
      </c>
      <c r="J9" s="82">
        <f>SUM(J10:J12)</f>
        <v>904380</v>
      </c>
    </row>
    <row r="10" spans="1:10" ht="91.8">
      <c r="A10" s="128" t="s">
        <v>12</v>
      </c>
      <c r="B10" s="30" t="s">
        <v>288</v>
      </c>
      <c r="C10" s="30" t="s">
        <v>9</v>
      </c>
      <c r="D10" s="30" t="s">
        <v>97</v>
      </c>
      <c r="E10" s="30" t="s">
        <v>98</v>
      </c>
      <c r="F10" s="30" t="s">
        <v>13</v>
      </c>
      <c r="G10" s="82">
        <v>800176</v>
      </c>
      <c r="H10" s="120">
        <v>525019.19999999995</v>
      </c>
      <c r="I10" s="80">
        <f t="shared" si="1"/>
        <v>65.612965147667509</v>
      </c>
      <c r="J10" s="82">
        <v>800176</v>
      </c>
    </row>
    <row r="11" spans="1:10" ht="46.2">
      <c r="A11" s="128" t="s">
        <v>14</v>
      </c>
      <c r="B11" s="30" t="s">
        <v>288</v>
      </c>
      <c r="C11" s="30" t="s">
        <v>9</v>
      </c>
      <c r="D11" s="30" t="s">
        <v>97</v>
      </c>
      <c r="E11" s="30" t="s">
        <v>98</v>
      </c>
      <c r="F11" s="30" t="s">
        <v>15</v>
      </c>
      <c r="G11" s="82">
        <v>97704</v>
      </c>
      <c r="H11" s="120">
        <v>32527.14</v>
      </c>
      <c r="I11" s="80">
        <f t="shared" si="1"/>
        <v>33.291513141734221</v>
      </c>
      <c r="J11" s="82">
        <v>97704</v>
      </c>
    </row>
    <row r="12" spans="1:10" ht="25.2">
      <c r="A12" s="128" t="s">
        <v>16</v>
      </c>
      <c r="B12" s="30" t="s">
        <v>288</v>
      </c>
      <c r="C12" s="30" t="s">
        <v>9</v>
      </c>
      <c r="D12" s="30" t="s">
        <v>97</v>
      </c>
      <c r="E12" s="30" t="s">
        <v>98</v>
      </c>
      <c r="F12" s="30" t="s">
        <v>17</v>
      </c>
      <c r="G12" s="82">
        <v>6500</v>
      </c>
      <c r="H12" s="120">
        <v>3369.46</v>
      </c>
      <c r="I12" s="80">
        <f t="shared" si="1"/>
        <v>51.837846153846158</v>
      </c>
      <c r="J12" s="82">
        <v>6500</v>
      </c>
    </row>
    <row r="13" spans="1:10" ht="24.6">
      <c r="A13" s="126" t="s">
        <v>18</v>
      </c>
      <c r="B13" s="29" t="s">
        <v>282</v>
      </c>
      <c r="C13" s="29"/>
      <c r="D13" s="29"/>
      <c r="E13" s="29"/>
      <c r="F13" s="29"/>
      <c r="G13" s="80">
        <f>G14+G43+G50+G62+G87+G167+G172+G180+G185</f>
        <v>137975915.62</v>
      </c>
      <c r="H13" s="80">
        <f>H14+H43+H50+H62+H87+H167+H172+H180+H185</f>
        <v>42243002.740000002</v>
      </c>
      <c r="I13" s="80">
        <f t="shared" si="1"/>
        <v>30.616214830087895</v>
      </c>
      <c r="J13" s="80">
        <f>J14+J43+J50+J62+J87+J167+J172+J180+J185</f>
        <v>109325758.8</v>
      </c>
    </row>
    <row r="14" spans="1:10" ht="24.6">
      <c r="A14" s="126" t="s">
        <v>6</v>
      </c>
      <c r="B14" s="29" t="s">
        <v>282</v>
      </c>
      <c r="C14" s="29" t="s">
        <v>7</v>
      </c>
      <c r="D14" s="29"/>
      <c r="E14" s="29"/>
      <c r="F14" s="29"/>
      <c r="G14" s="80">
        <f>G15+G19+G27+G30</f>
        <v>20481990</v>
      </c>
      <c r="H14" s="80">
        <f>H15+H19+H27+H30</f>
        <v>13693579.450000001</v>
      </c>
      <c r="I14" s="80">
        <f t="shared" si="1"/>
        <v>66.856684579965133</v>
      </c>
      <c r="J14" s="80">
        <f>J15+J19+J27+J30</f>
        <v>20481990</v>
      </c>
    </row>
    <row r="15" spans="1:10" ht="45">
      <c r="A15" s="129" t="s">
        <v>19</v>
      </c>
      <c r="B15" s="29" t="s">
        <v>282</v>
      </c>
      <c r="C15" s="29" t="s">
        <v>20</v>
      </c>
      <c r="D15" s="29"/>
      <c r="E15" s="29"/>
      <c r="F15" s="29"/>
      <c r="G15" s="80">
        <f>G16</f>
        <v>2814760</v>
      </c>
      <c r="H15" s="80">
        <f t="shared" ref="H15:J17" si="2">H16</f>
        <v>1973372.59</v>
      </c>
      <c r="I15" s="80">
        <f t="shared" si="1"/>
        <v>70.108023064133363</v>
      </c>
      <c r="J15" s="80">
        <f t="shared" si="2"/>
        <v>2814760</v>
      </c>
    </row>
    <row r="16" spans="1:10" ht="25.2">
      <c r="A16" s="128" t="s">
        <v>21</v>
      </c>
      <c r="B16" s="30" t="s">
        <v>282</v>
      </c>
      <c r="C16" s="30" t="s">
        <v>20</v>
      </c>
      <c r="D16" s="30" t="s">
        <v>97</v>
      </c>
      <c r="E16" s="30" t="s">
        <v>99</v>
      </c>
      <c r="F16" s="30"/>
      <c r="G16" s="82">
        <f>G17</f>
        <v>2814760</v>
      </c>
      <c r="H16" s="82">
        <f t="shared" si="2"/>
        <v>1973372.59</v>
      </c>
      <c r="I16" s="80">
        <f t="shared" si="1"/>
        <v>70.108023064133363</v>
      </c>
      <c r="J16" s="82">
        <f t="shared" si="2"/>
        <v>2814760</v>
      </c>
    </row>
    <row r="17" spans="1:10" ht="69">
      <c r="A17" s="128" t="s">
        <v>22</v>
      </c>
      <c r="B17" s="30" t="s">
        <v>282</v>
      </c>
      <c r="C17" s="30" t="s">
        <v>20</v>
      </c>
      <c r="D17" s="30" t="s">
        <v>97</v>
      </c>
      <c r="E17" s="30" t="s">
        <v>99</v>
      </c>
      <c r="F17" s="30"/>
      <c r="G17" s="82">
        <f>G18</f>
        <v>2814760</v>
      </c>
      <c r="H17" s="82">
        <f t="shared" si="2"/>
        <v>1973372.59</v>
      </c>
      <c r="I17" s="80">
        <f t="shared" si="1"/>
        <v>70.108023064133363</v>
      </c>
      <c r="J17" s="82">
        <f t="shared" si="2"/>
        <v>2814760</v>
      </c>
    </row>
    <row r="18" spans="1:10" ht="91.8">
      <c r="A18" s="130" t="s">
        <v>12</v>
      </c>
      <c r="B18" s="30" t="s">
        <v>282</v>
      </c>
      <c r="C18" s="30" t="s">
        <v>20</v>
      </c>
      <c r="D18" s="30" t="s">
        <v>97</v>
      </c>
      <c r="E18" s="30" t="s">
        <v>99</v>
      </c>
      <c r="F18" s="30" t="s">
        <v>13</v>
      </c>
      <c r="G18" s="82">
        <v>2814760</v>
      </c>
      <c r="H18" s="120">
        <v>1973372.59</v>
      </c>
      <c r="I18" s="80">
        <f t="shared" si="1"/>
        <v>70.108023064133363</v>
      </c>
      <c r="J18" s="120">
        <v>2814760</v>
      </c>
    </row>
    <row r="19" spans="1:10" ht="70.8" customHeight="1">
      <c r="A19" s="131" t="s">
        <v>23</v>
      </c>
      <c r="B19" s="29" t="s">
        <v>282</v>
      </c>
      <c r="C19" s="29" t="s">
        <v>24</v>
      </c>
      <c r="D19" s="29" t="s">
        <v>97</v>
      </c>
      <c r="E19" s="30"/>
      <c r="F19" s="29"/>
      <c r="G19" s="80">
        <f>G20+G23</f>
        <v>16915240</v>
      </c>
      <c r="H19" s="80">
        <f>H20+H23</f>
        <v>11643249.460000001</v>
      </c>
      <c r="I19" s="80">
        <f t="shared" si="1"/>
        <v>68.832895424481123</v>
      </c>
      <c r="J19" s="80">
        <f>J20+J23</f>
        <v>16915240</v>
      </c>
    </row>
    <row r="20" spans="1:10" ht="25.2">
      <c r="A20" s="128" t="s">
        <v>21</v>
      </c>
      <c r="B20" s="30" t="s">
        <v>282</v>
      </c>
      <c r="C20" s="30" t="s">
        <v>24</v>
      </c>
      <c r="D20" s="30" t="s">
        <v>97</v>
      </c>
      <c r="E20" s="30"/>
      <c r="F20" s="30"/>
      <c r="G20" s="82">
        <f>G21</f>
        <v>5594616</v>
      </c>
      <c r="H20" s="82">
        <f t="shared" ref="H20:J21" si="3">H21</f>
        <v>4695280.92</v>
      </c>
      <c r="I20" s="80">
        <f t="shared" si="1"/>
        <v>83.924990026125116</v>
      </c>
      <c r="J20" s="82">
        <f t="shared" si="3"/>
        <v>5594616</v>
      </c>
    </row>
    <row r="21" spans="1:10" ht="68.400000000000006">
      <c r="A21" s="132" t="s">
        <v>25</v>
      </c>
      <c r="B21" s="30" t="s">
        <v>282</v>
      </c>
      <c r="C21" s="30" t="s">
        <v>24</v>
      </c>
      <c r="D21" s="30" t="s">
        <v>97</v>
      </c>
      <c r="E21" s="30" t="s">
        <v>98</v>
      </c>
      <c r="F21" s="30"/>
      <c r="G21" s="82">
        <f>G22</f>
        <v>5594616</v>
      </c>
      <c r="H21" s="82">
        <f t="shared" si="3"/>
        <v>4695280.92</v>
      </c>
      <c r="I21" s="80">
        <f t="shared" si="1"/>
        <v>83.924990026125116</v>
      </c>
      <c r="J21" s="82">
        <f t="shared" si="3"/>
        <v>5594616</v>
      </c>
    </row>
    <row r="22" spans="1:10" ht="91.2">
      <c r="A22" s="132" t="s">
        <v>26</v>
      </c>
      <c r="B22" s="30" t="s">
        <v>282</v>
      </c>
      <c r="C22" s="30" t="s">
        <v>24</v>
      </c>
      <c r="D22" s="30" t="s">
        <v>97</v>
      </c>
      <c r="E22" s="30" t="s">
        <v>98</v>
      </c>
      <c r="F22" s="30" t="s">
        <v>13</v>
      </c>
      <c r="G22" s="82">
        <v>5594616</v>
      </c>
      <c r="H22" s="120">
        <v>4695280.92</v>
      </c>
      <c r="I22" s="80">
        <f t="shared" si="1"/>
        <v>83.924990026125116</v>
      </c>
      <c r="J22" s="120">
        <v>5594616</v>
      </c>
    </row>
    <row r="23" spans="1:10" ht="66.599999999999994">
      <c r="A23" s="133" t="s">
        <v>33</v>
      </c>
      <c r="B23" s="29" t="s">
        <v>282</v>
      </c>
      <c r="C23" s="29" t="s">
        <v>24</v>
      </c>
      <c r="D23" s="30" t="s">
        <v>97</v>
      </c>
      <c r="E23" s="29" t="s">
        <v>102</v>
      </c>
      <c r="F23" s="29"/>
      <c r="G23" s="80">
        <f>SUM(G24:G26)</f>
        <v>11320624</v>
      </c>
      <c r="H23" s="80">
        <f>SUM(H24:H26)</f>
        <v>6947968.54</v>
      </c>
      <c r="I23" s="80">
        <f t="shared" si="1"/>
        <v>61.374430773427328</v>
      </c>
      <c r="J23" s="80">
        <f>SUM(J24:J26)</f>
        <v>11320624</v>
      </c>
    </row>
    <row r="24" spans="1:10" ht="91.8">
      <c r="A24" s="128" t="s">
        <v>26</v>
      </c>
      <c r="B24" s="30" t="s">
        <v>282</v>
      </c>
      <c r="C24" s="30" t="s">
        <v>24</v>
      </c>
      <c r="D24" s="30" t="s">
        <v>97</v>
      </c>
      <c r="E24" s="30" t="s">
        <v>102</v>
      </c>
      <c r="F24" s="30" t="s">
        <v>13</v>
      </c>
      <c r="G24" s="82">
        <v>8798828</v>
      </c>
      <c r="H24" s="120">
        <v>5572712.7199999997</v>
      </c>
      <c r="I24" s="80">
        <f t="shared" si="1"/>
        <v>63.334715941714052</v>
      </c>
      <c r="J24" s="120">
        <v>8798828</v>
      </c>
    </row>
    <row r="25" spans="1:10" ht="46.2">
      <c r="A25" s="128" t="s">
        <v>14</v>
      </c>
      <c r="B25" s="30" t="s">
        <v>282</v>
      </c>
      <c r="C25" s="30" t="s">
        <v>24</v>
      </c>
      <c r="D25" s="30" t="s">
        <v>97</v>
      </c>
      <c r="E25" s="30" t="s">
        <v>102</v>
      </c>
      <c r="F25" s="30" t="s">
        <v>15</v>
      </c>
      <c r="G25" s="82">
        <v>2441732</v>
      </c>
      <c r="H25" s="120">
        <v>1306088.79</v>
      </c>
      <c r="I25" s="80">
        <f t="shared" si="1"/>
        <v>53.490259782809908</v>
      </c>
      <c r="J25" s="120">
        <v>2441732</v>
      </c>
    </row>
    <row r="26" spans="1:10" ht="25.2">
      <c r="A26" s="128" t="s">
        <v>16</v>
      </c>
      <c r="B26" s="30" t="s">
        <v>282</v>
      </c>
      <c r="C26" s="30" t="s">
        <v>24</v>
      </c>
      <c r="D26" s="30" t="s">
        <v>97</v>
      </c>
      <c r="E26" s="30" t="s">
        <v>102</v>
      </c>
      <c r="F26" s="30" t="s">
        <v>17</v>
      </c>
      <c r="G26" s="82">
        <v>80064</v>
      </c>
      <c r="H26" s="120">
        <v>69167.03</v>
      </c>
      <c r="I26" s="80">
        <f t="shared" si="1"/>
        <v>86.389675759392489</v>
      </c>
      <c r="J26" s="120">
        <v>80064</v>
      </c>
    </row>
    <row r="27" spans="1:10" ht="24.6">
      <c r="A27" s="126" t="s">
        <v>27</v>
      </c>
      <c r="B27" s="29" t="s">
        <v>282</v>
      </c>
      <c r="C27" s="29" t="s">
        <v>28</v>
      </c>
      <c r="D27" s="29"/>
      <c r="E27" s="29"/>
      <c r="F27" s="29"/>
      <c r="G27" s="80">
        <f>G28</f>
        <v>169300</v>
      </c>
      <c r="H27" s="80">
        <f t="shared" ref="H27:J28" si="4">H28</f>
        <v>0</v>
      </c>
      <c r="I27" s="80">
        <f t="shared" si="1"/>
        <v>0</v>
      </c>
      <c r="J27" s="80">
        <f t="shared" si="4"/>
        <v>169300</v>
      </c>
    </row>
    <row r="28" spans="1:10" ht="25.2">
      <c r="A28" s="128" t="s">
        <v>29</v>
      </c>
      <c r="B28" s="30" t="s">
        <v>282</v>
      </c>
      <c r="C28" s="30" t="s">
        <v>28</v>
      </c>
      <c r="D28" s="30" t="s">
        <v>97</v>
      </c>
      <c r="E28" s="30" t="s">
        <v>100</v>
      </c>
      <c r="F28" s="30"/>
      <c r="G28" s="82">
        <f>G29</f>
        <v>169300</v>
      </c>
      <c r="H28" s="82">
        <f t="shared" si="4"/>
        <v>0</v>
      </c>
      <c r="I28" s="80">
        <f t="shared" si="1"/>
        <v>0</v>
      </c>
      <c r="J28" s="82">
        <f t="shared" si="4"/>
        <v>169300</v>
      </c>
    </row>
    <row r="29" spans="1:10" ht="25.2">
      <c r="A29" s="128" t="s">
        <v>30</v>
      </c>
      <c r="B29" s="30" t="s">
        <v>282</v>
      </c>
      <c r="C29" s="30" t="s">
        <v>28</v>
      </c>
      <c r="D29" s="30" t="s">
        <v>97</v>
      </c>
      <c r="E29" s="30" t="s">
        <v>101</v>
      </c>
      <c r="F29" s="30" t="s">
        <v>17</v>
      </c>
      <c r="G29" s="82">
        <v>169300</v>
      </c>
      <c r="H29" s="120"/>
      <c r="I29" s="80">
        <f t="shared" si="1"/>
        <v>0</v>
      </c>
      <c r="J29" s="120">
        <v>169300</v>
      </c>
    </row>
    <row r="30" spans="1:10" ht="24.6">
      <c r="A30" s="126" t="s">
        <v>31</v>
      </c>
      <c r="B30" s="29" t="s">
        <v>282</v>
      </c>
      <c r="C30" s="29" t="s">
        <v>32</v>
      </c>
      <c r="D30" s="29"/>
      <c r="E30" s="29"/>
      <c r="F30" s="29"/>
      <c r="G30" s="80">
        <f>G31+G40</f>
        <v>582690</v>
      </c>
      <c r="H30" s="80">
        <f>H31+H40</f>
        <v>76957.399999999994</v>
      </c>
      <c r="I30" s="80">
        <f t="shared" si="1"/>
        <v>13.207262867047659</v>
      </c>
      <c r="J30" s="80">
        <f>J31+J40</f>
        <v>582690</v>
      </c>
    </row>
    <row r="31" spans="1:10" ht="24.6">
      <c r="A31" s="134" t="s">
        <v>10</v>
      </c>
      <c r="B31" s="29" t="s">
        <v>282</v>
      </c>
      <c r="C31" s="29" t="s">
        <v>32</v>
      </c>
      <c r="D31" s="29" t="s">
        <v>97</v>
      </c>
      <c r="E31" s="29"/>
      <c r="F31" s="29"/>
      <c r="G31" s="80">
        <f>G32+G36</f>
        <v>482700</v>
      </c>
      <c r="H31" s="80">
        <f>H32+H36</f>
        <v>76957.399999999994</v>
      </c>
      <c r="I31" s="80">
        <f t="shared" si="1"/>
        <v>15.943111663559145</v>
      </c>
      <c r="J31" s="80">
        <f>J32+J36</f>
        <v>482700</v>
      </c>
    </row>
    <row r="32" spans="1:10" ht="89.4">
      <c r="A32" s="135" t="s">
        <v>103</v>
      </c>
      <c r="B32" s="29" t="s">
        <v>282</v>
      </c>
      <c r="C32" s="29" t="s">
        <v>32</v>
      </c>
      <c r="D32" s="29">
        <v>99000</v>
      </c>
      <c r="E32" s="29" t="s">
        <v>104</v>
      </c>
      <c r="F32" s="29"/>
      <c r="G32" s="83">
        <f>G33</f>
        <v>462200</v>
      </c>
      <c r="H32" s="83">
        <f>H33</f>
        <v>74736.399999999994</v>
      </c>
      <c r="I32" s="80">
        <f t="shared" si="1"/>
        <v>16.169710082215492</v>
      </c>
      <c r="J32" s="83">
        <f>J33</f>
        <v>462200</v>
      </c>
    </row>
    <row r="33" spans="1:10" ht="46.2">
      <c r="A33" s="128" t="s">
        <v>14</v>
      </c>
      <c r="B33" s="30" t="s">
        <v>282</v>
      </c>
      <c r="C33" s="30" t="s">
        <v>32</v>
      </c>
      <c r="D33" s="30">
        <v>99000</v>
      </c>
      <c r="E33" s="30" t="s">
        <v>104</v>
      </c>
      <c r="F33" s="30" t="s">
        <v>15</v>
      </c>
      <c r="G33" s="84">
        <v>462200</v>
      </c>
      <c r="H33" s="120">
        <v>74736.399999999994</v>
      </c>
      <c r="I33" s="80">
        <f t="shared" si="1"/>
        <v>16.169710082215492</v>
      </c>
      <c r="J33" s="120">
        <v>462200</v>
      </c>
    </row>
    <row r="34" spans="1:10" ht="1.2" customHeight="1">
      <c r="A34" s="136" t="s">
        <v>16</v>
      </c>
      <c r="B34" s="29" t="s">
        <v>282</v>
      </c>
      <c r="C34" s="29" t="s">
        <v>32</v>
      </c>
      <c r="D34" s="29">
        <v>99000</v>
      </c>
      <c r="E34" s="29" t="s">
        <v>104</v>
      </c>
      <c r="F34" s="29" t="s">
        <v>17</v>
      </c>
      <c r="G34" s="83">
        <v>0</v>
      </c>
      <c r="H34" s="83">
        <v>0</v>
      </c>
      <c r="I34" s="80" t="e">
        <f t="shared" si="1"/>
        <v>#DIV/0!</v>
      </c>
      <c r="J34" s="83">
        <v>0</v>
      </c>
    </row>
    <row r="35" spans="1:10" ht="25.2" hidden="1">
      <c r="A35" s="137" t="s">
        <v>289</v>
      </c>
      <c r="B35" s="30" t="s">
        <v>282</v>
      </c>
      <c r="C35" s="30" t="s">
        <v>32</v>
      </c>
      <c r="D35" s="30">
        <v>99000</v>
      </c>
      <c r="E35" s="30" t="s">
        <v>104</v>
      </c>
      <c r="F35" s="30" t="s">
        <v>290</v>
      </c>
      <c r="G35" s="84">
        <v>0</v>
      </c>
      <c r="H35" s="120"/>
      <c r="I35" s="80" t="e">
        <f t="shared" si="1"/>
        <v>#DIV/0!</v>
      </c>
      <c r="J35" s="120"/>
    </row>
    <row r="36" spans="1:10" ht="89.4">
      <c r="A36" s="138" t="s">
        <v>34</v>
      </c>
      <c r="B36" s="29" t="s">
        <v>282</v>
      </c>
      <c r="C36" s="29" t="s">
        <v>32</v>
      </c>
      <c r="D36" s="29" t="s">
        <v>97</v>
      </c>
      <c r="E36" s="29"/>
      <c r="F36" s="29"/>
      <c r="G36" s="80">
        <f>G37</f>
        <v>20500</v>
      </c>
      <c r="H36" s="80">
        <f t="shared" ref="H36:J37" si="5">H37</f>
        <v>2221</v>
      </c>
      <c r="I36" s="80">
        <f t="shared" si="1"/>
        <v>10.834146341463414</v>
      </c>
      <c r="J36" s="80">
        <f t="shared" si="5"/>
        <v>20500</v>
      </c>
    </row>
    <row r="37" spans="1:10" ht="91.8">
      <c r="A37" s="139" t="s">
        <v>35</v>
      </c>
      <c r="B37" s="30" t="s">
        <v>282</v>
      </c>
      <c r="C37" s="30" t="s">
        <v>32</v>
      </c>
      <c r="D37" s="30" t="s">
        <v>97</v>
      </c>
      <c r="E37" s="30" t="s">
        <v>105</v>
      </c>
      <c r="F37" s="30"/>
      <c r="G37" s="82">
        <f>G38</f>
        <v>20500</v>
      </c>
      <c r="H37" s="82">
        <f t="shared" si="5"/>
        <v>2221</v>
      </c>
      <c r="I37" s="80">
        <f t="shared" si="1"/>
        <v>10.834146341463414</v>
      </c>
      <c r="J37" s="82">
        <f t="shared" si="5"/>
        <v>20500</v>
      </c>
    </row>
    <row r="38" spans="1:10" ht="46.2">
      <c r="A38" s="128" t="s">
        <v>14</v>
      </c>
      <c r="B38" s="30" t="s">
        <v>282</v>
      </c>
      <c r="C38" s="30" t="s">
        <v>32</v>
      </c>
      <c r="D38" s="30" t="s">
        <v>97</v>
      </c>
      <c r="E38" s="30" t="s">
        <v>105</v>
      </c>
      <c r="F38" s="30" t="s">
        <v>15</v>
      </c>
      <c r="G38" s="82">
        <v>20500</v>
      </c>
      <c r="H38" s="120">
        <v>2221</v>
      </c>
      <c r="I38" s="80">
        <f t="shared" si="1"/>
        <v>10.834146341463414</v>
      </c>
      <c r="J38" s="120">
        <v>20500</v>
      </c>
    </row>
    <row r="39" spans="1:10" ht="67.2">
      <c r="A39" s="126" t="s">
        <v>291</v>
      </c>
      <c r="B39" s="29" t="s">
        <v>282</v>
      </c>
      <c r="C39" s="30" t="s">
        <v>32</v>
      </c>
      <c r="D39" s="30" t="s">
        <v>123</v>
      </c>
      <c r="E39" s="29"/>
      <c r="F39" s="29"/>
      <c r="G39" s="80">
        <f>G40</f>
        <v>99990</v>
      </c>
      <c r="H39" s="80">
        <f>H40</f>
        <v>0</v>
      </c>
      <c r="I39" s="80">
        <f t="shared" si="1"/>
        <v>0</v>
      </c>
      <c r="J39" s="80">
        <f>J40</f>
        <v>99990</v>
      </c>
    </row>
    <row r="40" spans="1:10" ht="91.8" customHeight="1">
      <c r="A40" s="126" t="s">
        <v>255</v>
      </c>
      <c r="B40" s="29" t="s">
        <v>282</v>
      </c>
      <c r="C40" s="30" t="s">
        <v>32</v>
      </c>
      <c r="D40" s="30" t="s">
        <v>256</v>
      </c>
      <c r="E40" s="29"/>
      <c r="F40" s="29"/>
      <c r="G40" s="80">
        <f>SUM(G41:G42)</f>
        <v>99990</v>
      </c>
      <c r="H40" s="80">
        <f>SUM(H41:H42)</f>
        <v>0</v>
      </c>
      <c r="I40" s="80">
        <f t="shared" si="1"/>
        <v>0</v>
      </c>
      <c r="J40" s="80">
        <f>SUM(J41:J42)</f>
        <v>99990</v>
      </c>
    </row>
    <row r="41" spans="1:10" ht="69">
      <c r="A41" s="137" t="s">
        <v>138</v>
      </c>
      <c r="B41" s="30" t="s">
        <v>282</v>
      </c>
      <c r="C41" s="30" t="s">
        <v>32</v>
      </c>
      <c r="D41" s="30" t="s">
        <v>256</v>
      </c>
      <c r="E41" s="30" t="s">
        <v>113</v>
      </c>
      <c r="F41" s="30" t="s">
        <v>15</v>
      </c>
      <c r="G41" s="82">
        <v>99000</v>
      </c>
      <c r="H41" s="120">
        <v>0</v>
      </c>
      <c r="I41" s="80">
        <f t="shared" si="1"/>
        <v>0</v>
      </c>
      <c r="J41" s="120">
        <v>99000</v>
      </c>
    </row>
    <row r="42" spans="1:10" ht="69">
      <c r="A42" s="128" t="s">
        <v>139</v>
      </c>
      <c r="B42" s="30" t="s">
        <v>282</v>
      </c>
      <c r="C42" s="30" t="s">
        <v>32</v>
      </c>
      <c r="D42" s="30" t="s">
        <v>256</v>
      </c>
      <c r="E42" s="30" t="s">
        <v>130</v>
      </c>
      <c r="F42" s="30" t="s">
        <v>15</v>
      </c>
      <c r="G42" s="82">
        <v>990</v>
      </c>
      <c r="H42" s="120">
        <v>0</v>
      </c>
      <c r="I42" s="80">
        <f t="shared" si="1"/>
        <v>0</v>
      </c>
      <c r="J42" s="120">
        <v>990</v>
      </c>
    </row>
    <row r="43" spans="1:10" ht="24.6">
      <c r="A43" s="126" t="s">
        <v>36</v>
      </c>
      <c r="B43" s="29" t="s">
        <v>282</v>
      </c>
      <c r="C43" s="29" t="s">
        <v>37</v>
      </c>
      <c r="D43" s="29"/>
      <c r="E43" s="29"/>
      <c r="F43" s="29"/>
      <c r="G43" s="80">
        <f>G44</f>
        <v>396300</v>
      </c>
      <c r="H43" s="80">
        <f t="shared" ref="H43:J45" si="6">H44</f>
        <v>246143.89</v>
      </c>
      <c r="I43" s="80">
        <f t="shared" si="1"/>
        <v>62.110494574817061</v>
      </c>
      <c r="J43" s="80">
        <f t="shared" si="6"/>
        <v>396300</v>
      </c>
    </row>
    <row r="44" spans="1:10" ht="24.6">
      <c r="A44" s="131" t="s">
        <v>38</v>
      </c>
      <c r="B44" s="29" t="s">
        <v>282</v>
      </c>
      <c r="C44" s="29" t="s">
        <v>39</v>
      </c>
      <c r="D44" s="29"/>
      <c r="E44" s="29"/>
      <c r="F44" s="29"/>
      <c r="G44" s="80">
        <f>G45</f>
        <v>396300</v>
      </c>
      <c r="H44" s="80">
        <f t="shared" si="6"/>
        <v>246143.89</v>
      </c>
      <c r="I44" s="80">
        <f t="shared" si="1"/>
        <v>62.110494574817061</v>
      </c>
      <c r="J44" s="80">
        <f t="shared" si="6"/>
        <v>396300</v>
      </c>
    </row>
    <row r="45" spans="1:10" ht="25.2">
      <c r="A45" s="128" t="s">
        <v>21</v>
      </c>
      <c r="B45" s="30" t="s">
        <v>282</v>
      </c>
      <c r="C45" s="30" t="s">
        <v>39</v>
      </c>
      <c r="D45" s="30" t="s">
        <v>97</v>
      </c>
      <c r="E45" s="30" t="s">
        <v>106</v>
      </c>
      <c r="F45" s="30"/>
      <c r="G45" s="82">
        <f>G46</f>
        <v>396300</v>
      </c>
      <c r="H45" s="82">
        <f t="shared" si="6"/>
        <v>246143.89</v>
      </c>
      <c r="I45" s="80">
        <f t="shared" si="1"/>
        <v>62.110494574817061</v>
      </c>
      <c r="J45" s="82">
        <f t="shared" si="6"/>
        <v>396300</v>
      </c>
    </row>
    <row r="46" spans="1:10" ht="46.2">
      <c r="A46" s="128" t="s">
        <v>40</v>
      </c>
      <c r="B46" s="30" t="s">
        <v>282</v>
      </c>
      <c r="C46" s="30" t="s">
        <v>39</v>
      </c>
      <c r="D46" s="30" t="s">
        <v>97</v>
      </c>
      <c r="E46" s="30" t="s">
        <v>106</v>
      </c>
      <c r="F46" s="30"/>
      <c r="G46" s="82">
        <f>SUM(G47:G48)</f>
        <v>396300</v>
      </c>
      <c r="H46" s="82">
        <f>SUM(H47:H48)</f>
        <v>246143.89</v>
      </c>
      <c r="I46" s="80">
        <f t="shared" si="1"/>
        <v>62.110494574817061</v>
      </c>
      <c r="J46" s="82">
        <f>SUM(J47:J48)</f>
        <v>396300</v>
      </c>
    </row>
    <row r="47" spans="1:10" ht="91.2">
      <c r="A47" s="132" t="s">
        <v>26</v>
      </c>
      <c r="B47" s="30" t="s">
        <v>282</v>
      </c>
      <c r="C47" s="30" t="s">
        <v>39</v>
      </c>
      <c r="D47" s="30" t="s">
        <v>97</v>
      </c>
      <c r="E47" s="30" t="s">
        <v>106</v>
      </c>
      <c r="F47" s="30" t="s">
        <v>13</v>
      </c>
      <c r="G47" s="82">
        <v>392800</v>
      </c>
      <c r="H47" s="120">
        <v>246143.89</v>
      </c>
      <c r="I47" s="80">
        <f t="shared" si="1"/>
        <v>62.663923116089613</v>
      </c>
      <c r="J47" s="120">
        <v>392800</v>
      </c>
    </row>
    <row r="48" spans="1:10" ht="46.2">
      <c r="A48" s="128" t="s">
        <v>14</v>
      </c>
      <c r="B48" s="30" t="s">
        <v>282</v>
      </c>
      <c r="C48" s="30" t="s">
        <v>39</v>
      </c>
      <c r="D48" s="30" t="s">
        <v>97</v>
      </c>
      <c r="E48" s="30" t="s">
        <v>106</v>
      </c>
      <c r="F48" s="30" t="s">
        <v>15</v>
      </c>
      <c r="G48" s="82">
        <v>3500</v>
      </c>
      <c r="H48" s="120">
        <v>0</v>
      </c>
      <c r="I48" s="80">
        <f t="shared" si="1"/>
        <v>0</v>
      </c>
      <c r="J48" s="120">
        <v>3500</v>
      </c>
    </row>
    <row r="49" spans="1:10" ht="46.2">
      <c r="A49" s="140" t="s">
        <v>95</v>
      </c>
      <c r="B49" s="30"/>
      <c r="C49" s="30"/>
      <c r="D49" s="30"/>
      <c r="E49" s="30"/>
      <c r="F49" s="30"/>
      <c r="G49" s="82">
        <f>G45</f>
        <v>396300</v>
      </c>
      <c r="H49" s="82">
        <f>H45</f>
        <v>246143.89</v>
      </c>
      <c r="I49" s="80">
        <f t="shared" si="1"/>
        <v>62.110494574817061</v>
      </c>
      <c r="J49" s="82">
        <f>J45</f>
        <v>396300</v>
      </c>
    </row>
    <row r="50" spans="1:10" ht="45">
      <c r="A50" s="126" t="s">
        <v>41</v>
      </c>
      <c r="B50" s="29" t="s">
        <v>282</v>
      </c>
      <c r="C50" s="29" t="s">
        <v>42</v>
      </c>
      <c r="D50" s="29"/>
      <c r="E50" s="29"/>
      <c r="F50" s="29"/>
      <c r="G50" s="80">
        <f>G51+G55+G58</f>
        <v>534000</v>
      </c>
      <c r="H50" s="80">
        <f>H51+H55+H58</f>
        <v>0</v>
      </c>
      <c r="I50" s="80">
        <f t="shared" si="1"/>
        <v>0</v>
      </c>
      <c r="J50" s="80">
        <f>J51+J55+J58</f>
        <v>534000</v>
      </c>
    </row>
    <row r="51" spans="1:10" ht="47.4" customHeight="1">
      <c r="A51" s="126" t="s">
        <v>43</v>
      </c>
      <c r="B51" s="29" t="s">
        <v>282</v>
      </c>
      <c r="C51" s="29" t="s">
        <v>44</v>
      </c>
      <c r="D51" s="29"/>
      <c r="E51" s="29"/>
      <c r="F51" s="29"/>
      <c r="G51" s="83">
        <f>G52</f>
        <v>109000</v>
      </c>
      <c r="H51" s="83">
        <f t="shared" ref="H51:J53" si="7">H52</f>
        <v>0</v>
      </c>
      <c r="I51" s="80">
        <f t="shared" si="1"/>
        <v>0</v>
      </c>
      <c r="J51" s="83">
        <f t="shared" si="7"/>
        <v>109000</v>
      </c>
    </row>
    <row r="52" spans="1:10" ht="25.2">
      <c r="A52" s="128" t="s">
        <v>45</v>
      </c>
      <c r="B52" s="30" t="s">
        <v>282</v>
      </c>
      <c r="C52" s="30" t="s">
        <v>44</v>
      </c>
      <c r="D52" s="30" t="s">
        <v>97</v>
      </c>
      <c r="E52" s="30"/>
      <c r="F52" s="30"/>
      <c r="G52" s="82">
        <f>G53</f>
        <v>109000</v>
      </c>
      <c r="H52" s="82">
        <f t="shared" si="7"/>
        <v>0</v>
      </c>
      <c r="I52" s="80">
        <f t="shared" si="1"/>
        <v>0</v>
      </c>
      <c r="J52" s="82">
        <f t="shared" si="7"/>
        <v>109000</v>
      </c>
    </row>
    <row r="53" spans="1:10" ht="25.2">
      <c r="A53" s="141" t="s">
        <v>46</v>
      </c>
      <c r="B53" s="30" t="s">
        <v>282</v>
      </c>
      <c r="C53" s="30" t="s">
        <v>44</v>
      </c>
      <c r="D53" s="30" t="s">
        <v>97</v>
      </c>
      <c r="E53" s="30" t="s">
        <v>107</v>
      </c>
      <c r="F53" s="30"/>
      <c r="G53" s="82">
        <f>G54</f>
        <v>109000</v>
      </c>
      <c r="H53" s="82">
        <f t="shared" si="7"/>
        <v>0</v>
      </c>
      <c r="I53" s="80">
        <f t="shared" si="1"/>
        <v>0</v>
      </c>
      <c r="J53" s="82">
        <f t="shared" si="7"/>
        <v>109000</v>
      </c>
    </row>
    <row r="54" spans="1:10" ht="46.2">
      <c r="A54" s="128" t="s">
        <v>14</v>
      </c>
      <c r="B54" s="30" t="s">
        <v>282</v>
      </c>
      <c r="C54" s="30" t="s">
        <v>44</v>
      </c>
      <c r="D54" s="30" t="s">
        <v>97</v>
      </c>
      <c r="E54" s="30" t="s">
        <v>107</v>
      </c>
      <c r="F54" s="30" t="s">
        <v>15</v>
      </c>
      <c r="G54" s="82">
        <v>109000</v>
      </c>
      <c r="H54" s="120"/>
      <c r="I54" s="80">
        <f t="shared" si="1"/>
        <v>0</v>
      </c>
      <c r="J54" s="120">
        <v>109000</v>
      </c>
    </row>
    <row r="55" spans="1:10" ht="67.2">
      <c r="A55" s="126" t="s">
        <v>257</v>
      </c>
      <c r="B55" s="29" t="s">
        <v>282</v>
      </c>
      <c r="C55" s="29" t="s">
        <v>44</v>
      </c>
      <c r="D55" s="29" t="s">
        <v>260</v>
      </c>
      <c r="E55" s="29" t="s">
        <v>107</v>
      </c>
      <c r="F55" s="29"/>
      <c r="G55" s="80">
        <f>SUM(G56:G57)</f>
        <v>130000</v>
      </c>
      <c r="H55" s="80">
        <f>SUM(H56:H57)</f>
        <v>0</v>
      </c>
      <c r="I55" s="80">
        <f t="shared" si="1"/>
        <v>0</v>
      </c>
      <c r="J55" s="80">
        <f>SUM(J56:J57)</f>
        <v>130000</v>
      </c>
    </row>
    <row r="56" spans="1:10" ht="46.2">
      <c r="A56" s="128" t="s">
        <v>258</v>
      </c>
      <c r="B56" s="30" t="s">
        <v>282</v>
      </c>
      <c r="C56" s="30" t="s">
        <v>44</v>
      </c>
      <c r="D56" s="30" t="s">
        <v>261</v>
      </c>
      <c r="E56" s="30" t="s">
        <v>107</v>
      </c>
      <c r="F56" s="30" t="s">
        <v>15</v>
      </c>
      <c r="G56" s="82">
        <v>10000</v>
      </c>
      <c r="H56" s="120">
        <v>0</v>
      </c>
      <c r="I56" s="80">
        <f t="shared" si="1"/>
        <v>0</v>
      </c>
      <c r="J56" s="120">
        <v>10000</v>
      </c>
    </row>
    <row r="57" spans="1:10" ht="46.2">
      <c r="A57" s="128" t="s">
        <v>259</v>
      </c>
      <c r="B57" s="30" t="s">
        <v>282</v>
      </c>
      <c r="C57" s="30" t="s">
        <v>44</v>
      </c>
      <c r="D57" s="30" t="s">
        <v>262</v>
      </c>
      <c r="E57" s="30" t="s">
        <v>107</v>
      </c>
      <c r="F57" s="30" t="s">
        <v>15</v>
      </c>
      <c r="G57" s="82">
        <v>120000</v>
      </c>
      <c r="H57" s="120">
        <v>0</v>
      </c>
      <c r="I57" s="80">
        <f t="shared" si="1"/>
        <v>0</v>
      </c>
      <c r="J57" s="120">
        <v>120000</v>
      </c>
    </row>
    <row r="58" spans="1:10" ht="24.6">
      <c r="A58" s="126" t="s">
        <v>47</v>
      </c>
      <c r="B58" s="29" t="s">
        <v>282</v>
      </c>
      <c r="C58" s="29" t="s">
        <v>48</v>
      </c>
      <c r="D58" s="29"/>
      <c r="E58" s="29"/>
      <c r="F58" s="29"/>
      <c r="G58" s="80">
        <f>G59</f>
        <v>295000</v>
      </c>
      <c r="H58" s="80">
        <f>H59</f>
        <v>0</v>
      </c>
      <c r="I58" s="80">
        <f t="shared" si="1"/>
        <v>0</v>
      </c>
      <c r="J58" s="80">
        <f>J59</f>
        <v>295000</v>
      </c>
    </row>
    <row r="59" spans="1:10" ht="89.4">
      <c r="A59" s="126" t="s">
        <v>276</v>
      </c>
      <c r="B59" s="29" t="s">
        <v>282</v>
      </c>
      <c r="C59" s="29" t="s">
        <v>48</v>
      </c>
      <c r="D59" s="29" t="s">
        <v>263</v>
      </c>
      <c r="E59" s="29" t="s">
        <v>108</v>
      </c>
      <c r="F59" s="29"/>
      <c r="G59" s="80">
        <f>SUM(G60:G61)</f>
        <v>295000</v>
      </c>
      <c r="H59" s="80">
        <f>SUM(H60:H61)</f>
        <v>0</v>
      </c>
      <c r="I59" s="80">
        <f t="shared" si="1"/>
        <v>0</v>
      </c>
      <c r="J59" s="80">
        <f>SUM(J60:J61)</f>
        <v>295000</v>
      </c>
    </row>
    <row r="60" spans="1:10" ht="46.2">
      <c r="A60" s="128" t="s">
        <v>277</v>
      </c>
      <c r="B60" s="30" t="s">
        <v>282</v>
      </c>
      <c r="C60" s="30" t="s">
        <v>48</v>
      </c>
      <c r="D60" s="30" t="s">
        <v>264</v>
      </c>
      <c r="E60" s="30" t="s">
        <v>108</v>
      </c>
      <c r="F60" s="30" t="s">
        <v>15</v>
      </c>
      <c r="G60" s="82">
        <v>55000</v>
      </c>
      <c r="H60" s="120">
        <v>0</v>
      </c>
      <c r="I60" s="80">
        <f t="shared" si="1"/>
        <v>0</v>
      </c>
      <c r="J60" s="120">
        <v>55000</v>
      </c>
    </row>
    <row r="61" spans="1:10" ht="69">
      <c r="A61" s="128" t="s">
        <v>278</v>
      </c>
      <c r="B61" s="30" t="s">
        <v>282</v>
      </c>
      <c r="C61" s="30" t="s">
        <v>48</v>
      </c>
      <c r="D61" s="30" t="s">
        <v>265</v>
      </c>
      <c r="E61" s="30" t="s">
        <v>108</v>
      </c>
      <c r="F61" s="30" t="s">
        <v>15</v>
      </c>
      <c r="G61" s="82">
        <v>240000</v>
      </c>
      <c r="H61" s="120">
        <v>0</v>
      </c>
      <c r="I61" s="80">
        <f t="shared" si="1"/>
        <v>0</v>
      </c>
      <c r="J61" s="120">
        <v>240000</v>
      </c>
    </row>
    <row r="62" spans="1:10" ht="24.6">
      <c r="A62" s="126" t="s">
        <v>49</v>
      </c>
      <c r="B62" s="29" t="s">
        <v>282</v>
      </c>
      <c r="C62" s="29" t="s">
        <v>50</v>
      </c>
      <c r="D62" s="29"/>
      <c r="E62" s="29"/>
      <c r="F62" s="29"/>
      <c r="G62" s="80">
        <f>G63+G79</f>
        <v>2424041.0099999998</v>
      </c>
      <c r="H62" s="80">
        <f>H63+H79</f>
        <v>1430988.56</v>
      </c>
      <c r="I62" s="80">
        <f t="shared" si="1"/>
        <v>59.033182776062034</v>
      </c>
      <c r="J62" s="80">
        <f>J63+J79</f>
        <v>2424041.0099999998</v>
      </c>
    </row>
    <row r="63" spans="1:10" ht="24.6">
      <c r="A63" s="126" t="s">
        <v>51</v>
      </c>
      <c r="B63" s="29" t="s">
        <v>282</v>
      </c>
      <c r="C63" s="29" t="s">
        <v>52</v>
      </c>
      <c r="D63" s="29"/>
      <c r="E63" s="29"/>
      <c r="F63" s="29"/>
      <c r="G63" s="80">
        <f>G64+G67+G72+G76</f>
        <v>1369041.01</v>
      </c>
      <c r="H63" s="80">
        <f>H64+H67+H72+H76</f>
        <v>901383.8</v>
      </c>
      <c r="I63" s="80">
        <f t="shared" si="1"/>
        <v>65.840525843707198</v>
      </c>
      <c r="J63" s="80">
        <f>J64+J67+J72+J76</f>
        <v>1369041.01</v>
      </c>
    </row>
    <row r="64" spans="1:10" ht="45" hidden="1">
      <c r="A64" s="126" t="s">
        <v>266</v>
      </c>
      <c r="B64" s="29" t="s">
        <v>282</v>
      </c>
      <c r="C64" s="29" t="s">
        <v>52</v>
      </c>
      <c r="D64" s="29" t="s">
        <v>283</v>
      </c>
      <c r="E64" s="29"/>
      <c r="F64" s="29"/>
      <c r="G64" s="80">
        <f>G65</f>
        <v>0</v>
      </c>
      <c r="H64" s="80">
        <f t="shared" ref="H64:J65" si="8">H65</f>
        <v>0</v>
      </c>
      <c r="I64" s="80" t="e">
        <f t="shared" si="1"/>
        <v>#DIV/0!</v>
      </c>
      <c r="J64" s="80">
        <f t="shared" si="8"/>
        <v>0</v>
      </c>
    </row>
    <row r="65" spans="1:10" ht="89.4" hidden="1">
      <c r="A65" s="126" t="s">
        <v>279</v>
      </c>
      <c r="B65" s="29" t="s">
        <v>282</v>
      </c>
      <c r="C65" s="29" t="s">
        <v>52</v>
      </c>
      <c r="D65" s="29" t="s">
        <v>272</v>
      </c>
      <c r="E65" s="29" t="s">
        <v>116</v>
      </c>
      <c r="F65" s="29"/>
      <c r="G65" s="80">
        <f>G66</f>
        <v>0</v>
      </c>
      <c r="H65" s="80">
        <f t="shared" si="8"/>
        <v>0</v>
      </c>
      <c r="I65" s="80" t="e">
        <f t="shared" si="1"/>
        <v>#DIV/0!</v>
      </c>
      <c r="J65" s="80">
        <f t="shared" si="8"/>
        <v>0</v>
      </c>
    </row>
    <row r="66" spans="1:10" ht="46.2" hidden="1">
      <c r="A66" s="128" t="s">
        <v>280</v>
      </c>
      <c r="B66" s="30" t="s">
        <v>282</v>
      </c>
      <c r="C66" s="30" t="s">
        <v>52</v>
      </c>
      <c r="D66" s="30" t="s">
        <v>273</v>
      </c>
      <c r="E66" s="30" t="s">
        <v>116</v>
      </c>
      <c r="F66" s="30" t="s">
        <v>15</v>
      </c>
      <c r="G66" s="82">
        <v>0</v>
      </c>
      <c r="H66" s="120">
        <v>0</v>
      </c>
      <c r="I66" s="80" t="e">
        <f t="shared" si="1"/>
        <v>#DIV/0!</v>
      </c>
      <c r="J66" s="120">
        <v>0</v>
      </c>
    </row>
    <row r="67" spans="1:10" ht="111.6">
      <c r="A67" s="126" t="s">
        <v>267</v>
      </c>
      <c r="B67" s="29" t="s">
        <v>282</v>
      </c>
      <c r="C67" s="29" t="s">
        <v>52</v>
      </c>
      <c r="D67" s="29" t="s">
        <v>109</v>
      </c>
      <c r="E67" s="29"/>
      <c r="F67" s="29"/>
      <c r="G67" s="80">
        <f>G68</f>
        <v>387308</v>
      </c>
      <c r="H67" s="80">
        <f t="shared" ref="H67:J68" si="9">H68</f>
        <v>0</v>
      </c>
      <c r="I67" s="80">
        <f t="shared" si="1"/>
        <v>0</v>
      </c>
      <c r="J67" s="80">
        <f t="shared" si="9"/>
        <v>387308</v>
      </c>
    </row>
    <row r="68" spans="1:10" ht="45">
      <c r="A68" s="126" t="s">
        <v>268</v>
      </c>
      <c r="B68" s="29" t="s">
        <v>282</v>
      </c>
      <c r="C68" s="29" t="s">
        <v>52</v>
      </c>
      <c r="D68" s="29" t="s">
        <v>110</v>
      </c>
      <c r="E68" s="29" t="s">
        <v>116</v>
      </c>
      <c r="F68" s="29"/>
      <c r="G68" s="80">
        <f>G69</f>
        <v>387308</v>
      </c>
      <c r="H68" s="80">
        <f t="shared" si="9"/>
        <v>0</v>
      </c>
      <c r="I68" s="80">
        <f t="shared" si="1"/>
        <v>0</v>
      </c>
      <c r="J68" s="80">
        <f t="shared" si="9"/>
        <v>387308</v>
      </c>
    </row>
    <row r="69" spans="1:10" ht="88.2" customHeight="1">
      <c r="A69" s="126" t="s">
        <v>281</v>
      </c>
      <c r="B69" s="29" t="s">
        <v>282</v>
      </c>
      <c r="C69" s="29" t="s">
        <v>52</v>
      </c>
      <c r="D69" s="29" t="s">
        <v>111</v>
      </c>
      <c r="E69" s="29" t="s">
        <v>116</v>
      </c>
      <c r="F69" s="29" t="s">
        <v>15</v>
      </c>
      <c r="G69" s="80">
        <f>SUM(G70:G71)</f>
        <v>387308</v>
      </c>
      <c r="H69" s="80">
        <f>SUM(H70:H71)</f>
        <v>0</v>
      </c>
      <c r="I69" s="80">
        <f t="shared" si="1"/>
        <v>0</v>
      </c>
      <c r="J69" s="80">
        <f>SUM(J70:J71)</f>
        <v>387308</v>
      </c>
    </row>
    <row r="70" spans="1:10" ht="69" hidden="1">
      <c r="A70" s="137" t="s">
        <v>138</v>
      </c>
      <c r="B70" s="30" t="s">
        <v>282</v>
      </c>
      <c r="C70" s="30" t="s">
        <v>52</v>
      </c>
      <c r="D70" s="29"/>
      <c r="E70" s="29"/>
      <c r="F70" s="29"/>
      <c r="G70" s="82">
        <v>0</v>
      </c>
      <c r="H70" s="120">
        <v>0</v>
      </c>
      <c r="I70" s="80" t="e">
        <f t="shared" ref="I70:I133" si="10">H70/G70%</f>
        <v>#DIV/0!</v>
      </c>
      <c r="J70" s="120"/>
    </row>
    <row r="71" spans="1:10" ht="69">
      <c r="A71" s="128" t="s">
        <v>139</v>
      </c>
      <c r="B71" s="30" t="s">
        <v>282</v>
      </c>
      <c r="C71" s="30" t="s">
        <v>52</v>
      </c>
      <c r="D71" s="29" t="s">
        <v>111</v>
      </c>
      <c r="E71" s="29" t="s">
        <v>116</v>
      </c>
      <c r="F71" s="29" t="s">
        <v>15</v>
      </c>
      <c r="G71" s="82">
        <v>387308</v>
      </c>
      <c r="H71" s="120">
        <v>0</v>
      </c>
      <c r="I71" s="80">
        <f t="shared" si="10"/>
        <v>0</v>
      </c>
      <c r="J71" s="120">
        <v>387308</v>
      </c>
    </row>
    <row r="72" spans="1:10" ht="0.6" customHeight="1">
      <c r="A72" s="126" t="s">
        <v>269</v>
      </c>
      <c r="B72" s="29" t="s">
        <v>282</v>
      </c>
      <c r="C72" s="29" t="s">
        <v>52</v>
      </c>
      <c r="D72" s="29" t="s">
        <v>274</v>
      </c>
      <c r="E72" s="29"/>
      <c r="F72" s="29"/>
      <c r="G72" s="80">
        <f>G73</f>
        <v>0</v>
      </c>
      <c r="H72" s="80">
        <f t="shared" ref="H72:J73" si="11">H73</f>
        <v>0</v>
      </c>
      <c r="I72" s="80" t="e">
        <f t="shared" si="10"/>
        <v>#DIV/0!</v>
      </c>
      <c r="J72" s="80">
        <f t="shared" si="11"/>
        <v>0</v>
      </c>
    </row>
    <row r="73" spans="1:10" ht="45" hidden="1">
      <c r="A73" s="126" t="s">
        <v>270</v>
      </c>
      <c r="B73" s="29" t="s">
        <v>282</v>
      </c>
      <c r="C73" s="29" t="s">
        <v>52</v>
      </c>
      <c r="D73" s="29" t="s">
        <v>275</v>
      </c>
      <c r="E73" s="29"/>
      <c r="F73" s="29"/>
      <c r="G73" s="80">
        <f>G74</f>
        <v>0</v>
      </c>
      <c r="H73" s="80">
        <f t="shared" si="11"/>
        <v>0</v>
      </c>
      <c r="I73" s="80" t="e">
        <f t="shared" si="10"/>
        <v>#DIV/0!</v>
      </c>
      <c r="J73" s="80">
        <f t="shared" si="11"/>
        <v>0</v>
      </c>
    </row>
    <row r="74" spans="1:10" ht="111.6" hidden="1">
      <c r="A74" s="126" t="s">
        <v>271</v>
      </c>
      <c r="B74" s="29" t="s">
        <v>282</v>
      </c>
      <c r="C74" s="29" t="s">
        <v>52</v>
      </c>
      <c r="D74" s="30" t="s">
        <v>275</v>
      </c>
      <c r="E74" s="30" t="s">
        <v>116</v>
      </c>
      <c r="F74" s="29"/>
      <c r="G74" s="80">
        <f>G75</f>
        <v>0</v>
      </c>
      <c r="H74" s="80">
        <f>SUM(H75:H75)</f>
        <v>0</v>
      </c>
      <c r="I74" s="80" t="e">
        <f t="shared" si="10"/>
        <v>#DIV/0!</v>
      </c>
      <c r="J74" s="80">
        <f>SUM(J75:J75)</f>
        <v>0</v>
      </c>
    </row>
    <row r="75" spans="1:10" ht="69" hidden="1">
      <c r="A75" s="128" t="s">
        <v>139</v>
      </c>
      <c r="B75" s="30" t="s">
        <v>282</v>
      </c>
      <c r="C75" s="30" t="s">
        <v>52</v>
      </c>
      <c r="D75" s="30" t="s">
        <v>275</v>
      </c>
      <c r="E75" s="30" t="s">
        <v>116</v>
      </c>
      <c r="F75" s="30" t="s">
        <v>15</v>
      </c>
      <c r="G75" s="82">
        <v>0</v>
      </c>
      <c r="H75" s="120">
        <v>0</v>
      </c>
      <c r="I75" s="80" t="e">
        <f t="shared" si="10"/>
        <v>#DIV/0!</v>
      </c>
      <c r="J75" s="120">
        <v>0</v>
      </c>
    </row>
    <row r="76" spans="1:10" ht="24.6">
      <c r="A76" s="126" t="s">
        <v>45</v>
      </c>
      <c r="B76" s="29" t="s">
        <v>282</v>
      </c>
      <c r="C76" s="29" t="s">
        <v>52</v>
      </c>
      <c r="D76" s="29"/>
      <c r="E76" s="29"/>
      <c r="F76" s="29"/>
      <c r="G76" s="80">
        <f>G77</f>
        <v>981733.01</v>
      </c>
      <c r="H76" s="80">
        <f t="shared" ref="H76:J77" si="12">H77</f>
        <v>901383.8</v>
      </c>
      <c r="I76" s="80">
        <f t="shared" si="10"/>
        <v>91.815574175304562</v>
      </c>
      <c r="J76" s="80">
        <f t="shared" si="12"/>
        <v>981733.01</v>
      </c>
    </row>
    <row r="77" spans="1:10" ht="44.4">
      <c r="A77" s="142" t="s">
        <v>115</v>
      </c>
      <c r="B77" s="29" t="s">
        <v>282</v>
      </c>
      <c r="C77" s="29" t="s">
        <v>52</v>
      </c>
      <c r="D77" s="29" t="s">
        <v>97</v>
      </c>
      <c r="E77" s="29"/>
      <c r="F77" s="29"/>
      <c r="G77" s="80">
        <f>G78</f>
        <v>981733.01</v>
      </c>
      <c r="H77" s="80">
        <f t="shared" si="12"/>
        <v>901383.8</v>
      </c>
      <c r="I77" s="80">
        <f t="shared" si="10"/>
        <v>91.815574175304562</v>
      </c>
      <c r="J77" s="80">
        <f t="shared" si="12"/>
        <v>981733.01</v>
      </c>
    </row>
    <row r="78" spans="1:10" ht="46.2">
      <c r="A78" s="128" t="s">
        <v>359</v>
      </c>
      <c r="B78" s="30" t="s">
        <v>282</v>
      </c>
      <c r="C78" s="30" t="s">
        <v>52</v>
      </c>
      <c r="D78" s="30" t="s">
        <v>97</v>
      </c>
      <c r="E78" s="30" t="s">
        <v>116</v>
      </c>
      <c r="F78" s="30" t="s">
        <v>15</v>
      </c>
      <c r="G78" s="82">
        <v>981733.01</v>
      </c>
      <c r="H78" s="120">
        <v>901383.8</v>
      </c>
      <c r="I78" s="80">
        <f t="shared" si="10"/>
        <v>91.815574175304562</v>
      </c>
      <c r="J78" s="120">
        <v>981733.01</v>
      </c>
    </row>
    <row r="79" spans="1:10" ht="24.6">
      <c r="A79" s="126" t="s">
        <v>53</v>
      </c>
      <c r="B79" s="29" t="s">
        <v>282</v>
      </c>
      <c r="C79" s="85" t="s">
        <v>54</v>
      </c>
      <c r="D79" s="29"/>
      <c r="E79" s="29"/>
      <c r="F79" s="29"/>
      <c r="G79" s="80">
        <f>G80</f>
        <v>1055000</v>
      </c>
      <c r="H79" s="80">
        <f>H80</f>
        <v>529604.76</v>
      </c>
      <c r="I79" s="80">
        <f t="shared" si="10"/>
        <v>50.199503317535545</v>
      </c>
      <c r="J79" s="80">
        <f>J80</f>
        <v>1055000</v>
      </c>
    </row>
    <row r="80" spans="1:10" ht="24.6">
      <c r="A80" s="143" t="s">
        <v>10</v>
      </c>
      <c r="B80" s="29" t="s">
        <v>282</v>
      </c>
      <c r="C80" s="29" t="s">
        <v>54</v>
      </c>
      <c r="D80" s="29" t="s">
        <v>97</v>
      </c>
      <c r="E80" s="29"/>
      <c r="F80" s="29"/>
      <c r="G80" s="80">
        <f>G81+G84</f>
        <v>1055000</v>
      </c>
      <c r="H80" s="80">
        <f>H81+H84</f>
        <v>529604.76</v>
      </c>
      <c r="I80" s="80">
        <f t="shared" si="10"/>
        <v>50.199503317535545</v>
      </c>
      <c r="J80" s="80">
        <f>J81+J84</f>
        <v>1055000</v>
      </c>
    </row>
    <row r="81" spans="1:10" ht="24.6">
      <c r="A81" s="144" t="s">
        <v>55</v>
      </c>
      <c r="B81" s="29" t="s">
        <v>282</v>
      </c>
      <c r="C81" s="29" t="s">
        <v>54</v>
      </c>
      <c r="D81" s="29" t="s">
        <v>97</v>
      </c>
      <c r="E81" s="29" t="s">
        <v>117</v>
      </c>
      <c r="F81" s="29"/>
      <c r="G81" s="80">
        <f>SUM(G82:G83)</f>
        <v>345000</v>
      </c>
      <c r="H81" s="80">
        <f>SUM(H82:H83)</f>
        <v>479604.76</v>
      </c>
      <c r="I81" s="80">
        <f t="shared" si="10"/>
        <v>139.01587246376812</v>
      </c>
      <c r="J81" s="80">
        <f>SUM(J82:J83)</f>
        <v>345000</v>
      </c>
    </row>
    <row r="82" spans="1:10" ht="46.2">
      <c r="A82" s="128" t="s">
        <v>14</v>
      </c>
      <c r="B82" s="30" t="s">
        <v>282</v>
      </c>
      <c r="C82" s="30" t="s">
        <v>54</v>
      </c>
      <c r="D82" s="30" t="s">
        <v>97</v>
      </c>
      <c r="E82" s="30" t="s">
        <v>117</v>
      </c>
      <c r="F82" s="30" t="s">
        <v>15</v>
      </c>
      <c r="G82" s="82">
        <v>340000</v>
      </c>
      <c r="H82" s="120">
        <v>479604.76</v>
      </c>
      <c r="I82" s="80">
        <f t="shared" si="10"/>
        <v>141.06022352941176</v>
      </c>
      <c r="J82" s="120">
        <v>340000</v>
      </c>
    </row>
    <row r="83" spans="1:10" ht="25.2">
      <c r="A83" s="128" t="s">
        <v>16</v>
      </c>
      <c r="B83" s="30" t="s">
        <v>282</v>
      </c>
      <c r="C83" s="30" t="s">
        <v>54</v>
      </c>
      <c r="D83" s="30" t="s">
        <v>97</v>
      </c>
      <c r="E83" s="30" t="s">
        <v>117</v>
      </c>
      <c r="F83" s="30" t="s">
        <v>17</v>
      </c>
      <c r="G83" s="82">
        <v>5000</v>
      </c>
      <c r="H83" s="120">
        <v>0</v>
      </c>
      <c r="I83" s="80">
        <f t="shared" si="10"/>
        <v>0</v>
      </c>
      <c r="J83" s="120">
        <v>5000</v>
      </c>
    </row>
    <row r="84" spans="1:10" ht="24.6">
      <c r="A84" s="126" t="s">
        <v>284</v>
      </c>
      <c r="B84" s="29" t="s">
        <v>282</v>
      </c>
      <c r="C84" s="29" t="s">
        <v>54</v>
      </c>
      <c r="D84" s="29" t="s">
        <v>97</v>
      </c>
      <c r="E84" s="29"/>
      <c r="F84" s="29"/>
      <c r="G84" s="80">
        <f>G85</f>
        <v>710000</v>
      </c>
      <c r="H84" s="80">
        <f t="shared" ref="H84:J85" si="13">H85</f>
        <v>50000</v>
      </c>
      <c r="I84" s="80">
        <f t="shared" si="10"/>
        <v>7.042253521126761</v>
      </c>
      <c r="J84" s="80">
        <f t="shared" si="13"/>
        <v>710000</v>
      </c>
    </row>
    <row r="85" spans="1:10" ht="25.2">
      <c r="A85" s="128" t="s">
        <v>133</v>
      </c>
      <c r="B85" s="30" t="s">
        <v>282</v>
      </c>
      <c r="C85" s="30" t="s">
        <v>54</v>
      </c>
      <c r="D85" s="30">
        <v>99000</v>
      </c>
      <c r="E85" s="30" t="s">
        <v>285</v>
      </c>
      <c r="F85" s="30"/>
      <c r="G85" s="82">
        <f>G86</f>
        <v>710000</v>
      </c>
      <c r="H85" s="82">
        <f t="shared" si="13"/>
        <v>50000</v>
      </c>
      <c r="I85" s="80">
        <f t="shared" si="10"/>
        <v>7.042253521126761</v>
      </c>
      <c r="J85" s="82">
        <f t="shared" si="13"/>
        <v>710000</v>
      </c>
    </row>
    <row r="86" spans="1:10" ht="46.2">
      <c r="A86" s="128" t="s">
        <v>14</v>
      </c>
      <c r="B86" s="30" t="s">
        <v>282</v>
      </c>
      <c r="C86" s="30" t="s">
        <v>54</v>
      </c>
      <c r="D86" s="30">
        <v>99000</v>
      </c>
      <c r="E86" s="30" t="s">
        <v>285</v>
      </c>
      <c r="F86" s="30" t="s">
        <v>15</v>
      </c>
      <c r="G86" s="82">
        <v>710000</v>
      </c>
      <c r="H86" s="120">
        <v>50000</v>
      </c>
      <c r="I86" s="80">
        <f t="shared" si="10"/>
        <v>7.042253521126761</v>
      </c>
      <c r="J86" s="120">
        <v>710000</v>
      </c>
    </row>
    <row r="87" spans="1:10" ht="24.6">
      <c r="A87" s="126" t="s">
        <v>57</v>
      </c>
      <c r="B87" s="29" t="s">
        <v>282</v>
      </c>
      <c r="C87" s="29" t="s">
        <v>58</v>
      </c>
      <c r="D87" s="29"/>
      <c r="E87" s="29"/>
      <c r="F87" s="29"/>
      <c r="G87" s="80">
        <f>G88+G102+G114+G150</f>
        <v>22859455.789999999</v>
      </c>
      <c r="H87" s="80">
        <f>H88+H102+H114+H150</f>
        <v>7475780.8499999996</v>
      </c>
      <c r="I87" s="80">
        <f t="shared" si="10"/>
        <v>32.703231952137386</v>
      </c>
      <c r="J87" s="80">
        <f>J88+J102+J114+J150</f>
        <v>22859455.789999999</v>
      </c>
    </row>
    <row r="88" spans="1:10" ht="24.6">
      <c r="A88" s="126" t="s">
        <v>59</v>
      </c>
      <c r="B88" s="29" t="s">
        <v>282</v>
      </c>
      <c r="C88" s="29" t="s">
        <v>60</v>
      </c>
      <c r="D88" s="29"/>
      <c r="E88" s="29"/>
      <c r="F88" s="29"/>
      <c r="G88" s="80">
        <f>G89</f>
        <v>9683627.3499999996</v>
      </c>
      <c r="H88" s="80">
        <f>H89</f>
        <v>2222005.81</v>
      </c>
      <c r="I88" s="80">
        <f t="shared" si="10"/>
        <v>22.946007004286468</v>
      </c>
      <c r="J88" s="80">
        <f>J89</f>
        <v>9683627.3499999996</v>
      </c>
    </row>
    <row r="89" spans="1:10" ht="24.6">
      <c r="A89" s="126" t="s">
        <v>61</v>
      </c>
      <c r="B89" s="29" t="s">
        <v>282</v>
      </c>
      <c r="C89" s="29" t="s">
        <v>60</v>
      </c>
      <c r="D89" s="29"/>
      <c r="E89" s="32"/>
      <c r="F89" s="29"/>
      <c r="G89" s="80">
        <f>G90+G95+G98</f>
        <v>9683627.3499999996</v>
      </c>
      <c r="H89" s="80">
        <f>H90+H95+H98</f>
        <v>2222005.81</v>
      </c>
      <c r="I89" s="80">
        <f t="shared" si="10"/>
        <v>22.946007004286468</v>
      </c>
      <c r="J89" s="80">
        <f>J90+J95+J98</f>
        <v>9683627.3499999996</v>
      </c>
    </row>
    <row r="90" spans="1:10" ht="24.6">
      <c r="A90" s="145" t="s">
        <v>62</v>
      </c>
      <c r="B90" s="29" t="s">
        <v>282</v>
      </c>
      <c r="C90" s="29" t="s">
        <v>60</v>
      </c>
      <c r="D90" s="29" t="s">
        <v>97</v>
      </c>
      <c r="E90" s="32"/>
      <c r="F90" s="29"/>
      <c r="G90" s="80">
        <f>G91+G93</f>
        <v>1733804.93</v>
      </c>
      <c r="H90" s="80">
        <f>H91+H93</f>
        <v>355339.14</v>
      </c>
      <c r="I90" s="80">
        <f t="shared" si="10"/>
        <v>20.49475888847542</v>
      </c>
      <c r="J90" s="80">
        <f>J91+J93</f>
        <v>1733804.93</v>
      </c>
    </row>
    <row r="91" spans="1:10" ht="91.2" customHeight="1">
      <c r="A91" s="146" t="s">
        <v>63</v>
      </c>
      <c r="B91" s="29" t="s">
        <v>282</v>
      </c>
      <c r="C91" s="29" t="s">
        <v>60</v>
      </c>
      <c r="D91" s="29" t="s">
        <v>97</v>
      </c>
      <c r="E91" s="29" t="s">
        <v>121</v>
      </c>
      <c r="F91" s="29"/>
      <c r="G91" s="80">
        <f>G92</f>
        <v>442000</v>
      </c>
      <c r="H91" s="80">
        <f>H92</f>
        <v>277759.27</v>
      </c>
      <c r="I91" s="80">
        <f t="shared" si="10"/>
        <v>62.841463800904982</v>
      </c>
      <c r="J91" s="80">
        <f>J92</f>
        <v>442000</v>
      </c>
    </row>
    <row r="92" spans="1:10" ht="46.2">
      <c r="A92" s="128" t="s">
        <v>14</v>
      </c>
      <c r="B92" s="30" t="s">
        <v>282</v>
      </c>
      <c r="C92" s="30" t="s">
        <v>60</v>
      </c>
      <c r="D92" s="30" t="s">
        <v>97</v>
      </c>
      <c r="E92" s="30" t="s">
        <v>121</v>
      </c>
      <c r="F92" s="30" t="s">
        <v>15</v>
      </c>
      <c r="G92" s="82">
        <v>442000</v>
      </c>
      <c r="H92" s="120">
        <v>277759.27</v>
      </c>
      <c r="I92" s="80">
        <f t="shared" si="10"/>
        <v>62.841463800904982</v>
      </c>
      <c r="J92" s="120">
        <v>442000</v>
      </c>
    </row>
    <row r="93" spans="1:10" ht="25.2" customHeight="1">
      <c r="A93" s="147" t="s">
        <v>64</v>
      </c>
      <c r="B93" s="29" t="s">
        <v>282</v>
      </c>
      <c r="C93" s="29" t="s">
        <v>60</v>
      </c>
      <c r="D93" s="29" t="s">
        <v>97</v>
      </c>
      <c r="E93" s="29" t="s">
        <v>122</v>
      </c>
      <c r="F93" s="29"/>
      <c r="G93" s="80">
        <f>G94</f>
        <v>1291804.93</v>
      </c>
      <c r="H93" s="80">
        <f>H94</f>
        <v>77579.87</v>
      </c>
      <c r="I93" s="80">
        <f t="shared" si="10"/>
        <v>6.0055406353031957</v>
      </c>
      <c r="J93" s="80">
        <f>J94</f>
        <v>1291804.93</v>
      </c>
    </row>
    <row r="94" spans="1:10" ht="46.2">
      <c r="A94" s="128" t="s">
        <v>14</v>
      </c>
      <c r="B94" s="30" t="s">
        <v>282</v>
      </c>
      <c r="C94" s="30" t="s">
        <v>60</v>
      </c>
      <c r="D94" s="30" t="s">
        <v>97</v>
      </c>
      <c r="E94" s="30" t="s">
        <v>122</v>
      </c>
      <c r="F94" s="30" t="s">
        <v>15</v>
      </c>
      <c r="G94" s="82">
        <v>1291804.93</v>
      </c>
      <c r="H94" s="120">
        <v>77579.87</v>
      </c>
      <c r="I94" s="80">
        <f t="shared" si="10"/>
        <v>6.0055406353031957</v>
      </c>
      <c r="J94" s="120">
        <v>1291804.93</v>
      </c>
    </row>
    <row r="95" spans="1:10" ht="67.2">
      <c r="A95" s="148" t="s">
        <v>292</v>
      </c>
      <c r="B95" s="29" t="s">
        <v>282</v>
      </c>
      <c r="C95" s="29" t="s">
        <v>60</v>
      </c>
      <c r="D95" s="29" t="s">
        <v>123</v>
      </c>
      <c r="E95" s="29"/>
      <c r="F95" s="29"/>
      <c r="G95" s="83">
        <f>G96</f>
        <v>325580</v>
      </c>
      <c r="H95" s="83">
        <f>H96</f>
        <v>0</v>
      </c>
      <c r="I95" s="80">
        <f t="shared" si="10"/>
        <v>0</v>
      </c>
      <c r="J95" s="83">
        <f>J96</f>
        <v>325580</v>
      </c>
    </row>
    <row r="96" spans="1:10" ht="91.2">
      <c r="A96" s="132" t="s">
        <v>293</v>
      </c>
      <c r="B96" s="29" t="s">
        <v>282</v>
      </c>
      <c r="C96" s="29" t="s">
        <v>60</v>
      </c>
      <c r="D96" s="29" t="s">
        <v>124</v>
      </c>
      <c r="E96" s="29" t="s">
        <v>122</v>
      </c>
      <c r="F96" s="29"/>
      <c r="G96" s="83">
        <f>G97</f>
        <v>325580</v>
      </c>
      <c r="H96" s="83">
        <f>H97</f>
        <v>0</v>
      </c>
      <c r="I96" s="80">
        <f t="shared" si="10"/>
        <v>0</v>
      </c>
      <c r="J96" s="83">
        <f>J97</f>
        <v>325580</v>
      </c>
    </row>
    <row r="97" spans="1:10" ht="69">
      <c r="A97" s="128" t="s">
        <v>139</v>
      </c>
      <c r="B97" s="30" t="s">
        <v>282</v>
      </c>
      <c r="C97" s="30" t="s">
        <v>60</v>
      </c>
      <c r="D97" s="30" t="s">
        <v>125</v>
      </c>
      <c r="E97" s="30" t="s">
        <v>122</v>
      </c>
      <c r="F97" s="30" t="s">
        <v>15</v>
      </c>
      <c r="G97" s="84">
        <v>325580</v>
      </c>
      <c r="H97" s="120">
        <v>0</v>
      </c>
      <c r="I97" s="80">
        <f t="shared" si="10"/>
        <v>0</v>
      </c>
      <c r="J97" s="120">
        <v>325580</v>
      </c>
    </row>
    <row r="98" spans="1:10" ht="66.599999999999994">
      <c r="A98" s="149" t="s">
        <v>294</v>
      </c>
      <c r="B98" s="29" t="s">
        <v>282</v>
      </c>
      <c r="C98" s="29" t="s">
        <v>60</v>
      </c>
      <c r="D98" s="30" t="s">
        <v>127</v>
      </c>
      <c r="E98" s="29"/>
      <c r="F98" s="29"/>
      <c r="G98" s="83">
        <f>G99</f>
        <v>7624242.4199999999</v>
      </c>
      <c r="H98" s="83">
        <f>H99</f>
        <v>1866666.67</v>
      </c>
      <c r="I98" s="80">
        <f t="shared" si="10"/>
        <v>24.483306893591667</v>
      </c>
      <c r="J98" s="83">
        <f>J99</f>
        <v>7624242.4199999999</v>
      </c>
    </row>
    <row r="99" spans="1:10" ht="90.6" customHeight="1">
      <c r="A99" s="149" t="s">
        <v>295</v>
      </c>
      <c r="B99" s="29" t="s">
        <v>282</v>
      </c>
      <c r="C99" s="29" t="s">
        <v>60</v>
      </c>
      <c r="D99" s="29" t="s">
        <v>202</v>
      </c>
      <c r="E99" s="30" t="s">
        <v>120</v>
      </c>
      <c r="F99" s="86"/>
      <c r="G99" s="83">
        <f>SUM(G100:G101)</f>
        <v>7624242.4199999999</v>
      </c>
      <c r="H99" s="83">
        <f>SUM(H100:H101)</f>
        <v>1866666.67</v>
      </c>
      <c r="I99" s="80">
        <f t="shared" si="10"/>
        <v>24.483306893591667</v>
      </c>
      <c r="J99" s="83">
        <f>SUM(J100:J101)</f>
        <v>7624242.4199999999</v>
      </c>
    </row>
    <row r="100" spans="1:10" ht="91.8">
      <c r="A100" s="128" t="s">
        <v>129</v>
      </c>
      <c r="B100" s="30" t="s">
        <v>282</v>
      </c>
      <c r="C100" s="30" t="s">
        <v>60</v>
      </c>
      <c r="D100" s="30" t="s">
        <v>128</v>
      </c>
      <c r="E100" s="30" t="s">
        <v>120</v>
      </c>
      <c r="F100" s="30" t="s">
        <v>296</v>
      </c>
      <c r="G100" s="84">
        <v>7548000</v>
      </c>
      <c r="H100" s="120">
        <v>1848000</v>
      </c>
      <c r="I100" s="80">
        <f t="shared" si="10"/>
        <v>24.483306836248012</v>
      </c>
      <c r="J100" s="120">
        <v>7548000</v>
      </c>
    </row>
    <row r="101" spans="1:10" ht="69">
      <c r="A101" s="128" t="s">
        <v>297</v>
      </c>
      <c r="B101" s="30" t="s">
        <v>282</v>
      </c>
      <c r="C101" s="30" t="s">
        <v>60</v>
      </c>
      <c r="D101" s="30" t="s">
        <v>128</v>
      </c>
      <c r="E101" s="30" t="s">
        <v>126</v>
      </c>
      <c r="F101" s="30" t="s">
        <v>296</v>
      </c>
      <c r="G101" s="84">
        <v>76242.42</v>
      </c>
      <c r="H101" s="120">
        <v>18666.669999999998</v>
      </c>
      <c r="I101" s="80">
        <f t="shared" si="10"/>
        <v>24.483312570613577</v>
      </c>
      <c r="J101" s="120">
        <v>76242.42</v>
      </c>
    </row>
    <row r="102" spans="1:10" ht="24.6">
      <c r="A102" s="126" t="s">
        <v>65</v>
      </c>
      <c r="B102" s="29" t="s">
        <v>282</v>
      </c>
      <c r="C102" s="29" t="s">
        <v>66</v>
      </c>
      <c r="D102" s="29"/>
      <c r="E102" s="29"/>
      <c r="F102" s="29"/>
      <c r="G102" s="80">
        <f>G103</f>
        <v>8553900.1500000004</v>
      </c>
      <c r="H102" s="80">
        <f>H103</f>
        <v>3100593.52</v>
      </c>
      <c r="I102" s="80">
        <f t="shared" si="10"/>
        <v>36.247717013624481</v>
      </c>
      <c r="J102" s="80">
        <f>J103</f>
        <v>8553900.1500000004</v>
      </c>
    </row>
    <row r="103" spans="1:10" ht="24.6">
      <c r="A103" s="142" t="s">
        <v>131</v>
      </c>
      <c r="B103" s="32" t="s">
        <v>282</v>
      </c>
      <c r="C103" s="32" t="s">
        <v>66</v>
      </c>
      <c r="D103" s="32"/>
      <c r="E103" s="32"/>
      <c r="F103" s="29"/>
      <c r="G103" s="83">
        <f>G111+G104</f>
        <v>8553900.1500000004</v>
      </c>
      <c r="H103" s="83">
        <f>H111+H104</f>
        <v>3100593.52</v>
      </c>
      <c r="I103" s="80">
        <f t="shared" si="10"/>
        <v>36.247717013624481</v>
      </c>
      <c r="J103" s="83">
        <f>J111+J104</f>
        <v>8553900.1500000004</v>
      </c>
    </row>
    <row r="104" spans="1:10" ht="111">
      <c r="A104" s="142" t="s">
        <v>267</v>
      </c>
      <c r="B104" s="29" t="s">
        <v>282</v>
      </c>
      <c r="C104" s="29" t="s">
        <v>66</v>
      </c>
      <c r="D104" s="32"/>
      <c r="E104" s="32"/>
      <c r="F104" s="29"/>
      <c r="G104" s="83">
        <f>G105</f>
        <v>3800492.79</v>
      </c>
      <c r="H104" s="83">
        <f>H105</f>
        <v>2946199.56</v>
      </c>
      <c r="I104" s="80">
        <f t="shared" si="10"/>
        <v>77.52151425604994</v>
      </c>
      <c r="J104" s="83">
        <f>J105</f>
        <v>3800492.79</v>
      </c>
    </row>
    <row r="105" spans="1:10" ht="66.599999999999994">
      <c r="A105" s="142" t="s">
        <v>67</v>
      </c>
      <c r="B105" s="29" t="s">
        <v>282</v>
      </c>
      <c r="C105" s="29" t="s">
        <v>66</v>
      </c>
      <c r="D105" s="32"/>
      <c r="E105" s="32"/>
      <c r="F105" s="29"/>
      <c r="G105" s="83">
        <f>G106+G109</f>
        <v>3800492.79</v>
      </c>
      <c r="H105" s="83">
        <f>H106+H109</f>
        <v>2946199.56</v>
      </c>
      <c r="I105" s="80">
        <f t="shared" si="10"/>
        <v>77.52151425604994</v>
      </c>
      <c r="J105" s="83">
        <f>J106+J109</f>
        <v>3800492.79</v>
      </c>
    </row>
    <row r="106" spans="1:10" ht="66" customHeight="1">
      <c r="A106" s="142" t="s">
        <v>298</v>
      </c>
      <c r="B106" s="29" t="s">
        <v>282</v>
      </c>
      <c r="C106" s="29" t="s">
        <v>66</v>
      </c>
      <c r="D106" s="29" t="s">
        <v>118</v>
      </c>
      <c r="E106" s="32" t="s">
        <v>203</v>
      </c>
      <c r="F106" s="29"/>
      <c r="G106" s="83">
        <f>SUM(G107:G108)</f>
        <v>137637</v>
      </c>
      <c r="H106" s="83">
        <f>SUM(H107:H108)</f>
        <v>0</v>
      </c>
      <c r="I106" s="80">
        <f t="shared" si="10"/>
        <v>0</v>
      </c>
      <c r="J106" s="83">
        <f>SUM(J107:J108)</f>
        <v>137637</v>
      </c>
    </row>
    <row r="107" spans="1:10" ht="69" hidden="1">
      <c r="A107" s="137" t="s">
        <v>138</v>
      </c>
      <c r="B107" s="30" t="s">
        <v>282</v>
      </c>
      <c r="C107" s="30" t="s">
        <v>66</v>
      </c>
      <c r="D107" s="30" t="s">
        <v>119</v>
      </c>
      <c r="E107" s="30" t="s">
        <v>203</v>
      </c>
      <c r="F107" s="29"/>
      <c r="G107" s="84">
        <v>0</v>
      </c>
      <c r="H107" s="120">
        <v>0</v>
      </c>
      <c r="I107" s="80" t="e">
        <f t="shared" si="10"/>
        <v>#DIV/0!</v>
      </c>
      <c r="J107" s="120">
        <v>0</v>
      </c>
    </row>
    <row r="108" spans="1:10" ht="69">
      <c r="A108" s="128" t="s">
        <v>139</v>
      </c>
      <c r="B108" s="30" t="s">
        <v>282</v>
      </c>
      <c r="C108" s="30" t="s">
        <v>66</v>
      </c>
      <c r="D108" s="30" t="s">
        <v>119</v>
      </c>
      <c r="E108" s="30" t="s">
        <v>203</v>
      </c>
      <c r="F108" s="30" t="s">
        <v>15</v>
      </c>
      <c r="G108" s="84">
        <v>137637</v>
      </c>
      <c r="H108" s="120">
        <v>0</v>
      </c>
      <c r="I108" s="80">
        <f t="shared" si="10"/>
        <v>0</v>
      </c>
      <c r="J108" s="120">
        <v>137637</v>
      </c>
    </row>
    <row r="109" spans="1:10" ht="88.8">
      <c r="A109" s="142" t="s">
        <v>299</v>
      </c>
      <c r="B109" s="87" t="s">
        <v>282</v>
      </c>
      <c r="C109" s="87" t="s">
        <v>66</v>
      </c>
      <c r="D109" s="87" t="s">
        <v>300</v>
      </c>
      <c r="E109" s="87" t="s">
        <v>301</v>
      </c>
      <c r="F109" s="87"/>
      <c r="G109" s="83">
        <f>G110</f>
        <v>3662855.79</v>
      </c>
      <c r="H109" s="83">
        <f>H110</f>
        <v>2946199.56</v>
      </c>
      <c r="I109" s="80">
        <f t="shared" si="10"/>
        <v>80.434495074675056</v>
      </c>
      <c r="J109" s="83">
        <f>J110</f>
        <v>3662855.79</v>
      </c>
    </row>
    <row r="110" spans="1:10" ht="182.4">
      <c r="A110" s="132" t="s">
        <v>302</v>
      </c>
      <c r="B110" s="97" t="s">
        <v>282</v>
      </c>
      <c r="C110" s="97" t="s">
        <v>66</v>
      </c>
      <c r="D110" s="97" t="s">
        <v>300</v>
      </c>
      <c r="E110" s="97" t="s">
        <v>301</v>
      </c>
      <c r="F110" s="97" t="s">
        <v>15</v>
      </c>
      <c r="G110" s="84">
        <v>3662855.79</v>
      </c>
      <c r="H110" s="120">
        <v>2946199.56</v>
      </c>
      <c r="I110" s="80">
        <f t="shared" si="10"/>
        <v>80.434495074675056</v>
      </c>
      <c r="J110" s="120">
        <v>3662855.79</v>
      </c>
    </row>
    <row r="111" spans="1:10" s="98" customFormat="1" ht="24.6">
      <c r="A111" s="126" t="s">
        <v>132</v>
      </c>
      <c r="B111" s="32" t="s">
        <v>282</v>
      </c>
      <c r="C111" s="32" t="s">
        <v>66</v>
      </c>
      <c r="D111" s="32" t="s">
        <v>97</v>
      </c>
      <c r="E111" s="32"/>
      <c r="F111" s="29"/>
      <c r="G111" s="83">
        <f>G112</f>
        <v>4753407.3600000003</v>
      </c>
      <c r="H111" s="83">
        <f t="shared" ref="H111:J112" si="14">H112</f>
        <v>154393.96</v>
      </c>
      <c r="I111" s="80">
        <f t="shared" si="10"/>
        <v>3.2480691913600266</v>
      </c>
      <c r="J111" s="83">
        <f t="shared" si="14"/>
        <v>4753407.3600000003</v>
      </c>
    </row>
    <row r="112" spans="1:10" ht="25.2">
      <c r="A112" s="150" t="s">
        <v>133</v>
      </c>
      <c r="B112" s="32" t="s">
        <v>282</v>
      </c>
      <c r="C112" s="32" t="s">
        <v>66</v>
      </c>
      <c r="D112" s="33" t="s">
        <v>97</v>
      </c>
      <c r="E112" s="33" t="s">
        <v>122</v>
      </c>
      <c r="F112" s="30"/>
      <c r="G112" s="84">
        <f>G113</f>
        <v>4753407.3600000003</v>
      </c>
      <c r="H112" s="84">
        <f t="shared" si="14"/>
        <v>154393.96</v>
      </c>
      <c r="I112" s="80">
        <f t="shared" si="10"/>
        <v>3.2480691913600266</v>
      </c>
      <c r="J112" s="84">
        <f t="shared" si="14"/>
        <v>4753407.3600000003</v>
      </c>
    </row>
    <row r="113" spans="1:10" ht="46.2">
      <c r="A113" s="128" t="s">
        <v>14</v>
      </c>
      <c r="B113" s="32" t="s">
        <v>282</v>
      </c>
      <c r="C113" s="32" t="s">
        <v>66</v>
      </c>
      <c r="D113" s="32" t="s">
        <v>97</v>
      </c>
      <c r="E113" s="33" t="s">
        <v>122</v>
      </c>
      <c r="F113" s="33" t="s">
        <v>15</v>
      </c>
      <c r="G113" s="84">
        <v>4753407.3600000003</v>
      </c>
      <c r="H113" s="120">
        <v>154393.96</v>
      </c>
      <c r="I113" s="80">
        <f t="shared" si="10"/>
        <v>3.2480691913600266</v>
      </c>
      <c r="J113" s="120">
        <v>4753407.3600000003</v>
      </c>
    </row>
    <row r="114" spans="1:10" ht="24.6">
      <c r="A114" s="126" t="s">
        <v>68</v>
      </c>
      <c r="B114" s="29" t="s">
        <v>282</v>
      </c>
      <c r="C114" s="29" t="s">
        <v>69</v>
      </c>
      <c r="D114" s="29"/>
      <c r="E114" s="29"/>
      <c r="F114" s="29"/>
      <c r="G114" s="80">
        <f>G115+G120+G144</f>
        <v>3851278.79</v>
      </c>
      <c r="H114" s="80">
        <f>H115+H120+H144</f>
        <v>2153181.52</v>
      </c>
      <c r="I114" s="80">
        <f t="shared" si="10"/>
        <v>55.908222629606094</v>
      </c>
      <c r="J114" s="80">
        <f>J115+J120+J144</f>
        <v>3851278.79</v>
      </c>
    </row>
    <row r="115" spans="1:10" ht="111.6">
      <c r="A115" s="126" t="s">
        <v>267</v>
      </c>
      <c r="B115" s="29" t="s">
        <v>282</v>
      </c>
      <c r="C115" s="29" t="s">
        <v>69</v>
      </c>
      <c r="D115" s="29"/>
      <c r="E115" s="29"/>
      <c r="F115" s="29"/>
      <c r="G115" s="80">
        <f>G116</f>
        <v>30000</v>
      </c>
      <c r="H115" s="80">
        <f t="shared" ref="H115:J116" si="15">H116</f>
        <v>0</v>
      </c>
      <c r="I115" s="80">
        <f t="shared" si="10"/>
        <v>0</v>
      </c>
      <c r="J115" s="80">
        <f t="shared" si="15"/>
        <v>30000</v>
      </c>
    </row>
    <row r="116" spans="1:10" ht="45">
      <c r="A116" s="126" t="s">
        <v>268</v>
      </c>
      <c r="B116" s="29" t="s">
        <v>282</v>
      </c>
      <c r="C116" s="29" t="s">
        <v>69</v>
      </c>
      <c r="D116" s="29" t="s">
        <v>110</v>
      </c>
      <c r="E116" s="29"/>
      <c r="F116" s="29"/>
      <c r="G116" s="80">
        <f>G117</f>
        <v>30000</v>
      </c>
      <c r="H116" s="80">
        <f t="shared" si="15"/>
        <v>0</v>
      </c>
      <c r="I116" s="80">
        <f t="shared" si="10"/>
        <v>0</v>
      </c>
      <c r="J116" s="80">
        <f t="shared" si="15"/>
        <v>30000</v>
      </c>
    </row>
    <row r="117" spans="1:10" ht="45.6" customHeight="1">
      <c r="A117" s="126" t="s">
        <v>303</v>
      </c>
      <c r="B117" s="29" t="s">
        <v>282</v>
      </c>
      <c r="C117" s="29" t="s">
        <v>69</v>
      </c>
      <c r="D117" s="29" t="s">
        <v>137</v>
      </c>
      <c r="E117" s="29" t="s">
        <v>134</v>
      </c>
      <c r="F117" s="29"/>
      <c r="G117" s="80">
        <f>SUM(G118:G119)</f>
        <v>30000</v>
      </c>
      <c r="H117" s="80">
        <f>SUM(H118:H119)</f>
        <v>0</v>
      </c>
      <c r="I117" s="80">
        <f t="shared" si="10"/>
        <v>0</v>
      </c>
      <c r="J117" s="80">
        <f>SUM(J118:J119)</f>
        <v>30000</v>
      </c>
    </row>
    <row r="118" spans="1:10" ht="0.6" customHeight="1">
      <c r="A118" s="128" t="s">
        <v>138</v>
      </c>
      <c r="B118" s="30" t="s">
        <v>282</v>
      </c>
      <c r="C118" s="30" t="s">
        <v>69</v>
      </c>
      <c r="D118" s="29"/>
      <c r="E118" s="29"/>
      <c r="F118" s="29"/>
      <c r="G118" s="82">
        <v>0</v>
      </c>
      <c r="H118" s="120">
        <v>0</v>
      </c>
      <c r="I118" s="80" t="e">
        <f t="shared" si="10"/>
        <v>#DIV/0!</v>
      </c>
      <c r="J118" s="120">
        <v>0</v>
      </c>
    </row>
    <row r="119" spans="1:10" ht="69">
      <c r="A119" s="128" t="s">
        <v>139</v>
      </c>
      <c r="B119" s="30" t="s">
        <v>282</v>
      </c>
      <c r="C119" s="30" t="s">
        <v>69</v>
      </c>
      <c r="D119" s="30" t="s">
        <v>137</v>
      </c>
      <c r="E119" s="30">
        <v>12710</v>
      </c>
      <c r="F119" s="30" t="s">
        <v>15</v>
      </c>
      <c r="G119" s="82">
        <v>30000</v>
      </c>
      <c r="H119" s="120">
        <v>0</v>
      </c>
      <c r="I119" s="80">
        <f t="shared" si="10"/>
        <v>0</v>
      </c>
      <c r="J119" s="120">
        <v>30000</v>
      </c>
    </row>
    <row r="120" spans="1:10" ht="67.2">
      <c r="A120" s="126" t="s">
        <v>269</v>
      </c>
      <c r="B120" s="29" t="s">
        <v>282</v>
      </c>
      <c r="C120" s="29" t="s">
        <v>69</v>
      </c>
      <c r="D120" s="29"/>
      <c r="E120" s="29"/>
      <c r="F120" s="29"/>
      <c r="G120" s="80">
        <f>G121+G128</f>
        <v>1115506.79</v>
      </c>
      <c r="H120" s="80">
        <f>H121+H128</f>
        <v>1098669.8500000001</v>
      </c>
      <c r="I120" s="80">
        <f t="shared" si="10"/>
        <v>98.490646569708474</v>
      </c>
      <c r="J120" s="80">
        <f>J121+J128</f>
        <v>1115506.79</v>
      </c>
    </row>
    <row r="121" spans="1:10" ht="45">
      <c r="A121" s="126" t="s">
        <v>304</v>
      </c>
      <c r="B121" s="29" t="s">
        <v>282</v>
      </c>
      <c r="C121" s="29" t="s">
        <v>69</v>
      </c>
      <c r="D121" s="29" t="s">
        <v>305</v>
      </c>
      <c r="E121" s="29"/>
      <c r="F121" s="29"/>
      <c r="G121" s="80">
        <f>G122+G125</f>
        <v>1115506.79</v>
      </c>
      <c r="H121" s="80">
        <f>H122+H125</f>
        <v>1098669.8500000001</v>
      </c>
      <c r="I121" s="80">
        <f t="shared" si="10"/>
        <v>98.490646569708474</v>
      </c>
      <c r="J121" s="80">
        <f>J122+J125</f>
        <v>1115506.79</v>
      </c>
    </row>
    <row r="122" spans="1:10" ht="45">
      <c r="A122" s="126" t="s">
        <v>306</v>
      </c>
      <c r="B122" s="29" t="s">
        <v>282</v>
      </c>
      <c r="C122" s="29" t="s">
        <v>69</v>
      </c>
      <c r="D122" s="29" t="s">
        <v>305</v>
      </c>
      <c r="E122" s="29"/>
      <c r="F122" s="29"/>
      <c r="G122" s="80">
        <f>SUM(G123:G124)</f>
        <v>743669.85</v>
      </c>
      <c r="H122" s="80">
        <f>SUM(H123:H124)</f>
        <v>743669.85</v>
      </c>
      <c r="I122" s="80">
        <f t="shared" si="10"/>
        <v>100</v>
      </c>
      <c r="J122" s="80">
        <f>SUM(J123:J124)</f>
        <v>743669.85</v>
      </c>
    </row>
    <row r="123" spans="1:10" ht="69">
      <c r="A123" s="128" t="s">
        <v>307</v>
      </c>
      <c r="B123" s="30" t="s">
        <v>282</v>
      </c>
      <c r="C123" s="30" t="s">
        <v>69</v>
      </c>
      <c r="D123" s="30" t="s">
        <v>308</v>
      </c>
      <c r="E123" s="30" t="s">
        <v>309</v>
      </c>
      <c r="F123" s="30" t="s">
        <v>15</v>
      </c>
      <c r="G123" s="82">
        <v>739970</v>
      </c>
      <c r="H123" s="120">
        <v>739970</v>
      </c>
      <c r="I123" s="80">
        <f t="shared" si="10"/>
        <v>100</v>
      </c>
      <c r="J123" s="120">
        <v>739970</v>
      </c>
    </row>
    <row r="124" spans="1:10" ht="69">
      <c r="A124" s="128" t="s">
        <v>139</v>
      </c>
      <c r="B124" s="30" t="s">
        <v>282</v>
      </c>
      <c r="C124" s="30" t="s">
        <v>69</v>
      </c>
      <c r="D124" s="30" t="s">
        <v>308</v>
      </c>
      <c r="E124" s="30" t="s">
        <v>309</v>
      </c>
      <c r="F124" s="30" t="s">
        <v>15</v>
      </c>
      <c r="G124" s="82">
        <v>3699.85</v>
      </c>
      <c r="H124" s="120">
        <v>3699.85</v>
      </c>
      <c r="I124" s="80">
        <f t="shared" si="10"/>
        <v>100</v>
      </c>
      <c r="J124" s="120">
        <v>3699.85</v>
      </c>
    </row>
    <row r="125" spans="1:10" ht="45">
      <c r="A125" s="126" t="s">
        <v>310</v>
      </c>
      <c r="B125" s="29" t="s">
        <v>282</v>
      </c>
      <c r="C125" s="29" t="s">
        <v>69</v>
      </c>
      <c r="D125" s="29" t="s">
        <v>305</v>
      </c>
      <c r="E125" s="29"/>
      <c r="F125" s="29"/>
      <c r="G125" s="80">
        <f>SUM(G126:G127)</f>
        <v>371836.94</v>
      </c>
      <c r="H125" s="80">
        <f>SUM(H126:H127)</f>
        <v>355000</v>
      </c>
      <c r="I125" s="80">
        <f t="shared" si="10"/>
        <v>95.471956067624689</v>
      </c>
      <c r="J125" s="80">
        <f>SUM(J126:J127)</f>
        <v>371836.94</v>
      </c>
    </row>
    <row r="126" spans="1:10" ht="69">
      <c r="A126" s="128" t="s">
        <v>139</v>
      </c>
      <c r="B126" s="30" t="s">
        <v>282</v>
      </c>
      <c r="C126" s="30" t="s">
        <v>69</v>
      </c>
      <c r="D126" s="30" t="s">
        <v>308</v>
      </c>
      <c r="E126" s="30" t="s">
        <v>309</v>
      </c>
      <c r="F126" s="30" t="s">
        <v>15</v>
      </c>
      <c r="G126" s="82">
        <v>369987</v>
      </c>
      <c r="H126" s="120">
        <v>353233.83</v>
      </c>
      <c r="I126" s="80">
        <f t="shared" si="10"/>
        <v>95.471957122817841</v>
      </c>
      <c r="J126" s="120">
        <v>369987</v>
      </c>
    </row>
    <row r="127" spans="1:10" ht="69">
      <c r="A127" s="128" t="s">
        <v>139</v>
      </c>
      <c r="B127" s="30" t="s">
        <v>282</v>
      </c>
      <c r="C127" s="30" t="s">
        <v>69</v>
      </c>
      <c r="D127" s="30" t="s">
        <v>308</v>
      </c>
      <c r="E127" s="30" t="s">
        <v>309</v>
      </c>
      <c r="F127" s="30" t="s">
        <v>15</v>
      </c>
      <c r="G127" s="82">
        <v>1849.94</v>
      </c>
      <c r="H127" s="120">
        <v>1766.17</v>
      </c>
      <c r="I127" s="80">
        <f t="shared" si="10"/>
        <v>95.471745029568524</v>
      </c>
      <c r="J127" s="120">
        <v>1849.94</v>
      </c>
    </row>
    <row r="128" spans="1:10" ht="45" hidden="1">
      <c r="A128" s="126" t="s">
        <v>270</v>
      </c>
      <c r="B128" s="29" t="s">
        <v>282</v>
      </c>
      <c r="C128" s="29" t="s">
        <v>69</v>
      </c>
      <c r="D128" s="29" t="s">
        <v>274</v>
      </c>
      <c r="E128" s="29"/>
      <c r="F128" s="29"/>
      <c r="G128" s="80">
        <f>G129+G132+G135+G138+G141</f>
        <v>0</v>
      </c>
      <c r="H128" s="80">
        <f>H129+H132+H135+H138+H141</f>
        <v>0</v>
      </c>
      <c r="I128" s="80" t="e">
        <f t="shared" si="10"/>
        <v>#DIV/0!</v>
      </c>
      <c r="J128" s="80">
        <f>J129+J132+J135+J138+J141</f>
        <v>0</v>
      </c>
    </row>
    <row r="129" spans="1:10" ht="67.2" hidden="1">
      <c r="A129" s="126" t="s">
        <v>311</v>
      </c>
      <c r="B129" s="29" t="s">
        <v>282</v>
      </c>
      <c r="C129" s="29" t="s">
        <v>69</v>
      </c>
      <c r="D129" s="29" t="s">
        <v>275</v>
      </c>
      <c r="E129" s="29" t="s">
        <v>136</v>
      </c>
      <c r="F129" s="29"/>
      <c r="G129" s="83">
        <f>SUM(G130:G131)</f>
        <v>0</v>
      </c>
      <c r="H129" s="83">
        <f>SUM(H130:H131)</f>
        <v>0</v>
      </c>
      <c r="I129" s="80" t="e">
        <f t="shared" si="10"/>
        <v>#DIV/0!</v>
      </c>
      <c r="J129" s="83">
        <f>SUM(J130:J131)</f>
        <v>0</v>
      </c>
    </row>
    <row r="130" spans="1:10" ht="69" hidden="1">
      <c r="A130" s="128" t="s">
        <v>312</v>
      </c>
      <c r="B130" s="30" t="s">
        <v>282</v>
      </c>
      <c r="C130" s="30" t="s">
        <v>69</v>
      </c>
      <c r="D130" s="30" t="s">
        <v>275</v>
      </c>
      <c r="E130" s="30" t="s">
        <v>136</v>
      </c>
      <c r="F130" s="121"/>
      <c r="G130" s="88">
        <v>0</v>
      </c>
      <c r="H130" s="120">
        <v>0</v>
      </c>
      <c r="I130" s="80" t="e">
        <f t="shared" si="10"/>
        <v>#DIV/0!</v>
      </c>
      <c r="J130" s="120"/>
    </row>
    <row r="131" spans="1:10" ht="69" hidden="1">
      <c r="A131" s="128" t="s">
        <v>139</v>
      </c>
      <c r="B131" s="30" t="s">
        <v>282</v>
      </c>
      <c r="C131" s="30" t="s">
        <v>69</v>
      </c>
      <c r="D131" s="30" t="s">
        <v>275</v>
      </c>
      <c r="E131" s="30" t="s">
        <v>136</v>
      </c>
      <c r="F131" s="30" t="s">
        <v>15</v>
      </c>
      <c r="G131" s="122">
        <v>0</v>
      </c>
      <c r="H131" s="120">
        <v>0</v>
      </c>
      <c r="I131" s="80" t="e">
        <f t="shared" si="10"/>
        <v>#DIV/0!</v>
      </c>
      <c r="J131" s="120"/>
    </row>
    <row r="132" spans="1:10" ht="89.4" hidden="1">
      <c r="A132" s="126" t="s">
        <v>313</v>
      </c>
      <c r="B132" s="29" t="s">
        <v>282</v>
      </c>
      <c r="C132" s="29" t="s">
        <v>69</v>
      </c>
      <c r="D132" s="29" t="s">
        <v>314</v>
      </c>
      <c r="E132" s="29" t="s">
        <v>136</v>
      </c>
      <c r="F132" s="29"/>
      <c r="G132" s="80">
        <f>SUM(G133:G134)</f>
        <v>0</v>
      </c>
      <c r="H132" s="80">
        <f>SUM(H133:H134)</f>
        <v>0</v>
      </c>
      <c r="I132" s="80" t="e">
        <f t="shared" si="10"/>
        <v>#DIV/0!</v>
      </c>
      <c r="J132" s="80">
        <f>SUM(J133:J134)</f>
        <v>0</v>
      </c>
    </row>
    <row r="133" spans="1:10" ht="68.400000000000006" hidden="1" customHeight="1">
      <c r="A133" s="128" t="s">
        <v>138</v>
      </c>
      <c r="B133" s="30" t="s">
        <v>282</v>
      </c>
      <c r="C133" s="30" t="s">
        <v>69</v>
      </c>
      <c r="D133" s="29"/>
      <c r="E133" s="29"/>
      <c r="F133" s="30"/>
      <c r="G133" s="82">
        <v>0</v>
      </c>
      <c r="H133" s="120">
        <v>0</v>
      </c>
      <c r="I133" s="80" t="e">
        <f t="shared" si="10"/>
        <v>#DIV/0!</v>
      </c>
      <c r="J133" s="120"/>
    </row>
    <row r="134" spans="1:10" ht="69" hidden="1">
      <c r="A134" s="128" t="s">
        <v>139</v>
      </c>
      <c r="B134" s="30" t="s">
        <v>282</v>
      </c>
      <c r="C134" s="30" t="s">
        <v>69</v>
      </c>
      <c r="D134" s="30" t="s">
        <v>314</v>
      </c>
      <c r="E134" s="30" t="s">
        <v>136</v>
      </c>
      <c r="F134" s="30" t="s">
        <v>15</v>
      </c>
      <c r="G134" s="82">
        <v>0</v>
      </c>
      <c r="H134" s="120">
        <v>0</v>
      </c>
      <c r="I134" s="80" t="e">
        <f t="shared" ref="I134:I197" si="16">H134/G134%</f>
        <v>#DIV/0!</v>
      </c>
      <c r="J134" s="120"/>
    </row>
    <row r="135" spans="1:10" ht="45" hidden="1">
      <c r="A135" s="126" t="s">
        <v>315</v>
      </c>
      <c r="B135" s="29" t="s">
        <v>282</v>
      </c>
      <c r="C135" s="29" t="s">
        <v>69</v>
      </c>
      <c r="D135" s="29" t="s">
        <v>316</v>
      </c>
      <c r="E135" s="29" t="s">
        <v>136</v>
      </c>
      <c r="F135" s="29"/>
      <c r="G135" s="80">
        <f>SUM(G136:G137)</f>
        <v>0</v>
      </c>
      <c r="H135" s="80">
        <f>SUM(H136:H137)</f>
        <v>0</v>
      </c>
      <c r="I135" s="80" t="e">
        <f t="shared" si="16"/>
        <v>#DIV/0!</v>
      </c>
      <c r="J135" s="80">
        <f>SUM(J136:J137)</f>
        <v>0</v>
      </c>
    </row>
    <row r="136" spans="1:10" ht="69" hidden="1">
      <c r="A136" s="128" t="s">
        <v>138</v>
      </c>
      <c r="B136" s="30" t="s">
        <v>282</v>
      </c>
      <c r="C136" s="30" t="s">
        <v>69</v>
      </c>
      <c r="D136" s="30" t="s">
        <v>316</v>
      </c>
      <c r="E136" s="30" t="s">
        <v>136</v>
      </c>
      <c r="F136" s="30"/>
      <c r="G136" s="82">
        <v>0</v>
      </c>
      <c r="H136" s="120">
        <v>0</v>
      </c>
      <c r="I136" s="80" t="e">
        <f t="shared" si="16"/>
        <v>#DIV/0!</v>
      </c>
      <c r="J136" s="120"/>
    </row>
    <row r="137" spans="1:10" ht="69" hidden="1">
      <c r="A137" s="128" t="s">
        <v>139</v>
      </c>
      <c r="B137" s="30" t="s">
        <v>282</v>
      </c>
      <c r="C137" s="30" t="s">
        <v>69</v>
      </c>
      <c r="D137" s="30" t="s">
        <v>316</v>
      </c>
      <c r="E137" s="30" t="s">
        <v>136</v>
      </c>
      <c r="F137" s="30" t="s">
        <v>15</v>
      </c>
      <c r="G137" s="82"/>
      <c r="H137" s="120">
        <v>0</v>
      </c>
      <c r="I137" s="80" t="e">
        <f t="shared" si="16"/>
        <v>#DIV/0!</v>
      </c>
      <c r="J137" s="120"/>
    </row>
    <row r="138" spans="1:10" ht="67.2" hidden="1">
      <c r="A138" s="126" t="s">
        <v>317</v>
      </c>
      <c r="B138" s="29" t="s">
        <v>282</v>
      </c>
      <c r="C138" s="29" t="s">
        <v>69</v>
      </c>
      <c r="D138" s="29" t="s">
        <v>318</v>
      </c>
      <c r="E138" s="29" t="s">
        <v>136</v>
      </c>
      <c r="F138" s="29"/>
      <c r="G138" s="80">
        <f>SUM(G139:G140)</f>
        <v>0</v>
      </c>
      <c r="H138" s="80">
        <f>SUM(H139:H140)</f>
        <v>0</v>
      </c>
      <c r="I138" s="80" t="e">
        <f t="shared" si="16"/>
        <v>#DIV/0!</v>
      </c>
      <c r="J138" s="80">
        <f>SUM(J139:J140)</f>
        <v>0</v>
      </c>
    </row>
    <row r="139" spans="1:10" ht="67.8" hidden="1" customHeight="1">
      <c r="A139" s="128" t="s">
        <v>138</v>
      </c>
      <c r="B139" s="30" t="s">
        <v>282</v>
      </c>
      <c r="C139" s="30" t="s">
        <v>69</v>
      </c>
      <c r="D139" s="30" t="s">
        <v>318</v>
      </c>
      <c r="E139" s="30" t="s">
        <v>319</v>
      </c>
      <c r="F139" s="30"/>
      <c r="G139" s="82">
        <v>0</v>
      </c>
      <c r="H139" s="120">
        <v>0</v>
      </c>
      <c r="I139" s="80" t="e">
        <f t="shared" si="16"/>
        <v>#DIV/0!</v>
      </c>
      <c r="J139" s="120"/>
    </row>
    <row r="140" spans="1:10" ht="69" hidden="1">
      <c r="A140" s="128" t="s">
        <v>139</v>
      </c>
      <c r="B140" s="30" t="s">
        <v>282</v>
      </c>
      <c r="C140" s="30" t="s">
        <v>69</v>
      </c>
      <c r="D140" s="30" t="s">
        <v>318</v>
      </c>
      <c r="E140" s="30" t="s">
        <v>320</v>
      </c>
      <c r="F140" s="30" t="s">
        <v>15</v>
      </c>
      <c r="G140" s="82"/>
      <c r="H140" s="120">
        <v>0</v>
      </c>
      <c r="I140" s="80" t="e">
        <f t="shared" si="16"/>
        <v>#DIV/0!</v>
      </c>
      <c r="J140" s="120"/>
    </row>
    <row r="141" spans="1:10" ht="67.2" hidden="1">
      <c r="A141" s="126" t="s">
        <v>321</v>
      </c>
      <c r="B141" s="29" t="s">
        <v>282</v>
      </c>
      <c r="C141" s="29" t="s">
        <v>69</v>
      </c>
      <c r="D141" s="29" t="s">
        <v>322</v>
      </c>
      <c r="E141" s="29" t="s">
        <v>136</v>
      </c>
      <c r="F141" s="29"/>
      <c r="G141" s="80">
        <f>SUM(G142:G143)</f>
        <v>0</v>
      </c>
      <c r="H141" s="80">
        <f>SUM(H142:H143)</f>
        <v>0</v>
      </c>
      <c r="I141" s="80" t="e">
        <f t="shared" si="16"/>
        <v>#DIV/0!</v>
      </c>
      <c r="J141" s="80">
        <f>SUM(J142:J143)</f>
        <v>0</v>
      </c>
    </row>
    <row r="142" spans="1:10" ht="69" hidden="1">
      <c r="A142" s="128" t="s">
        <v>138</v>
      </c>
      <c r="B142" s="30" t="s">
        <v>282</v>
      </c>
      <c r="C142" s="30" t="s">
        <v>69</v>
      </c>
      <c r="D142" s="30" t="s">
        <v>322</v>
      </c>
      <c r="E142" s="30" t="s">
        <v>136</v>
      </c>
      <c r="F142" s="30"/>
      <c r="G142" s="82">
        <v>0</v>
      </c>
      <c r="H142" s="120">
        <v>0</v>
      </c>
      <c r="I142" s="80" t="e">
        <f t="shared" si="16"/>
        <v>#DIV/0!</v>
      </c>
      <c r="J142" s="120"/>
    </row>
    <row r="143" spans="1:10" ht="69" hidden="1">
      <c r="A143" s="128" t="s">
        <v>139</v>
      </c>
      <c r="B143" s="30" t="s">
        <v>282</v>
      </c>
      <c r="C143" s="30" t="s">
        <v>69</v>
      </c>
      <c r="D143" s="30" t="s">
        <v>322</v>
      </c>
      <c r="E143" s="30" t="s">
        <v>136</v>
      </c>
      <c r="F143" s="30" t="s">
        <v>15</v>
      </c>
      <c r="G143" s="82"/>
      <c r="H143" s="120">
        <v>0</v>
      </c>
      <c r="I143" s="80" t="e">
        <f t="shared" si="16"/>
        <v>#DIV/0!</v>
      </c>
      <c r="J143" s="120"/>
    </row>
    <row r="144" spans="1:10" ht="24.6">
      <c r="A144" s="126" t="s">
        <v>132</v>
      </c>
      <c r="B144" s="29" t="s">
        <v>282</v>
      </c>
      <c r="C144" s="29" t="s">
        <v>69</v>
      </c>
      <c r="D144" s="29" t="s">
        <v>97</v>
      </c>
      <c r="E144" s="29"/>
      <c r="F144" s="29"/>
      <c r="G144" s="80">
        <f>SUM(G145:G149)</f>
        <v>2705772</v>
      </c>
      <c r="H144" s="80">
        <f>SUM(H145:H149)</f>
        <v>1054511.67</v>
      </c>
      <c r="I144" s="80">
        <f t="shared" si="16"/>
        <v>38.972672863788965</v>
      </c>
      <c r="J144" s="80">
        <f>SUM(J145:J149)</f>
        <v>2705772</v>
      </c>
    </row>
    <row r="145" spans="1:10" ht="24.6">
      <c r="A145" s="126" t="s">
        <v>70</v>
      </c>
      <c r="B145" s="29" t="s">
        <v>282</v>
      </c>
      <c r="C145" s="29" t="s">
        <v>69</v>
      </c>
      <c r="D145" s="29" t="s">
        <v>97</v>
      </c>
      <c r="E145" s="29" t="s">
        <v>134</v>
      </c>
      <c r="F145" s="29" t="s">
        <v>15</v>
      </c>
      <c r="G145" s="80">
        <v>566400</v>
      </c>
      <c r="H145" s="123">
        <v>236445</v>
      </c>
      <c r="I145" s="80">
        <f t="shared" si="16"/>
        <v>41.74523305084746</v>
      </c>
      <c r="J145" s="123">
        <v>566400</v>
      </c>
    </row>
    <row r="146" spans="1:10" ht="67.2">
      <c r="A146" s="126" t="s">
        <v>135</v>
      </c>
      <c r="B146" s="29" t="s">
        <v>282</v>
      </c>
      <c r="C146" s="29" t="s">
        <v>69</v>
      </c>
      <c r="D146" s="29" t="s">
        <v>97</v>
      </c>
      <c r="E146" s="29" t="s">
        <v>116</v>
      </c>
      <c r="F146" s="29" t="s">
        <v>15</v>
      </c>
      <c r="G146" s="80">
        <v>1261900</v>
      </c>
      <c r="H146" s="123">
        <v>315526.59999999998</v>
      </c>
      <c r="I146" s="80">
        <f t="shared" si="16"/>
        <v>25.004089072034233</v>
      </c>
      <c r="J146" s="123">
        <v>1261900</v>
      </c>
    </row>
    <row r="147" spans="1:10" ht="24.6">
      <c r="A147" s="128" t="s">
        <v>16</v>
      </c>
      <c r="B147" s="29" t="s">
        <v>282</v>
      </c>
      <c r="C147" s="29" t="s">
        <v>69</v>
      </c>
      <c r="D147" s="29" t="s">
        <v>97</v>
      </c>
      <c r="E147" s="29" t="s">
        <v>116</v>
      </c>
      <c r="F147" s="29" t="s">
        <v>17</v>
      </c>
      <c r="G147" s="80">
        <v>10300</v>
      </c>
      <c r="H147" s="123">
        <v>0</v>
      </c>
      <c r="I147" s="80">
        <f t="shared" si="16"/>
        <v>0</v>
      </c>
      <c r="J147" s="123">
        <v>10300</v>
      </c>
    </row>
    <row r="148" spans="1:10" ht="24.6">
      <c r="A148" s="126" t="s">
        <v>71</v>
      </c>
      <c r="B148" s="29" t="s">
        <v>282</v>
      </c>
      <c r="C148" s="29" t="s">
        <v>69</v>
      </c>
      <c r="D148" s="29" t="s">
        <v>97</v>
      </c>
      <c r="E148" s="29" t="s">
        <v>136</v>
      </c>
      <c r="F148" s="29" t="s">
        <v>15</v>
      </c>
      <c r="G148" s="80">
        <v>655700</v>
      </c>
      <c r="H148" s="123">
        <v>305828.07</v>
      </c>
      <c r="I148" s="80">
        <f t="shared" si="16"/>
        <v>46.64146255909715</v>
      </c>
      <c r="J148" s="123">
        <v>655700</v>
      </c>
    </row>
    <row r="149" spans="1:10" ht="26.4" customHeight="1">
      <c r="A149" s="126" t="s">
        <v>323</v>
      </c>
      <c r="B149" s="29" t="s">
        <v>282</v>
      </c>
      <c r="C149" s="29" t="s">
        <v>69</v>
      </c>
      <c r="D149" s="29" t="s">
        <v>97</v>
      </c>
      <c r="E149" s="29" t="s">
        <v>136</v>
      </c>
      <c r="F149" s="29" t="s">
        <v>17</v>
      </c>
      <c r="G149" s="80">
        <v>211472</v>
      </c>
      <c r="H149" s="123">
        <v>196712</v>
      </c>
      <c r="I149" s="80">
        <f t="shared" si="16"/>
        <v>93.020352576227594</v>
      </c>
      <c r="J149" s="123">
        <v>211472</v>
      </c>
    </row>
    <row r="150" spans="1:10" ht="45">
      <c r="A150" s="126" t="s">
        <v>72</v>
      </c>
      <c r="B150" s="29" t="s">
        <v>282</v>
      </c>
      <c r="C150" s="29" t="s">
        <v>73</v>
      </c>
      <c r="D150" s="29"/>
      <c r="E150" s="29"/>
      <c r="F150" s="29"/>
      <c r="G150" s="80">
        <f>G151+G154</f>
        <v>770649.5</v>
      </c>
      <c r="H150" s="80">
        <f>H151+H154</f>
        <v>0</v>
      </c>
      <c r="I150" s="80">
        <f t="shared" si="16"/>
        <v>0</v>
      </c>
      <c r="J150" s="80">
        <f>J151+J154</f>
        <v>770649.5</v>
      </c>
    </row>
    <row r="151" spans="1:10" ht="45.6" customHeight="1">
      <c r="A151" s="126" t="s">
        <v>324</v>
      </c>
      <c r="B151" s="29" t="s">
        <v>282</v>
      </c>
      <c r="C151" s="29" t="s">
        <v>73</v>
      </c>
      <c r="D151" s="29" t="s">
        <v>325</v>
      </c>
      <c r="E151" s="29"/>
      <c r="F151" s="29"/>
      <c r="G151" s="80">
        <f>G152</f>
        <v>82249.5</v>
      </c>
      <c r="H151" s="80">
        <f t="shared" ref="H151:J152" si="17">H152</f>
        <v>0</v>
      </c>
      <c r="I151" s="80">
        <f t="shared" si="16"/>
        <v>0</v>
      </c>
      <c r="J151" s="80">
        <f t="shared" si="17"/>
        <v>82249.5</v>
      </c>
    </row>
    <row r="152" spans="1:10" ht="89.4">
      <c r="A152" s="126" t="s">
        <v>326</v>
      </c>
      <c r="B152" s="29" t="s">
        <v>282</v>
      </c>
      <c r="C152" s="29" t="s">
        <v>73</v>
      </c>
      <c r="D152" s="29" t="s">
        <v>327</v>
      </c>
      <c r="E152" s="29" t="s">
        <v>122</v>
      </c>
      <c r="F152" s="29"/>
      <c r="G152" s="80">
        <f>G153</f>
        <v>82249.5</v>
      </c>
      <c r="H152" s="80">
        <f t="shared" si="17"/>
        <v>0</v>
      </c>
      <c r="I152" s="80">
        <f t="shared" si="16"/>
        <v>0</v>
      </c>
      <c r="J152" s="80">
        <f t="shared" si="17"/>
        <v>82249.5</v>
      </c>
    </row>
    <row r="153" spans="1:10" ht="69">
      <c r="A153" s="128" t="s">
        <v>139</v>
      </c>
      <c r="B153" s="30" t="s">
        <v>282</v>
      </c>
      <c r="C153" s="30" t="s">
        <v>73</v>
      </c>
      <c r="D153" s="30" t="s">
        <v>328</v>
      </c>
      <c r="E153" s="30" t="s">
        <v>122</v>
      </c>
      <c r="F153" s="30" t="s">
        <v>15</v>
      </c>
      <c r="G153" s="82">
        <v>82249.5</v>
      </c>
      <c r="H153" s="120">
        <v>0</v>
      </c>
      <c r="I153" s="80">
        <f t="shared" si="16"/>
        <v>0</v>
      </c>
      <c r="J153" s="120">
        <v>82249.5</v>
      </c>
    </row>
    <row r="154" spans="1:10" ht="111.6">
      <c r="A154" s="126" t="s">
        <v>329</v>
      </c>
      <c r="B154" s="29" t="s">
        <v>282</v>
      </c>
      <c r="C154" s="29" t="s">
        <v>73</v>
      </c>
      <c r="D154" s="29"/>
      <c r="E154" s="29"/>
      <c r="F154" s="29"/>
      <c r="G154" s="80">
        <f>G155</f>
        <v>688400</v>
      </c>
      <c r="H154" s="80">
        <f>H155</f>
        <v>0</v>
      </c>
      <c r="I154" s="80">
        <f t="shared" si="16"/>
        <v>0</v>
      </c>
      <c r="J154" s="80">
        <f>J155</f>
        <v>688400</v>
      </c>
    </row>
    <row r="155" spans="1:10" ht="67.2">
      <c r="A155" s="126" t="s">
        <v>330</v>
      </c>
      <c r="B155" s="29" t="s">
        <v>282</v>
      </c>
      <c r="C155" s="29" t="s">
        <v>73</v>
      </c>
      <c r="D155" s="29" t="s">
        <v>118</v>
      </c>
      <c r="E155" s="29"/>
      <c r="F155" s="29"/>
      <c r="G155" s="80">
        <f>G156+G159+G161+G164</f>
        <v>688400</v>
      </c>
      <c r="H155" s="80">
        <f>H156+H159+H161+H164</f>
        <v>0</v>
      </c>
      <c r="I155" s="80">
        <f t="shared" si="16"/>
        <v>0</v>
      </c>
      <c r="J155" s="80">
        <f>J156+J159+J161+J164</f>
        <v>688400</v>
      </c>
    </row>
    <row r="156" spans="1:10" ht="46.8" customHeight="1">
      <c r="A156" s="151" t="s">
        <v>331</v>
      </c>
      <c r="B156" s="29" t="s">
        <v>282</v>
      </c>
      <c r="C156" s="29" t="s">
        <v>73</v>
      </c>
      <c r="D156" s="29" t="s">
        <v>140</v>
      </c>
      <c r="E156" s="30"/>
      <c r="F156" s="29" t="s">
        <v>15</v>
      </c>
      <c r="G156" s="83">
        <f>SUM(G157:G158)</f>
        <v>449700</v>
      </c>
      <c r="H156" s="83">
        <f>SUM(H157:H158)</f>
        <v>0</v>
      </c>
      <c r="I156" s="80">
        <f t="shared" si="16"/>
        <v>0</v>
      </c>
      <c r="J156" s="83">
        <f>SUM(J157:J158)</f>
        <v>449700</v>
      </c>
    </row>
    <row r="157" spans="1:10" ht="137.4">
      <c r="A157" s="128" t="s">
        <v>112</v>
      </c>
      <c r="B157" s="29" t="s">
        <v>282</v>
      </c>
      <c r="C157" s="29" t="s">
        <v>73</v>
      </c>
      <c r="D157" s="29" t="s">
        <v>140</v>
      </c>
      <c r="E157" s="30" t="s">
        <v>113</v>
      </c>
      <c r="F157" s="30" t="s">
        <v>15</v>
      </c>
      <c r="G157" s="84">
        <v>440700</v>
      </c>
      <c r="H157" s="120">
        <v>0</v>
      </c>
      <c r="I157" s="80">
        <f t="shared" si="16"/>
        <v>0</v>
      </c>
      <c r="J157" s="120">
        <v>440700</v>
      </c>
    </row>
    <row r="158" spans="1:10" ht="69">
      <c r="A158" s="128" t="s">
        <v>139</v>
      </c>
      <c r="B158" s="29" t="s">
        <v>282</v>
      </c>
      <c r="C158" s="29" t="s">
        <v>73</v>
      </c>
      <c r="D158" s="29" t="s">
        <v>140</v>
      </c>
      <c r="E158" s="30" t="s">
        <v>114</v>
      </c>
      <c r="F158" s="30" t="s">
        <v>15</v>
      </c>
      <c r="G158" s="84">
        <v>9000</v>
      </c>
      <c r="H158" s="120">
        <v>0</v>
      </c>
      <c r="I158" s="80">
        <f t="shared" si="16"/>
        <v>0</v>
      </c>
      <c r="J158" s="120">
        <v>9000</v>
      </c>
    </row>
    <row r="159" spans="1:10" ht="89.4">
      <c r="A159" s="126" t="s">
        <v>141</v>
      </c>
      <c r="B159" s="29" t="s">
        <v>282</v>
      </c>
      <c r="C159" s="29" t="s">
        <v>73</v>
      </c>
      <c r="D159" s="29" t="s">
        <v>118</v>
      </c>
      <c r="E159" s="29" t="s">
        <v>122</v>
      </c>
      <c r="F159" s="29" t="s">
        <v>15</v>
      </c>
      <c r="G159" s="83">
        <f>G160</f>
        <v>43700</v>
      </c>
      <c r="H159" s="83">
        <f>H160</f>
        <v>0</v>
      </c>
      <c r="I159" s="80">
        <f t="shared" si="16"/>
        <v>0</v>
      </c>
      <c r="J159" s="83">
        <f>J160</f>
        <v>43700</v>
      </c>
    </row>
    <row r="160" spans="1:10" ht="69">
      <c r="A160" s="128" t="s">
        <v>139</v>
      </c>
      <c r="B160" s="30" t="s">
        <v>282</v>
      </c>
      <c r="C160" s="30" t="s">
        <v>73</v>
      </c>
      <c r="D160" s="30" t="s">
        <v>142</v>
      </c>
      <c r="E160" s="30" t="s">
        <v>122</v>
      </c>
      <c r="F160" s="30" t="s">
        <v>15</v>
      </c>
      <c r="G160" s="84">
        <v>43700</v>
      </c>
      <c r="H160" s="120">
        <v>0</v>
      </c>
      <c r="I160" s="80">
        <f t="shared" si="16"/>
        <v>0</v>
      </c>
      <c r="J160" s="120">
        <v>43700</v>
      </c>
    </row>
    <row r="161" spans="1:10" ht="89.4">
      <c r="A161" s="126" t="s">
        <v>332</v>
      </c>
      <c r="B161" s="29" t="s">
        <v>282</v>
      </c>
      <c r="C161" s="29" t="s">
        <v>73</v>
      </c>
      <c r="D161" s="29" t="s">
        <v>119</v>
      </c>
      <c r="E161" s="29" t="s">
        <v>203</v>
      </c>
      <c r="F161" s="29"/>
      <c r="G161" s="83">
        <f>SUM(G162:G163)</f>
        <v>135000</v>
      </c>
      <c r="H161" s="83">
        <f>SUM(H162:H163)</f>
        <v>0</v>
      </c>
      <c r="I161" s="80">
        <f t="shared" si="16"/>
        <v>0</v>
      </c>
      <c r="J161" s="83">
        <f>SUM(J162:J163)</f>
        <v>135000</v>
      </c>
    </row>
    <row r="162" spans="1:10" ht="69">
      <c r="A162" s="128" t="s">
        <v>138</v>
      </c>
      <c r="B162" s="30" t="s">
        <v>282</v>
      </c>
      <c r="C162" s="30" t="s">
        <v>73</v>
      </c>
      <c r="D162" s="30"/>
      <c r="E162" s="30"/>
      <c r="F162" s="30"/>
      <c r="G162" s="84">
        <v>0</v>
      </c>
      <c r="H162" s="120">
        <v>0</v>
      </c>
      <c r="I162" s="80" t="e">
        <f t="shared" si="16"/>
        <v>#DIV/0!</v>
      </c>
      <c r="J162" s="120">
        <v>0</v>
      </c>
    </row>
    <row r="163" spans="1:10" ht="69">
      <c r="A163" s="128" t="s">
        <v>139</v>
      </c>
      <c r="B163" s="30" t="s">
        <v>282</v>
      </c>
      <c r="C163" s="30" t="s">
        <v>73</v>
      </c>
      <c r="D163" s="30" t="s">
        <v>119</v>
      </c>
      <c r="E163" s="30" t="s">
        <v>203</v>
      </c>
      <c r="F163" s="30" t="s">
        <v>15</v>
      </c>
      <c r="G163" s="84">
        <v>135000</v>
      </c>
      <c r="H163" s="120">
        <v>0</v>
      </c>
      <c r="I163" s="80">
        <f t="shared" si="16"/>
        <v>0</v>
      </c>
      <c r="J163" s="120">
        <v>135000</v>
      </c>
    </row>
    <row r="164" spans="1:10" ht="199.8" customHeight="1">
      <c r="A164" s="126" t="s">
        <v>333</v>
      </c>
      <c r="B164" s="29" t="s">
        <v>282</v>
      </c>
      <c r="C164" s="29" t="s">
        <v>73</v>
      </c>
      <c r="D164" s="29" t="s">
        <v>143</v>
      </c>
      <c r="E164" s="29" t="s">
        <v>122</v>
      </c>
      <c r="F164" s="29"/>
      <c r="G164" s="83">
        <f>SUM(G165:G166)</f>
        <v>60000</v>
      </c>
      <c r="H164" s="83">
        <f>SUM(H165:H166)</f>
        <v>0</v>
      </c>
      <c r="I164" s="80">
        <f t="shared" si="16"/>
        <v>0</v>
      </c>
      <c r="J164" s="83">
        <f>SUM(J165:J166)</f>
        <v>60000</v>
      </c>
    </row>
    <row r="165" spans="1:10" ht="69" hidden="1">
      <c r="A165" s="128" t="s">
        <v>138</v>
      </c>
      <c r="B165" s="30" t="s">
        <v>282</v>
      </c>
      <c r="C165" s="30" t="s">
        <v>73</v>
      </c>
      <c r="D165" s="30"/>
      <c r="E165" s="30"/>
      <c r="F165" s="30"/>
      <c r="G165" s="84">
        <v>0</v>
      </c>
      <c r="H165" s="120">
        <v>0</v>
      </c>
      <c r="I165" s="80" t="e">
        <f t="shared" si="16"/>
        <v>#DIV/0!</v>
      </c>
      <c r="J165" s="120"/>
    </row>
    <row r="166" spans="1:10" ht="69">
      <c r="A166" s="128" t="s">
        <v>139</v>
      </c>
      <c r="B166" s="30" t="s">
        <v>282</v>
      </c>
      <c r="C166" s="30" t="s">
        <v>73</v>
      </c>
      <c r="D166" s="30" t="s">
        <v>143</v>
      </c>
      <c r="E166" s="30" t="s">
        <v>122</v>
      </c>
      <c r="F166" s="30" t="s">
        <v>15</v>
      </c>
      <c r="G166" s="84">
        <v>60000</v>
      </c>
      <c r="H166" s="120">
        <v>0</v>
      </c>
      <c r="I166" s="80">
        <f t="shared" si="16"/>
        <v>0</v>
      </c>
      <c r="J166" s="120">
        <v>60000</v>
      </c>
    </row>
    <row r="167" spans="1:10" ht="24.6">
      <c r="A167" s="126" t="s">
        <v>334</v>
      </c>
      <c r="B167" s="29" t="s">
        <v>282</v>
      </c>
      <c r="C167" s="29" t="s">
        <v>205</v>
      </c>
      <c r="D167" s="29"/>
      <c r="E167" s="29"/>
      <c r="F167" s="29"/>
      <c r="G167" s="80">
        <f>G168</f>
        <v>208192</v>
      </c>
      <c r="H167" s="80">
        <f t="shared" ref="H167:J168" si="18">H168</f>
        <v>81373.5</v>
      </c>
      <c r="I167" s="80">
        <f t="shared" si="16"/>
        <v>39.085795803873346</v>
      </c>
      <c r="J167" s="80">
        <f t="shared" si="18"/>
        <v>208192</v>
      </c>
    </row>
    <row r="168" spans="1:10" ht="24.6">
      <c r="A168" s="126" t="s">
        <v>204</v>
      </c>
      <c r="B168" s="29" t="s">
        <v>282</v>
      </c>
      <c r="C168" s="29" t="s">
        <v>205</v>
      </c>
      <c r="D168" s="29" t="s">
        <v>335</v>
      </c>
      <c r="E168" s="29"/>
      <c r="F168" s="29"/>
      <c r="G168" s="80">
        <f>G169</f>
        <v>208192</v>
      </c>
      <c r="H168" s="80">
        <f t="shared" si="18"/>
        <v>81373.5</v>
      </c>
      <c r="I168" s="80">
        <f t="shared" si="16"/>
        <v>39.085795803873346</v>
      </c>
      <c r="J168" s="80">
        <f t="shared" si="18"/>
        <v>208192</v>
      </c>
    </row>
    <row r="169" spans="1:10" ht="156">
      <c r="A169" s="126" t="s">
        <v>336</v>
      </c>
      <c r="B169" s="29" t="s">
        <v>282</v>
      </c>
      <c r="C169" s="29" t="s">
        <v>205</v>
      </c>
      <c r="D169" s="29" t="s">
        <v>335</v>
      </c>
      <c r="E169" s="29"/>
      <c r="F169" s="29"/>
      <c r="G169" s="80">
        <f>SUM(G170:G171)</f>
        <v>208192</v>
      </c>
      <c r="H169" s="80">
        <f>SUM(H170:H171)</f>
        <v>81373.5</v>
      </c>
      <c r="I169" s="80">
        <f t="shared" si="16"/>
        <v>39.085795803873346</v>
      </c>
      <c r="J169" s="80">
        <f>SUM(J170:J171)</f>
        <v>208192</v>
      </c>
    </row>
    <row r="170" spans="1:10" ht="112.8" customHeight="1">
      <c r="A170" s="128" t="s">
        <v>337</v>
      </c>
      <c r="B170" s="30" t="s">
        <v>282</v>
      </c>
      <c r="C170" s="30" t="s">
        <v>205</v>
      </c>
      <c r="D170" s="30" t="s">
        <v>335</v>
      </c>
      <c r="E170" s="30" t="s">
        <v>113</v>
      </c>
      <c r="F170" s="30" t="s">
        <v>15</v>
      </c>
      <c r="G170" s="82">
        <v>208171</v>
      </c>
      <c r="H170" s="120">
        <v>81365.37</v>
      </c>
      <c r="I170" s="82">
        <f t="shared" si="16"/>
        <v>39.085833281292778</v>
      </c>
      <c r="J170" s="120">
        <v>208171</v>
      </c>
    </row>
    <row r="171" spans="1:10" ht="91.8">
      <c r="A171" s="128" t="s">
        <v>206</v>
      </c>
      <c r="B171" s="30" t="s">
        <v>282</v>
      </c>
      <c r="C171" s="30" t="s">
        <v>205</v>
      </c>
      <c r="D171" s="30" t="s">
        <v>335</v>
      </c>
      <c r="E171" s="30" t="s">
        <v>207</v>
      </c>
      <c r="F171" s="30" t="s">
        <v>15</v>
      </c>
      <c r="G171" s="82">
        <v>21</v>
      </c>
      <c r="H171" s="120">
        <v>8.1300000000000008</v>
      </c>
      <c r="I171" s="82">
        <f t="shared" si="16"/>
        <v>38.714285714285722</v>
      </c>
      <c r="J171" s="120">
        <v>21</v>
      </c>
    </row>
    <row r="172" spans="1:10" ht="24.6">
      <c r="A172" s="152" t="s">
        <v>74</v>
      </c>
      <c r="B172" s="89" t="s">
        <v>282</v>
      </c>
      <c r="C172" s="29" t="s">
        <v>75</v>
      </c>
      <c r="D172" s="29"/>
      <c r="E172" s="29"/>
      <c r="F172" s="29"/>
      <c r="G172" s="83">
        <f>G173</f>
        <v>90731596.819999993</v>
      </c>
      <c r="H172" s="83">
        <f>H173</f>
        <v>19201017.18</v>
      </c>
      <c r="I172" s="80">
        <f t="shared" si="16"/>
        <v>21.162437180613484</v>
      </c>
      <c r="J172" s="83">
        <f>J173</f>
        <v>62081440</v>
      </c>
    </row>
    <row r="173" spans="1:10" ht="24.6">
      <c r="A173" s="152" t="s">
        <v>76</v>
      </c>
      <c r="B173" s="89" t="s">
        <v>282</v>
      </c>
      <c r="C173" s="29" t="s">
        <v>77</v>
      </c>
      <c r="D173" s="29"/>
      <c r="E173" s="29"/>
      <c r="F173" s="29"/>
      <c r="G173" s="83">
        <f>G174+G177</f>
        <v>90731596.819999993</v>
      </c>
      <c r="H173" s="83">
        <f>H174+H177</f>
        <v>19201017.18</v>
      </c>
      <c r="I173" s="80">
        <f t="shared" si="16"/>
        <v>21.162437180613484</v>
      </c>
      <c r="J173" s="83">
        <f>J174+J177</f>
        <v>62081440</v>
      </c>
    </row>
    <row r="174" spans="1:10" ht="181.8" customHeight="1">
      <c r="A174" s="153" t="s">
        <v>338</v>
      </c>
      <c r="B174" s="29" t="s">
        <v>282</v>
      </c>
      <c r="C174" s="29" t="s">
        <v>77</v>
      </c>
      <c r="D174" s="29" t="s">
        <v>339</v>
      </c>
      <c r="E174" s="29"/>
      <c r="F174" s="29" t="s">
        <v>56</v>
      </c>
      <c r="G174" s="83">
        <f>SUM(G175:G176)</f>
        <v>69490258.819999993</v>
      </c>
      <c r="H174" s="83">
        <f>SUM(H175:H176)</f>
        <v>2800000</v>
      </c>
      <c r="I174" s="80">
        <f t="shared" si="16"/>
        <v>4.0293417344333333</v>
      </c>
      <c r="J174" s="83">
        <f>SUM(J175:J176)</f>
        <v>40840102</v>
      </c>
    </row>
    <row r="175" spans="1:10" ht="137.4">
      <c r="A175" s="128" t="s">
        <v>340</v>
      </c>
      <c r="B175" s="30" t="s">
        <v>282</v>
      </c>
      <c r="C175" s="30" t="s">
        <v>77</v>
      </c>
      <c r="D175" s="30" t="s">
        <v>339</v>
      </c>
      <c r="E175" s="34">
        <v>40070</v>
      </c>
      <c r="F175" s="30" t="s">
        <v>341</v>
      </c>
      <c r="G175" s="122">
        <v>66591618</v>
      </c>
      <c r="H175" s="120">
        <v>0</v>
      </c>
      <c r="I175" s="80">
        <f t="shared" si="16"/>
        <v>0</v>
      </c>
      <c r="J175" s="120">
        <v>38798097</v>
      </c>
    </row>
    <row r="176" spans="1:10" ht="160.19999999999999">
      <c r="A176" s="128" t="s">
        <v>342</v>
      </c>
      <c r="B176" s="30" t="s">
        <v>282</v>
      </c>
      <c r="C176" s="30" t="s">
        <v>77</v>
      </c>
      <c r="D176" s="30" t="s">
        <v>339</v>
      </c>
      <c r="E176" s="30" t="s">
        <v>343</v>
      </c>
      <c r="F176" s="30" t="s">
        <v>341</v>
      </c>
      <c r="G176" s="122">
        <v>2898640.82</v>
      </c>
      <c r="H176" s="120">
        <v>2800000</v>
      </c>
      <c r="I176" s="80">
        <f t="shared" si="16"/>
        <v>96.596997485186876</v>
      </c>
      <c r="J176" s="120">
        <v>2042005</v>
      </c>
    </row>
    <row r="177" spans="1:10" ht="24.6">
      <c r="A177" s="152" t="s">
        <v>10</v>
      </c>
      <c r="B177" s="89" t="s">
        <v>282</v>
      </c>
      <c r="C177" s="29" t="s">
        <v>77</v>
      </c>
      <c r="D177" s="29" t="s">
        <v>97</v>
      </c>
      <c r="E177" s="29"/>
      <c r="F177" s="29"/>
      <c r="G177" s="83">
        <f>G178</f>
        <v>21241338</v>
      </c>
      <c r="H177" s="83">
        <f>H178</f>
        <v>16401017.18</v>
      </c>
      <c r="I177" s="80">
        <f t="shared" si="16"/>
        <v>77.212731043590566</v>
      </c>
      <c r="J177" s="83">
        <f>J178</f>
        <v>21241338</v>
      </c>
    </row>
    <row r="178" spans="1:10" ht="44.4">
      <c r="A178" s="154" t="s">
        <v>144</v>
      </c>
      <c r="B178" s="89" t="s">
        <v>282</v>
      </c>
      <c r="C178" s="29" t="s">
        <v>77</v>
      </c>
      <c r="D178" s="29" t="s">
        <v>97</v>
      </c>
      <c r="E178" s="29"/>
      <c r="F178" s="29"/>
      <c r="G178" s="80">
        <f>G179</f>
        <v>21241338</v>
      </c>
      <c r="H178" s="80">
        <f>H179</f>
        <v>16401017.18</v>
      </c>
      <c r="I178" s="80">
        <f t="shared" si="16"/>
        <v>77.212731043590566</v>
      </c>
      <c r="J178" s="80">
        <f>J179</f>
        <v>21241338</v>
      </c>
    </row>
    <row r="179" spans="1:10" s="1" customFormat="1" ht="91.8">
      <c r="A179" s="155" t="s">
        <v>209</v>
      </c>
      <c r="B179" s="99" t="s">
        <v>282</v>
      </c>
      <c r="C179" s="30" t="s">
        <v>77</v>
      </c>
      <c r="D179" s="30" t="s">
        <v>97</v>
      </c>
      <c r="E179" s="30" t="s">
        <v>145</v>
      </c>
      <c r="F179" s="30" t="s">
        <v>78</v>
      </c>
      <c r="G179" s="82">
        <v>21241338</v>
      </c>
      <c r="H179" s="120">
        <v>16401017.18</v>
      </c>
      <c r="I179" s="80">
        <f t="shared" si="16"/>
        <v>77.212731043590566</v>
      </c>
      <c r="J179" s="120">
        <v>21241338</v>
      </c>
    </row>
    <row r="180" spans="1:10" s="98" customFormat="1" ht="24.6">
      <c r="A180" s="156" t="s">
        <v>87</v>
      </c>
      <c r="B180" s="29" t="s">
        <v>282</v>
      </c>
      <c r="C180" s="29" t="s">
        <v>88</v>
      </c>
      <c r="D180" s="29"/>
      <c r="E180" s="29"/>
      <c r="F180" s="29"/>
      <c r="G180" s="80">
        <f>G181</f>
        <v>228240</v>
      </c>
      <c r="H180" s="123">
        <v>114119.31</v>
      </c>
      <c r="I180" s="80">
        <f t="shared" si="16"/>
        <v>49.999697686645632</v>
      </c>
      <c r="J180" s="123">
        <f>J181</f>
        <v>228240</v>
      </c>
    </row>
    <row r="181" spans="1:10" s="98" customFormat="1" ht="24.6">
      <c r="A181" s="156" t="s">
        <v>344</v>
      </c>
      <c r="B181" s="29" t="s">
        <v>282</v>
      </c>
      <c r="C181" s="29" t="s">
        <v>345</v>
      </c>
      <c r="D181" s="29"/>
      <c r="E181" s="29"/>
      <c r="F181" s="29"/>
      <c r="G181" s="80">
        <f>G182</f>
        <v>228240</v>
      </c>
      <c r="H181" s="80">
        <f t="shared" ref="H181:J183" si="19">H182</f>
        <v>0</v>
      </c>
      <c r="I181" s="80">
        <f t="shared" si="16"/>
        <v>0</v>
      </c>
      <c r="J181" s="80">
        <f t="shared" si="19"/>
        <v>228240</v>
      </c>
    </row>
    <row r="182" spans="1:10" ht="91.8">
      <c r="A182" s="155" t="s">
        <v>346</v>
      </c>
      <c r="B182" s="30" t="s">
        <v>282</v>
      </c>
      <c r="C182" s="30" t="s">
        <v>345</v>
      </c>
      <c r="D182" s="30" t="s">
        <v>97</v>
      </c>
      <c r="E182" s="30"/>
      <c r="F182" s="30"/>
      <c r="G182" s="82">
        <f>G183</f>
        <v>228240</v>
      </c>
      <c r="H182" s="82">
        <f t="shared" si="19"/>
        <v>0</v>
      </c>
      <c r="I182" s="80">
        <f t="shared" si="16"/>
        <v>0</v>
      </c>
      <c r="J182" s="82">
        <f t="shared" si="19"/>
        <v>228240</v>
      </c>
    </row>
    <row r="183" spans="1:10" ht="25.2">
      <c r="A183" s="155" t="s">
        <v>347</v>
      </c>
      <c r="B183" s="30" t="s">
        <v>282</v>
      </c>
      <c r="C183" s="30" t="s">
        <v>345</v>
      </c>
      <c r="D183" s="30" t="s">
        <v>97</v>
      </c>
      <c r="E183" s="30" t="s">
        <v>348</v>
      </c>
      <c r="F183" s="30"/>
      <c r="G183" s="82">
        <f>G184</f>
        <v>228240</v>
      </c>
      <c r="H183" s="82">
        <f t="shared" si="19"/>
        <v>0</v>
      </c>
      <c r="I183" s="80">
        <f t="shared" si="16"/>
        <v>0</v>
      </c>
      <c r="J183" s="82">
        <f t="shared" si="19"/>
        <v>228240</v>
      </c>
    </row>
    <row r="184" spans="1:10" ht="25.2">
      <c r="A184" s="155" t="s">
        <v>349</v>
      </c>
      <c r="B184" s="30" t="s">
        <v>282</v>
      </c>
      <c r="C184" s="30" t="s">
        <v>345</v>
      </c>
      <c r="D184" s="30" t="s">
        <v>97</v>
      </c>
      <c r="E184" s="30" t="s">
        <v>348</v>
      </c>
      <c r="F184" s="30" t="s">
        <v>93</v>
      </c>
      <c r="G184" s="82">
        <v>228240</v>
      </c>
      <c r="H184" s="120"/>
      <c r="I184" s="80">
        <f t="shared" si="16"/>
        <v>0</v>
      </c>
      <c r="J184" s="120">
        <v>228240</v>
      </c>
    </row>
    <row r="185" spans="1:10" ht="24.6">
      <c r="A185" s="126" t="s">
        <v>79</v>
      </c>
      <c r="B185" s="29" t="s">
        <v>282</v>
      </c>
      <c r="C185" s="29" t="s">
        <v>80</v>
      </c>
      <c r="D185" s="29"/>
      <c r="E185" s="29"/>
      <c r="F185" s="29"/>
      <c r="G185" s="80">
        <f>G186</f>
        <v>112100</v>
      </c>
      <c r="H185" s="80">
        <f t="shared" ref="H185:J187" si="20">H186</f>
        <v>0</v>
      </c>
      <c r="I185" s="80">
        <f t="shared" si="16"/>
        <v>0</v>
      </c>
      <c r="J185" s="80">
        <f t="shared" si="20"/>
        <v>112100</v>
      </c>
    </row>
    <row r="186" spans="1:10" ht="24.6">
      <c r="A186" s="126" t="s">
        <v>10</v>
      </c>
      <c r="B186" s="29" t="s">
        <v>282</v>
      </c>
      <c r="C186" s="29" t="s">
        <v>81</v>
      </c>
      <c r="D186" s="29"/>
      <c r="E186" s="29"/>
      <c r="F186" s="29"/>
      <c r="G186" s="80">
        <f>G187</f>
        <v>112100</v>
      </c>
      <c r="H186" s="80">
        <f t="shared" si="20"/>
        <v>0</v>
      </c>
      <c r="I186" s="80">
        <f t="shared" si="16"/>
        <v>0</v>
      </c>
      <c r="J186" s="80">
        <f t="shared" si="20"/>
        <v>112100</v>
      </c>
    </row>
    <row r="187" spans="1:10" ht="24.6">
      <c r="A187" s="126" t="s">
        <v>146</v>
      </c>
      <c r="B187" s="29" t="s">
        <v>282</v>
      </c>
      <c r="C187" s="29" t="s">
        <v>81</v>
      </c>
      <c r="D187" s="29" t="s">
        <v>97</v>
      </c>
      <c r="E187" s="29"/>
      <c r="F187" s="29"/>
      <c r="G187" s="80">
        <f>G188</f>
        <v>112100</v>
      </c>
      <c r="H187" s="80">
        <f t="shared" si="20"/>
        <v>0</v>
      </c>
      <c r="I187" s="80">
        <f t="shared" si="16"/>
        <v>0</v>
      </c>
      <c r="J187" s="80">
        <f t="shared" si="20"/>
        <v>112100</v>
      </c>
    </row>
    <row r="188" spans="1:10" ht="46.2">
      <c r="A188" s="128" t="s">
        <v>14</v>
      </c>
      <c r="B188" s="30" t="s">
        <v>282</v>
      </c>
      <c r="C188" s="30" t="s">
        <v>81</v>
      </c>
      <c r="D188" s="30" t="s">
        <v>97</v>
      </c>
      <c r="E188" s="30" t="s">
        <v>147</v>
      </c>
      <c r="F188" s="30" t="s">
        <v>15</v>
      </c>
      <c r="G188" s="82">
        <v>112100</v>
      </c>
      <c r="H188" s="120">
        <v>0</v>
      </c>
      <c r="I188" s="80">
        <f t="shared" si="16"/>
        <v>0</v>
      </c>
      <c r="J188" s="120">
        <v>112100</v>
      </c>
    </row>
    <row r="189" spans="1:10" ht="24.6">
      <c r="A189" s="157" t="s">
        <v>82</v>
      </c>
      <c r="B189" s="29" t="s">
        <v>350</v>
      </c>
      <c r="C189" s="29"/>
      <c r="D189" s="29"/>
      <c r="E189" s="29"/>
      <c r="F189" s="29"/>
      <c r="G189" s="80">
        <f>G190+G205+G212</f>
        <v>13202803</v>
      </c>
      <c r="H189" s="80">
        <f>H190+H205+H212</f>
        <v>7478966.0899999999</v>
      </c>
      <c r="I189" s="80">
        <f t="shared" si="16"/>
        <v>56.646805151906001</v>
      </c>
      <c r="J189" s="80">
        <f>J190+J205+J212</f>
        <v>11226803</v>
      </c>
    </row>
    <row r="190" spans="1:10" ht="24.6">
      <c r="A190" s="126" t="s">
        <v>6</v>
      </c>
      <c r="B190" s="29" t="s">
        <v>350</v>
      </c>
      <c r="C190" s="29" t="s">
        <v>7</v>
      </c>
      <c r="D190" s="29"/>
      <c r="E190" s="29"/>
      <c r="F190" s="29"/>
      <c r="G190" s="80">
        <f>G191+G200</f>
        <v>6367803</v>
      </c>
      <c r="H190" s="80">
        <f>H191+H200</f>
        <v>4148993.28</v>
      </c>
      <c r="I190" s="80">
        <f t="shared" si="16"/>
        <v>65.155804600110898</v>
      </c>
      <c r="J190" s="80">
        <f>J191+J200</f>
        <v>6367803</v>
      </c>
    </row>
    <row r="191" spans="1:10" ht="24.6">
      <c r="A191" s="126" t="s">
        <v>83</v>
      </c>
      <c r="B191" s="29" t="s">
        <v>350</v>
      </c>
      <c r="C191" s="29" t="s">
        <v>84</v>
      </c>
      <c r="D191" s="29"/>
      <c r="E191" s="29"/>
      <c r="F191" s="29"/>
      <c r="G191" s="80">
        <f>G192</f>
        <v>5908960</v>
      </c>
      <c r="H191" s="80">
        <f t="shared" ref="H191:J192" si="21">H192</f>
        <v>3740150.28</v>
      </c>
      <c r="I191" s="80">
        <f t="shared" si="16"/>
        <v>63.296253147762037</v>
      </c>
      <c r="J191" s="80">
        <f t="shared" si="21"/>
        <v>5908960</v>
      </c>
    </row>
    <row r="192" spans="1:10" ht="24.6">
      <c r="A192" s="126" t="s">
        <v>29</v>
      </c>
      <c r="B192" s="29" t="s">
        <v>350</v>
      </c>
      <c r="C192" s="29" t="s">
        <v>84</v>
      </c>
      <c r="D192" s="29" t="s">
        <v>97</v>
      </c>
      <c r="E192" s="29"/>
      <c r="F192" s="29"/>
      <c r="G192" s="80">
        <f>G193</f>
        <v>5908960</v>
      </c>
      <c r="H192" s="80">
        <f t="shared" si="21"/>
        <v>3740150.28</v>
      </c>
      <c r="I192" s="80">
        <f t="shared" si="16"/>
        <v>63.296253147762037</v>
      </c>
      <c r="J192" s="80">
        <f t="shared" si="21"/>
        <v>5908960</v>
      </c>
    </row>
    <row r="193" spans="1:10" s="98" customFormat="1" ht="67.2">
      <c r="A193" s="126" t="s">
        <v>148</v>
      </c>
      <c r="B193" s="29" t="s">
        <v>350</v>
      </c>
      <c r="C193" s="29" t="s">
        <v>84</v>
      </c>
      <c r="D193" s="29" t="s">
        <v>97</v>
      </c>
      <c r="E193" s="29"/>
      <c r="F193" s="29"/>
      <c r="G193" s="80">
        <f>G194+G196</f>
        <v>5908960</v>
      </c>
      <c r="H193" s="80">
        <f>H194+H196</f>
        <v>3740150.28</v>
      </c>
      <c r="I193" s="80">
        <f t="shared" si="16"/>
        <v>63.296253147762037</v>
      </c>
      <c r="J193" s="80">
        <f>J194+J196</f>
        <v>5908960</v>
      </c>
    </row>
    <row r="194" spans="1:10" s="98" customFormat="1" ht="69" customHeight="1">
      <c r="A194" s="126" t="s">
        <v>85</v>
      </c>
      <c r="B194" s="29" t="s">
        <v>350</v>
      </c>
      <c r="C194" s="29" t="s">
        <v>84</v>
      </c>
      <c r="D194" s="29" t="s">
        <v>97</v>
      </c>
      <c r="E194" s="29" t="s">
        <v>98</v>
      </c>
      <c r="F194" s="29"/>
      <c r="G194" s="80">
        <f>G195</f>
        <v>3411656</v>
      </c>
      <c r="H194" s="80">
        <f>H195</f>
        <v>1686411.38</v>
      </c>
      <c r="I194" s="80">
        <f t="shared" si="16"/>
        <v>49.430874038883168</v>
      </c>
      <c r="J194" s="80">
        <f>J195</f>
        <v>3411656</v>
      </c>
    </row>
    <row r="195" spans="1:10" ht="91.2">
      <c r="A195" s="132" t="s">
        <v>26</v>
      </c>
      <c r="B195" s="30" t="s">
        <v>350</v>
      </c>
      <c r="C195" s="30" t="s">
        <v>84</v>
      </c>
      <c r="D195" s="30" t="s">
        <v>97</v>
      </c>
      <c r="E195" s="30" t="s">
        <v>98</v>
      </c>
      <c r="F195" s="30" t="s">
        <v>13</v>
      </c>
      <c r="G195" s="82">
        <v>3411656</v>
      </c>
      <c r="H195" s="120">
        <v>1686411.38</v>
      </c>
      <c r="I195" s="80">
        <f t="shared" si="16"/>
        <v>49.430874038883168</v>
      </c>
      <c r="J195" s="120">
        <v>3411656</v>
      </c>
    </row>
    <row r="196" spans="1:10" ht="66.599999999999994">
      <c r="A196" s="133" t="s">
        <v>33</v>
      </c>
      <c r="B196" s="29" t="s">
        <v>350</v>
      </c>
      <c r="C196" s="29" t="s">
        <v>84</v>
      </c>
      <c r="D196" s="29" t="s">
        <v>97</v>
      </c>
      <c r="E196" s="29"/>
      <c r="F196" s="29"/>
      <c r="G196" s="80">
        <f>SUM(G197:G199)</f>
        <v>2497304</v>
      </c>
      <c r="H196" s="80">
        <f>SUM(H197:H199)</f>
        <v>2053738.9</v>
      </c>
      <c r="I196" s="80">
        <f t="shared" si="16"/>
        <v>82.2382417198707</v>
      </c>
      <c r="J196" s="80">
        <f>SUM(J197:J199)</f>
        <v>2497304</v>
      </c>
    </row>
    <row r="197" spans="1:10" ht="91.2">
      <c r="A197" s="132" t="s">
        <v>26</v>
      </c>
      <c r="B197" s="30" t="s">
        <v>350</v>
      </c>
      <c r="C197" s="30" t="s">
        <v>84</v>
      </c>
      <c r="D197" s="30" t="s">
        <v>97</v>
      </c>
      <c r="E197" s="30" t="s">
        <v>102</v>
      </c>
      <c r="F197" s="30" t="s">
        <v>13</v>
      </c>
      <c r="G197" s="82">
        <v>2446560</v>
      </c>
      <c r="H197" s="120">
        <v>2016461.89</v>
      </c>
      <c r="I197" s="80">
        <f t="shared" si="16"/>
        <v>82.420291756588838</v>
      </c>
      <c r="J197" s="120">
        <v>2446560</v>
      </c>
    </row>
    <row r="198" spans="1:10" ht="46.2">
      <c r="A198" s="75" t="s">
        <v>14</v>
      </c>
      <c r="B198" s="30" t="s">
        <v>350</v>
      </c>
      <c r="C198" s="30" t="s">
        <v>84</v>
      </c>
      <c r="D198" s="30" t="s">
        <v>97</v>
      </c>
      <c r="E198" s="30" t="s">
        <v>102</v>
      </c>
      <c r="F198" s="30" t="s">
        <v>15</v>
      </c>
      <c r="G198" s="82">
        <v>23299</v>
      </c>
      <c r="H198" s="120">
        <v>21700</v>
      </c>
      <c r="I198" s="80">
        <f t="shared" ref="I198:I213" si="22">H198/G198%</f>
        <v>93.137044508347998</v>
      </c>
      <c r="J198" s="120">
        <v>23299</v>
      </c>
    </row>
    <row r="199" spans="1:10" ht="25.2">
      <c r="A199" s="75" t="s">
        <v>16</v>
      </c>
      <c r="B199" s="30" t="s">
        <v>350</v>
      </c>
      <c r="C199" s="30" t="s">
        <v>84</v>
      </c>
      <c r="D199" s="30" t="s">
        <v>97</v>
      </c>
      <c r="E199" s="30" t="s">
        <v>102</v>
      </c>
      <c r="F199" s="30" t="s">
        <v>17</v>
      </c>
      <c r="G199" s="82">
        <v>27445</v>
      </c>
      <c r="H199" s="120">
        <v>15577.01</v>
      </c>
      <c r="I199" s="80">
        <f t="shared" si="22"/>
        <v>56.757187101475679</v>
      </c>
      <c r="J199" s="120">
        <v>27445</v>
      </c>
    </row>
    <row r="200" spans="1:10" ht="24.6">
      <c r="A200" s="76" t="s">
        <v>86</v>
      </c>
      <c r="B200" s="29" t="s">
        <v>350</v>
      </c>
      <c r="C200" s="29" t="s">
        <v>32</v>
      </c>
      <c r="D200" s="29"/>
      <c r="E200" s="29"/>
      <c r="F200" s="29"/>
      <c r="G200" s="80">
        <f>G201</f>
        <v>458843</v>
      </c>
      <c r="H200" s="80">
        <f t="shared" ref="H200:J203" si="23">H201</f>
        <v>408843</v>
      </c>
      <c r="I200" s="80">
        <f t="shared" si="22"/>
        <v>89.10302652541283</v>
      </c>
      <c r="J200" s="80">
        <f t="shared" si="23"/>
        <v>458843</v>
      </c>
    </row>
    <row r="201" spans="1:10" ht="24.6">
      <c r="A201" s="76" t="s">
        <v>45</v>
      </c>
      <c r="B201" s="29" t="s">
        <v>350</v>
      </c>
      <c r="C201" s="29" t="s">
        <v>32</v>
      </c>
      <c r="D201" s="29"/>
      <c r="E201" s="29"/>
      <c r="F201" s="29"/>
      <c r="G201" s="80">
        <f>G202</f>
        <v>458843</v>
      </c>
      <c r="H201" s="80">
        <f t="shared" si="23"/>
        <v>408843</v>
      </c>
      <c r="I201" s="80">
        <f t="shared" si="22"/>
        <v>89.10302652541283</v>
      </c>
      <c r="J201" s="80">
        <f t="shared" si="23"/>
        <v>458843</v>
      </c>
    </row>
    <row r="202" spans="1:10" ht="67.2">
      <c r="A202" s="81" t="s">
        <v>149</v>
      </c>
      <c r="B202" s="29" t="s">
        <v>350</v>
      </c>
      <c r="C202" s="29" t="s">
        <v>32</v>
      </c>
      <c r="D202" s="29" t="s">
        <v>97</v>
      </c>
      <c r="E202" s="29"/>
      <c r="F202" s="29"/>
      <c r="G202" s="80">
        <f>G203</f>
        <v>458843</v>
      </c>
      <c r="H202" s="80">
        <f t="shared" si="23"/>
        <v>408843</v>
      </c>
      <c r="I202" s="80">
        <f t="shared" si="22"/>
        <v>89.10302652541283</v>
      </c>
      <c r="J202" s="80">
        <f t="shared" si="23"/>
        <v>458843</v>
      </c>
    </row>
    <row r="203" spans="1:10" ht="69">
      <c r="A203" s="77" t="s">
        <v>55</v>
      </c>
      <c r="B203" s="30" t="s">
        <v>350</v>
      </c>
      <c r="C203" s="30" t="s">
        <v>32</v>
      </c>
      <c r="D203" s="30" t="s">
        <v>97</v>
      </c>
      <c r="E203" s="30" t="s">
        <v>117</v>
      </c>
      <c r="F203" s="90"/>
      <c r="G203" s="82">
        <v>458843</v>
      </c>
      <c r="H203" s="82">
        <f t="shared" si="23"/>
        <v>408843</v>
      </c>
      <c r="I203" s="80">
        <f t="shared" si="22"/>
        <v>89.10302652541283</v>
      </c>
      <c r="J203" s="82">
        <f t="shared" si="23"/>
        <v>458843</v>
      </c>
    </row>
    <row r="204" spans="1:10" ht="46.2">
      <c r="A204" s="75" t="s">
        <v>14</v>
      </c>
      <c r="B204" s="30" t="s">
        <v>350</v>
      </c>
      <c r="C204" s="30" t="s">
        <v>32</v>
      </c>
      <c r="D204" s="30" t="s">
        <v>97</v>
      </c>
      <c r="E204" s="30" t="s">
        <v>117</v>
      </c>
      <c r="F204" s="91">
        <v>200</v>
      </c>
      <c r="G204" s="82">
        <v>458843</v>
      </c>
      <c r="H204" s="120">
        <v>408843</v>
      </c>
      <c r="I204" s="80">
        <f t="shared" si="22"/>
        <v>89.10302652541283</v>
      </c>
      <c r="J204" s="120">
        <v>458843</v>
      </c>
    </row>
    <row r="205" spans="1:10" ht="24.6">
      <c r="A205" s="78" t="s">
        <v>87</v>
      </c>
      <c r="B205" s="29" t="s">
        <v>350</v>
      </c>
      <c r="C205" s="29" t="s">
        <v>88</v>
      </c>
      <c r="D205" s="29"/>
      <c r="E205" s="29"/>
      <c r="F205" s="29"/>
      <c r="G205" s="80">
        <f>G206</f>
        <v>6810000</v>
      </c>
      <c r="H205" s="80">
        <f t="shared" ref="H205:J208" si="24">H206</f>
        <v>3329972.81</v>
      </c>
      <c r="I205" s="80">
        <f t="shared" si="22"/>
        <v>48.89827914831131</v>
      </c>
      <c r="J205" s="80">
        <f t="shared" si="24"/>
        <v>4834000</v>
      </c>
    </row>
    <row r="206" spans="1:10" ht="24.6">
      <c r="A206" s="81" t="s">
        <v>89</v>
      </c>
      <c r="B206" s="29" t="s">
        <v>350</v>
      </c>
      <c r="C206" s="29" t="s">
        <v>90</v>
      </c>
      <c r="D206" s="29"/>
      <c r="E206" s="29"/>
      <c r="F206" s="29"/>
      <c r="G206" s="80">
        <f>G207</f>
        <v>6810000</v>
      </c>
      <c r="H206" s="80">
        <f t="shared" si="24"/>
        <v>3329972.81</v>
      </c>
      <c r="I206" s="80">
        <f t="shared" si="22"/>
        <v>48.89827914831131</v>
      </c>
      <c r="J206" s="80">
        <f t="shared" si="24"/>
        <v>4834000</v>
      </c>
    </row>
    <row r="207" spans="1:10" ht="24.6">
      <c r="A207" s="81" t="s">
        <v>10</v>
      </c>
      <c r="B207" s="29" t="s">
        <v>350</v>
      </c>
      <c r="C207" s="29" t="s">
        <v>90</v>
      </c>
      <c r="D207" s="29"/>
      <c r="E207" s="29"/>
      <c r="F207" s="29"/>
      <c r="G207" s="80">
        <f>G208</f>
        <v>6810000</v>
      </c>
      <c r="H207" s="80">
        <f t="shared" si="24"/>
        <v>3329972.81</v>
      </c>
      <c r="I207" s="80">
        <f t="shared" si="22"/>
        <v>48.89827914831131</v>
      </c>
      <c r="J207" s="80">
        <f t="shared" si="24"/>
        <v>4834000</v>
      </c>
    </row>
    <row r="208" spans="1:10" ht="68.400000000000006">
      <c r="A208" s="92" t="s">
        <v>150</v>
      </c>
      <c r="B208" s="30" t="s">
        <v>350</v>
      </c>
      <c r="C208" s="30" t="s">
        <v>90</v>
      </c>
      <c r="D208" s="30" t="s">
        <v>97</v>
      </c>
      <c r="E208" s="30"/>
      <c r="F208" s="30"/>
      <c r="G208" s="82">
        <f>G209</f>
        <v>6810000</v>
      </c>
      <c r="H208" s="82">
        <f t="shared" si="24"/>
        <v>3329972.81</v>
      </c>
      <c r="I208" s="80">
        <f t="shared" si="22"/>
        <v>48.89827914831131</v>
      </c>
      <c r="J208" s="82">
        <f t="shared" si="24"/>
        <v>4834000</v>
      </c>
    </row>
    <row r="209" spans="1:10" ht="25.2">
      <c r="A209" s="93" t="s">
        <v>91</v>
      </c>
      <c r="B209" s="30" t="s">
        <v>350</v>
      </c>
      <c r="C209" s="30" t="s">
        <v>90</v>
      </c>
      <c r="D209" s="30" t="s">
        <v>97</v>
      </c>
      <c r="E209" s="30" t="s">
        <v>151</v>
      </c>
      <c r="F209" s="30"/>
      <c r="G209" s="82">
        <f>SUM(G210:G211)</f>
        <v>6810000</v>
      </c>
      <c r="H209" s="82">
        <f>SUM(H210:H211)</f>
        <v>3329972.81</v>
      </c>
      <c r="I209" s="80">
        <f t="shared" si="22"/>
        <v>48.89827914831131</v>
      </c>
      <c r="J209" s="82">
        <f>SUM(J210:J211)</f>
        <v>4834000</v>
      </c>
    </row>
    <row r="210" spans="1:10" ht="46.2">
      <c r="A210" s="75" t="s">
        <v>14</v>
      </c>
      <c r="B210" s="30" t="s">
        <v>350</v>
      </c>
      <c r="C210" s="30" t="s">
        <v>90</v>
      </c>
      <c r="D210" s="30" t="s">
        <v>97</v>
      </c>
      <c r="E210" s="30" t="s">
        <v>151</v>
      </c>
      <c r="F210" s="30" t="s">
        <v>15</v>
      </c>
      <c r="G210" s="82">
        <v>387000</v>
      </c>
      <c r="H210" s="120">
        <v>224993.11</v>
      </c>
      <c r="I210" s="80">
        <f t="shared" si="22"/>
        <v>58.137754521963821</v>
      </c>
      <c r="J210" s="120">
        <f>387000-45000</f>
        <v>342000</v>
      </c>
    </row>
    <row r="211" spans="1:10" ht="46.2">
      <c r="A211" s="77" t="s">
        <v>92</v>
      </c>
      <c r="B211" s="30" t="s">
        <v>350</v>
      </c>
      <c r="C211" s="30" t="s">
        <v>90</v>
      </c>
      <c r="D211" s="30" t="s">
        <v>97</v>
      </c>
      <c r="E211" s="30" t="s">
        <v>151</v>
      </c>
      <c r="F211" s="30" t="s">
        <v>93</v>
      </c>
      <c r="G211" s="82">
        <v>6423000</v>
      </c>
      <c r="H211" s="120">
        <v>3104979.7</v>
      </c>
      <c r="I211" s="80">
        <f t="shared" si="22"/>
        <v>48.341580258446214</v>
      </c>
      <c r="J211" s="120">
        <f>6423000-1931000</f>
        <v>4492000</v>
      </c>
    </row>
    <row r="212" spans="1:10" ht="24.6">
      <c r="A212" s="81" t="s">
        <v>351</v>
      </c>
      <c r="B212" s="29" t="s">
        <v>350</v>
      </c>
      <c r="C212" s="29" t="s">
        <v>352</v>
      </c>
      <c r="D212" s="29" t="s">
        <v>97</v>
      </c>
      <c r="E212" s="29" t="s">
        <v>353</v>
      </c>
      <c r="F212" s="29" t="s">
        <v>354</v>
      </c>
      <c r="G212" s="80">
        <f>G213</f>
        <v>25000</v>
      </c>
      <c r="H212" s="80">
        <f>H213</f>
        <v>0</v>
      </c>
      <c r="I212" s="80">
        <f t="shared" si="22"/>
        <v>0</v>
      </c>
      <c r="J212" s="80">
        <f>J213</f>
        <v>25000</v>
      </c>
    </row>
    <row r="213" spans="1:10" ht="46.2">
      <c r="A213" s="77" t="s">
        <v>355</v>
      </c>
      <c r="B213" s="30" t="s">
        <v>350</v>
      </c>
      <c r="C213" s="30" t="s">
        <v>352</v>
      </c>
      <c r="D213" s="30" t="s">
        <v>97</v>
      </c>
      <c r="E213" s="30" t="s">
        <v>353</v>
      </c>
      <c r="F213" s="30" t="s">
        <v>354</v>
      </c>
      <c r="G213" s="82">
        <v>25000</v>
      </c>
      <c r="H213" s="120">
        <v>0</v>
      </c>
      <c r="I213" s="80">
        <f t="shared" si="22"/>
        <v>0</v>
      </c>
      <c r="J213" s="120">
        <v>25000</v>
      </c>
    </row>
    <row r="214" spans="1:10" ht="24.6">
      <c r="A214" s="94" t="s">
        <v>94</v>
      </c>
      <c r="B214" s="95"/>
      <c r="C214" s="95"/>
      <c r="D214" s="95"/>
      <c r="E214" s="95"/>
      <c r="F214" s="95"/>
      <c r="G214" s="96">
        <f>G5+G13+G189</f>
        <v>152083098.62</v>
      </c>
      <c r="H214" s="96">
        <f>H5+H13+H189</f>
        <v>50282884.629999995</v>
      </c>
      <c r="I214" s="80">
        <f>H214/G214%</f>
        <v>33.062769687273743</v>
      </c>
      <c r="J214" s="96">
        <f>J5+J13+J189</f>
        <v>121456941.8</v>
      </c>
    </row>
    <row r="215" spans="1:10">
      <c r="A215" s="124"/>
      <c r="B215" s="124"/>
      <c r="C215" s="124"/>
      <c r="D215" s="124"/>
      <c r="E215" s="124"/>
      <c r="F215" s="124"/>
      <c r="G215" s="124"/>
      <c r="H215" s="125"/>
      <c r="I215" s="125"/>
      <c r="J215" s="125"/>
    </row>
    <row r="216" spans="1:10">
      <c r="A216" s="124"/>
      <c r="B216" s="124"/>
      <c r="C216" s="124"/>
      <c r="D216" s="124"/>
      <c r="E216" s="124"/>
      <c r="F216" s="124"/>
      <c r="G216" s="124"/>
      <c r="H216" s="125"/>
      <c r="I216" s="125"/>
      <c r="J216" s="125"/>
    </row>
    <row r="217" spans="1:10">
      <c r="A217" s="124"/>
      <c r="B217" s="124"/>
      <c r="C217" s="124"/>
      <c r="D217" s="124"/>
      <c r="E217" s="124"/>
      <c r="F217" s="124"/>
      <c r="G217" s="124"/>
      <c r="H217" s="125"/>
      <c r="I217" s="125"/>
      <c r="J217" s="125"/>
    </row>
    <row r="218" spans="1:10">
      <c r="A218" s="124"/>
      <c r="B218" s="124"/>
      <c r="C218" s="124"/>
      <c r="D218" s="124"/>
      <c r="E218" s="124"/>
      <c r="F218" s="124"/>
      <c r="G218" s="124"/>
      <c r="H218" s="125"/>
      <c r="I218" s="125"/>
      <c r="J218" s="125"/>
    </row>
    <row r="219" spans="1:10">
      <c r="A219" s="124"/>
      <c r="B219" s="124"/>
      <c r="C219" s="124"/>
      <c r="D219" s="124"/>
      <c r="E219" s="124"/>
      <c r="F219" s="124"/>
      <c r="G219" s="124"/>
      <c r="H219" s="125"/>
      <c r="I219" s="125"/>
      <c r="J219" s="125"/>
    </row>
    <row r="220" spans="1:10">
      <c r="A220" s="124"/>
      <c r="B220" s="124"/>
      <c r="C220" s="124"/>
      <c r="D220" s="124"/>
      <c r="E220" s="124"/>
      <c r="F220" s="124"/>
      <c r="G220" s="124"/>
      <c r="H220" s="125"/>
      <c r="I220" s="125"/>
      <c r="J220" s="125"/>
    </row>
    <row r="221" spans="1:10">
      <c r="A221" s="124"/>
      <c r="B221" s="124"/>
      <c r="C221" s="124"/>
      <c r="D221" s="124"/>
      <c r="E221" s="124"/>
      <c r="F221" s="124"/>
      <c r="G221" s="124"/>
      <c r="H221" s="125"/>
      <c r="I221" s="125"/>
      <c r="J221" s="125"/>
    </row>
    <row r="222" spans="1:10">
      <c r="A222" s="124"/>
      <c r="B222" s="124"/>
      <c r="C222" s="124"/>
      <c r="D222" s="124"/>
      <c r="E222" s="124"/>
      <c r="F222" s="124"/>
      <c r="G222" s="124"/>
      <c r="H222" s="125"/>
      <c r="I222" s="125"/>
      <c r="J222" s="125"/>
    </row>
    <row r="223" spans="1:10">
      <c r="A223" s="124"/>
      <c r="B223" s="124"/>
      <c r="C223" s="124"/>
      <c r="D223" s="124"/>
      <c r="E223" s="124"/>
      <c r="F223" s="124"/>
      <c r="G223" s="124"/>
      <c r="H223" s="125"/>
      <c r="I223" s="125"/>
      <c r="J223" s="125"/>
    </row>
    <row r="224" spans="1:10">
      <c r="A224" s="124"/>
      <c r="B224" s="124"/>
      <c r="C224" s="124"/>
      <c r="D224" s="124"/>
      <c r="E224" s="124"/>
      <c r="F224" s="124"/>
      <c r="G224" s="124"/>
      <c r="H224" s="125"/>
      <c r="I224" s="125"/>
      <c r="J224" s="125"/>
    </row>
    <row r="225" spans="1:10">
      <c r="A225" s="124"/>
      <c r="B225" s="124"/>
      <c r="C225" s="124"/>
      <c r="D225" s="124"/>
      <c r="E225" s="124"/>
      <c r="F225" s="124"/>
      <c r="G225" s="124"/>
      <c r="H225" s="125"/>
      <c r="I225" s="125"/>
      <c r="J225" s="125"/>
    </row>
    <row r="226" spans="1:10">
      <c r="A226" s="124"/>
      <c r="B226" s="124"/>
      <c r="C226" s="124"/>
      <c r="D226" s="124"/>
      <c r="E226" s="124"/>
      <c r="F226" s="124"/>
      <c r="G226" s="124"/>
      <c r="H226" s="125"/>
      <c r="I226" s="125"/>
      <c r="J226" s="125"/>
    </row>
    <row r="227" spans="1:10">
      <c r="A227" s="124"/>
      <c r="B227" s="124"/>
      <c r="C227" s="124"/>
      <c r="D227" s="124"/>
      <c r="E227" s="124"/>
      <c r="F227" s="124"/>
      <c r="G227" s="124"/>
      <c r="H227" s="125"/>
      <c r="I227" s="125"/>
      <c r="J227" s="125"/>
    </row>
    <row r="228" spans="1:10">
      <c r="A228" s="124"/>
      <c r="B228" s="124"/>
      <c r="C228" s="124"/>
      <c r="D228" s="124"/>
      <c r="E228" s="124"/>
      <c r="F228" s="124"/>
      <c r="G228" s="124"/>
      <c r="H228" s="125"/>
      <c r="I228" s="125"/>
      <c r="J228" s="125"/>
    </row>
    <row r="229" spans="1:10">
      <c r="A229" s="124"/>
      <c r="B229" s="124"/>
      <c r="C229" s="124"/>
      <c r="D229" s="124"/>
      <c r="E229" s="124"/>
      <c r="F229" s="124"/>
      <c r="G229" s="124"/>
      <c r="H229" s="125"/>
      <c r="I229" s="125"/>
      <c r="J229" s="125"/>
    </row>
    <row r="230" spans="1:10">
      <c r="A230" s="124"/>
      <c r="B230" s="124"/>
      <c r="C230" s="124"/>
      <c r="D230" s="124"/>
      <c r="E230" s="124"/>
      <c r="F230" s="124"/>
      <c r="G230" s="124"/>
      <c r="H230" s="125"/>
      <c r="I230" s="125"/>
      <c r="J230" s="125"/>
    </row>
    <row r="231" spans="1:10">
      <c r="A231" s="124"/>
      <c r="B231" s="124"/>
      <c r="C231" s="124"/>
      <c r="D231" s="124"/>
      <c r="E231" s="124"/>
      <c r="F231" s="124"/>
      <c r="G231" s="124"/>
      <c r="H231" s="125"/>
      <c r="I231" s="125"/>
      <c r="J231" s="125"/>
    </row>
    <row r="232" spans="1:10">
      <c r="A232" s="124"/>
      <c r="B232" s="124"/>
      <c r="C232" s="124"/>
      <c r="D232" s="124"/>
      <c r="E232" s="124"/>
      <c r="F232" s="124"/>
      <c r="G232" s="124"/>
      <c r="H232" s="125"/>
      <c r="I232" s="125"/>
      <c r="J232" s="125"/>
    </row>
    <row r="233" spans="1:10">
      <c r="A233" s="124"/>
      <c r="B233" s="124"/>
      <c r="C233" s="124"/>
      <c r="D233" s="124"/>
      <c r="E233" s="124"/>
      <c r="F233" s="124"/>
      <c r="G233" s="124"/>
      <c r="H233" s="125"/>
      <c r="I233" s="125"/>
      <c r="J233" s="125"/>
    </row>
    <row r="234" spans="1:10">
      <c r="A234" s="124"/>
      <c r="B234" s="124"/>
      <c r="C234" s="124"/>
      <c r="D234" s="124"/>
      <c r="E234" s="124"/>
      <c r="F234" s="124"/>
      <c r="G234" s="124"/>
      <c r="H234" s="125"/>
      <c r="I234" s="125"/>
      <c r="J234" s="125"/>
    </row>
    <row r="235" spans="1:10">
      <c r="A235" s="124"/>
      <c r="B235" s="124"/>
      <c r="C235" s="124"/>
      <c r="D235" s="124"/>
      <c r="E235" s="124"/>
      <c r="F235" s="124"/>
      <c r="G235" s="124"/>
      <c r="H235" s="125"/>
      <c r="I235" s="125"/>
      <c r="J235" s="125"/>
    </row>
    <row r="236" spans="1:10">
      <c r="A236" s="124"/>
      <c r="B236" s="124"/>
      <c r="C236" s="124"/>
      <c r="D236" s="124"/>
      <c r="E236" s="124"/>
      <c r="F236" s="124"/>
      <c r="G236" s="124"/>
      <c r="H236" s="125"/>
      <c r="I236" s="125"/>
      <c r="J236" s="125"/>
    </row>
    <row r="237" spans="1:10">
      <c r="A237" s="124"/>
      <c r="B237" s="124"/>
      <c r="C237" s="124"/>
      <c r="D237" s="124"/>
      <c r="E237" s="124"/>
      <c r="F237" s="124"/>
      <c r="G237" s="124"/>
      <c r="H237" s="125"/>
      <c r="I237" s="125"/>
      <c r="J237" s="125"/>
    </row>
    <row r="238" spans="1:10">
      <c r="A238" s="124"/>
      <c r="B238" s="124"/>
      <c r="C238" s="124"/>
      <c r="D238" s="124"/>
      <c r="E238" s="124"/>
      <c r="F238" s="124"/>
      <c r="G238" s="124"/>
      <c r="H238" s="125"/>
      <c r="I238" s="125"/>
      <c r="J238" s="125"/>
    </row>
    <row r="239" spans="1:10">
      <c r="A239" s="124"/>
      <c r="B239" s="124"/>
      <c r="C239" s="124"/>
      <c r="D239" s="124"/>
      <c r="E239" s="124"/>
      <c r="F239" s="124"/>
      <c r="G239" s="124"/>
      <c r="H239" s="125"/>
      <c r="I239" s="125"/>
      <c r="J239" s="125"/>
    </row>
    <row r="240" spans="1:10">
      <c r="A240" s="124"/>
      <c r="B240" s="124"/>
      <c r="C240" s="124"/>
      <c r="D240" s="124"/>
      <c r="E240" s="124"/>
      <c r="F240" s="124"/>
      <c r="G240" s="124"/>
      <c r="H240" s="125"/>
      <c r="I240" s="125"/>
      <c r="J240" s="125"/>
    </row>
    <row r="241" spans="1:10">
      <c r="A241" s="124"/>
      <c r="B241" s="124"/>
      <c r="C241" s="124"/>
      <c r="D241" s="124"/>
      <c r="E241" s="124"/>
      <c r="F241" s="124"/>
      <c r="G241" s="124"/>
      <c r="H241" s="125"/>
      <c r="I241" s="125"/>
      <c r="J241" s="125"/>
    </row>
    <row r="242" spans="1:10">
      <c r="A242" s="124"/>
      <c r="B242" s="124"/>
      <c r="C242" s="124"/>
      <c r="D242" s="124"/>
      <c r="E242" s="124"/>
      <c r="F242" s="124"/>
      <c r="G242" s="124"/>
      <c r="H242" s="125"/>
      <c r="I242" s="125"/>
      <c r="J242" s="125"/>
    </row>
    <row r="243" spans="1:10">
      <c r="A243" s="124"/>
      <c r="B243" s="124"/>
      <c r="C243" s="124"/>
      <c r="D243" s="124"/>
      <c r="E243" s="124"/>
      <c r="F243" s="124"/>
      <c r="G243" s="124"/>
      <c r="H243" s="125"/>
      <c r="I243" s="125"/>
      <c r="J243" s="125"/>
    </row>
    <row r="244" spans="1:10">
      <c r="A244" s="124"/>
      <c r="B244" s="124"/>
      <c r="C244" s="124"/>
      <c r="D244" s="124"/>
      <c r="E244" s="124"/>
      <c r="F244" s="124"/>
      <c r="G244" s="124"/>
      <c r="H244" s="125"/>
      <c r="I244" s="125"/>
      <c r="J244" s="125"/>
    </row>
    <row r="245" spans="1:10">
      <c r="A245" s="124"/>
      <c r="B245" s="124"/>
      <c r="C245" s="124"/>
      <c r="D245" s="124"/>
      <c r="E245" s="124"/>
      <c r="F245" s="124"/>
      <c r="G245" s="124"/>
      <c r="H245" s="125"/>
      <c r="I245" s="125"/>
      <c r="J245" s="125"/>
    </row>
    <row r="246" spans="1:10">
      <c r="A246" s="124"/>
      <c r="B246" s="124"/>
      <c r="C246" s="124"/>
      <c r="D246" s="124"/>
      <c r="E246" s="124"/>
      <c r="F246" s="124"/>
      <c r="G246" s="124"/>
      <c r="H246" s="125"/>
      <c r="I246" s="125"/>
      <c r="J246" s="125"/>
    </row>
    <row r="247" spans="1:10">
      <c r="A247" s="124"/>
      <c r="B247" s="124"/>
      <c r="C247" s="124"/>
      <c r="D247" s="124"/>
      <c r="E247" s="124"/>
      <c r="F247" s="124"/>
      <c r="G247" s="124"/>
      <c r="H247" s="125"/>
      <c r="I247" s="125"/>
      <c r="J247" s="125"/>
    </row>
    <row r="248" spans="1:10">
      <c r="A248" s="124"/>
      <c r="B248" s="124"/>
      <c r="C248" s="124"/>
      <c r="D248" s="124"/>
      <c r="E248" s="124"/>
      <c r="F248" s="124"/>
      <c r="G248" s="124"/>
      <c r="H248" s="125"/>
      <c r="I248" s="125"/>
      <c r="J248" s="125"/>
    </row>
    <row r="249" spans="1:10">
      <c r="A249" s="124"/>
      <c r="B249" s="124"/>
      <c r="C249" s="124"/>
      <c r="D249" s="124"/>
      <c r="E249" s="124"/>
      <c r="F249" s="124"/>
      <c r="G249" s="124"/>
      <c r="H249" s="125"/>
      <c r="I249" s="125"/>
      <c r="J249" s="125"/>
    </row>
    <row r="250" spans="1:10">
      <c r="A250" s="124"/>
      <c r="B250" s="124"/>
      <c r="C250" s="124"/>
      <c r="D250" s="124"/>
      <c r="E250" s="124"/>
      <c r="F250" s="124"/>
      <c r="G250" s="124"/>
      <c r="H250" s="125"/>
      <c r="I250" s="125"/>
      <c r="J250" s="125"/>
    </row>
    <row r="251" spans="1:10">
      <c r="A251" s="124"/>
      <c r="B251" s="124"/>
      <c r="C251" s="124"/>
      <c r="D251" s="124"/>
      <c r="E251" s="124"/>
      <c r="F251" s="124"/>
      <c r="G251" s="124"/>
      <c r="H251" s="125"/>
      <c r="I251" s="125"/>
      <c r="J251" s="125"/>
    </row>
    <row r="252" spans="1:10">
      <c r="A252" s="124"/>
      <c r="B252" s="124"/>
      <c r="C252" s="124"/>
      <c r="D252" s="124"/>
      <c r="E252" s="124"/>
      <c r="F252" s="124"/>
      <c r="G252" s="124"/>
      <c r="H252" s="125"/>
      <c r="I252" s="125"/>
      <c r="J252" s="125"/>
    </row>
    <row r="253" spans="1:10">
      <c r="A253" s="124"/>
      <c r="B253" s="124"/>
      <c r="C253" s="124"/>
      <c r="D253" s="124"/>
      <c r="E253" s="124"/>
      <c r="F253" s="124"/>
      <c r="G253" s="124"/>
      <c r="H253" s="125"/>
      <c r="I253" s="125"/>
      <c r="J253" s="125"/>
    </row>
    <row r="254" spans="1:10">
      <c r="A254" s="124"/>
      <c r="B254" s="124"/>
      <c r="C254" s="124"/>
      <c r="D254" s="124"/>
      <c r="E254" s="124"/>
      <c r="F254" s="124"/>
      <c r="G254" s="124"/>
      <c r="H254" s="125"/>
      <c r="I254" s="125"/>
      <c r="J254" s="125"/>
    </row>
    <row r="255" spans="1:10">
      <c r="A255" s="124"/>
      <c r="B255" s="124"/>
      <c r="C255" s="124"/>
      <c r="D255" s="124"/>
      <c r="E255" s="124"/>
      <c r="F255" s="124"/>
      <c r="G255" s="124"/>
      <c r="H255" s="125"/>
      <c r="I255" s="125"/>
      <c r="J255" s="125"/>
    </row>
    <row r="256" spans="1:10">
      <c r="A256" s="124"/>
      <c r="B256" s="124"/>
      <c r="C256" s="124"/>
      <c r="D256" s="124"/>
      <c r="E256" s="124"/>
      <c r="F256" s="124"/>
      <c r="G256" s="124"/>
      <c r="H256" s="125"/>
      <c r="I256" s="125"/>
      <c r="J256" s="125"/>
    </row>
    <row r="257" spans="1:10">
      <c r="A257" s="124"/>
      <c r="B257" s="124"/>
      <c r="C257" s="124"/>
      <c r="D257" s="124"/>
      <c r="E257" s="124"/>
      <c r="F257" s="124"/>
      <c r="G257" s="124"/>
      <c r="H257" s="125"/>
      <c r="I257" s="125"/>
      <c r="J257" s="125"/>
    </row>
    <row r="258" spans="1:10">
      <c r="A258" s="124"/>
      <c r="B258" s="124"/>
      <c r="C258" s="124"/>
      <c r="D258" s="124"/>
      <c r="E258" s="124"/>
      <c r="F258" s="124"/>
      <c r="G258" s="124"/>
      <c r="H258" s="125"/>
      <c r="I258" s="125"/>
      <c r="J258" s="125"/>
    </row>
    <row r="259" spans="1:10">
      <c r="A259" s="124"/>
      <c r="B259" s="124"/>
      <c r="C259" s="124"/>
      <c r="D259" s="124"/>
      <c r="E259" s="124"/>
      <c r="F259" s="124"/>
      <c r="G259" s="124"/>
      <c r="H259" s="125"/>
      <c r="I259" s="125"/>
      <c r="J259" s="125"/>
    </row>
    <row r="260" spans="1:10">
      <c r="A260" s="124"/>
      <c r="B260" s="124"/>
      <c r="C260" s="124"/>
      <c r="D260" s="124"/>
      <c r="E260" s="124"/>
      <c r="F260" s="124"/>
      <c r="G260" s="124"/>
      <c r="H260" s="125"/>
      <c r="I260" s="125"/>
      <c r="J260" s="125"/>
    </row>
    <row r="261" spans="1:10">
      <c r="A261" s="124"/>
      <c r="B261" s="124"/>
      <c r="C261" s="124"/>
      <c r="D261" s="124"/>
      <c r="E261" s="124"/>
      <c r="F261" s="124"/>
      <c r="G261" s="124"/>
      <c r="H261" s="125"/>
      <c r="I261" s="125"/>
      <c r="J261" s="125"/>
    </row>
    <row r="262" spans="1:10">
      <c r="A262" s="124"/>
      <c r="B262" s="124"/>
      <c r="C262" s="124"/>
      <c r="D262" s="124"/>
      <c r="E262" s="124"/>
      <c r="F262" s="124"/>
      <c r="G262" s="124"/>
      <c r="H262" s="125"/>
      <c r="I262" s="125"/>
      <c r="J262" s="125"/>
    </row>
    <row r="263" spans="1:10">
      <c r="A263" s="124"/>
      <c r="B263" s="124"/>
      <c r="C263" s="124"/>
      <c r="D263" s="124"/>
      <c r="E263" s="124"/>
      <c r="F263" s="124"/>
      <c r="G263" s="124"/>
      <c r="H263" s="125"/>
      <c r="I263" s="125"/>
      <c r="J263" s="125"/>
    </row>
    <row r="264" spans="1:10">
      <c r="A264" s="124"/>
      <c r="B264" s="124"/>
      <c r="C264" s="124"/>
      <c r="D264" s="124"/>
      <c r="E264" s="124"/>
      <c r="F264" s="124"/>
      <c r="G264" s="124"/>
      <c r="H264" s="125"/>
      <c r="I264" s="125"/>
      <c r="J264" s="125"/>
    </row>
    <row r="265" spans="1:10">
      <c r="A265" s="124"/>
      <c r="B265" s="124"/>
      <c r="C265" s="124"/>
      <c r="D265" s="124"/>
      <c r="E265" s="124"/>
      <c r="F265" s="124"/>
      <c r="G265" s="124"/>
      <c r="H265" s="125"/>
      <c r="I265" s="125"/>
      <c r="J265" s="125"/>
    </row>
    <row r="266" spans="1:10">
      <c r="A266" s="124"/>
      <c r="B266" s="124"/>
      <c r="C266" s="124"/>
      <c r="D266" s="124"/>
      <c r="E266" s="124"/>
      <c r="F266" s="124"/>
      <c r="G266" s="124"/>
      <c r="H266" s="125"/>
      <c r="I266" s="125"/>
      <c r="J266" s="125"/>
    </row>
    <row r="267" spans="1:10">
      <c r="A267" s="124"/>
      <c r="B267" s="124"/>
      <c r="C267" s="124"/>
      <c r="D267" s="124"/>
      <c r="E267" s="124"/>
      <c r="F267" s="124"/>
      <c r="G267" s="124"/>
      <c r="H267" s="125"/>
      <c r="I267" s="125"/>
      <c r="J267" s="125"/>
    </row>
    <row r="268" spans="1:10">
      <c r="A268" s="124"/>
      <c r="B268" s="124"/>
      <c r="C268" s="124"/>
      <c r="D268" s="124"/>
      <c r="E268" s="124"/>
      <c r="F268" s="124"/>
      <c r="G268" s="124"/>
      <c r="H268" s="125"/>
      <c r="I268" s="125"/>
      <c r="J268" s="125"/>
    </row>
    <row r="269" spans="1:10">
      <c r="A269" s="124"/>
      <c r="B269" s="124"/>
      <c r="C269" s="124"/>
      <c r="D269" s="124"/>
      <c r="E269" s="124"/>
      <c r="F269" s="124"/>
      <c r="G269" s="124"/>
      <c r="H269" s="125"/>
      <c r="I269" s="125"/>
      <c r="J269" s="125"/>
    </row>
  </sheetData>
  <mergeCells count="8">
    <mergeCell ref="J3:J4"/>
    <mergeCell ref="A1:J1"/>
    <mergeCell ref="A3:A4"/>
    <mergeCell ref="B3:F3"/>
    <mergeCell ref="G3:G4"/>
    <mergeCell ref="D4:E4"/>
    <mergeCell ref="H3:H4"/>
    <mergeCell ref="I3:I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fitToHeight="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view="pageBreakPreview" zoomScale="60" workbookViewId="0">
      <selection activeCell="G4" sqref="G4:I4"/>
    </sheetView>
  </sheetViews>
  <sheetFormatPr defaultRowHeight="14.4"/>
  <cols>
    <col min="1" max="1" width="25.21875" customWidth="1"/>
    <col min="2" max="2" width="58.5546875" customWidth="1"/>
    <col min="3" max="3" width="20.6640625" customWidth="1"/>
    <col min="4" max="4" width="19.33203125" customWidth="1"/>
    <col min="5" max="5" width="10.33203125" customWidth="1"/>
    <col min="6" max="6" width="23.77734375" customWidth="1"/>
    <col min="7" max="7" width="22.109375" customWidth="1"/>
    <col min="8" max="8" width="18.6640625" customWidth="1"/>
  </cols>
  <sheetData>
    <row r="1" spans="1:12" s="37" customFormat="1" ht="47.7" customHeight="1">
      <c r="A1" s="170" t="s">
        <v>357</v>
      </c>
      <c r="B1" s="170"/>
      <c r="C1" s="170"/>
      <c r="D1" s="170"/>
      <c r="E1" s="170"/>
      <c r="F1" s="170"/>
      <c r="L1" s="38"/>
    </row>
    <row r="2" spans="1:12" s="37" customFormat="1" ht="17.399999999999999" customHeight="1">
      <c r="A2" s="39"/>
      <c r="B2" s="39"/>
      <c r="F2" s="40" t="s">
        <v>208</v>
      </c>
      <c r="L2" s="38"/>
    </row>
    <row r="3" spans="1:12" s="37" customFormat="1" ht="81.599999999999994" customHeight="1">
      <c r="A3" s="41" t="s">
        <v>210</v>
      </c>
      <c r="B3" s="42" t="s">
        <v>0</v>
      </c>
      <c r="C3" s="43" t="s">
        <v>2</v>
      </c>
      <c r="D3" s="52" t="s">
        <v>358</v>
      </c>
      <c r="E3" s="53" t="s">
        <v>96</v>
      </c>
      <c r="F3" s="53" t="s">
        <v>252</v>
      </c>
    </row>
    <row r="4" spans="1:12" s="37" customFormat="1" ht="39.450000000000003" customHeight="1">
      <c r="A4" s="44"/>
      <c r="B4" s="45" t="s">
        <v>211</v>
      </c>
      <c r="C4" s="46">
        <f>C5</f>
        <v>12786187.610000014</v>
      </c>
      <c r="D4" s="46">
        <f>D5</f>
        <v>1796215.6399999931</v>
      </c>
      <c r="E4" s="46"/>
      <c r="F4" s="46">
        <f>F5</f>
        <v>11172634.799999997</v>
      </c>
      <c r="G4" s="47"/>
      <c r="H4" s="47"/>
    </row>
    <row r="5" spans="1:12" s="37" customFormat="1" ht="39.450000000000003" customHeight="1">
      <c r="A5" s="54" t="s">
        <v>212</v>
      </c>
      <c r="B5" s="48" t="s">
        <v>213</v>
      </c>
      <c r="C5" s="46">
        <f>C10+C6</f>
        <v>12786187.610000014</v>
      </c>
      <c r="D5" s="46">
        <f>D10+D6</f>
        <v>1796215.6399999931</v>
      </c>
      <c r="E5" s="46"/>
      <c r="F5" s="46">
        <f>F10+F6</f>
        <v>11172634.799999997</v>
      </c>
    </row>
    <row r="6" spans="1:12" s="37" customFormat="1" ht="39.450000000000003" customHeight="1">
      <c r="A6" s="55" t="s">
        <v>214</v>
      </c>
      <c r="B6" s="45" t="s">
        <v>215</v>
      </c>
      <c r="C6" s="46">
        <f t="shared" ref="C6:F8" si="0">C7</f>
        <v>-139296911.00999999</v>
      </c>
      <c r="D6" s="46">
        <f t="shared" si="0"/>
        <v>-48486668.990000002</v>
      </c>
      <c r="E6" s="46">
        <f t="shared" si="0"/>
        <v>34.808143725828344</v>
      </c>
      <c r="F6" s="46">
        <f t="shared" si="0"/>
        <v>-110284307</v>
      </c>
    </row>
    <row r="7" spans="1:12" s="37" customFormat="1" ht="39.450000000000003" customHeight="1">
      <c r="A7" s="55" t="s">
        <v>214</v>
      </c>
      <c r="B7" s="45" t="s">
        <v>216</v>
      </c>
      <c r="C7" s="46">
        <f t="shared" si="0"/>
        <v>-139296911.00999999</v>
      </c>
      <c r="D7" s="46">
        <f t="shared" si="0"/>
        <v>-48486668.990000002</v>
      </c>
      <c r="E7" s="46">
        <f t="shared" si="0"/>
        <v>34.808143725828344</v>
      </c>
      <c r="F7" s="46">
        <f t="shared" si="0"/>
        <v>-110284307</v>
      </c>
    </row>
    <row r="8" spans="1:12" s="37" customFormat="1" ht="39.450000000000003" customHeight="1">
      <c r="A8" s="55" t="s">
        <v>217</v>
      </c>
      <c r="B8" s="45" t="s">
        <v>218</v>
      </c>
      <c r="C8" s="46">
        <f t="shared" si="0"/>
        <v>-139296911.00999999</v>
      </c>
      <c r="D8" s="46">
        <f t="shared" si="0"/>
        <v>-48486668.990000002</v>
      </c>
      <c r="E8" s="46">
        <f t="shared" si="0"/>
        <v>34.808143725828344</v>
      </c>
      <c r="F8" s="46">
        <f t="shared" si="0"/>
        <v>-110284307</v>
      </c>
    </row>
    <row r="9" spans="1:12" s="37" customFormat="1" ht="52.8" customHeight="1">
      <c r="A9" s="55" t="s">
        <v>219</v>
      </c>
      <c r="B9" s="45" t="s">
        <v>220</v>
      </c>
      <c r="C9" s="46">
        <f ca="1">-доходы!C46</f>
        <v>-139296911.00999999</v>
      </c>
      <c r="D9" s="46">
        <f ca="1">-доходы!D46</f>
        <v>-48486668.990000002</v>
      </c>
      <c r="E9" s="46">
        <f ca="1">D9/C9%</f>
        <v>34.808143725828344</v>
      </c>
      <c r="F9" s="46">
        <f ca="1">-доходы!F46</f>
        <v>-110284307</v>
      </c>
    </row>
    <row r="10" spans="1:12" s="37" customFormat="1" ht="39.450000000000003" customHeight="1">
      <c r="A10" s="55" t="s">
        <v>221</v>
      </c>
      <c r="B10" s="45" t="s">
        <v>222</v>
      </c>
      <c r="C10" s="46">
        <f t="shared" ref="C10:F13" si="1">C11</f>
        <v>152083098.62</v>
      </c>
      <c r="D10" s="46">
        <f t="shared" si="1"/>
        <v>50282884.629999995</v>
      </c>
      <c r="E10" s="46">
        <f t="shared" si="1"/>
        <v>0</v>
      </c>
      <c r="F10" s="46">
        <f t="shared" si="1"/>
        <v>121456941.8</v>
      </c>
    </row>
    <row r="11" spans="1:12" s="37" customFormat="1" ht="39.450000000000003" customHeight="1">
      <c r="A11" s="55" t="s">
        <v>223</v>
      </c>
      <c r="B11" s="45" t="s">
        <v>224</v>
      </c>
      <c r="C11" s="46">
        <f t="shared" si="1"/>
        <v>152083098.62</v>
      </c>
      <c r="D11" s="46">
        <f t="shared" si="1"/>
        <v>50282884.629999995</v>
      </c>
      <c r="E11" s="46">
        <f t="shared" si="1"/>
        <v>0</v>
      </c>
      <c r="F11" s="46">
        <f t="shared" si="1"/>
        <v>121456941.8</v>
      </c>
    </row>
    <row r="12" spans="1:12" s="37" customFormat="1" ht="39.450000000000003" customHeight="1">
      <c r="A12" s="55" t="s">
        <v>225</v>
      </c>
      <c r="B12" s="45" t="s">
        <v>226</v>
      </c>
      <c r="C12" s="49">
        <f t="shared" si="1"/>
        <v>152083098.62</v>
      </c>
      <c r="D12" s="49">
        <f t="shared" si="1"/>
        <v>50282884.629999995</v>
      </c>
      <c r="E12" s="49">
        <f t="shared" si="1"/>
        <v>0</v>
      </c>
      <c r="F12" s="49">
        <f t="shared" si="1"/>
        <v>121456941.8</v>
      </c>
    </row>
    <row r="13" spans="1:12" s="37" customFormat="1" ht="54" customHeight="1">
      <c r="A13" s="55" t="s">
        <v>227</v>
      </c>
      <c r="B13" s="45" t="s">
        <v>228</v>
      </c>
      <c r="C13" s="49">
        <f ca="1">расходы!G214</f>
        <v>152083098.62</v>
      </c>
      <c r="D13" s="49">
        <f ca="1">расходы!H214</f>
        <v>50282884.629999995</v>
      </c>
      <c r="E13" s="49">
        <f t="shared" si="1"/>
        <v>0</v>
      </c>
      <c r="F13" s="49">
        <f ca="1">расходы!J214</f>
        <v>121456941.8</v>
      </c>
    </row>
    <row r="14" spans="1:12" s="37" customFormat="1" ht="15.6">
      <c r="A14" s="50"/>
      <c r="B14" s="50" t="s">
        <v>229</v>
      </c>
      <c r="C14" s="51"/>
      <c r="D14" s="51"/>
      <c r="E14" s="51"/>
      <c r="F14" s="51"/>
    </row>
    <row r="16" spans="1:12" ht="18">
      <c r="F16" s="119">
        <v>1613552.8100000024</v>
      </c>
    </row>
  </sheetData>
  <mergeCells count="1"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2018-11-15T22:11:46Z</dcterms:modified>
</cp:coreProperties>
</file>