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Area" localSheetId="0">доходы!$A$1:$F$43</definedName>
    <definedName name="_xlnm.Print_Area" localSheetId="2">Источники!$A$1:$F$14</definedName>
  </definedNames>
  <calcPr calcId="114210"/>
</workbook>
</file>

<file path=xl/calcChain.xml><?xml version="1.0" encoding="utf-8"?>
<calcChain xmlns="http://schemas.openxmlformats.org/spreadsheetml/2006/main">
  <c r="H145" i="2"/>
  <c r="D9" i="3"/>
  <c r="C9"/>
  <c r="E9"/>
  <c r="F9"/>
  <c r="F8"/>
  <c r="F7"/>
  <c r="F6"/>
  <c r="D8"/>
  <c r="D7"/>
  <c r="D6"/>
  <c r="C8"/>
  <c r="C7"/>
  <c r="C6"/>
  <c r="E8"/>
  <c r="E7"/>
  <c r="E6"/>
  <c r="F16" i="1"/>
  <c r="I100" i="2"/>
  <c r="I64"/>
  <c r="G100"/>
  <c r="G73"/>
  <c r="H73"/>
  <c r="I192"/>
  <c r="I191"/>
  <c r="I190"/>
  <c r="I189"/>
  <c r="I188"/>
  <c r="I184"/>
  <c r="I182"/>
  <c r="I181"/>
  <c r="I180"/>
  <c r="I179"/>
  <c r="I175"/>
  <c r="I174"/>
  <c r="I173"/>
  <c r="I172"/>
  <c r="I171"/>
  <c r="I168"/>
  <c r="I167"/>
  <c r="I166"/>
  <c r="I162"/>
  <c r="I161"/>
  <c r="I160"/>
  <c r="I159"/>
  <c r="I154"/>
  <c r="I153"/>
  <c r="I140"/>
  <c r="I133"/>
  <c r="I132"/>
  <c r="I131"/>
  <c r="I137"/>
  <c r="I134"/>
  <c r="I122"/>
  <c r="I115"/>
  <c r="I114"/>
  <c r="I110"/>
  <c r="I109"/>
  <c r="I107"/>
  <c r="I106"/>
  <c r="I105"/>
  <c r="I102"/>
  <c r="I101"/>
  <c r="I96"/>
  <c r="I95"/>
  <c r="I87"/>
  <c r="I85"/>
  <c r="I84"/>
  <c r="I74"/>
  <c r="I72"/>
  <c r="I70"/>
  <c r="I69"/>
  <c r="I66"/>
  <c r="I65"/>
  <c r="I63"/>
  <c r="I60"/>
  <c r="I59"/>
  <c r="I58"/>
  <c r="I56"/>
  <c r="I55"/>
  <c r="I54"/>
  <c r="I49"/>
  <c r="I48"/>
  <c r="I47"/>
  <c r="I46"/>
  <c r="I52"/>
  <c r="I44"/>
  <c r="I43"/>
  <c r="I42"/>
  <c r="I41"/>
  <c r="I39"/>
  <c r="I38"/>
  <c r="I36"/>
  <c r="I32"/>
  <c r="I28"/>
  <c r="I27"/>
  <c r="I23"/>
  <c r="I22"/>
  <c r="I21"/>
  <c r="I19"/>
  <c r="I18"/>
  <c r="I17"/>
  <c r="I11"/>
  <c r="I10"/>
  <c r="I9"/>
  <c r="I8"/>
  <c r="I7"/>
  <c r="H194"/>
  <c r="H193"/>
  <c r="G192"/>
  <c r="F192"/>
  <c r="F191"/>
  <c r="F190"/>
  <c r="F189"/>
  <c r="F188"/>
  <c r="H187"/>
  <c r="H186"/>
  <c r="H185"/>
  <c r="G184"/>
  <c r="F184"/>
  <c r="H184"/>
  <c r="H183"/>
  <c r="G182"/>
  <c r="F182"/>
  <c r="F181"/>
  <c r="G181"/>
  <c r="G180"/>
  <c r="H178"/>
  <c r="H177"/>
  <c r="H176"/>
  <c r="G175"/>
  <c r="H175"/>
  <c r="F175"/>
  <c r="F174"/>
  <c r="F173"/>
  <c r="F172"/>
  <c r="F171"/>
  <c r="H169"/>
  <c r="G168"/>
  <c r="F168"/>
  <c r="F167"/>
  <c r="F166"/>
  <c r="H163"/>
  <c r="G162"/>
  <c r="F162"/>
  <c r="F161"/>
  <c r="F160"/>
  <c r="F159"/>
  <c r="H158"/>
  <c r="H157"/>
  <c r="H156"/>
  <c r="G154"/>
  <c r="G153"/>
  <c r="G152"/>
  <c r="G151"/>
  <c r="F154"/>
  <c r="F153"/>
  <c r="H149"/>
  <c r="G148"/>
  <c r="H148"/>
  <c r="H147"/>
  <c r="G146"/>
  <c r="H143"/>
  <c r="G142"/>
  <c r="H142"/>
  <c r="F140"/>
  <c r="F137"/>
  <c r="H136"/>
  <c r="G134"/>
  <c r="F134"/>
  <c r="H123"/>
  <c r="G122"/>
  <c r="F122"/>
  <c r="F115"/>
  <c r="F114"/>
  <c r="H113"/>
  <c r="H112"/>
  <c r="H111"/>
  <c r="G110"/>
  <c r="F110"/>
  <c r="G107"/>
  <c r="G106"/>
  <c r="F107"/>
  <c r="F106"/>
  <c r="F105"/>
  <c r="H104"/>
  <c r="G103"/>
  <c r="G102"/>
  <c r="F102"/>
  <c r="F101"/>
  <c r="H99"/>
  <c r="H98"/>
  <c r="H97"/>
  <c r="G96"/>
  <c r="G95"/>
  <c r="F96"/>
  <c r="F95"/>
  <c r="H94"/>
  <c r="G92"/>
  <c r="H88"/>
  <c r="F87"/>
  <c r="G85"/>
  <c r="F85"/>
  <c r="G78"/>
  <c r="G76"/>
  <c r="H75"/>
  <c r="G74"/>
  <c r="G72"/>
  <c r="F74"/>
  <c r="H74"/>
  <c r="H71"/>
  <c r="G70"/>
  <c r="F70"/>
  <c r="F69"/>
  <c r="H68"/>
  <c r="G67"/>
  <c r="G66"/>
  <c r="F66"/>
  <c r="F65"/>
  <c r="H64"/>
  <c r="H61"/>
  <c r="G60"/>
  <c r="F60"/>
  <c r="F59"/>
  <c r="F58"/>
  <c r="H57"/>
  <c r="G56"/>
  <c r="F56"/>
  <c r="F55"/>
  <c r="F54"/>
  <c r="H51"/>
  <c r="H50"/>
  <c r="G49"/>
  <c r="F49"/>
  <c r="F48"/>
  <c r="F47"/>
  <c r="F46"/>
  <c r="F52"/>
  <c r="H45"/>
  <c r="F44"/>
  <c r="F43"/>
  <c r="F42"/>
  <c r="F41"/>
  <c r="G43"/>
  <c r="H40"/>
  <c r="G39"/>
  <c r="G38"/>
  <c r="F39"/>
  <c r="F38"/>
  <c r="H37"/>
  <c r="G36"/>
  <c r="H36"/>
  <c r="F36"/>
  <c r="H35"/>
  <c r="L34"/>
  <c r="H34"/>
  <c r="H33"/>
  <c r="G32"/>
  <c r="F32"/>
  <c r="F31"/>
  <c r="H29"/>
  <c r="G28"/>
  <c r="F28"/>
  <c r="F27"/>
  <c r="H26"/>
  <c r="H25"/>
  <c r="H24"/>
  <c r="G23"/>
  <c r="F23"/>
  <c r="F22"/>
  <c r="F21"/>
  <c r="H20"/>
  <c r="G19"/>
  <c r="F19"/>
  <c r="F18"/>
  <c r="F17"/>
  <c r="H14"/>
  <c r="H13"/>
  <c r="H12"/>
  <c r="G11"/>
  <c r="G10"/>
  <c r="G9"/>
  <c r="F11"/>
  <c r="F10"/>
  <c r="F9"/>
  <c r="F8"/>
  <c r="F7"/>
  <c r="F24" i="1"/>
  <c r="F23"/>
  <c r="F21"/>
  <c r="F14"/>
  <c r="E42"/>
  <c r="E41"/>
  <c r="E40"/>
  <c r="E39"/>
  <c r="E38"/>
  <c r="E37"/>
  <c r="E36"/>
  <c r="E35"/>
  <c r="E34"/>
  <c r="C33"/>
  <c r="C24"/>
  <c r="C23"/>
  <c r="E32"/>
  <c r="E31"/>
  <c r="E30"/>
  <c r="E29"/>
  <c r="E28"/>
  <c r="E27"/>
  <c r="E26"/>
  <c r="E25"/>
  <c r="D24"/>
  <c r="D21"/>
  <c r="C21"/>
  <c r="E20"/>
  <c r="E17"/>
  <c r="E16"/>
  <c r="E15"/>
  <c r="D14"/>
  <c r="C14"/>
  <c r="E13"/>
  <c r="E12"/>
  <c r="E11"/>
  <c r="E10"/>
  <c r="E9"/>
  <c r="E7"/>
  <c r="E6"/>
  <c r="E5"/>
  <c r="E4"/>
  <c r="F22"/>
  <c r="F43"/>
  <c r="I99" i="2"/>
  <c r="I83"/>
  <c r="I82"/>
  <c r="I53"/>
  <c r="I62"/>
  <c r="I31"/>
  <c r="I30"/>
  <c r="I16"/>
  <c r="I170"/>
  <c r="H23"/>
  <c r="H49"/>
  <c r="H107"/>
  <c r="G87"/>
  <c r="G84"/>
  <c r="G141"/>
  <c r="G140"/>
  <c r="H140"/>
  <c r="H11"/>
  <c r="H56"/>
  <c r="H28"/>
  <c r="G174"/>
  <c r="G22"/>
  <c r="G21"/>
  <c r="H21"/>
  <c r="G27"/>
  <c r="H27"/>
  <c r="F53"/>
  <c r="F63"/>
  <c r="F72"/>
  <c r="H72"/>
  <c r="H85"/>
  <c r="H96"/>
  <c r="H70"/>
  <c r="F133"/>
  <c r="F132"/>
  <c r="F131"/>
  <c r="H38"/>
  <c r="G69"/>
  <c r="H69"/>
  <c r="F84"/>
  <c r="H95"/>
  <c r="H110"/>
  <c r="F180"/>
  <c r="F179"/>
  <c r="H9"/>
  <c r="G8"/>
  <c r="F16"/>
  <c r="G150"/>
  <c r="H150"/>
  <c r="H151"/>
  <c r="H192"/>
  <c r="G191"/>
  <c r="F30"/>
  <c r="H39"/>
  <c r="H44"/>
  <c r="H66"/>
  <c r="G65"/>
  <c r="G101"/>
  <c r="H102"/>
  <c r="H174"/>
  <c r="G173"/>
  <c r="G179"/>
  <c r="H180"/>
  <c r="H10"/>
  <c r="H32"/>
  <c r="G59"/>
  <c r="H60"/>
  <c r="F83"/>
  <c r="F82"/>
  <c r="H106"/>
  <c r="G105"/>
  <c r="H105"/>
  <c r="F109"/>
  <c r="H122"/>
  <c r="G139"/>
  <c r="G145"/>
  <c r="H146"/>
  <c r="H19"/>
  <c r="G18"/>
  <c r="H22"/>
  <c r="H162"/>
  <c r="G161"/>
  <c r="H43"/>
  <c r="F99"/>
  <c r="H168"/>
  <c r="G167"/>
  <c r="F170"/>
  <c r="H181"/>
  <c r="G31"/>
  <c r="G42"/>
  <c r="G55"/>
  <c r="H182"/>
  <c r="G48"/>
  <c r="G115"/>
  <c r="G114"/>
  <c r="H114"/>
  <c r="E24" i="1"/>
  <c r="E21"/>
  <c r="C22"/>
  <c r="C43"/>
  <c r="D22"/>
  <c r="E14"/>
  <c r="D23"/>
  <c r="E23"/>
  <c r="I81" i="2"/>
  <c r="I15"/>
  <c r="I195"/>
  <c r="F13" i="3"/>
  <c r="F12"/>
  <c r="F11"/>
  <c r="F10"/>
  <c r="F5"/>
  <c r="F4"/>
  <c r="G109" i="2"/>
  <c r="H109"/>
  <c r="H87"/>
  <c r="H179"/>
  <c r="F62"/>
  <c r="G54"/>
  <c r="H55"/>
  <c r="H191"/>
  <c r="G190"/>
  <c r="H84"/>
  <c r="G83"/>
  <c r="H167"/>
  <c r="G166"/>
  <c r="H166"/>
  <c r="H18"/>
  <c r="G17"/>
  <c r="G137"/>
  <c r="H139"/>
  <c r="H59"/>
  <c r="G58"/>
  <c r="H58"/>
  <c r="G119"/>
  <c r="G118"/>
  <c r="G116"/>
  <c r="H121"/>
  <c r="H48"/>
  <c r="G47"/>
  <c r="H31"/>
  <c r="G99"/>
  <c r="H8"/>
  <c r="G7"/>
  <c r="G144"/>
  <c r="G41"/>
  <c r="H41"/>
  <c r="H42"/>
  <c r="H161"/>
  <c r="G160"/>
  <c r="F81"/>
  <c r="H173"/>
  <c r="G172"/>
  <c r="G63"/>
  <c r="H65"/>
  <c r="D43" i="1"/>
  <c r="E43"/>
  <c r="E22"/>
  <c r="F15" i="2"/>
  <c r="F195"/>
  <c r="C13" i="3"/>
  <c r="C12"/>
  <c r="C11"/>
  <c r="C10"/>
  <c r="C5"/>
  <c r="C4"/>
  <c r="H172" i="2"/>
  <c r="G171"/>
  <c r="G128"/>
  <c r="G127"/>
  <c r="G125"/>
  <c r="H144"/>
  <c r="G53"/>
  <c r="H53"/>
  <c r="H54"/>
  <c r="H190"/>
  <c r="G189"/>
  <c r="H7"/>
  <c r="G30"/>
  <c r="H30"/>
  <c r="H137"/>
  <c r="G133"/>
  <c r="G132"/>
  <c r="G62"/>
  <c r="H62"/>
  <c r="H63"/>
  <c r="H160"/>
  <c r="G159"/>
  <c r="H159"/>
  <c r="G46"/>
  <c r="H47"/>
  <c r="H17"/>
  <c r="H83"/>
  <c r="G82"/>
  <c r="G16"/>
  <c r="H132"/>
  <c r="G131"/>
  <c r="H16"/>
  <c r="G188"/>
  <c r="H188"/>
  <c r="H189"/>
  <c r="G81"/>
  <c r="H81"/>
  <c r="H82"/>
  <c r="G52"/>
  <c r="H52"/>
  <c r="H46"/>
  <c r="H171"/>
  <c r="G170"/>
  <c r="H170"/>
  <c r="G15"/>
  <c r="H131"/>
  <c r="H130"/>
  <c r="H15"/>
  <c r="G195"/>
  <c r="H195"/>
  <c r="D13" i="3"/>
  <c r="D12"/>
  <c r="D11"/>
  <c r="D10"/>
  <c r="D5"/>
  <c r="D4"/>
  <c r="E13"/>
  <c r="E12"/>
  <c r="E11"/>
  <c r="E10"/>
</calcChain>
</file>

<file path=xl/sharedStrings.xml><?xml version="1.0" encoding="utf-8"?>
<sst xmlns="http://schemas.openxmlformats.org/spreadsheetml/2006/main" count="799" uniqueCount="315">
  <si>
    <t>Наименование показателя</t>
  </si>
  <si>
    <t>Код бюджетной классификации</t>
  </si>
  <si>
    <t>Годовой объем ассигнований</t>
  </si>
  <si>
    <t>раздела, подраздела</t>
  </si>
  <si>
    <t>целевой статьи</t>
  </si>
  <si>
    <t>Собрание депутатов Пионерского сельского поселения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</si>
  <si>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</si>
  <si>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</si>
  <si>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</si>
  <si>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</si>
  <si>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Непрограммные расходы. </t>
  </si>
  <si>
    <t>Обеспечение деятельности органов местного самоуправления, за исключением обособленных расходов, которым присваиваются уникальные коды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</si>
  <si>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</si>
  <si>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</si>
  <si>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</si>
  <si>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</si>
  <si>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</si>
  <si>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</si>
  <si>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Администрация Пионерского сельского поселения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</si>
  <si>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</si>
  <si>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</si>
  <si>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>Непрограмные расходы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</si>
  <si>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</si>
  <si>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</si>
  <si>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</si>
  <si>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местных администраций, за исключением обособленных расходов, которым присваиваются уникальные коды.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</si>
  <si>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</si>
  <si>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Резервные фонды</t>
  </si>
  <si>
    <t>0111</t>
  </si>
  <si>
    <t xml:space="preserve">Непрограмные расходы </t>
  </si>
  <si>
    <t>Резервные фонды местных администраций</t>
  </si>
  <si>
    <t>Другие общегосударственные вопросы</t>
  </si>
  <si>
    <t>0113</t>
  </si>
  <si>
    <t>Расходы в рамках непрограммных направлений деятельности, за исключением обособленных расходов, которым присваиваются уникальные коды.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</si>
  <si>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</si>
  <si>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Расходы на выполнение государственных полномочий Камчатского края по созданию административных комиссий в целях привлечения административной ответственности ,предусмотренной Законом Камчатского края</t>
  </si>
  <si>
    <t>Национальная оборона</t>
  </si>
  <si>
    <t>02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</si>
  <si>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</si>
  <si>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</si>
  <si>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</si>
  <si>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</si>
  <si>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</si>
  <si>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</si>
  <si>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</si>
  <si>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Непрограммные расходы </t>
  </si>
  <si>
    <t>Подготовка населения и организаций к действиям в чрезвычайной ситуации в мирное и военное время</t>
  </si>
  <si>
    <t>Обеспечение пожарной безопасности</t>
  </si>
  <si>
    <t>0310</t>
  </si>
  <si>
    <t>Другие расходы, связанные с национальной безопасностью (пожарная безопасность)</t>
  </si>
  <si>
    <t>Национальная экономика</t>
  </si>
  <si>
    <t>04</t>
  </si>
  <si>
    <t xml:space="preserve">Дорожное хозяйство </t>
  </si>
  <si>
    <t>0409</t>
  </si>
  <si>
    <t xml:space="preserve">Подпрограмма 1.3 "Комплексное благоустройство населенных пунктов Пионерского сельского поселения". 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</si>
  <si>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</si>
  <si>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</si>
  <si>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государственной и муниципальной собственности</t>
  </si>
  <si>
    <t>Подпрограмма 1.1 "Энергосбережение и повышение энергетической эффективности в Пионерском сельском поселении"</t>
  </si>
  <si>
    <t>Программные мероприятия (1.1.4 "Установка индивидуальных приборов учета для малоимущих граждан, узлов учета тепловой энергии  на источниках тепло-, водоснабжения на отпуск коммунальных ресурсов"(за исключением инвестиционных мероприятий).</t>
  </si>
  <si>
    <t>Программные мероприятия (1.1.3 "Модернизация систем энерго-, теплоснабжения на территории Пионерского сельского поселения", "Комплексное развитие систем коммунальной инфраструктуры в т.ч. проектно-сметноя документация").</t>
  </si>
  <si>
    <t>400</t>
  </si>
  <si>
    <t>Жилищно-коммунальное хозяйство</t>
  </si>
  <si>
    <t>05</t>
  </si>
  <si>
    <t>Жилищное хозяйство</t>
  </si>
  <si>
    <t>0501</t>
  </si>
  <si>
    <t>Поддержка жилищного хозяйства</t>
  </si>
  <si>
    <t>Непрограммные расходы.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</si>
  <si>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</si>
  <si>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 xml:space="preserve">Мероприятия в области жилищно-коммунального хозяйства </t>
  </si>
  <si>
    <t>Программа 3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</si>
  <si>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(3.1 Переселение граждан из аварийного жилищного фонда в Пионерском сельском поселении в соответствии с жилищным законодательством)</t>
  </si>
  <si>
    <t>Коммунальное хозяйство</t>
  </si>
  <si>
    <t>0502</t>
  </si>
  <si>
    <t xml:space="preserve">Подпрограмма 1.1 "Энергосбережение и повышение энергетической эффективности в Пионерском сельском поселении" </t>
  </si>
  <si>
    <t>Строительство инженерной инфраструктуры  Жилого района в Пионерском сельском поселении</t>
  </si>
  <si>
    <t>Благоустройство</t>
  </si>
  <si>
    <t>0503</t>
  </si>
  <si>
    <t>Уличное освещение</t>
  </si>
  <si>
    <t>Прочие мероприятия по благоустройству поселений</t>
  </si>
  <si>
    <t>Подпрограмма 1.3 "Благоустройство территории Пионерского сельского поселения"</t>
  </si>
  <si>
    <t>Другие вопросы в области жилищно-коммунального хозяйства</t>
  </si>
  <si>
    <t>0505</t>
  </si>
  <si>
    <t>Подпрограмма 2 "Чистая вода в Камчатском крае"</t>
  </si>
  <si>
    <t>Программные мероприятия (1.2.1 "Проведение технических мероприятий, направленных на решение вопросов по улучшению работы систем водоснабжения и водоотведения")</t>
  </si>
  <si>
    <t>Культура, кинематография</t>
  </si>
  <si>
    <t>08</t>
  </si>
  <si>
    <t>Культура</t>
  </si>
  <si>
    <t>0801</t>
  </si>
  <si>
    <t>600</t>
  </si>
  <si>
    <t>На государственую поддержку лучших работников муниципальных учреждений культуры, находящихся на территории сельских поселений</t>
  </si>
  <si>
    <t>Физическая культура и спорт</t>
  </si>
  <si>
    <t>11</t>
  </si>
  <si>
    <t>1105</t>
  </si>
  <si>
    <t>Отдел финансов, имущественных и земельных отношений</t>
  </si>
  <si>
    <t xml:space="preserve">Обеспечение деятельности финансовых органов </t>
  </si>
  <si>
    <t>0106</t>
  </si>
  <si>
    <t>Обеспечение деятельности муниципальных органов местного самоуправления поселения, за исключением обособленных расходов, которым присваиваются уникальные коды</t>
  </si>
  <si>
    <t xml:space="preserve">Другие общегосударственные вопросы </t>
  </si>
  <si>
    <t>Учреждения по обеспечению хозяйственного обслуживания</t>
  </si>
  <si>
    <t>Социальная политика</t>
  </si>
  <si>
    <t>10</t>
  </si>
  <si>
    <t>Социальное обеспечение населения</t>
  </si>
  <si>
    <t>1003</t>
  </si>
  <si>
    <t>Социальная помощь</t>
  </si>
  <si>
    <t>Предоставление гражданам субсидий на оплату жилого помещения и коммунальных услуг</t>
  </si>
  <si>
    <t>300</t>
  </si>
  <si>
    <t>Всего</t>
  </si>
  <si>
    <t>Расходы за счет средств федерального бюджета текущего года</t>
  </si>
  <si>
    <t>Процент исполнения</t>
  </si>
  <si>
    <t>99000</t>
  </si>
  <si>
    <t>10010</t>
  </si>
  <si>
    <t>10020</t>
  </si>
  <si>
    <t>00000</t>
  </si>
  <si>
    <t>10110</t>
  </si>
  <si>
    <t>12010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</si>
  <si>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</si>
  <si>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12120</t>
  </si>
  <si>
    <t>40080</t>
  </si>
  <si>
    <t>51180</t>
  </si>
  <si>
    <t>12410</t>
  </si>
  <si>
    <t>12550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</si>
  <si>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2016 год".</t>
  </si>
  <si>
    <t>01000</t>
  </si>
  <si>
    <t>01300</t>
  </si>
  <si>
    <t>01301</t>
  </si>
  <si>
    <t>Решение вопросов местного значения поселения в рамках соответствующей государственной программы Камчатского края«Энергоэффективность,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</t>
  </si>
  <si>
    <t>40060</t>
  </si>
  <si>
    <t>Решение вопросов местного значения поселения в рамках соответствующей государственной программы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 (софинансирование за счет средств местного бюджета)</t>
  </si>
  <si>
    <t>S0065</t>
  </si>
  <si>
    <t>Содержание автомобильных дорог и инженерных сооружений на них в границах сельских поселений</t>
  </si>
  <si>
    <t>12720</t>
  </si>
  <si>
    <t>12110</t>
  </si>
  <si>
    <t>01100</t>
  </si>
  <si>
    <t>01103</t>
  </si>
  <si>
    <t>Решение вопросов местного значения поселения в рамках соответствующей государственной программы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</t>
  </si>
  <si>
    <t>40070</t>
  </si>
  <si>
    <t>S0075</t>
  </si>
  <si>
    <t>12610</t>
  </si>
  <si>
    <t>12620</t>
  </si>
  <si>
    <t>02000</t>
  </si>
  <si>
    <t>02100</t>
  </si>
  <si>
    <t>02101</t>
  </si>
  <si>
    <t>Решение вопросов местного значения поселения в рамках соответствующей государственной программы Камчатского края«Обеспечение доступным и комфортным жильем жителей Камчатского края на 2014 - 2018 годы»</t>
  </si>
  <si>
    <t>Решение вопросов местного значения поселения в рамках соответствующей государственной программы Камчатского края «Обеспечение доступным и комфортным жильем жителей Камчатского края на 2014 - 2018 годы», бюджетные инвестиции (софинансирование за счет средств местного бюджета)</t>
  </si>
  <si>
    <t>S0074</t>
  </si>
  <si>
    <t>03000</t>
  </si>
  <si>
    <t>03101</t>
  </si>
  <si>
    <t>Решение вопросов местного значения поселения в рамках соответствующей государственной программы Камчатского края «Обеспечение доступным и комфортным жильем жителей Камчатского края на 2014 - 2018 годы»</t>
  </si>
  <si>
    <t>S0064</t>
  </si>
  <si>
    <t>Решение вопросов местного значения поселения в рамках соответствующей государственной программы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годы». Бюджетные инвестиции на реализацию инвестиционных мероприятий соответствующей подпрограммы соответствующей государственной программы Камчатского края ("Строительство газодизельных котельных в Пионерском сельском поселении ЕМР КК")</t>
  </si>
  <si>
    <t xml:space="preserve">Мероприятия в области коммунального хозяйства </t>
  </si>
  <si>
    <t>Непрограммные расходы</t>
  </si>
  <si>
    <t>Выполнение функций органами местного самоуправления</t>
  </si>
  <si>
    <t>12710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</si>
  <si>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</si>
  <si>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12750</t>
  </si>
  <si>
    <t>Программные мероприятия 1.3.5 "Ремонт и реконструкция уличных сетей наружного освещения" Капитальный ремонт уличных сетей наружного освещения</t>
  </si>
  <si>
    <t>01305</t>
  </si>
  <si>
    <t>Решение вопросов местного значения поселения в рамках соответствующей государственной программы Камчатского края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</si>
  <si>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местного бюджета)</t>
  </si>
  <si>
    <t xml:space="preserve">Подпрограмма 1 "Энергосбережение и повышение энергетической эффективности в Пионерском сельском поселении" </t>
  </si>
  <si>
    <t xml:space="preserve">Программные мероприятия (1.1.1 "Проведение мероприятий, направленных на ремонт ветхих и аварийных сетей")      </t>
  </si>
  <si>
    <t>01101</t>
  </si>
  <si>
    <t>Программные мероприятия 1.1.2 "Проведение мероприятий, направленных на технический учет и инвентаризацию объектов топливно-энергетического и жилищно-коммунального комплексов."</t>
  </si>
  <si>
    <t>01102</t>
  </si>
  <si>
    <t>01104</t>
  </si>
  <si>
    <t>01200</t>
  </si>
  <si>
    <t>01201</t>
  </si>
  <si>
    <t>Расходы на обеспечение деятельности (оказание услуг) МУ КДЦ "Радуга", в том числе на предоставление субсидий</t>
  </si>
  <si>
    <t>28010</t>
  </si>
  <si>
    <t>51480</t>
  </si>
  <si>
    <t>Целевые субсидии на государственую поддержку лучших работников муниципальных учреждений культуры, находящихся на территории сельских поселений</t>
  </si>
  <si>
    <t>Другие вопросы в области физической культуры и спорта</t>
  </si>
  <si>
    <t>12910</t>
  </si>
  <si>
    <t xml:space="preserve"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</si>
  <si>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</si>
  <si>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</si>
  <si>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40240</t>
  </si>
  <si>
    <t xml:space="preserve">                                                                                                                                              рублей</t>
  </si>
  <si>
    <t>Коды доходов местного бюджета</t>
  </si>
  <si>
    <t>Наименование кода доходов местного бюджета</t>
  </si>
  <si>
    <t xml:space="preserve">Годовой объем </t>
  </si>
  <si>
    <t>% исполнения</t>
  </si>
  <si>
    <t xml:space="preserve">1 01 02000 01 0000 110 </t>
  </si>
  <si>
    <t>Налог на доходы физических лиц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</si>
  <si>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</si>
  <si>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</si>
  <si>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</si>
  <si>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</si>
  <si>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</si>
  <si>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</si>
  <si>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</si>
  <si>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</si>
  <si>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1 05 03010 01 0000 110 </t>
  </si>
  <si>
    <t xml:space="preserve">Единый сельскохозяйственный налог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</si>
  <si>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</si>
  <si>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</si>
  <si>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</si>
  <si>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</si>
  <si>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</si>
  <si>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</si>
  <si>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</si>
  <si>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</si>
  <si>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ИТОГО налоговые доходы: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</si>
  <si>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</si>
  <si>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</si>
  <si>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</si>
  <si>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</si>
  <si>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1 17 01050 10 0000 180</t>
  </si>
  <si>
    <t>Невыясненные поступления, зачисляемые в бюджеты сельских поселений</t>
  </si>
  <si>
    <t xml:space="preserve">1 17 05050 10 0000 180 </t>
  </si>
  <si>
    <t>Прочие неналоговые доходы бюджетов сельских поселений</t>
  </si>
  <si>
    <t>ИТОГО неналоговые доходы:</t>
  </si>
  <si>
    <t>Всего налоговых и неналоговых поступлений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</si>
  <si>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</si>
  <si>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</si>
  <si>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</si>
  <si>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</si>
  <si>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202 01001 10 0000 151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</si>
  <si>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</si>
  <si>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сельских поселений)</t>
  </si>
  <si>
    <t>202 03015 10 0000  151</t>
  </si>
  <si>
    <t>Субвенции бюджетам сельских поселений на осуществление первичного воинского учета на территориях, где отсутсвуют военные комиссариаты</t>
  </si>
  <si>
    <t>202 03022 10 0000 151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</si>
  <si>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</si>
  <si>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202 03024 10 0000 151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</si>
  <si>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края)</t>
  </si>
  <si>
    <t>202 04999 10 0000 151</t>
  </si>
  <si>
    <t>Прочие межбюджетные трансферты, передаваемые бюджетам сельских поселений на софинансирование комуслуг бюджетных учреждений</t>
  </si>
  <si>
    <t>Прочие межбюджетные трансферты, передаваемые бюджетам сельских поселений (субсидии местным бюджетам, связанные с ИМТ на оплату труда учреждений</t>
  </si>
  <si>
    <t>Прочие межбюджетные трансферты, передаваемые бюджетам сельских поселений на компенсацию выпадающих доходов</t>
  </si>
  <si>
    <t>Прочие межбюджетные трансферты, передаваемые бюджетам сельских поселений  на оплату труда работникам учреждений культуры</t>
  </si>
  <si>
    <t>Оценка исполнения бюджета Пионерского сельского поселения по расходам за 2017 год</t>
  </si>
  <si>
    <t>Ожидаемое исполнение за 2017 год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</si>
  <si>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</si>
  <si>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</si>
  <si>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</si>
  <si>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</si>
  <si>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2 02 29999 10 0000 151</t>
  </si>
  <si>
    <t>Прочие субсидии бюджетам сельских поселений (Ремонт уличного освещения)</t>
  </si>
  <si>
    <t>Прочие субсидии бюджетам сельских поселений (Ремонт ветхих и аварийных сетей)</t>
  </si>
  <si>
    <t>Прочие субсидии бюджетам сельских поселений (Разработка и реализация мер, направленных на снижение негативного воздействия на окружающую среду)</t>
  </si>
  <si>
    <t>Прочие субсидии бюджетам сельских поселений (Корректировка генплана поселения)</t>
  </si>
  <si>
    <t>2 02 49999 10 0000 151</t>
  </si>
  <si>
    <t>Прочие межбюджетные трансферты, передаваемые бюджетам сельских поселений (субсидии местным бюджетам 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</si>
  <si>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(субсидии местным бюджетам на погашение кредиторской задолженности по заработной плате за счет остатков средств)</t>
  </si>
  <si>
    <t>Прочие межбюджетные трансферты на финансовое обеспечение полномочий (утверждение генеральных планов поселения, правил землепользование и застройки, утвержденные подготовленной на основе генеральных планов поселения документации по планировке территории, выдача разрешений на строительство)</t>
  </si>
  <si>
    <t>Прочие межбюджетные трансферты, передаваемые бюджетам сельских поселений (На повышение оплаты труда работникам муниципальных учреждений культуры)</t>
  </si>
  <si>
    <t>2 19 60010 10 0000 151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</si>
  <si>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</si>
  <si>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Муниципальная программа  "Стимулирование жилищного строительства в Пионеском  сельском поселении на 2017 год"</t>
  </si>
  <si>
    <t>Программное мероприятие "Внесение изменений в схему территориального планирования Камчатского края и документы территориального планированияи градостроительного зонированиягородских округов и поселенийв Камчатском крае" Корректировка Генерального плана Пионерского сельского поселения</t>
  </si>
  <si>
    <t>02201</t>
  </si>
  <si>
    <t xml:space="preserve">Решение вопросов местного значения сельского поселения в рамках соответствующей государственной программы Камчатского края (софинансирование за счет средств местного бюджета). </t>
  </si>
  <si>
    <t>Программные мероприятия (1.3.1 "Капитальный ремонт и ремонт автомобильных дорог общего пользования населенных пунктов Пионерского сельского поселения (в том числе элементов улично-дорожной сети, включая тротуары и парковки), дворовых территорий многоквартирных домов и проездов к ним",  п. Пионерский, ул. Н.Коляды 20,22,24.В.Бонивура, 11,9,7. п. Светлый ул. Луговая,22,24. итого  3900кв.м.</t>
  </si>
  <si>
    <t>Муницпальная Программа 2 "Стимулирование жилищного строительства в Пионерском сельском поселении на 2017 год"</t>
  </si>
  <si>
    <t>03100</t>
  </si>
  <si>
    <t>12810</t>
  </si>
  <si>
    <t>Строительство недвижимого имущества государственной (муниципальной) собственности ("Строительство газодизельных котельных в Пионерском сельском поселении ЕМР КК")</t>
  </si>
  <si>
    <t>Решение вопросов местного значения поселения  ("Корректировка ПСД  газодизельной котельной  в Пионерском сельском поселении ЕМР КК ул.Зеленая", снос котельных п. Светлый ул.Мирв, п.Крутобереговый)</t>
  </si>
  <si>
    <t xml:space="preserve"> Программные мероприятия (1.3.2 "Ландшафтная организация  территорий, в том числе  озеленение  Пионерского сельского поселения")</t>
  </si>
  <si>
    <t>01302</t>
  </si>
  <si>
    <t>12200</t>
  </si>
  <si>
    <t xml:space="preserve"> Программные мероприятия (1.3.3 "Ремонт и реконструкция элементов  архитектуры ландшафта")</t>
  </si>
  <si>
    <t>01303</t>
  </si>
  <si>
    <t>Программные мероприятия (1.3.6 "Обустройство мест массового отдыха населения,  а также ремонт, реконструкция, устройство ограждений объектов социальной сферы, парков, скверов")</t>
  </si>
  <si>
    <t>01306</t>
  </si>
  <si>
    <t>Программные мероприятия (1.3.7 "Устройство, проектирование, восстановление детских и других придомовых площадок")</t>
  </si>
  <si>
    <t>01307</t>
  </si>
  <si>
    <t>ОХРАНА ОКРУЖАЮЩЕЙ СРЕДЫ</t>
  </si>
  <si>
    <t>Другие вопросы в области охраны окружающей среды</t>
  </si>
  <si>
    <t>0605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</si>
  <si>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 Подпрограмма "Обращение с отходами производства и потребления в Камчатском крае". </t>
  </si>
  <si>
    <t>06401</t>
  </si>
  <si>
    <t>Подпрограмма "Обращение с отходами производства и потребления в Камчатском крае". Основное мероприятие "Разработка и реализация мер, направленных на снижение негативного воздействия на окружающую среду"</t>
  </si>
  <si>
    <t>Решение вопросов местного значения поселения в рамках соответствующей государственной программы Камчатского края "Охрана окружающей среды, воспроизводство и использование природных ресурсов в Камчатском крае"</t>
  </si>
  <si>
    <t>S0063</t>
  </si>
  <si>
    <t>рублей</t>
  </si>
  <si>
    <t xml:space="preserve">вида расходов  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</si>
  <si>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2017 год".</t>
  </si>
  <si>
    <t>Бюджетные инвестиции на реализацию инвестиционных мероприятий соответствующей подпрограммы соответствующей государственной программы Камчатского края (2.1 Выполнение проектно-изыскательских работ по объекту: «Строительство улично-дорожной сети дорожной и инженерной инфраструктуры (водоснабжение и водоотведение) 1-ой очереди Жилого района в Пионерском сельском поселении")</t>
  </si>
  <si>
    <t>Решение вопросов местного значения поселения за счет средств местного бюджета (Снос МКД по ул.Крутобереговой; ул.Зеленая ,5а,)</t>
  </si>
  <si>
    <t>Муниципальная программа 1"Энергоэффективность,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2017 год".</t>
  </si>
  <si>
    <t>Муниципальная программа</t>
  </si>
  <si>
    <t>Программные мероприятия (Корректировка генерального плана Пионерского сельского поселения)</t>
  </si>
  <si>
    <t>Выполнение госполномочий по вопросу установления нормативов накопления ТБО</t>
  </si>
  <si>
    <t>40440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</si>
  <si>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работ, в том числе</t>
  </si>
  <si>
    <t>Оценка исполнения бюджета Пионерского сельского поселения по доходам за 2017 год</t>
  </si>
  <si>
    <t>Исполнено       9 мес.           2017 год</t>
  </si>
  <si>
    <t xml:space="preserve">Исполнено 9 мес. 2017 года </t>
  </si>
  <si>
    <t>Источники финансирования дефицита бюджета Пионерского сельского поселения на 2017 год</t>
  </si>
  <si>
    <t>Код бюджетной классификации источников финансирования дефицитов бюджетов</t>
  </si>
  <si>
    <t xml:space="preserve">Источники финансирования дефицита бюджета </t>
  </si>
  <si>
    <t xml:space="preserve"> 01 05 00 00 00 0000 000</t>
  </si>
  <si>
    <t>Изменение остатков средств на счетах по учету средств бюджета</t>
  </si>
  <si>
    <t>01 05 02 00 00 0000 500</t>
  </si>
  <si>
    <t>Увеличение остатков  средств  бюджетов</t>
  </si>
  <si>
    <t>Увеличение   прочих  остатков  средств  бюджетов</t>
  </si>
  <si>
    <t>01 05 02 01 00 0000 510</t>
  </si>
  <si>
    <t>Увеличение   прочих  остатков денежных  средств  бюджетов</t>
  </si>
  <si>
    <t>01 05 02 01 10 0000 510</t>
  </si>
  <si>
    <t>Увеличение   прочих  остатков денежных  средств  бюджетов поселений</t>
  </si>
  <si>
    <t>01 05 00 00 00 0000 600</t>
  </si>
  <si>
    <t xml:space="preserve"> Уменьшение остатков  средств  бюджетов</t>
  </si>
  <si>
    <t>01 05 02 00 00 0000 600</t>
  </si>
  <si>
    <t xml:space="preserve"> Уменьшение  прочих  остатков  средств  бюджетов</t>
  </si>
  <si>
    <t>01 05 02 01 00 0000 610</t>
  </si>
  <si>
    <t>Уменьшение   прочих  остатков денежных  средств  бюджетов</t>
  </si>
  <si>
    <t>01 05 02 01 10 0000 610</t>
  </si>
  <si>
    <t>Уменьшение   прочих  остатков денежных  средств  бюджетов поселений</t>
  </si>
  <si>
    <t xml:space="preserve"> </t>
  </si>
  <si>
    <r>
      <t>Решение вопросов местного значения сельского поселения в рамках</t>
    </r>
    <r>
      <rPr>
        <i/>
        <sz val="24"/>
        <color indexed="8"/>
        <rFont val="Times New Roman"/>
        <family val="1"/>
        <charset val="204"/>
      </rPr>
      <t xml:space="preserve">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 </t>
    </r>
  </si>
  <si>
    <t>Исполнено                9 мес.                  2017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</si>
</sst>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00;[Red]\-#,##0.00000;0.00000"/>
    <numFmt numFmtId="165" formatCode="0.0"/>
    <numFmt numFmtId="166" formatCode="[$-10419]#,##0.00"/>
  </numFmts>
  <fonts count="35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sz val="20"/>
      <color indexed="8"/>
      <name val="Calibri"/>
      <family val="2"/>
    </font>
    <font>
      <b/>
      <sz val="36"/>
      <name val="Times New Roman"/>
      <family val="1"/>
      <charset val="204"/>
    </font>
    <font>
      <b/>
      <i/>
      <sz val="24"/>
      <name val="Times New Roman"/>
      <family val="1"/>
      <charset val="204"/>
    </font>
    <font>
      <i/>
      <sz val="24"/>
      <name val="Times New Roman"/>
      <family val="1"/>
      <charset val="204"/>
    </font>
    <font>
      <i/>
      <sz val="24"/>
      <color indexed="8"/>
      <name val="Times New Roman"/>
      <family val="1"/>
      <charset val="204"/>
    </font>
    <font>
      <b/>
      <i/>
      <sz val="28"/>
      <name val="Times New Roman"/>
      <family val="1"/>
      <charset val="204"/>
    </font>
    <font>
      <i/>
      <sz val="28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4" fillId="0" borderId="0"/>
    <xf numFmtId="0" fontId="1" fillId="0" borderId="0"/>
    <xf numFmtId="0" fontId="8" fillId="0" borderId="0"/>
    <xf numFmtId="43" fontId="6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4" fontId="2" fillId="0" borderId="0" xfId="0" applyNumberFormat="1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10" fillId="0" borderId="1" xfId="0" applyNumberFormat="1" applyFont="1" applyBorder="1" applyAlignment="1">
      <alignment wrapText="1"/>
    </xf>
    <xf numFmtId="49" fontId="9" fillId="2" borderId="1" xfId="0" applyNumberFormat="1" applyFont="1" applyFill="1" applyBorder="1" applyAlignment="1">
      <alignment horizontal="justify"/>
    </xf>
    <xf numFmtId="0" fontId="9" fillId="0" borderId="1" xfId="0" applyFont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justify"/>
    </xf>
    <xf numFmtId="0" fontId="9" fillId="2" borderId="2" xfId="0" applyNumberFormat="1" applyFont="1" applyFill="1" applyBorder="1" applyAlignment="1"/>
    <xf numFmtId="0" fontId="10" fillId="2" borderId="1" xfId="0" applyNumberFormat="1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/>
    <xf numFmtId="0" fontId="10" fillId="0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4" fontId="12" fillId="2" borderId="1" xfId="3" applyNumberFormat="1" applyFont="1" applyFill="1" applyBorder="1" applyAlignment="1">
      <alignment horizontal="right"/>
    </xf>
    <xf numFmtId="0" fontId="12" fillId="2" borderId="1" xfId="3" applyFont="1" applyFill="1" applyBorder="1" applyAlignment="1">
      <alignment horizontal="righ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/>
    <xf numFmtId="49" fontId="7" fillId="2" borderId="1" xfId="0" applyNumberFormat="1" applyFont="1" applyFill="1" applyBorder="1" applyAlignment="1">
      <alignment horizontal="justify" wrapText="1"/>
    </xf>
    <xf numFmtId="0" fontId="11" fillId="0" borderId="3" xfId="0" applyFont="1" applyBorder="1" applyAlignment="1" applyProtection="1">
      <alignment horizontal="justify" wrapText="1"/>
      <protection locked="0"/>
    </xf>
    <xf numFmtId="49" fontId="10" fillId="2" borderId="1" xfId="0" applyNumberFormat="1" applyFont="1" applyFill="1" applyBorder="1" applyAlignment="1">
      <alignment horizontal="justify"/>
    </xf>
    <xf numFmtId="0" fontId="7" fillId="2" borderId="1" xfId="0" applyFont="1" applyFill="1" applyBorder="1" applyAlignment="1">
      <alignment horizontal="justify" wrapText="1"/>
    </xf>
    <xf numFmtId="0" fontId="10" fillId="2" borderId="1" xfId="0" applyFont="1" applyFill="1" applyBorder="1" applyAlignment="1">
      <alignment horizontal="justify" wrapText="1"/>
    </xf>
    <xf numFmtId="165" fontId="9" fillId="0" borderId="2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4" fontId="12" fillId="2" borderId="1" xfId="4" applyNumberFormat="1" applyFont="1" applyFill="1" applyBorder="1" applyAlignment="1">
      <alignment horizontal="right" wrapText="1"/>
    </xf>
    <xf numFmtId="166" fontId="14" fillId="0" borderId="3" xfId="1" applyNumberFormat="1" applyFont="1" applyFill="1" applyBorder="1" applyAlignment="1">
      <alignment horizontal="right" wrapText="1"/>
    </xf>
    <xf numFmtId="4" fontId="15" fillId="0" borderId="1" xfId="0" applyNumberFormat="1" applyFont="1" applyBorder="1"/>
    <xf numFmtId="4" fontId="12" fillId="0" borderId="1" xfId="0" applyNumberFormat="1" applyFont="1" applyBorder="1" applyAlignment="1">
      <alignment horizontal="right"/>
    </xf>
    <xf numFmtId="4" fontId="12" fillId="2" borderId="1" xfId="0" applyNumberFormat="1" applyFont="1" applyFill="1" applyBorder="1" applyAlignment="1">
      <alignment horizontal="right" wrapText="1"/>
    </xf>
    <xf numFmtId="4" fontId="12" fillId="0" borderId="1" xfId="0" applyNumberFormat="1" applyFont="1" applyBorder="1" applyAlignment="1">
      <alignment horizontal="right" wrapText="1"/>
    </xf>
    <xf numFmtId="4" fontId="12" fillId="2" borderId="2" xfId="4" applyNumberFormat="1" applyFont="1" applyFill="1" applyBorder="1" applyAlignment="1">
      <alignment horizontal="right" wrapText="1"/>
    </xf>
    <xf numFmtId="4" fontId="12" fillId="2" borderId="1" xfId="0" applyNumberFormat="1" applyFont="1" applyFill="1" applyBorder="1" applyAlignment="1">
      <alignment horizontal="right"/>
    </xf>
    <xf numFmtId="4" fontId="12" fillId="2" borderId="0" xfId="0" applyNumberFormat="1" applyFont="1" applyFill="1" applyAlignment="1">
      <alignment horizontal="right"/>
    </xf>
    <xf numFmtId="165" fontId="12" fillId="0" borderId="2" xfId="0" applyNumberFormat="1" applyFont="1" applyBorder="1" applyAlignment="1">
      <alignment horizontal="right"/>
    </xf>
    <xf numFmtId="165" fontId="16" fillId="0" borderId="2" xfId="0" applyNumberFormat="1" applyFont="1" applyBorder="1" applyAlignment="1">
      <alignment horizontal="right"/>
    </xf>
    <xf numFmtId="165" fontId="12" fillId="0" borderId="4" xfId="0" applyNumberFormat="1" applyFont="1" applyBorder="1" applyAlignment="1">
      <alignment horizontal="right"/>
    </xf>
    <xf numFmtId="165" fontId="0" fillId="0" borderId="0" xfId="0" applyNumberFormat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16" fillId="0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right" wrapText="1"/>
    </xf>
    <xf numFmtId="0" fontId="16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wrapText="1"/>
    </xf>
    <xf numFmtId="49" fontId="16" fillId="0" borderId="5" xfId="0" applyNumberFormat="1" applyFont="1" applyFill="1" applyBorder="1" applyAlignment="1">
      <alignment horizont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9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right"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/>
    <xf numFmtId="0" fontId="18" fillId="2" borderId="0" xfId="0" applyFont="1" applyFill="1"/>
    <xf numFmtId="0" fontId="3" fillId="2" borderId="0" xfId="0" applyFont="1" applyFill="1"/>
    <xf numFmtId="0" fontId="19" fillId="2" borderId="0" xfId="0" applyFont="1" applyFill="1"/>
    <xf numFmtId="0" fontId="20" fillId="2" borderId="0" xfId="0" applyFont="1" applyFill="1"/>
    <xf numFmtId="0" fontId="7" fillId="2" borderId="0" xfId="0" applyFont="1" applyFill="1"/>
    <xf numFmtId="4" fontId="21" fillId="0" borderId="1" xfId="0" applyNumberFormat="1" applyFont="1" applyBorder="1"/>
    <xf numFmtId="4" fontId="16" fillId="2" borderId="1" xfId="4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1" fontId="4" fillId="0" borderId="0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wrapText="1"/>
    </xf>
    <xf numFmtId="0" fontId="22" fillId="0" borderId="1" xfId="0" applyFont="1" applyBorder="1" applyAlignment="1">
      <alignment horizontal="justify" wrapText="1"/>
    </xf>
    <xf numFmtId="4" fontId="22" fillId="0" borderId="1" xfId="0" applyNumberFormat="1" applyFont="1" applyBorder="1" applyAlignment="1">
      <alignment horizontal="right" wrapText="1"/>
    </xf>
    <xf numFmtId="4" fontId="23" fillId="0" borderId="0" xfId="0" applyNumberFormat="1" applyFont="1"/>
    <xf numFmtId="0" fontId="22" fillId="0" borderId="1" xfId="0" applyNumberFormat="1" applyFont="1" applyBorder="1" applyAlignment="1">
      <alignment horizontal="justify" wrapText="1"/>
    </xf>
    <xf numFmtId="4" fontId="22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4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/>
    <xf numFmtId="49" fontId="28" fillId="0" borderId="1" xfId="0" applyNumberFormat="1" applyFont="1" applyFill="1" applyBorder="1" applyAlignment="1">
      <alignment horizontal="justify" wrapText="1"/>
    </xf>
    <xf numFmtId="0" fontId="28" fillId="0" borderId="1" xfId="0" applyFont="1" applyFill="1" applyBorder="1" applyAlignment="1">
      <alignment horizontal="justify" wrapText="1"/>
    </xf>
    <xf numFmtId="2" fontId="29" fillId="0" borderId="7" xfId="2" applyNumberFormat="1" applyFont="1" applyFill="1" applyBorder="1" applyAlignment="1">
      <alignment horizontal="justify" wrapText="1"/>
    </xf>
    <xf numFmtId="49" fontId="29" fillId="0" borderId="1" xfId="0" applyNumberFormat="1" applyFont="1" applyFill="1" applyBorder="1" applyAlignment="1">
      <alignment horizontal="justify" wrapText="1"/>
    </xf>
    <xf numFmtId="0" fontId="28" fillId="0" borderId="8" xfId="0" applyFont="1" applyFill="1" applyBorder="1" applyAlignment="1">
      <alignment wrapText="1"/>
    </xf>
    <xf numFmtId="0" fontId="29" fillId="0" borderId="1" xfId="0" applyFont="1" applyFill="1" applyBorder="1" applyAlignment="1">
      <alignment horizontal="justify" wrapText="1"/>
    </xf>
    <xf numFmtId="2" fontId="29" fillId="0" borderId="9" xfId="2" applyNumberFormat="1" applyFont="1" applyFill="1" applyBorder="1" applyAlignment="1">
      <alignment horizontal="justify" wrapText="1"/>
    </xf>
    <xf numFmtId="2" fontId="28" fillId="0" borderId="7" xfId="2" applyNumberFormat="1" applyFont="1" applyFill="1" applyBorder="1" applyAlignment="1">
      <alignment horizontal="justify" wrapText="1"/>
    </xf>
    <xf numFmtId="49" fontId="29" fillId="0" borderId="1" xfId="0" applyNumberFormat="1" applyFont="1" applyFill="1" applyBorder="1" applyAlignment="1">
      <alignment horizontal="left" vertical="top" wrapText="1"/>
    </xf>
    <xf numFmtId="2" fontId="28" fillId="0" borderId="7" xfId="2" applyNumberFormat="1" applyFont="1" applyFill="1" applyBorder="1" applyAlignment="1">
      <alignment horizontal="left" vertical="center" wrapText="1"/>
    </xf>
    <xf numFmtId="2" fontId="28" fillId="0" borderId="9" xfId="2" applyNumberFormat="1" applyFont="1" applyFill="1" applyBorder="1" applyAlignment="1">
      <alignment horizontal="left" vertical="center" wrapText="1"/>
    </xf>
    <xf numFmtId="0" fontId="28" fillId="0" borderId="0" xfId="0" applyFont="1" applyAlignment="1">
      <alignment wrapText="1"/>
    </xf>
    <xf numFmtId="164" fontId="28" fillId="0" borderId="10" xfId="2" applyNumberFormat="1" applyFont="1" applyFill="1" applyBorder="1" applyAlignment="1" applyProtection="1">
      <alignment horizontal="justify" wrapText="1"/>
      <protection hidden="1"/>
    </xf>
    <xf numFmtId="49" fontId="30" fillId="2" borderId="11" xfId="0" applyNumberFormat="1" applyFont="1" applyFill="1" applyBorder="1" applyAlignment="1">
      <alignment horizontal="justify" vertical="center" wrapText="1"/>
    </xf>
    <xf numFmtId="0" fontId="29" fillId="0" borderId="0" xfId="0" applyFont="1" applyAlignment="1">
      <alignment horizontal="justify" vertical="center"/>
    </xf>
    <xf numFmtId="2" fontId="29" fillId="0" borderId="7" xfId="2" applyNumberFormat="1" applyFont="1" applyFill="1" applyBorder="1" applyAlignment="1">
      <alignment horizontal="left" wrapText="1"/>
    </xf>
    <xf numFmtId="0" fontId="29" fillId="0" borderId="0" xfId="0" applyFont="1"/>
    <xf numFmtId="2" fontId="29" fillId="0" borderId="1" xfId="0" applyNumberFormat="1" applyFont="1" applyFill="1" applyBorder="1" applyAlignment="1">
      <alignment horizontal="left" vertical="top" wrapText="1"/>
    </xf>
    <xf numFmtId="49" fontId="28" fillId="0" borderId="9" xfId="0" applyNumberFormat="1" applyFont="1" applyFill="1" applyBorder="1" applyAlignment="1">
      <alignment horizontal="justify" wrapText="1"/>
    </xf>
    <xf numFmtId="0" fontId="28" fillId="0" borderId="1" xfId="0" applyFont="1" applyFill="1" applyBorder="1" applyAlignment="1">
      <alignment wrapText="1"/>
    </xf>
    <xf numFmtId="2" fontId="28" fillId="0" borderId="9" xfId="2" applyNumberFormat="1" applyFont="1" applyFill="1" applyBorder="1" applyAlignment="1">
      <alignment horizontal="justify" wrapText="1"/>
    </xf>
    <xf numFmtId="0" fontId="28" fillId="0" borderId="0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justify" vertical="center" wrapText="1"/>
    </xf>
    <xf numFmtId="0" fontId="28" fillId="0" borderId="8" xfId="0" applyFont="1" applyFill="1" applyBorder="1" applyAlignment="1">
      <alignment horizontal="left" wrapText="1"/>
    </xf>
    <xf numFmtId="49" fontId="28" fillId="2" borderId="7" xfId="2" applyNumberFormat="1" applyFont="1" applyFill="1" applyBorder="1" applyAlignment="1">
      <alignment horizontal="left" vertical="top" wrapText="1"/>
    </xf>
    <xf numFmtId="0" fontId="28" fillId="0" borderId="9" xfId="0" applyFont="1" applyFill="1" applyBorder="1" applyAlignment="1">
      <alignment vertical="top" wrapText="1"/>
    </xf>
    <xf numFmtId="0" fontId="28" fillId="0" borderId="1" xfId="0" applyFont="1" applyFill="1" applyBorder="1" applyAlignment="1">
      <alignment vertical="top" wrapText="1"/>
    </xf>
    <xf numFmtId="0" fontId="29" fillId="0" borderId="1" xfId="0" applyFont="1" applyFill="1" applyBorder="1" applyAlignment="1">
      <alignment vertical="top" wrapText="1"/>
    </xf>
    <xf numFmtId="49" fontId="28" fillId="0" borderId="1" xfId="0" applyNumberFormat="1" applyFont="1" applyFill="1" applyBorder="1" applyAlignment="1">
      <alignment horizontal="left" vertical="top" wrapText="1"/>
    </xf>
    <xf numFmtId="0" fontId="29" fillId="0" borderId="12" xfId="0" applyFont="1" applyFill="1" applyBorder="1" applyAlignment="1">
      <alignment wrapText="1"/>
    </xf>
    <xf numFmtId="2" fontId="28" fillId="0" borderId="1" xfId="0" applyNumberFormat="1" applyFont="1" applyFill="1" applyBorder="1" applyAlignment="1">
      <alignment horizontal="justify" wrapText="1"/>
    </xf>
    <xf numFmtId="2" fontId="28" fillId="0" borderId="1" xfId="2" applyNumberFormat="1" applyFont="1" applyFill="1" applyBorder="1" applyAlignment="1">
      <alignment horizontal="justify" wrapText="1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left" vertical="center" wrapText="1"/>
    </xf>
    <xf numFmtId="164" fontId="29" fillId="0" borderId="1" xfId="2" applyNumberFormat="1" applyFont="1" applyFill="1" applyBorder="1" applyAlignment="1" applyProtection="1">
      <alignment wrapText="1"/>
      <protection hidden="1"/>
    </xf>
    <xf numFmtId="0" fontId="28" fillId="0" borderId="1" xfId="0" applyFont="1" applyBorder="1" applyAlignment="1">
      <alignment wrapText="1"/>
    </xf>
    <xf numFmtId="164" fontId="29" fillId="0" borderId="0" xfId="2" applyNumberFormat="1" applyFont="1" applyFill="1" applyBorder="1" applyAlignment="1" applyProtection="1">
      <alignment wrapText="1"/>
      <protection hidden="1"/>
    </xf>
    <xf numFmtId="0" fontId="28" fillId="0" borderId="1" xfId="0" applyFont="1" applyFill="1" applyBorder="1" applyAlignment="1">
      <alignment horizontal="justify"/>
    </xf>
    <xf numFmtId="2" fontId="29" fillId="0" borderId="9" xfId="2" applyNumberFormat="1" applyFont="1" applyFill="1" applyBorder="1" applyAlignment="1">
      <alignment horizontal="left" vertical="center" wrapText="1"/>
    </xf>
    <xf numFmtId="2" fontId="29" fillId="0" borderId="1" xfId="0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wrapText="1"/>
    </xf>
    <xf numFmtId="49" fontId="28" fillId="2" borderId="1" xfId="0" applyNumberFormat="1" applyFont="1" applyFill="1" applyBorder="1" applyAlignment="1">
      <alignment horizontal="justify" wrapText="1"/>
    </xf>
    <xf numFmtId="4" fontId="31" fillId="0" borderId="1" xfId="0" applyNumberFormat="1" applyFont="1" applyFill="1" applyBorder="1" applyAlignment="1">
      <alignment wrapText="1"/>
    </xf>
    <xf numFmtId="165" fontId="32" fillId="2" borderId="1" xfId="0" applyNumberFormat="1" applyFont="1" applyFill="1" applyBorder="1" applyAlignment="1">
      <alignment horizontal="right" wrapText="1"/>
    </xf>
    <xf numFmtId="4" fontId="32" fillId="0" borderId="1" xfId="0" applyNumberFormat="1" applyFont="1" applyFill="1" applyBorder="1" applyAlignment="1">
      <alignment wrapText="1"/>
    </xf>
    <xf numFmtId="4" fontId="32" fillId="2" borderId="1" xfId="0" applyNumberFormat="1" applyFont="1" applyFill="1" applyBorder="1" applyAlignment="1">
      <alignment wrapText="1"/>
    </xf>
    <xf numFmtId="4" fontId="31" fillId="2" borderId="1" xfId="0" applyNumberFormat="1" applyFont="1" applyFill="1" applyBorder="1" applyAlignment="1">
      <alignment horizontal="right" wrapText="1"/>
    </xf>
    <xf numFmtId="4" fontId="32" fillId="2" borderId="1" xfId="0" applyNumberFormat="1" applyFont="1" applyFill="1" applyBorder="1"/>
    <xf numFmtId="4" fontId="31" fillId="0" borderId="1" xfId="0" applyNumberFormat="1" applyFont="1" applyFill="1" applyBorder="1" applyAlignment="1">
      <alignment horizontal="right" wrapText="1"/>
    </xf>
    <xf numFmtId="4" fontId="32" fillId="0" borderId="1" xfId="0" applyNumberFormat="1" applyFont="1" applyFill="1" applyBorder="1" applyAlignment="1">
      <alignment horizontal="right" wrapText="1"/>
    </xf>
    <xf numFmtId="4" fontId="31" fillId="2" borderId="1" xfId="0" applyNumberFormat="1" applyFont="1" applyFill="1" applyBorder="1"/>
    <xf numFmtId="4" fontId="31" fillId="2" borderId="1" xfId="0" applyNumberFormat="1" applyFont="1" applyFill="1" applyBorder="1" applyAlignment="1">
      <alignment wrapText="1"/>
    </xf>
    <xf numFmtId="165" fontId="31" fillId="2" borderId="1" xfId="0" applyNumberFormat="1" applyFont="1" applyFill="1" applyBorder="1" applyAlignment="1">
      <alignment horizontal="right" wrapText="1"/>
    </xf>
    <xf numFmtId="4" fontId="32" fillId="0" borderId="5" xfId="0" applyNumberFormat="1" applyFont="1" applyFill="1" applyBorder="1" applyAlignment="1">
      <alignment wrapText="1"/>
    </xf>
    <xf numFmtId="4" fontId="31" fillId="0" borderId="1" xfId="0" applyNumberFormat="1" applyFont="1" applyFill="1" applyBorder="1" applyAlignment="1">
      <alignment horizontal="right"/>
    </xf>
    <xf numFmtId="4" fontId="31" fillId="2" borderId="1" xfId="0" applyNumberFormat="1" applyFont="1" applyFill="1" applyBorder="1" applyAlignment="1">
      <alignment horizontal="right"/>
    </xf>
    <xf numFmtId="4" fontId="32" fillId="2" borderId="1" xfId="0" applyNumberFormat="1" applyFont="1" applyFill="1" applyBorder="1" applyAlignment="1">
      <alignment horizontal="right"/>
    </xf>
    <xf numFmtId="2" fontId="32" fillId="2" borderId="1" xfId="0" applyNumberFormat="1" applyFont="1" applyFill="1" applyBorder="1"/>
    <xf numFmtId="2" fontId="31" fillId="2" borderId="1" xfId="0" applyNumberFormat="1" applyFont="1" applyFill="1" applyBorder="1" applyAlignment="1">
      <alignment horizontal="right" wrapText="1"/>
    </xf>
    <xf numFmtId="165" fontId="31" fillId="0" borderId="1" xfId="0" applyNumberFormat="1" applyFont="1" applyFill="1" applyBorder="1" applyAlignment="1">
      <alignment wrapText="1"/>
    </xf>
    <xf numFmtId="4" fontId="31" fillId="0" borderId="1" xfId="0" applyNumberFormat="1" applyFont="1" applyFill="1" applyBorder="1" applyAlignment="1">
      <alignment horizontal="right" vertical="top" wrapText="1"/>
    </xf>
    <xf numFmtId="4" fontId="32" fillId="2" borderId="1" xfId="0" applyNumberFormat="1" applyFont="1" applyFill="1" applyBorder="1" applyAlignment="1">
      <alignment horizontal="right" wrapText="1"/>
    </xf>
    <xf numFmtId="165" fontId="32" fillId="2" borderId="1" xfId="0" applyNumberFormat="1" applyFont="1" applyFill="1" applyBorder="1"/>
    <xf numFmtId="0" fontId="32" fillId="2" borderId="1" xfId="0" applyFont="1" applyFill="1" applyBorder="1" applyAlignment="1">
      <alignment horizontal="right"/>
    </xf>
    <xf numFmtId="2" fontId="32" fillId="2" borderId="1" xfId="0" applyNumberFormat="1" applyFont="1" applyFill="1" applyBorder="1" applyAlignment="1">
      <alignment horizontal="right"/>
    </xf>
    <xf numFmtId="165" fontId="31" fillId="2" borderId="1" xfId="0" applyNumberFormat="1" applyFont="1" applyFill="1" applyBorder="1"/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12" fillId="0" borderId="1" xfId="0" applyNumberFormat="1" applyFont="1" applyBorder="1"/>
    <xf numFmtId="0" fontId="29" fillId="0" borderId="1" xfId="0" applyNumberFormat="1" applyFont="1" applyFill="1" applyBorder="1" applyAlignment="1">
      <alignment horizontal="justify" vertical="top" wrapText="1"/>
    </xf>
    <xf numFmtId="0" fontId="29" fillId="0" borderId="1" xfId="0" applyNumberFormat="1" applyFont="1" applyFill="1" applyBorder="1" applyAlignment="1">
      <alignment horizontal="justify" wrapText="1"/>
    </xf>
    <xf numFmtId="0" fontId="28" fillId="0" borderId="1" xfId="2" applyNumberFormat="1" applyFont="1" applyFill="1" applyBorder="1" applyAlignment="1">
      <alignment horizontal="justify" wrapText="1"/>
    </xf>
    <xf numFmtId="0" fontId="29" fillId="0" borderId="1" xfId="0" applyNumberFormat="1" applyFont="1" applyFill="1" applyBorder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justify" wrapText="1"/>
    </xf>
    <xf numFmtId="0" fontId="31" fillId="2" borderId="1" xfId="0" applyNumberFormat="1" applyFont="1" applyFill="1" applyBorder="1" applyAlignment="1">
      <alignment horizontal="right" wrapText="1"/>
    </xf>
    <xf numFmtId="0" fontId="32" fillId="2" borderId="1" xfId="0" applyNumberFormat="1" applyFont="1" applyFill="1" applyBorder="1" applyAlignment="1">
      <alignment horizontal="right" wrapText="1"/>
    </xf>
    <xf numFmtId="0" fontId="33" fillId="0" borderId="0" xfId="0" applyFont="1" applyAlignment="1">
      <alignment horizontal="center"/>
    </xf>
    <xf numFmtId="165" fontId="9" fillId="0" borderId="6" xfId="0" applyNumberFormat="1" applyFont="1" applyBorder="1" applyAlignment="1">
      <alignment horizontal="right"/>
    </xf>
    <xf numFmtId="165" fontId="9" fillId="0" borderId="13" xfId="0" applyNumberFormat="1" applyFont="1" applyBorder="1" applyAlignment="1">
      <alignment horizontal="right"/>
    </xf>
    <xf numFmtId="0" fontId="27" fillId="0" borderId="0" xfId="0" applyFont="1" applyFill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0" borderId="14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4" fontId="25" fillId="2" borderId="5" xfId="0" applyNumberFormat="1" applyFont="1" applyFill="1" applyBorder="1" applyAlignment="1">
      <alignment horizontal="center" vertical="center" wrapText="1"/>
    </xf>
    <xf numFmtId="4" fontId="25" fillId="2" borderId="14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</cellXfs>
  <cellStyles count="5">
    <cellStyle name="Normal" xfId="1"/>
    <cellStyle name="Обычный" xfId="0" builtinId="0"/>
    <cellStyle name="Обычный 2" xfId="2"/>
    <cellStyle name="Обычный 3" xfId="3"/>
    <cellStyle name="Финансовый" xfId="4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view="pageBreakPreview" topLeftCell="A40" zoomScale="60" zoomScaleNormal="50" workbookViewId="0">
      <selection activeCell="H11" sqref="H11:L11"/>
    </sheetView>
  </sheetViews>
  <sheetFormatPr defaultRowHeight="21"/>
  <cols>
    <col min="1" max="1" width="31.6640625" style="3" customWidth="1"/>
    <col min="2" max="2" width="120.88671875" style="2" customWidth="1"/>
    <col min="3" max="3" width="22.5546875" style="2" customWidth="1"/>
    <col min="4" max="4" width="23.33203125" style="2" customWidth="1"/>
    <col min="5" max="5" width="11" style="48" customWidth="1"/>
    <col min="6" max="6" width="26.33203125" style="35" customWidth="1"/>
    <col min="7" max="8" width="8.88671875" style="4"/>
    <col min="9" max="9" width="8.88671875" style="5"/>
  </cols>
  <sheetData>
    <row r="1" spans="1:12" ht="43.8" customHeight="1">
      <c r="A1" s="176" t="s">
        <v>289</v>
      </c>
      <c r="B1" s="176"/>
      <c r="C1" s="176"/>
      <c r="D1" s="176"/>
      <c r="E1" s="176"/>
      <c r="F1" s="176"/>
    </row>
    <row r="2" spans="1:12" ht="43.8" customHeight="1">
      <c r="A2" s="1"/>
      <c r="B2" s="177" t="s">
        <v>179</v>
      </c>
      <c r="C2" s="177"/>
      <c r="D2" s="177"/>
      <c r="E2" s="177"/>
      <c r="F2" s="178"/>
    </row>
    <row r="3" spans="1:12" ht="57.6" customHeight="1">
      <c r="A3" s="6" t="s">
        <v>180</v>
      </c>
      <c r="B3" s="7" t="s">
        <v>181</v>
      </c>
      <c r="C3" s="8" t="s">
        <v>182</v>
      </c>
      <c r="D3" s="34" t="s">
        <v>291</v>
      </c>
      <c r="E3" s="33" t="s">
        <v>183</v>
      </c>
      <c r="F3" s="49" t="s">
        <v>234</v>
      </c>
    </row>
    <row r="4" spans="1:12" ht="42">
      <c r="A4" s="9" t="s">
        <v>184</v>
      </c>
      <c r="B4" s="22" t="s">
        <v>185</v>
      </c>
      <c r="C4" s="36">
        <v>1210000</v>
      </c>
      <c r="D4" s="37">
        <v>778671.2</v>
      </c>
      <c r="E4" s="45">
        <f>D4/C4%</f>
        <v>64.352991735537188</v>
      </c>
      <c r="F4" s="38">
        <v>1038300</v>
      </c>
    </row>
    <row r="5" spans="1:12" ht="91.2">
      <c r="A5" s="9" t="s">
        <v>186</v>
      </c>
      <c r="B5" s="23" t="s">
        <v>187</v>
      </c>
      <c r="C5" s="36">
        <v>204034.07</v>
      </c>
      <c r="D5" s="39">
        <v>192651.1</v>
      </c>
      <c r="E5" s="45">
        <f t="shared" ref="E5:E42" si="0">D5/C5%</f>
        <v>94.421044485364632</v>
      </c>
      <c r="F5" s="38">
        <v>256900</v>
      </c>
    </row>
    <row r="6" spans="1:12" ht="114">
      <c r="A6" s="9" t="s">
        <v>188</v>
      </c>
      <c r="B6" s="23" t="s">
        <v>189</v>
      </c>
      <c r="C6" s="36">
        <v>2032.34</v>
      </c>
      <c r="D6" s="39">
        <v>2043.82</v>
      </c>
      <c r="E6" s="45">
        <f t="shared" si="0"/>
        <v>100.56486611492171</v>
      </c>
      <c r="F6" s="38">
        <v>2600</v>
      </c>
    </row>
    <row r="7" spans="1:12" ht="91.2">
      <c r="A7" s="9" t="s">
        <v>190</v>
      </c>
      <c r="B7" s="23" t="s">
        <v>191</v>
      </c>
      <c r="C7" s="36">
        <v>432222.24</v>
      </c>
      <c r="D7" s="39">
        <v>321607.89</v>
      </c>
      <c r="E7" s="45">
        <f t="shared" si="0"/>
        <v>74.407992055198278</v>
      </c>
      <c r="F7" s="38">
        <v>428800</v>
      </c>
    </row>
    <row r="8" spans="1:12" ht="91.2">
      <c r="A8" s="9" t="s">
        <v>192</v>
      </c>
      <c r="B8" s="23" t="s">
        <v>193</v>
      </c>
      <c r="C8" s="36">
        <v>-40809.660000000003</v>
      </c>
      <c r="D8" s="39">
        <v>-39868.47</v>
      </c>
      <c r="E8" s="45">
        <v>0</v>
      </c>
      <c r="F8" s="38">
        <v>53200</v>
      </c>
    </row>
    <row r="9" spans="1:12" ht="42">
      <c r="A9" s="9" t="s">
        <v>194</v>
      </c>
      <c r="B9" s="23" t="s">
        <v>195</v>
      </c>
      <c r="C9" s="40">
        <v>3500</v>
      </c>
      <c r="D9" s="39">
        <v>2970</v>
      </c>
      <c r="E9" s="45">
        <f t="shared" si="0"/>
        <v>84.857142857142861</v>
      </c>
      <c r="F9" s="38">
        <v>3500</v>
      </c>
    </row>
    <row r="10" spans="1:12" ht="45.6">
      <c r="A10" s="10" t="s">
        <v>196</v>
      </c>
      <c r="B10" s="11" t="s">
        <v>197</v>
      </c>
      <c r="C10" s="40">
        <v>500000</v>
      </c>
      <c r="D10" s="39">
        <v>244857.72</v>
      </c>
      <c r="E10" s="45">
        <f t="shared" si="0"/>
        <v>48.971544000000002</v>
      </c>
      <c r="F10" s="38">
        <v>326500</v>
      </c>
    </row>
    <row r="11" spans="1:12" ht="45.6">
      <c r="A11" s="10" t="s">
        <v>198</v>
      </c>
      <c r="B11" s="23" t="s">
        <v>199</v>
      </c>
      <c r="C11" s="41">
        <v>1716000</v>
      </c>
      <c r="D11" s="39">
        <v>3194260.4</v>
      </c>
      <c r="E11" s="45">
        <f t="shared" si="0"/>
        <v>186.14571095571094</v>
      </c>
      <c r="F11" s="38">
        <v>4259000</v>
      </c>
      <c r="L11" s="4"/>
    </row>
    <row r="12" spans="1:12" ht="45.6">
      <c r="A12" s="10" t="s">
        <v>200</v>
      </c>
      <c r="B12" s="23" t="s">
        <v>201</v>
      </c>
      <c r="C12" s="41">
        <v>884000</v>
      </c>
      <c r="D12" s="39">
        <v>395917.8</v>
      </c>
      <c r="E12" s="45">
        <f t="shared" si="0"/>
        <v>44.7870814479638</v>
      </c>
      <c r="F12" s="38">
        <v>528000</v>
      </c>
    </row>
    <row r="13" spans="1:12" ht="68.400000000000006">
      <c r="A13" s="10" t="s">
        <v>202</v>
      </c>
      <c r="B13" s="11" t="s">
        <v>203</v>
      </c>
      <c r="C13" s="41">
        <v>10000</v>
      </c>
      <c r="D13" s="39">
        <v>8105.14</v>
      </c>
      <c r="E13" s="45">
        <f>D13/C13%</f>
        <v>81.051400000000001</v>
      </c>
      <c r="F13" s="38">
        <v>10000</v>
      </c>
    </row>
    <row r="14" spans="1:12" ht="22.8">
      <c r="A14" s="12"/>
      <c r="B14" s="28" t="s">
        <v>204</v>
      </c>
      <c r="C14" s="53">
        <f>SUM(C4:C13)</f>
        <v>4920978.99</v>
      </c>
      <c r="D14" s="53">
        <f>D4+D5+D6+D7+D8+D9+D10+D11+D12+D13</f>
        <v>5101216.5999999996</v>
      </c>
      <c r="E14" s="46">
        <f t="shared" si="0"/>
        <v>103.66263725909546</v>
      </c>
      <c r="F14" s="78">
        <f>F4+F5+F6+F7+F8+F9+F10+F11+F12+F13</f>
        <v>6906800</v>
      </c>
    </row>
    <row r="15" spans="1:12" ht="91.2">
      <c r="A15" s="10" t="s">
        <v>235</v>
      </c>
      <c r="B15" s="11" t="s">
        <v>236</v>
      </c>
      <c r="C15" s="41">
        <v>30000</v>
      </c>
      <c r="D15" s="39">
        <v>25810.53</v>
      </c>
      <c r="E15" s="45">
        <f>D15/C15%</f>
        <v>86.0351</v>
      </c>
      <c r="F15" s="38">
        <v>34400</v>
      </c>
    </row>
    <row r="16" spans="1:12" ht="45.6">
      <c r="A16" s="13" t="s">
        <v>205</v>
      </c>
      <c r="B16" s="11" t="s">
        <v>206</v>
      </c>
      <c r="C16" s="41">
        <v>8098600</v>
      </c>
      <c r="D16" s="39">
        <v>901207.91</v>
      </c>
      <c r="E16" s="45">
        <f>D16/C16%</f>
        <v>11.127946929098856</v>
      </c>
      <c r="F16" s="38">
        <f>1201600+5121964.42-417371.66</f>
        <v>5906192.7599999998</v>
      </c>
    </row>
    <row r="17" spans="1:6" ht="91.2">
      <c r="A17" s="9" t="s">
        <v>237</v>
      </c>
      <c r="B17" s="14" t="s">
        <v>238</v>
      </c>
      <c r="C17" s="40">
        <v>1087000</v>
      </c>
      <c r="D17" s="42">
        <v>145200.38</v>
      </c>
      <c r="E17" s="46">
        <f>D17/C17%</f>
        <v>13.357900643974242</v>
      </c>
      <c r="F17" s="38">
        <v>1087000</v>
      </c>
    </row>
    <row r="18" spans="1:6" ht="45.6">
      <c r="A18" s="10" t="s">
        <v>207</v>
      </c>
      <c r="B18" s="29" t="s">
        <v>208</v>
      </c>
      <c r="C18" s="40">
        <v>2000</v>
      </c>
      <c r="D18" s="39">
        <v>0</v>
      </c>
      <c r="E18" s="45">
        <v>0</v>
      </c>
      <c r="F18" s="38">
        <v>0</v>
      </c>
    </row>
    <row r="19" spans="1:6" ht="42">
      <c r="A19" s="10" t="s">
        <v>209</v>
      </c>
      <c r="B19" s="30" t="s">
        <v>210</v>
      </c>
      <c r="C19" s="40">
        <v>0</v>
      </c>
      <c r="D19" s="39">
        <v>129133.52</v>
      </c>
      <c r="E19" s="45">
        <v>0</v>
      </c>
      <c r="F19" s="38">
        <v>0</v>
      </c>
    </row>
    <row r="20" spans="1:6" ht="42">
      <c r="A20" s="9" t="s">
        <v>211</v>
      </c>
      <c r="B20" s="11" t="s">
        <v>212</v>
      </c>
      <c r="C20" s="39">
        <v>130000</v>
      </c>
      <c r="D20" s="39">
        <v>37126.85</v>
      </c>
      <c r="E20" s="45">
        <f t="shared" si="0"/>
        <v>28.559115384615385</v>
      </c>
      <c r="F20" s="38">
        <v>42300</v>
      </c>
    </row>
    <row r="21" spans="1:6" ht="22.8">
      <c r="A21" s="12"/>
      <c r="B21" s="31" t="s">
        <v>213</v>
      </c>
      <c r="C21" s="53">
        <f>SUM(C15:C20)</f>
        <v>9347600</v>
      </c>
      <c r="D21" s="53">
        <f>SUM(D15:D20)</f>
        <v>1238479.1900000002</v>
      </c>
      <c r="E21" s="46">
        <f t="shared" si="0"/>
        <v>13.249167593820875</v>
      </c>
      <c r="F21" s="78">
        <f>SUM(F15:F20)</f>
        <v>7069892.7599999998</v>
      </c>
    </row>
    <row r="22" spans="1:6" ht="22.8">
      <c r="A22" s="12"/>
      <c r="B22" s="31" t="s">
        <v>214</v>
      </c>
      <c r="C22" s="79">
        <f>C14+C21</f>
        <v>14268578.99</v>
      </c>
      <c r="D22" s="79">
        <f>D14+D21</f>
        <v>6339695.79</v>
      </c>
      <c r="E22" s="46">
        <f t="shared" si="0"/>
        <v>44.43116440987653</v>
      </c>
      <c r="F22" s="78">
        <f>F14+F21</f>
        <v>13976692.76</v>
      </c>
    </row>
    <row r="23" spans="1:6" ht="41.4">
      <c r="A23" s="15" t="s">
        <v>215</v>
      </c>
      <c r="B23" s="31" t="s">
        <v>216</v>
      </c>
      <c r="C23" s="79">
        <f>C24</f>
        <v>43500036</v>
      </c>
      <c r="D23" s="79">
        <f>D24</f>
        <v>30261668.640000001</v>
      </c>
      <c r="E23" s="46">
        <f t="shared" si="0"/>
        <v>69.566996772140612</v>
      </c>
      <c r="F23" s="78">
        <f>F24</f>
        <v>43480403.240000002</v>
      </c>
    </row>
    <row r="24" spans="1:6" ht="42">
      <c r="A24" s="12" t="s">
        <v>217</v>
      </c>
      <c r="B24" s="32" t="s">
        <v>218</v>
      </c>
      <c r="C24" s="79">
        <f>SUM(C25:C42)</f>
        <v>43500036</v>
      </c>
      <c r="D24" s="79">
        <f>SUM(D25:D42)</f>
        <v>30261668.640000001</v>
      </c>
      <c r="E24" s="46">
        <f t="shared" si="0"/>
        <v>69.566996772140612</v>
      </c>
      <c r="F24" s="78">
        <f>SUM(F25:F42)</f>
        <v>43480403.240000002</v>
      </c>
    </row>
    <row r="25" spans="1:6" ht="97.8" customHeight="1">
      <c r="A25" s="16" t="s">
        <v>219</v>
      </c>
      <c r="B25" s="17" t="s">
        <v>220</v>
      </c>
      <c r="C25" s="40">
        <v>2895000</v>
      </c>
      <c r="D25" s="24">
        <v>2171250</v>
      </c>
      <c r="E25" s="45">
        <f t="shared" si="0"/>
        <v>75</v>
      </c>
      <c r="F25" s="38">
        <v>2895000</v>
      </c>
    </row>
    <row r="26" spans="1:6" ht="68.400000000000006">
      <c r="A26" s="16" t="s">
        <v>219</v>
      </c>
      <c r="B26" s="17" t="s">
        <v>221</v>
      </c>
      <c r="C26" s="40">
        <v>4589496</v>
      </c>
      <c r="D26" s="24">
        <v>3824580</v>
      </c>
      <c r="E26" s="45">
        <f t="shared" si="0"/>
        <v>83.333333333333329</v>
      </c>
      <c r="F26" s="38">
        <v>4589496</v>
      </c>
    </row>
    <row r="27" spans="1:6" ht="22.8">
      <c r="A27" s="16" t="s">
        <v>239</v>
      </c>
      <c r="B27" s="17" t="s">
        <v>240</v>
      </c>
      <c r="C27" s="40">
        <v>345000</v>
      </c>
      <c r="D27" s="24">
        <v>335167.2</v>
      </c>
      <c r="E27" s="45">
        <f t="shared" si="0"/>
        <v>97.149913043478264</v>
      </c>
      <c r="F27" s="38">
        <v>335167.2</v>
      </c>
    </row>
    <row r="28" spans="1:6" ht="45.6">
      <c r="A28" s="16" t="s">
        <v>239</v>
      </c>
      <c r="B28" s="17" t="s">
        <v>241</v>
      </c>
      <c r="C28" s="40">
        <v>453640</v>
      </c>
      <c r="D28" s="43">
        <v>443840.04</v>
      </c>
      <c r="E28" s="45">
        <f t="shared" si="0"/>
        <v>97.839705493342748</v>
      </c>
      <c r="F28" s="38">
        <v>443840.04</v>
      </c>
    </row>
    <row r="29" spans="1:6" ht="45.6">
      <c r="A29" s="26" t="s">
        <v>239</v>
      </c>
      <c r="B29" s="17" t="s">
        <v>242</v>
      </c>
      <c r="C29" s="40">
        <v>189446</v>
      </c>
      <c r="D29" s="43">
        <v>0</v>
      </c>
      <c r="E29" s="45">
        <f t="shared" si="0"/>
        <v>0</v>
      </c>
      <c r="F29" s="38">
        <v>189446</v>
      </c>
    </row>
    <row r="30" spans="1:6" ht="45.6">
      <c r="A30" s="27" t="s">
        <v>222</v>
      </c>
      <c r="B30" s="18" t="s">
        <v>223</v>
      </c>
      <c r="C30" s="40">
        <v>370600</v>
      </c>
      <c r="D30" s="43">
        <v>277950</v>
      </c>
      <c r="E30" s="45">
        <f t="shared" si="0"/>
        <v>75</v>
      </c>
      <c r="F30" s="38">
        <v>370600</v>
      </c>
    </row>
    <row r="31" spans="1:6" ht="94.2" customHeight="1">
      <c r="A31" s="27" t="s">
        <v>224</v>
      </c>
      <c r="B31" s="18" t="s">
        <v>225</v>
      </c>
      <c r="C31" s="40">
        <v>6441000</v>
      </c>
      <c r="D31" s="43">
        <v>5090000</v>
      </c>
      <c r="E31" s="45">
        <f t="shared" si="0"/>
        <v>79.024996118615121</v>
      </c>
      <c r="F31" s="38">
        <v>6441000</v>
      </c>
    </row>
    <row r="32" spans="1:6" ht="114">
      <c r="A32" s="27" t="s">
        <v>226</v>
      </c>
      <c r="B32" s="18" t="s">
        <v>227</v>
      </c>
      <c r="C32" s="40">
        <v>20500</v>
      </c>
      <c r="D32" s="43">
        <v>20500</v>
      </c>
      <c r="E32" s="45">
        <f t="shared" si="0"/>
        <v>100</v>
      </c>
      <c r="F32" s="38">
        <v>20500</v>
      </c>
    </row>
    <row r="33" spans="1:6" ht="47.4" customHeight="1">
      <c r="A33" s="27" t="s">
        <v>239</v>
      </c>
      <c r="B33" s="18" t="s">
        <v>243</v>
      </c>
      <c r="C33" s="40">
        <f>5413144-1553134</f>
        <v>3860010</v>
      </c>
      <c r="D33" s="43">
        <v>0</v>
      </c>
      <c r="E33" s="45"/>
      <c r="F33" s="38">
        <v>3860010</v>
      </c>
    </row>
    <row r="34" spans="1:6" ht="45.6">
      <c r="A34" s="19" t="s">
        <v>228</v>
      </c>
      <c r="B34" s="17" t="s">
        <v>232</v>
      </c>
      <c r="C34" s="40">
        <v>6993300</v>
      </c>
      <c r="D34" s="43">
        <v>5244975</v>
      </c>
      <c r="E34" s="45">
        <f>D34/C34%</f>
        <v>75</v>
      </c>
      <c r="F34" s="38">
        <v>6993300</v>
      </c>
    </row>
    <row r="35" spans="1:6" ht="45.6">
      <c r="A35" s="20" t="s">
        <v>228</v>
      </c>
      <c r="B35" s="17" t="s">
        <v>231</v>
      </c>
      <c r="C35" s="40">
        <v>4842300</v>
      </c>
      <c r="D35" s="43">
        <v>3631725</v>
      </c>
      <c r="E35" s="45">
        <f t="shared" si="0"/>
        <v>75</v>
      </c>
      <c r="F35" s="38">
        <v>4842300</v>
      </c>
    </row>
    <row r="36" spans="1:6" ht="45.6">
      <c r="A36" s="20" t="s">
        <v>228</v>
      </c>
      <c r="B36" s="17" t="s">
        <v>229</v>
      </c>
      <c r="C36" s="40">
        <v>1206650</v>
      </c>
      <c r="D36" s="43">
        <v>904986</v>
      </c>
      <c r="E36" s="45">
        <f>D36/C36%</f>
        <v>74.999875688890725</v>
      </c>
      <c r="F36" s="38">
        <v>1206650</v>
      </c>
    </row>
    <row r="37" spans="1:6" ht="47.4" customHeight="1">
      <c r="A37" s="20" t="s">
        <v>228</v>
      </c>
      <c r="B37" s="17" t="s">
        <v>230</v>
      </c>
      <c r="C37" s="40">
        <v>9032004</v>
      </c>
      <c r="D37" s="43">
        <v>7180306.5700000003</v>
      </c>
      <c r="E37" s="45">
        <f>D37/C37%</f>
        <v>79.498487489598105</v>
      </c>
      <c r="F37" s="38">
        <v>9032004</v>
      </c>
    </row>
    <row r="38" spans="1:6" ht="68.400000000000006">
      <c r="A38" s="21" t="s">
        <v>244</v>
      </c>
      <c r="B38" s="11" t="s">
        <v>245</v>
      </c>
      <c r="C38" s="39">
        <v>93290</v>
      </c>
      <c r="D38" s="44">
        <v>69967.44</v>
      </c>
      <c r="E38" s="47">
        <f t="shared" si="0"/>
        <v>74.999935684424912</v>
      </c>
      <c r="F38" s="38">
        <v>93290</v>
      </c>
    </row>
    <row r="39" spans="1:6" ht="68.400000000000006">
      <c r="A39" s="21" t="s">
        <v>244</v>
      </c>
      <c r="B39" s="11" t="s">
        <v>246</v>
      </c>
      <c r="C39" s="39">
        <v>774613.99</v>
      </c>
      <c r="D39" s="25">
        <v>774613.99</v>
      </c>
      <c r="E39" s="45">
        <f t="shared" si="0"/>
        <v>100</v>
      </c>
      <c r="F39" s="38">
        <v>774613.99</v>
      </c>
    </row>
    <row r="40" spans="1:6" ht="114">
      <c r="A40" s="21" t="s">
        <v>244</v>
      </c>
      <c r="B40" s="11" t="s">
        <v>247</v>
      </c>
      <c r="C40" s="39">
        <v>1855300</v>
      </c>
      <c r="D40" s="24">
        <v>1060171.3999999999</v>
      </c>
      <c r="E40" s="45">
        <f t="shared" si="0"/>
        <v>57.142855602867456</v>
      </c>
      <c r="F40" s="167">
        <v>1855300</v>
      </c>
    </row>
    <row r="41" spans="1:6" ht="52.2" customHeight="1">
      <c r="A41" s="21" t="s">
        <v>244</v>
      </c>
      <c r="B41" s="11" t="s">
        <v>248</v>
      </c>
      <c r="C41" s="39">
        <v>612500</v>
      </c>
      <c r="D41" s="24">
        <v>306249.99</v>
      </c>
      <c r="E41" s="45">
        <f t="shared" si="0"/>
        <v>49.99999836734694</v>
      </c>
      <c r="F41" s="167">
        <v>612500</v>
      </c>
    </row>
    <row r="42" spans="1:6" ht="68.400000000000006">
      <c r="A42" s="21" t="s">
        <v>249</v>
      </c>
      <c r="B42" s="11" t="s">
        <v>250</v>
      </c>
      <c r="C42" s="39">
        <v>-1074613.99</v>
      </c>
      <c r="D42" s="24">
        <v>-1074613.99</v>
      </c>
      <c r="E42" s="45">
        <f t="shared" si="0"/>
        <v>100</v>
      </c>
      <c r="F42" s="38">
        <v>-1074613.99</v>
      </c>
    </row>
    <row r="43" spans="1:6" ht="46.8" customHeight="1">
      <c r="A43" s="21"/>
      <c r="B43" s="11" t="s">
        <v>107</v>
      </c>
      <c r="C43" s="39">
        <f>C22+C23</f>
        <v>57768614.990000002</v>
      </c>
      <c r="D43" s="24">
        <f>D22+D23</f>
        <v>36601364.43</v>
      </c>
      <c r="E43" s="45">
        <f>D43/C43%</f>
        <v>63.358563185798815</v>
      </c>
      <c r="F43" s="38">
        <f>F22+F23</f>
        <v>57457096</v>
      </c>
    </row>
  </sheetData>
  <mergeCells count="2">
    <mergeCell ref="A1:F1"/>
    <mergeCell ref="B2:F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6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96"/>
  <sheetViews>
    <sheetView topLeftCell="A178" zoomScale="40" zoomScaleNormal="40" workbookViewId="0">
      <selection activeCell="I146" sqref="I146"/>
    </sheetView>
  </sheetViews>
  <sheetFormatPr defaultRowHeight="14.4"/>
  <cols>
    <col min="1" max="1" width="221" customWidth="1"/>
    <col min="3" max="3" width="11.21875" bestFit="1" customWidth="1"/>
    <col min="4" max="4" width="11" customWidth="1"/>
    <col min="5" max="5" width="12.21875" customWidth="1"/>
    <col min="6" max="6" width="35.44140625" customWidth="1"/>
    <col min="7" max="7" width="37.33203125" customWidth="1"/>
    <col min="8" max="8" width="20.33203125" customWidth="1"/>
    <col min="9" max="9" width="36.5546875" customWidth="1"/>
    <col min="11" max="11" width="14" customWidth="1"/>
    <col min="12" max="12" width="9" bestFit="1" customWidth="1"/>
  </cols>
  <sheetData>
    <row r="2" spans="1:9" ht="45.6">
      <c r="A2" s="179" t="s">
        <v>233</v>
      </c>
      <c r="B2" s="179"/>
      <c r="C2" s="179"/>
      <c r="D2" s="179"/>
      <c r="E2" s="179"/>
      <c r="F2" s="179"/>
      <c r="G2" s="179"/>
      <c r="H2" s="179"/>
      <c r="I2" s="179"/>
    </row>
    <row r="4" spans="1:9" s="71" customFormat="1" ht="22.8">
      <c r="A4" s="70"/>
      <c r="B4" s="63"/>
      <c r="C4" s="63"/>
      <c r="D4" s="63"/>
      <c r="E4" s="64"/>
      <c r="F4" s="63"/>
      <c r="G4" s="65"/>
      <c r="H4" s="66" t="s">
        <v>278</v>
      </c>
    </row>
    <row r="5" spans="1:9" s="71" customFormat="1" ht="25.2">
      <c r="A5" s="180" t="s">
        <v>0</v>
      </c>
      <c r="B5" s="182" t="s">
        <v>1</v>
      </c>
      <c r="C5" s="182"/>
      <c r="D5" s="182"/>
      <c r="E5" s="182"/>
      <c r="F5" s="183" t="s">
        <v>2</v>
      </c>
      <c r="G5" s="185" t="s">
        <v>290</v>
      </c>
      <c r="H5" s="186" t="s">
        <v>109</v>
      </c>
      <c r="I5" s="186" t="s">
        <v>234</v>
      </c>
    </row>
    <row r="6" spans="1:9" s="71" customFormat="1" ht="176.4">
      <c r="A6" s="181"/>
      <c r="B6" s="97" t="s">
        <v>3</v>
      </c>
      <c r="C6" s="187" t="s">
        <v>4</v>
      </c>
      <c r="D6" s="188"/>
      <c r="E6" s="97" t="s">
        <v>279</v>
      </c>
      <c r="F6" s="184"/>
      <c r="G6" s="185"/>
      <c r="H6" s="186"/>
      <c r="I6" s="186"/>
    </row>
    <row r="7" spans="1:9" s="72" customFormat="1" ht="35.4">
      <c r="A7" s="99" t="s">
        <v>5</v>
      </c>
      <c r="B7" s="51"/>
      <c r="C7" s="50"/>
      <c r="D7" s="50"/>
      <c r="E7" s="50"/>
      <c r="F7" s="141">
        <f t="shared" ref="F7:I10" si="0">F8</f>
        <v>887900</v>
      </c>
      <c r="G7" s="141">
        <f t="shared" si="0"/>
        <v>635411.34</v>
      </c>
      <c r="H7" s="142">
        <f t="shared" ref="H7:H71" si="1">G7/F7%</f>
        <v>71.563390021398803</v>
      </c>
      <c r="I7" s="141">
        <f t="shared" si="0"/>
        <v>887900</v>
      </c>
    </row>
    <row r="8" spans="1:9" s="72" customFormat="1" ht="35.4">
      <c r="A8" s="100" t="s">
        <v>6</v>
      </c>
      <c r="B8" s="50" t="s">
        <v>7</v>
      </c>
      <c r="C8" s="50"/>
      <c r="D8" s="50"/>
      <c r="E8" s="50"/>
      <c r="F8" s="141">
        <f t="shared" si="0"/>
        <v>887900</v>
      </c>
      <c r="G8" s="141">
        <f t="shared" si="0"/>
        <v>635411.34</v>
      </c>
      <c r="H8" s="142">
        <f t="shared" si="1"/>
        <v>71.563390021398803</v>
      </c>
      <c r="I8" s="141">
        <f t="shared" si="0"/>
        <v>887900</v>
      </c>
    </row>
    <row r="9" spans="1:9" s="72" customFormat="1" ht="61.2">
      <c r="A9" s="99" t="s">
        <v>8</v>
      </c>
      <c r="B9" s="50" t="s">
        <v>9</v>
      </c>
      <c r="C9" s="51"/>
      <c r="D9" s="51"/>
      <c r="E9" s="51"/>
      <c r="F9" s="141">
        <f t="shared" si="0"/>
        <v>887900</v>
      </c>
      <c r="G9" s="141">
        <f t="shared" si="0"/>
        <v>635411.34</v>
      </c>
      <c r="H9" s="142">
        <f t="shared" si="1"/>
        <v>71.563390021398803</v>
      </c>
      <c r="I9" s="141">
        <f t="shared" si="0"/>
        <v>887900</v>
      </c>
    </row>
    <row r="10" spans="1:9" s="71" customFormat="1" ht="35.4">
      <c r="A10" s="101" t="s">
        <v>10</v>
      </c>
      <c r="B10" s="51" t="s">
        <v>9</v>
      </c>
      <c r="C10" s="51" t="s">
        <v>110</v>
      </c>
      <c r="D10" s="51"/>
      <c r="E10" s="51"/>
      <c r="F10" s="143">
        <f t="shared" si="0"/>
        <v>887900</v>
      </c>
      <c r="G10" s="143">
        <f t="shared" si="0"/>
        <v>635411.34</v>
      </c>
      <c r="H10" s="142">
        <f t="shared" si="1"/>
        <v>71.563390021398803</v>
      </c>
      <c r="I10" s="143">
        <f t="shared" si="0"/>
        <v>887900</v>
      </c>
    </row>
    <row r="11" spans="1:9" s="71" customFormat="1" ht="61.8">
      <c r="A11" s="101" t="s">
        <v>11</v>
      </c>
      <c r="B11" s="51" t="s">
        <v>9</v>
      </c>
      <c r="C11" s="51" t="s">
        <v>110</v>
      </c>
      <c r="D11" s="51" t="s">
        <v>111</v>
      </c>
      <c r="E11" s="51"/>
      <c r="F11" s="143">
        <f>SUM(F12:F14)</f>
        <v>887900</v>
      </c>
      <c r="G11" s="143">
        <f>SUM(G12:G14)</f>
        <v>635411.34</v>
      </c>
      <c r="H11" s="142">
        <f t="shared" si="1"/>
        <v>71.563390021398803</v>
      </c>
      <c r="I11" s="143">
        <f>SUM(I12:I14)</f>
        <v>887900</v>
      </c>
    </row>
    <row r="12" spans="1:9" s="71" customFormat="1" ht="61.8">
      <c r="A12" s="102" t="s">
        <v>12</v>
      </c>
      <c r="B12" s="51" t="s">
        <v>9</v>
      </c>
      <c r="C12" s="51" t="s">
        <v>110</v>
      </c>
      <c r="D12" s="51" t="s">
        <v>111</v>
      </c>
      <c r="E12" s="51" t="s">
        <v>13</v>
      </c>
      <c r="F12" s="143">
        <v>830300</v>
      </c>
      <c r="G12" s="144">
        <v>596857.57999999996</v>
      </c>
      <c r="H12" s="142">
        <f t="shared" si="1"/>
        <v>71.884569432735148</v>
      </c>
      <c r="I12" s="143">
        <v>830300</v>
      </c>
    </row>
    <row r="13" spans="1:9" s="71" customFormat="1" ht="35.4">
      <c r="A13" s="102" t="s">
        <v>14</v>
      </c>
      <c r="B13" s="51" t="s">
        <v>9</v>
      </c>
      <c r="C13" s="51" t="s">
        <v>110</v>
      </c>
      <c r="D13" s="51" t="s">
        <v>111</v>
      </c>
      <c r="E13" s="51" t="s">
        <v>15</v>
      </c>
      <c r="F13" s="143">
        <v>56600</v>
      </c>
      <c r="G13" s="144">
        <v>38324.370000000003</v>
      </c>
      <c r="H13" s="142">
        <f t="shared" si="1"/>
        <v>67.710901060070682</v>
      </c>
      <c r="I13" s="143">
        <v>56600</v>
      </c>
    </row>
    <row r="14" spans="1:9" s="71" customFormat="1" ht="35.4">
      <c r="A14" s="102" t="s">
        <v>16</v>
      </c>
      <c r="B14" s="51" t="s">
        <v>9</v>
      </c>
      <c r="C14" s="51" t="s">
        <v>110</v>
      </c>
      <c r="D14" s="51" t="s">
        <v>111</v>
      </c>
      <c r="E14" s="51" t="s">
        <v>17</v>
      </c>
      <c r="F14" s="143">
        <v>1000</v>
      </c>
      <c r="G14" s="144">
        <v>229.39</v>
      </c>
      <c r="H14" s="142">
        <f t="shared" si="1"/>
        <v>22.939</v>
      </c>
      <c r="I14" s="143">
        <v>1000</v>
      </c>
    </row>
    <row r="15" spans="1:9" s="72" customFormat="1" ht="35.4">
      <c r="A15" s="99" t="s">
        <v>18</v>
      </c>
      <c r="B15" s="51"/>
      <c r="C15" s="51"/>
      <c r="D15" s="51"/>
      <c r="E15" s="51"/>
      <c r="F15" s="145">
        <f>F16+F46+F53+F62+F81+F153+F159+F166</f>
        <v>45117686.649999999</v>
      </c>
      <c r="G15" s="145">
        <f>G16+G46+G53+G62+G81+G153+G159+G166</f>
        <v>26274695.939999998</v>
      </c>
      <c r="H15" s="142">
        <f t="shared" si="1"/>
        <v>58.235911215541009</v>
      </c>
      <c r="I15" s="145">
        <f>I16+I46+I53+I62+I81+I153+I159+I166</f>
        <v>44806167.660000004</v>
      </c>
    </row>
    <row r="16" spans="1:9" s="72" customFormat="1" ht="35.4">
      <c r="A16" s="100" t="s">
        <v>6</v>
      </c>
      <c r="B16" s="50" t="s">
        <v>7</v>
      </c>
      <c r="C16" s="51"/>
      <c r="D16" s="51"/>
      <c r="E16" s="51"/>
      <c r="F16" s="145">
        <f>F17+F21+F27+F30</f>
        <v>22432462.990000002</v>
      </c>
      <c r="G16" s="145">
        <f>G17+G21+G27+G30</f>
        <v>12054990.67</v>
      </c>
      <c r="H16" s="142">
        <f t="shared" si="1"/>
        <v>53.739041831357987</v>
      </c>
      <c r="I16" s="145">
        <f>I17+I21+I27+I30</f>
        <v>22432462.990000002</v>
      </c>
    </row>
    <row r="17" spans="1:11" s="72" customFormat="1" ht="61.2">
      <c r="A17" s="103" t="s">
        <v>19</v>
      </c>
      <c r="B17" s="50" t="s">
        <v>20</v>
      </c>
      <c r="C17" s="51"/>
      <c r="D17" s="51"/>
      <c r="E17" s="51"/>
      <c r="F17" s="141">
        <f t="shared" ref="F17:I19" si="2">F18</f>
        <v>2808500</v>
      </c>
      <c r="G17" s="141">
        <f t="shared" si="2"/>
        <v>2187465.65</v>
      </c>
      <c r="H17" s="142">
        <f t="shared" si="1"/>
        <v>77.887329535339148</v>
      </c>
      <c r="I17" s="141">
        <f t="shared" si="2"/>
        <v>2808500</v>
      </c>
    </row>
    <row r="18" spans="1:11" s="71" customFormat="1" ht="35.4">
      <c r="A18" s="104" t="s">
        <v>21</v>
      </c>
      <c r="B18" s="50" t="s">
        <v>20</v>
      </c>
      <c r="C18" s="50" t="s">
        <v>110</v>
      </c>
      <c r="D18" s="50" t="s">
        <v>112</v>
      </c>
      <c r="E18" s="50"/>
      <c r="F18" s="141">
        <f t="shared" si="2"/>
        <v>2808500</v>
      </c>
      <c r="G18" s="141">
        <f t="shared" si="2"/>
        <v>2187465.65</v>
      </c>
      <c r="H18" s="142">
        <f t="shared" si="1"/>
        <v>77.887329535339148</v>
      </c>
      <c r="I18" s="141">
        <f t="shared" si="2"/>
        <v>2808500</v>
      </c>
    </row>
    <row r="19" spans="1:11" s="71" customFormat="1" ht="61.8">
      <c r="A19" s="104" t="s">
        <v>22</v>
      </c>
      <c r="B19" s="51" t="s">
        <v>20</v>
      </c>
      <c r="C19" s="51" t="s">
        <v>110</v>
      </c>
      <c r="D19" s="51" t="s">
        <v>112</v>
      </c>
      <c r="E19" s="51"/>
      <c r="F19" s="143">
        <f t="shared" si="2"/>
        <v>2808500</v>
      </c>
      <c r="G19" s="143">
        <f t="shared" si="2"/>
        <v>2187465.65</v>
      </c>
      <c r="H19" s="142">
        <f t="shared" si="1"/>
        <v>77.887329535339148</v>
      </c>
      <c r="I19" s="143">
        <f t="shared" si="2"/>
        <v>2808500</v>
      </c>
    </row>
    <row r="20" spans="1:11" s="71" customFormat="1" ht="61.8">
      <c r="A20" s="105" t="s">
        <v>12</v>
      </c>
      <c r="B20" s="51" t="s">
        <v>20</v>
      </c>
      <c r="C20" s="51" t="s">
        <v>110</v>
      </c>
      <c r="D20" s="51" t="s">
        <v>112</v>
      </c>
      <c r="E20" s="51" t="s">
        <v>13</v>
      </c>
      <c r="F20" s="143">
        <v>2808500</v>
      </c>
      <c r="G20" s="144">
        <v>2187465.65</v>
      </c>
      <c r="H20" s="142">
        <f t="shared" si="1"/>
        <v>77.887329535339148</v>
      </c>
      <c r="I20" s="143">
        <v>2808500</v>
      </c>
    </row>
    <row r="21" spans="1:11" s="72" customFormat="1" ht="61.2">
      <c r="A21" s="106" t="s">
        <v>23</v>
      </c>
      <c r="B21" s="50" t="s">
        <v>24</v>
      </c>
      <c r="C21" s="50" t="s">
        <v>110</v>
      </c>
      <c r="D21" s="51"/>
      <c r="E21" s="51"/>
      <c r="F21" s="141">
        <f>F22</f>
        <v>6112500</v>
      </c>
      <c r="G21" s="141">
        <f>G22</f>
        <v>4472498.26</v>
      </c>
      <c r="H21" s="142">
        <f t="shared" si="1"/>
        <v>73.169705685071577</v>
      </c>
      <c r="I21" s="141">
        <f>I22</f>
        <v>6112500</v>
      </c>
    </row>
    <row r="22" spans="1:11" s="72" customFormat="1" ht="35.4">
      <c r="A22" s="104" t="s">
        <v>21</v>
      </c>
      <c r="B22" s="51" t="s">
        <v>24</v>
      </c>
      <c r="C22" s="51" t="s">
        <v>110</v>
      </c>
      <c r="D22" s="51"/>
      <c r="E22" s="51"/>
      <c r="F22" s="143">
        <f>F23</f>
        <v>6112500</v>
      </c>
      <c r="G22" s="143">
        <f>G23</f>
        <v>4472498.26</v>
      </c>
      <c r="H22" s="142">
        <f t="shared" si="1"/>
        <v>73.169705685071577</v>
      </c>
      <c r="I22" s="143">
        <f>I23</f>
        <v>6112500</v>
      </c>
    </row>
    <row r="23" spans="1:11" s="72" customFormat="1" ht="61.2">
      <c r="A23" s="107" t="s">
        <v>25</v>
      </c>
      <c r="B23" s="51" t="s">
        <v>24</v>
      </c>
      <c r="C23" s="51" t="s">
        <v>110</v>
      </c>
      <c r="D23" s="51" t="s">
        <v>111</v>
      </c>
      <c r="E23" s="51"/>
      <c r="F23" s="143">
        <f>SUM(F24:F26)</f>
        <v>6112500</v>
      </c>
      <c r="G23" s="143">
        <f>SUM(G24:G26)</f>
        <v>4472498.26</v>
      </c>
      <c r="H23" s="142">
        <f t="shared" si="1"/>
        <v>73.169705685071577</v>
      </c>
      <c r="I23" s="143">
        <f>SUM(I24:I26)</f>
        <v>6112500</v>
      </c>
    </row>
    <row r="24" spans="1:11" s="71" customFormat="1" ht="61.2">
      <c r="A24" s="107" t="s">
        <v>26</v>
      </c>
      <c r="B24" s="51" t="s">
        <v>24</v>
      </c>
      <c r="C24" s="51" t="s">
        <v>110</v>
      </c>
      <c r="D24" s="51" t="s">
        <v>111</v>
      </c>
      <c r="E24" s="51" t="s">
        <v>13</v>
      </c>
      <c r="F24" s="143">
        <v>5638014</v>
      </c>
      <c r="G24" s="146">
        <v>4177708.44</v>
      </c>
      <c r="H24" s="142">
        <f t="shared" si="1"/>
        <v>74.098936966101888</v>
      </c>
      <c r="I24" s="143">
        <v>5638014</v>
      </c>
    </row>
    <row r="25" spans="1:11" s="71" customFormat="1" ht="35.4">
      <c r="A25" s="102" t="s">
        <v>14</v>
      </c>
      <c r="B25" s="51" t="s">
        <v>24</v>
      </c>
      <c r="C25" s="51" t="s">
        <v>110</v>
      </c>
      <c r="D25" s="51" t="s">
        <v>111</v>
      </c>
      <c r="E25" s="51" t="s">
        <v>15</v>
      </c>
      <c r="F25" s="143">
        <v>464486</v>
      </c>
      <c r="G25" s="146">
        <v>285878.2</v>
      </c>
      <c r="H25" s="142">
        <f t="shared" si="1"/>
        <v>61.547215631902802</v>
      </c>
      <c r="I25" s="143">
        <v>464486</v>
      </c>
    </row>
    <row r="26" spans="1:11" s="71" customFormat="1" ht="35.4">
      <c r="A26" s="102" t="s">
        <v>16</v>
      </c>
      <c r="B26" s="51" t="s">
        <v>24</v>
      </c>
      <c r="C26" s="51" t="s">
        <v>110</v>
      </c>
      <c r="D26" s="51" t="s">
        <v>111</v>
      </c>
      <c r="E26" s="51" t="s">
        <v>17</v>
      </c>
      <c r="F26" s="143">
        <v>10000</v>
      </c>
      <c r="G26" s="146">
        <v>8911.6200000000008</v>
      </c>
      <c r="H26" s="142">
        <f t="shared" si="1"/>
        <v>89.116200000000006</v>
      </c>
      <c r="I26" s="143">
        <v>10000</v>
      </c>
    </row>
    <row r="27" spans="1:11" s="72" customFormat="1" ht="35.4">
      <c r="A27" s="99" t="s">
        <v>27</v>
      </c>
      <c r="B27" s="50" t="s">
        <v>28</v>
      </c>
      <c r="C27" s="51"/>
      <c r="D27" s="51"/>
      <c r="E27" s="51"/>
      <c r="F27" s="141">
        <f>F28</f>
        <v>169300</v>
      </c>
      <c r="G27" s="141">
        <f>G28</f>
        <v>0</v>
      </c>
      <c r="H27" s="142">
        <f t="shared" si="1"/>
        <v>0</v>
      </c>
      <c r="I27" s="141">
        <f>I28</f>
        <v>169300</v>
      </c>
    </row>
    <row r="28" spans="1:11" s="72" customFormat="1" ht="35.4">
      <c r="A28" s="102" t="s">
        <v>29</v>
      </c>
      <c r="B28" s="51" t="s">
        <v>28</v>
      </c>
      <c r="C28" s="51" t="s">
        <v>110</v>
      </c>
      <c r="D28" s="51" t="s">
        <v>113</v>
      </c>
      <c r="E28" s="51"/>
      <c r="F28" s="143">
        <f>F29</f>
        <v>169300</v>
      </c>
      <c r="G28" s="143">
        <f>G29</f>
        <v>0</v>
      </c>
      <c r="H28" s="142">
        <f t="shared" si="1"/>
        <v>0</v>
      </c>
      <c r="I28" s="143">
        <f>I29</f>
        <v>169300</v>
      </c>
    </row>
    <row r="29" spans="1:11" s="71" customFormat="1" ht="35.4">
      <c r="A29" s="102" t="s">
        <v>30</v>
      </c>
      <c r="B29" s="51" t="s">
        <v>28</v>
      </c>
      <c r="C29" s="51" t="s">
        <v>110</v>
      </c>
      <c r="D29" s="51" t="s">
        <v>114</v>
      </c>
      <c r="E29" s="51" t="s">
        <v>17</v>
      </c>
      <c r="F29" s="143">
        <v>169300</v>
      </c>
      <c r="G29" s="146">
        <v>0</v>
      </c>
      <c r="H29" s="142">
        <f t="shared" si="1"/>
        <v>0</v>
      </c>
      <c r="I29" s="143">
        <v>169300</v>
      </c>
    </row>
    <row r="30" spans="1:11" s="72" customFormat="1" ht="35.4">
      <c r="A30" s="99" t="s">
        <v>31</v>
      </c>
      <c r="B30" s="50" t="s">
        <v>32</v>
      </c>
      <c r="C30" s="50"/>
      <c r="D30" s="50"/>
      <c r="E30" s="50"/>
      <c r="F30" s="141">
        <f>F31+F41</f>
        <v>13342162.99</v>
      </c>
      <c r="G30" s="141">
        <f>G31+G41</f>
        <v>5395026.7599999998</v>
      </c>
      <c r="H30" s="142">
        <f t="shared" si="1"/>
        <v>40.435923051184368</v>
      </c>
      <c r="I30" s="141">
        <f>I31+I41</f>
        <v>13342162.99</v>
      </c>
    </row>
    <row r="31" spans="1:11" s="72" customFormat="1" ht="35.4">
      <c r="A31" s="108" t="s">
        <v>10</v>
      </c>
      <c r="B31" s="50" t="s">
        <v>32</v>
      </c>
      <c r="C31" s="50" t="s">
        <v>110</v>
      </c>
      <c r="D31" s="50"/>
      <c r="E31" s="50"/>
      <c r="F31" s="141">
        <f>F32+F36+F38</f>
        <v>9427473.9900000002</v>
      </c>
      <c r="G31" s="141">
        <f>G32+G36+G38</f>
        <v>5395026.7599999998</v>
      </c>
      <c r="H31" s="142">
        <f t="shared" si="1"/>
        <v>57.22664168283746</v>
      </c>
      <c r="I31" s="141">
        <f>I32+I36+I38</f>
        <v>9427473.9900000002</v>
      </c>
    </row>
    <row r="32" spans="1:11" s="72" customFormat="1" ht="60">
      <c r="A32" s="109" t="s">
        <v>33</v>
      </c>
      <c r="B32" s="50" t="s">
        <v>32</v>
      </c>
      <c r="C32" s="50" t="s">
        <v>110</v>
      </c>
      <c r="D32" s="50" t="s">
        <v>115</v>
      </c>
      <c r="E32" s="50"/>
      <c r="F32" s="141">
        <f>SUM(F33:F35)</f>
        <v>9306973.9900000002</v>
      </c>
      <c r="G32" s="141">
        <f>SUM(G33:G35)</f>
        <v>5379274.7599999998</v>
      </c>
      <c r="H32" s="142">
        <f t="shared" si="1"/>
        <v>57.798321621827156</v>
      </c>
      <c r="I32" s="141">
        <f>SUM(I33:I35)</f>
        <v>9306973.9900000002</v>
      </c>
      <c r="K32" s="73">
        <v>7194697.6900000004</v>
      </c>
    </row>
    <row r="33" spans="1:12" s="71" customFormat="1" ht="61.2">
      <c r="A33" s="107" t="s">
        <v>26</v>
      </c>
      <c r="B33" s="51" t="s">
        <v>32</v>
      </c>
      <c r="C33" s="51" t="s">
        <v>110</v>
      </c>
      <c r="D33" s="51" t="s">
        <v>115</v>
      </c>
      <c r="E33" s="51" t="s">
        <v>13</v>
      </c>
      <c r="F33" s="143">
        <v>7841200</v>
      </c>
      <c r="G33" s="144">
        <v>4481474.34</v>
      </c>
      <c r="H33" s="142">
        <f t="shared" si="1"/>
        <v>57.152914604907409</v>
      </c>
      <c r="I33" s="143">
        <v>7841200</v>
      </c>
      <c r="K33" s="73">
        <v>6228580.5300000003</v>
      </c>
      <c r="L33" s="73">
        <v>1747106.19</v>
      </c>
    </row>
    <row r="34" spans="1:12" s="71" customFormat="1" ht="35.4">
      <c r="A34" s="102" t="s">
        <v>14</v>
      </c>
      <c r="B34" s="51" t="s">
        <v>32</v>
      </c>
      <c r="C34" s="51" t="s">
        <v>110</v>
      </c>
      <c r="D34" s="51" t="s">
        <v>115</v>
      </c>
      <c r="E34" s="51" t="s">
        <v>15</v>
      </c>
      <c r="F34" s="143">
        <v>1351773.99</v>
      </c>
      <c r="G34" s="146">
        <v>841730.74</v>
      </c>
      <c r="H34" s="142">
        <f t="shared" si="1"/>
        <v>62.268600093422421</v>
      </c>
      <c r="I34" s="143">
        <v>1351773.99</v>
      </c>
      <c r="K34" s="75">
        <v>901526.34</v>
      </c>
      <c r="L34" s="73">
        <f>13788+30255.6</f>
        <v>44043.6</v>
      </c>
    </row>
    <row r="35" spans="1:12" s="71" customFormat="1" ht="35.4">
      <c r="A35" s="102" t="s">
        <v>16</v>
      </c>
      <c r="B35" s="51" t="s">
        <v>32</v>
      </c>
      <c r="C35" s="51" t="s">
        <v>110</v>
      </c>
      <c r="D35" s="51" t="s">
        <v>115</v>
      </c>
      <c r="E35" s="51" t="s">
        <v>17</v>
      </c>
      <c r="F35" s="143">
        <v>114000</v>
      </c>
      <c r="G35" s="144">
        <v>56069.68</v>
      </c>
      <c r="H35" s="142">
        <f t="shared" si="1"/>
        <v>49.183929824561403</v>
      </c>
      <c r="I35" s="143">
        <v>114000</v>
      </c>
      <c r="K35" s="73">
        <v>64590.82</v>
      </c>
      <c r="L35" s="73">
        <v>8521.14</v>
      </c>
    </row>
    <row r="36" spans="1:12" s="71" customFormat="1" ht="61.2">
      <c r="A36" s="110" t="s">
        <v>116</v>
      </c>
      <c r="B36" s="50" t="s">
        <v>32</v>
      </c>
      <c r="C36" s="50">
        <v>99000</v>
      </c>
      <c r="D36" s="50" t="s">
        <v>117</v>
      </c>
      <c r="E36" s="50"/>
      <c r="F36" s="147">
        <f>F37</f>
        <v>100000</v>
      </c>
      <c r="G36" s="147">
        <f>G37</f>
        <v>0</v>
      </c>
      <c r="H36" s="142">
        <f t="shared" si="1"/>
        <v>0</v>
      </c>
      <c r="I36" s="147">
        <f>I37</f>
        <v>100000</v>
      </c>
      <c r="K36" s="73"/>
      <c r="L36" s="73"/>
    </row>
    <row r="37" spans="1:12" s="71" customFormat="1" ht="35.4">
      <c r="A37" s="102" t="s">
        <v>14</v>
      </c>
      <c r="B37" s="51" t="s">
        <v>32</v>
      </c>
      <c r="C37" s="51">
        <v>99000</v>
      </c>
      <c r="D37" s="51" t="s">
        <v>117</v>
      </c>
      <c r="E37" s="51" t="s">
        <v>15</v>
      </c>
      <c r="F37" s="148">
        <v>100000</v>
      </c>
      <c r="G37" s="144">
        <v>0</v>
      </c>
      <c r="H37" s="142">
        <f t="shared" si="1"/>
        <v>0</v>
      </c>
      <c r="I37" s="148">
        <v>100000</v>
      </c>
      <c r="K37" s="73"/>
      <c r="L37" s="73"/>
    </row>
    <row r="38" spans="1:12" s="72" customFormat="1" ht="61.2">
      <c r="A38" s="111" t="s">
        <v>34</v>
      </c>
      <c r="B38" s="50" t="s">
        <v>32</v>
      </c>
      <c r="C38" s="50" t="s">
        <v>110</v>
      </c>
      <c r="D38" s="50"/>
      <c r="E38" s="50"/>
      <c r="F38" s="141">
        <f>F39</f>
        <v>20500</v>
      </c>
      <c r="G38" s="141">
        <f>G39</f>
        <v>15752</v>
      </c>
      <c r="H38" s="142">
        <f t="shared" si="1"/>
        <v>76.839024390243907</v>
      </c>
      <c r="I38" s="141">
        <f>I39</f>
        <v>20500</v>
      </c>
      <c r="K38" s="75"/>
      <c r="L38" s="75"/>
    </row>
    <row r="39" spans="1:12" s="72" customFormat="1" ht="91.2">
      <c r="A39" s="111" t="s">
        <v>35</v>
      </c>
      <c r="B39" s="50" t="s">
        <v>32</v>
      </c>
      <c r="C39" s="50" t="s">
        <v>110</v>
      </c>
      <c r="D39" s="50" t="s">
        <v>118</v>
      </c>
      <c r="E39" s="50"/>
      <c r="F39" s="141">
        <f>F40</f>
        <v>20500</v>
      </c>
      <c r="G39" s="141">
        <f>G40</f>
        <v>15752</v>
      </c>
      <c r="H39" s="142">
        <f t="shared" si="1"/>
        <v>76.839024390243907</v>
      </c>
      <c r="I39" s="141">
        <f>I40</f>
        <v>20500</v>
      </c>
      <c r="L39" s="75"/>
    </row>
    <row r="40" spans="1:12" s="71" customFormat="1" ht="35.4">
      <c r="A40" s="102" t="s">
        <v>14</v>
      </c>
      <c r="B40" s="51" t="s">
        <v>32</v>
      </c>
      <c r="C40" s="51" t="s">
        <v>110</v>
      </c>
      <c r="D40" s="51" t="s">
        <v>118</v>
      </c>
      <c r="E40" s="51" t="s">
        <v>15</v>
      </c>
      <c r="F40" s="143">
        <v>20500</v>
      </c>
      <c r="G40" s="144">
        <v>15752</v>
      </c>
      <c r="H40" s="142">
        <f t="shared" si="1"/>
        <v>76.839024390243907</v>
      </c>
      <c r="I40" s="143">
        <v>20500</v>
      </c>
      <c r="K40" s="73"/>
      <c r="L40" s="73"/>
    </row>
    <row r="41" spans="1:12" s="71" customFormat="1" ht="61.2">
      <c r="A41" s="99" t="s">
        <v>251</v>
      </c>
      <c r="B41" s="50" t="s">
        <v>32</v>
      </c>
      <c r="C41" s="50"/>
      <c r="D41" s="50"/>
      <c r="E41" s="52"/>
      <c r="F41" s="145">
        <f>F42</f>
        <v>3914689</v>
      </c>
      <c r="G41" s="145">
        <f>G42</f>
        <v>0</v>
      </c>
      <c r="H41" s="142">
        <f t="shared" si="1"/>
        <v>0</v>
      </c>
      <c r="I41" s="145">
        <f>I42</f>
        <v>3914689</v>
      </c>
      <c r="K41" s="73"/>
      <c r="L41" s="73"/>
    </row>
    <row r="42" spans="1:12" s="71" customFormat="1" ht="91.2">
      <c r="A42" s="173" t="s">
        <v>252</v>
      </c>
      <c r="B42" s="50" t="s">
        <v>32</v>
      </c>
      <c r="C42" s="50"/>
      <c r="D42" s="50"/>
      <c r="E42" s="54"/>
      <c r="F42" s="149">
        <f>F43</f>
        <v>3914689</v>
      </c>
      <c r="G42" s="149">
        <f>G43</f>
        <v>0</v>
      </c>
      <c r="H42" s="142">
        <f t="shared" si="1"/>
        <v>0</v>
      </c>
      <c r="I42" s="149">
        <f>I43</f>
        <v>3914689</v>
      </c>
      <c r="K42" s="73"/>
      <c r="L42" s="73"/>
    </row>
    <row r="43" spans="1:12" s="71" customFormat="1" ht="35.4">
      <c r="A43" s="102" t="s">
        <v>14</v>
      </c>
      <c r="B43" s="50" t="s">
        <v>32</v>
      </c>
      <c r="C43" s="50" t="s">
        <v>253</v>
      </c>
      <c r="D43" s="50"/>
      <c r="E43" s="50" t="s">
        <v>15</v>
      </c>
      <c r="F43" s="149">
        <f>SUM(F44:F45)</f>
        <v>3914689</v>
      </c>
      <c r="G43" s="149">
        <f>SUM(G44:G45)</f>
        <v>0</v>
      </c>
      <c r="H43" s="142">
        <f t="shared" si="1"/>
        <v>0</v>
      </c>
      <c r="I43" s="149">
        <f>SUM(I44:I45)</f>
        <v>3914689</v>
      </c>
      <c r="K43" s="73"/>
      <c r="L43" s="73"/>
    </row>
    <row r="44" spans="1:12" s="71" customFormat="1" ht="91.8">
      <c r="A44" s="112" t="s">
        <v>313</v>
      </c>
      <c r="B44" s="51" t="s">
        <v>32</v>
      </c>
      <c r="C44" s="51" t="s">
        <v>253</v>
      </c>
      <c r="D44" s="51" t="s">
        <v>127</v>
      </c>
      <c r="E44" s="51" t="s">
        <v>15</v>
      </c>
      <c r="F44" s="143">
        <f>5413144-1553134</f>
        <v>3860010</v>
      </c>
      <c r="G44" s="144">
        <v>0</v>
      </c>
      <c r="H44" s="142">
        <f t="shared" si="1"/>
        <v>0</v>
      </c>
      <c r="I44" s="143">
        <f>5413144-1553134</f>
        <v>3860010</v>
      </c>
      <c r="K44" s="73"/>
      <c r="L44" s="73"/>
    </row>
    <row r="45" spans="1:12" s="72" customFormat="1" ht="61.2">
      <c r="A45" s="113" t="s">
        <v>254</v>
      </c>
      <c r="B45" s="51" t="s">
        <v>32</v>
      </c>
      <c r="C45" s="51" t="s">
        <v>253</v>
      </c>
      <c r="D45" s="51" t="s">
        <v>149</v>
      </c>
      <c r="E45" s="51" t="s">
        <v>15</v>
      </c>
      <c r="F45" s="143">
        <v>54679</v>
      </c>
      <c r="G45" s="144">
        <v>0</v>
      </c>
      <c r="H45" s="142">
        <f t="shared" si="1"/>
        <v>0</v>
      </c>
      <c r="I45" s="143">
        <v>54679</v>
      </c>
      <c r="K45" s="75"/>
      <c r="L45" s="75"/>
    </row>
    <row r="46" spans="1:12" s="72" customFormat="1" ht="35.4">
      <c r="A46" s="99" t="s">
        <v>36</v>
      </c>
      <c r="B46" s="50" t="s">
        <v>37</v>
      </c>
      <c r="C46" s="50"/>
      <c r="D46" s="50"/>
      <c r="E46" s="50"/>
      <c r="F46" s="141">
        <f t="shared" ref="F46:I48" si="3">F47</f>
        <v>370600</v>
      </c>
      <c r="G46" s="141">
        <f t="shared" si="3"/>
        <v>244209.86</v>
      </c>
      <c r="H46" s="142">
        <f t="shared" si="1"/>
        <v>65.895806799784125</v>
      </c>
      <c r="I46" s="141">
        <f t="shared" si="3"/>
        <v>370600</v>
      </c>
      <c r="K46" s="75"/>
      <c r="L46" s="75"/>
    </row>
    <row r="47" spans="1:12" s="71" customFormat="1" ht="35.4">
      <c r="A47" s="106" t="s">
        <v>38</v>
      </c>
      <c r="B47" s="50" t="s">
        <v>39</v>
      </c>
      <c r="C47" s="50"/>
      <c r="D47" s="50"/>
      <c r="E47" s="50"/>
      <c r="F47" s="141">
        <f t="shared" si="3"/>
        <v>370600</v>
      </c>
      <c r="G47" s="141">
        <f t="shared" si="3"/>
        <v>244209.86</v>
      </c>
      <c r="H47" s="142">
        <f t="shared" si="1"/>
        <v>65.895806799784125</v>
      </c>
      <c r="I47" s="141">
        <f t="shared" si="3"/>
        <v>370600</v>
      </c>
    </row>
    <row r="48" spans="1:12" s="71" customFormat="1" ht="35.4">
      <c r="A48" s="100" t="s">
        <v>21</v>
      </c>
      <c r="B48" s="50" t="s">
        <v>39</v>
      </c>
      <c r="C48" s="50" t="s">
        <v>110</v>
      </c>
      <c r="D48" s="50" t="s">
        <v>119</v>
      </c>
      <c r="E48" s="50"/>
      <c r="F48" s="141">
        <f t="shared" si="3"/>
        <v>370600</v>
      </c>
      <c r="G48" s="141">
        <f t="shared" si="3"/>
        <v>244209.86</v>
      </c>
      <c r="H48" s="142">
        <f t="shared" si="1"/>
        <v>65.895806799784125</v>
      </c>
      <c r="I48" s="141">
        <f t="shared" si="3"/>
        <v>370600</v>
      </c>
    </row>
    <row r="49" spans="1:9" s="71" customFormat="1" ht="35.4">
      <c r="A49" s="99" t="s">
        <v>40</v>
      </c>
      <c r="B49" s="50" t="s">
        <v>39</v>
      </c>
      <c r="C49" s="50" t="s">
        <v>110</v>
      </c>
      <c r="D49" s="50" t="s">
        <v>119</v>
      </c>
      <c r="E49" s="50"/>
      <c r="F49" s="147">
        <f>SUM(F50:F51)</f>
        <v>370600</v>
      </c>
      <c r="G49" s="147">
        <f>SUM(G50:G51)</f>
        <v>244209.86</v>
      </c>
      <c r="H49" s="142">
        <f t="shared" si="1"/>
        <v>65.895806799784125</v>
      </c>
      <c r="I49" s="147">
        <f>SUM(I50:I51)</f>
        <v>370600</v>
      </c>
    </row>
    <row r="50" spans="1:9" s="71" customFormat="1" ht="61.2">
      <c r="A50" s="107" t="s">
        <v>26</v>
      </c>
      <c r="B50" s="50" t="s">
        <v>39</v>
      </c>
      <c r="C50" s="50" t="s">
        <v>110</v>
      </c>
      <c r="D50" s="50" t="s">
        <v>119</v>
      </c>
      <c r="E50" s="50" t="s">
        <v>13</v>
      </c>
      <c r="F50" s="141">
        <v>336700</v>
      </c>
      <c r="G50" s="141">
        <v>241990.5</v>
      </c>
      <c r="H50" s="142">
        <f t="shared" si="1"/>
        <v>71.871250371250369</v>
      </c>
      <c r="I50" s="141">
        <v>336700</v>
      </c>
    </row>
    <row r="51" spans="1:9" s="71" customFormat="1" ht="35.4">
      <c r="A51" s="102" t="s">
        <v>14</v>
      </c>
      <c r="B51" s="50" t="s">
        <v>39</v>
      </c>
      <c r="C51" s="50" t="s">
        <v>110</v>
      </c>
      <c r="D51" s="50" t="s">
        <v>119</v>
      </c>
      <c r="E51" s="50" t="s">
        <v>15</v>
      </c>
      <c r="F51" s="141">
        <v>33900</v>
      </c>
      <c r="G51" s="141">
        <v>2219.36</v>
      </c>
      <c r="H51" s="142">
        <f t="shared" si="1"/>
        <v>6.5467846607669617</v>
      </c>
      <c r="I51" s="141">
        <v>33900</v>
      </c>
    </row>
    <row r="52" spans="1:9" s="71" customFormat="1" ht="35.4">
      <c r="A52" s="114" t="s">
        <v>108</v>
      </c>
      <c r="B52" s="50"/>
      <c r="C52" s="50"/>
      <c r="D52" s="50"/>
      <c r="E52" s="50"/>
      <c r="F52" s="141">
        <f>F46</f>
        <v>370600</v>
      </c>
      <c r="G52" s="141">
        <f>G46</f>
        <v>244209.86</v>
      </c>
      <c r="H52" s="142">
        <f t="shared" si="1"/>
        <v>65.895806799784125</v>
      </c>
      <c r="I52" s="141">
        <f>I46</f>
        <v>370600</v>
      </c>
    </row>
    <row r="53" spans="1:9" s="71" customFormat="1" ht="35.4">
      <c r="A53" s="99" t="s">
        <v>41</v>
      </c>
      <c r="B53" s="50" t="s">
        <v>42</v>
      </c>
      <c r="C53" s="50"/>
      <c r="D53" s="50"/>
      <c r="E53" s="50"/>
      <c r="F53" s="149">
        <f>F54+F58</f>
        <v>168717</v>
      </c>
      <c r="G53" s="149">
        <f>G54+G58</f>
        <v>0</v>
      </c>
      <c r="H53" s="142">
        <f t="shared" si="1"/>
        <v>0</v>
      </c>
      <c r="I53" s="149">
        <f>I54+I58</f>
        <v>168717</v>
      </c>
    </row>
    <row r="54" spans="1:9" s="71" customFormat="1" ht="61.2">
      <c r="A54" s="99" t="s">
        <v>43</v>
      </c>
      <c r="B54" s="50" t="s">
        <v>44</v>
      </c>
      <c r="C54" s="50"/>
      <c r="D54" s="50"/>
      <c r="E54" s="50"/>
      <c r="F54" s="150">
        <f t="shared" ref="F54:I56" si="4">F55</f>
        <v>115817</v>
      </c>
      <c r="G54" s="150">
        <f t="shared" si="4"/>
        <v>0</v>
      </c>
      <c r="H54" s="142">
        <f t="shared" si="1"/>
        <v>0</v>
      </c>
      <c r="I54" s="150">
        <f t="shared" si="4"/>
        <v>115817</v>
      </c>
    </row>
    <row r="55" spans="1:9" s="71" customFormat="1" ht="35.4">
      <c r="A55" s="102" t="s">
        <v>45</v>
      </c>
      <c r="B55" s="50" t="s">
        <v>44</v>
      </c>
      <c r="C55" s="50" t="s">
        <v>110</v>
      </c>
      <c r="D55" s="50"/>
      <c r="E55" s="50"/>
      <c r="F55" s="141">
        <f t="shared" si="4"/>
        <v>115817</v>
      </c>
      <c r="G55" s="141">
        <f t="shared" si="4"/>
        <v>0</v>
      </c>
      <c r="H55" s="142">
        <f t="shared" si="1"/>
        <v>0</v>
      </c>
      <c r="I55" s="141">
        <f t="shared" si="4"/>
        <v>115817</v>
      </c>
    </row>
    <row r="56" spans="1:9" s="71" customFormat="1" ht="35.4">
      <c r="A56" s="115" t="s">
        <v>46</v>
      </c>
      <c r="B56" s="50" t="s">
        <v>44</v>
      </c>
      <c r="C56" s="50" t="s">
        <v>110</v>
      </c>
      <c r="D56" s="50" t="s">
        <v>120</v>
      </c>
      <c r="E56" s="50"/>
      <c r="F56" s="141">
        <f t="shared" si="4"/>
        <v>115817</v>
      </c>
      <c r="G56" s="141">
        <f t="shared" si="4"/>
        <v>0</v>
      </c>
      <c r="H56" s="142">
        <f t="shared" si="1"/>
        <v>0</v>
      </c>
      <c r="I56" s="141">
        <f t="shared" si="4"/>
        <v>115817</v>
      </c>
    </row>
    <row r="57" spans="1:9" s="71" customFormat="1" ht="35.4">
      <c r="A57" s="102" t="s">
        <v>14</v>
      </c>
      <c r="B57" s="51" t="s">
        <v>44</v>
      </c>
      <c r="C57" s="51" t="s">
        <v>110</v>
      </c>
      <c r="D57" s="51" t="s">
        <v>120</v>
      </c>
      <c r="E57" s="51" t="s">
        <v>15</v>
      </c>
      <c r="F57" s="143">
        <v>115817</v>
      </c>
      <c r="G57" s="143">
        <v>0</v>
      </c>
      <c r="H57" s="142">
        <f t="shared" si="1"/>
        <v>0</v>
      </c>
      <c r="I57" s="143">
        <v>115817</v>
      </c>
    </row>
    <row r="58" spans="1:9" s="72" customFormat="1" ht="35.4">
      <c r="A58" s="99" t="s">
        <v>47</v>
      </c>
      <c r="B58" s="50" t="s">
        <v>48</v>
      </c>
      <c r="C58" s="50"/>
      <c r="D58" s="50"/>
      <c r="E58" s="50"/>
      <c r="F58" s="145">
        <f t="shared" ref="F58:I60" si="5">F59</f>
        <v>52900</v>
      </c>
      <c r="G58" s="145">
        <f t="shared" si="5"/>
        <v>0</v>
      </c>
      <c r="H58" s="142">
        <f t="shared" si="1"/>
        <v>0</v>
      </c>
      <c r="I58" s="145">
        <f t="shared" si="5"/>
        <v>52900</v>
      </c>
    </row>
    <row r="59" spans="1:9" s="72" customFormat="1" ht="35.4">
      <c r="A59" s="104" t="s">
        <v>21</v>
      </c>
      <c r="B59" s="50" t="s">
        <v>48</v>
      </c>
      <c r="C59" s="50" t="s">
        <v>110</v>
      </c>
      <c r="D59" s="50"/>
      <c r="E59" s="50"/>
      <c r="F59" s="141">
        <f t="shared" si="5"/>
        <v>52900</v>
      </c>
      <c r="G59" s="141">
        <f t="shared" si="5"/>
        <v>0</v>
      </c>
      <c r="H59" s="142">
        <f t="shared" si="1"/>
        <v>0</v>
      </c>
      <c r="I59" s="141">
        <f t="shared" si="5"/>
        <v>52900</v>
      </c>
    </row>
    <row r="60" spans="1:9" s="71" customFormat="1" ht="35.4">
      <c r="A60" s="115" t="s">
        <v>49</v>
      </c>
      <c r="B60" s="50" t="s">
        <v>48</v>
      </c>
      <c r="C60" s="50" t="s">
        <v>110</v>
      </c>
      <c r="D60" s="50" t="s">
        <v>121</v>
      </c>
      <c r="E60" s="50"/>
      <c r="F60" s="141">
        <f t="shared" si="5"/>
        <v>52900</v>
      </c>
      <c r="G60" s="141">
        <f t="shared" si="5"/>
        <v>0</v>
      </c>
      <c r="H60" s="142">
        <f t="shared" si="1"/>
        <v>0</v>
      </c>
      <c r="I60" s="141">
        <f t="shared" si="5"/>
        <v>52900</v>
      </c>
    </row>
    <row r="61" spans="1:9" s="71" customFormat="1" ht="35.4">
      <c r="A61" s="102" t="s">
        <v>14</v>
      </c>
      <c r="B61" s="51" t="s">
        <v>48</v>
      </c>
      <c r="C61" s="51" t="s">
        <v>110</v>
      </c>
      <c r="D61" s="51" t="s">
        <v>121</v>
      </c>
      <c r="E61" s="51" t="s">
        <v>15</v>
      </c>
      <c r="F61" s="143">
        <v>52900</v>
      </c>
      <c r="G61" s="143">
        <v>0</v>
      </c>
      <c r="H61" s="142">
        <f t="shared" si="1"/>
        <v>0</v>
      </c>
      <c r="I61" s="143">
        <v>52900</v>
      </c>
    </row>
    <row r="62" spans="1:9" s="71" customFormat="1" ht="34.799999999999997">
      <c r="A62" s="99" t="s">
        <v>50</v>
      </c>
      <c r="B62" s="50" t="s">
        <v>51</v>
      </c>
      <c r="C62" s="50"/>
      <c r="D62" s="50"/>
      <c r="E62" s="50"/>
      <c r="F62" s="141">
        <f>F63+F72</f>
        <v>1428518.99</v>
      </c>
      <c r="G62" s="141">
        <f>G63+G72</f>
        <v>603528.51</v>
      </c>
      <c r="H62" s="151">
        <f t="shared" si="1"/>
        <v>42.248546517397017</v>
      </c>
      <c r="I62" s="141">
        <f>I63+I72</f>
        <v>1270900</v>
      </c>
    </row>
    <row r="63" spans="1:9" s="71" customFormat="1" ht="35.4">
      <c r="A63" s="99" t="s">
        <v>52</v>
      </c>
      <c r="B63" s="50" t="s">
        <v>53</v>
      </c>
      <c r="C63" s="50"/>
      <c r="D63" s="50"/>
      <c r="E63" s="50"/>
      <c r="F63" s="141">
        <f>F65+F69</f>
        <v>1128518.99</v>
      </c>
      <c r="G63" s="141">
        <f>G65+G69</f>
        <v>603528.51</v>
      </c>
      <c r="H63" s="142">
        <f t="shared" si="1"/>
        <v>53.479694657154155</v>
      </c>
      <c r="I63" s="141">
        <f>I65+I69</f>
        <v>970900</v>
      </c>
    </row>
    <row r="64" spans="1:9" s="71" customFormat="1" ht="90">
      <c r="A64" s="108" t="s">
        <v>280</v>
      </c>
      <c r="B64" s="50" t="s">
        <v>53</v>
      </c>
      <c r="C64" s="50" t="s">
        <v>123</v>
      </c>
      <c r="D64" s="50"/>
      <c r="E64" s="50"/>
      <c r="F64" s="141">
        <v>157618.99</v>
      </c>
      <c r="G64" s="141">
        <v>0</v>
      </c>
      <c r="H64" s="142">
        <f t="shared" si="1"/>
        <v>0</v>
      </c>
      <c r="I64" s="141">
        <f>I65</f>
        <v>0</v>
      </c>
    </row>
    <row r="65" spans="1:9" s="72" customFormat="1" ht="35.4">
      <c r="A65" s="101" t="s">
        <v>54</v>
      </c>
      <c r="B65" s="50" t="s">
        <v>53</v>
      </c>
      <c r="C65" s="50" t="s">
        <v>124</v>
      </c>
      <c r="D65" s="50"/>
      <c r="E65" s="50"/>
      <c r="F65" s="141">
        <f>F66</f>
        <v>157618.99</v>
      </c>
      <c r="G65" s="141">
        <f>G66</f>
        <v>0</v>
      </c>
      <c r="H65" s="142">
        <f t="shared" si="1"/>
        <v>0</v>
      </c>
      <c r="I65" s="141">
        <f>I66</f>
        <v>0</v>
      </c>
    </row>
    <row r="66" spans="1:9" s="71" customFormat="1" ht="122.4">
      <c r="A66" s="116" t="s">
        <v>255</v>
      </c>
      <c r="B66" s="50" t="s">
        <v>53</v>
      </c>
      <c r="C66" s="50" t="s">
        <v>125</v>
      </c>
      <c r="D66" s="50"/>
      <c r="E66" s="50"/>
      <c r="F66" s="141">
        <f>SUM(F67:F68)</f>
        <v>157618.99</v>
      </c>
      <c r="G66" s="141">
        <f>SUM(G67:G68)</f>
        <v>0</v>
      </c>
      <c r="H66" s="142">
        <f t="shared" si="1"/>
        <v>0</v>
      </c>
      <c r="I66" s="141">
        <f>SUM(I67:I68)</f>
        <v>0</v>
      </c>
    </row>
    <row r="67" spans="1:9" s="71" customFormat="1" ht="123">
      <c r="A67" s="169" t="s">
        <v>126</v>
      </c>
      <c r="B67" s="67" t="s">
        <v>53</v>
      </c>
      <c r="C67" s="51" t="s">
        <v>125</v>
      </c>
      <c r="D67" s="51" t="s">
        <v>127</v>
      </c>
      <c r="E67" s="51" t="s">
        <v>15</v>
      </c>
      <c r="F67" s="143">
        <v>0</v>
      </c>
      <c r="G67" s="143">
        <f>G68</f>
        <v>0</v>
      </c>
      <c r="H67" s="142">
        <v>0</v>
      </c>
      <c r="I67" s="143">
        <v>0</v>
      </c>
    </row>
    <row r="68" spans="1:9" s="71" customFormat="1" ht="35.4">
      <c r="A68" s="102" t="s">
        <v>14</v>
      </c>
      <c r="B68" s="51" t="s">
        <v>53</v>
      </c>
      <c r="C68" s="51" t="s">
        <v>125</v>
      </c>
      <c r="D68" s="51" t="s">
        <v>131</v>
      </c>
      <c r="E68" s="51" t="s">
        <v>15</v>
      </c>
      <c r="F68" s="143">
        <v>157618.99</v>
      </c>
      <c r="G68" s="144">
        <v>0</v>
      </c>
      <c r="H68" s="142">
        <f t="shared" si="1"/>
        <v>0</v>
      </c>
      <c r="I68" s="143">
        <v>0</v>
      </c>
    </row>
    <row r="69" spans="1:9" s="71" customFormat="1" ht="35.4">
      <c r="A69" s="102" t="s">
        <v>45</v>
      </c>
      <c r="B69" s="50" t="s">
        <v>53</v>
      </c>
      <c r="C69" s="50"/>
      <c r="D69" s="50"/>
      <c r="E69" s="50"/>
      <c r="F69" s="141">
        <f>F70</f>
        <v>970900</v>
      </c>
      <c r="G69" s="141">
        <f>G70</f>
        <v>603528.51</v>
      </c>
      <c r="H69" s="142">
        <f t="shared" si="1"/>
        <v>62.161758162529615</v>
      </c>
      <c r="I69" s="141">
        <f>I70</f>
        <v>970900</v>
      </c>
    </row>
    <row r="70" spans="1:9" s="71" customFormat="1" ht="35.4">
      <c r="A70" s="107" t="s">
        <v>130</v>
      </c>
      <c r="B70" s="50" t="s">
        <v>53</v>
      </c>
      <c r="C70" s="50" t="s">
        <v>110</v>
      </c>
      <c r="D70" s="50"/>
      <c r="E70" s="50"/>
      <c r="F70" s="141">
        <f>F71</f>
        <v>970900</v>
      </c>
      <c r="G70" s="141">
        <f>G71</f>
        <v>603528.51</v>
      </c>
      <c r="H70" s="142">
        <f t="shared" si="1"/>
        <v>62.161758162529615</v>
      </c>
      <c r="I70" s="141">
        <f>I71</f>
        <v>970900</v>
      </c>
    </row>
    <row r="71" spans="1:9" s="71" customFormat="1" ht="35.4">
      <c r="A71" s="102" t="s">
        <v>14</v>
      </c>
      <c r="B71" s="51" t="s">
        <v>53</v>
      </c>
      <c r="C71" s="51" t="s">
        <v>110</v>
      </c>
      <c r="D71" s="51" t="s">
        <v>131</v>
      </c>
      <c r="E71" s="51" t="s">
        <v>15</v>
      </c>
      <c r="F71" s="152">
        <v>970900</v>
      </c>
      <c r="G71" s="152">
        <v>603528.51</v>
      </c>
      <c r="H71" s="142">
        <f t="shared" si="1"/>
        <v>62.161758162529615</v>
      </c>
      <c r="I71" s="152">
        <v>970900</v>
      </c>
    </row>
    <row r="72" spans="1:9" s="71" customFormat="1" ht="35.4">
      <c r="A72" s="99" t="s">
        <v>55</v>
      </c>
      <c r="B72" s="50" t="s">
        <v>56</v>
      </c>
      <c r="C72" s="50"/>
      <c r="D72" s="50"/>
      <c r="E72" s="50"/>
      <c r="F72" s="153">
        <f>F74</f>
        <v>300000</v>
      </c>
      <c r="G72" s="153">
        <f>G74</f>
        <v>0</v>
      </c>
      <c r="H72" s="142">
        <f t="shared" ref="H72:H132" si="6">G72/F72%</f>
        <v>0</v>
      </c>
      <c r="I72" s="153">
        <f>I74</f>
        <v>300000</v>
      </c>
    </row>
    <row r="73" spans="1:9" s="71" customFormat="1" ht="35.4">
      <c r="A73" s="117" t="s">
        <v>10</v>
      </c>
      <c r="B73" s="50" t="s">
        <v>56</v>
      </c>
      <c r="C73" s="50" t="s">
        <v>110</v>
      </c>
      <c r="D73" s="50"/>
      <c r="E73" s="56"/>
      <c r="F73" s="141">
        <v>300000</v>
      </c>
      <c r="G73" s="141">
        <f>G74</f>
        <v>0</v>
      </c>
      <c r="H73" s="142">
        <f t="shared" si="6"/>
        <v>0</v>
      </c>
      <c r="I73" s="141">
        <v>300000</v>
      </c>
    </row>
    <row r="74" spans="1:9" s="71" customFormat="1" ht="61.2">
      <c r="A74" s="118" t="s">
        <v>57</v>
      </c>
      <c r="B74" s="50" t="s">
        <v>56</v>
      </c>
      <c r="C74" s="59" t="s">
        <v>110</v>
      </c>
      <c r="D74" s="50" t="s">
        <v>132</v>
      </c>
      <c r="E74" s="56"/>
      <c r="F74" s="141">
        <f>F75</f>
        <v>300000</v>
      </c>
      <c r="G74" s="141">
        <f>G75</f>
        <v>0</v>
      </c>
      <c r="H74" s="142">
        <f t="shared" si="6"/>
        <v>0</v>
      </c>
      <c r="I74" s="141">
        <f>I75</f>
        <v>300000</v>
      </c>
    </row>
    <row r="75" spans="1:9" s="71" customFormat="1" ht="35.4">
      <c r="A75" s="102" t="s">
        <v>14</v>
      </c>
      <c r="B75" s="51" t="s">
        <v>56</v>
      </c>
      <c r="C75" s="55" t="s">
        <v>110</v>
      </c>
      <c r="D75" s="51" t="s">
        <v>132</v>
      </c>
      <c r="E75" s="51" t="s">
        <v>15</v>
      </c>
      <c r="F75" s="143">
        <v>300000</v>
      </c>
      <c r="G75" s="144">
        <v>0</v>
      </c>
      <c r="H75" s="142">
        <f t="shared" si="6"/>
        <v>0</v>
      </c>
      <c r="I75" s="143">
        <v>300000</v>
      </c>
    </row>
    <row r="76" spans="1:9" s="71" customFormat="1" ht="90">
      <c r="A76" s="108" t="s">
        <v>122</v>
      </c>
      <c r="B76" s="51" t="s">
        <v>56</v>
      </c>
      <c r="C76" s="51" t="s">
        <v>123</v>
      </c>
      <c r="D76" s="51"/>
      <c r="E76" s="51"/>
      <c r="F76" s="143">
        <v>0</v>
      </c>
      <c r="G76" s="144">
        <f>G77</f>
        <v>0</v>
      </c>
      <c r="H76" s="142">
        <v>0</v>
      </c>
      <c r="I76" s="143">
        <v>0</v>
      </c>
    </row>
    <row r="77" spans="1:9" s="71" customFormat="1" ht="61.2">
      <c r="A77" s="119" t="s">
        <v>58</v>
      </c>
      <c r="B77" s="51" t="s">
        <v>56</v>
      </c>
      <c r="C77" s="51" t="s">
        <v>133</v>
      </c>
      <c r="D77" s="51"/>
      <c r="E77" s="51"/>
      <c r="F77" s="143">
        <v>0</v>
      </c>
      <c r="G77" s="146">
        <v>0</v>
      </c>
      <c r="H77" s="142">
        <v>0</v>
      </c>
      <c r="I77" s="143">
        <v>0</v>
      </c>
    </row>
    <row r="78" spans="1:9" s="72" customFormat="1" ht="91.2">
      <c r="A78" s="106" t="s">
        <v>60</v>
      </c>
      <c r="B78" s="50" t="s">
        <v>56</v>
      </c>
      <c r="C78" s="51" t="s">
        <v>134</v>
      </c>
      <c r="D78" s="51"/>
      <c r="E78" s="51"/>
      <c r="F78" s="141">
        <v>0</v>
      </c>
      <c r="G78" s="141">
        <f>SUM(G79:G80)</f>
        <v>0</v>
      </c>
      <c r="H78" s="142">
        <v>0</v>
      </c>
      <c r="I78" s="141">
        <v>0</v>
      </c>
    </row>
    <row r="79" spans="1:9" s="72" customFormat="1" ht="123">
      <c r="A79" s="169" t="s">
        <v>135</v>
      </c>
      <c r="B79" s="50" t="s">
        <v>56</v>
      </c>
      <c r="C79" s="50" t="s">
        <v>134</v>
      </c>
      <c r="D79" s="50" t="s">
        <v>136</v>
      </c>
      <c r="E79" s="50" t="s">
        <v>61</v>
      </c>
      <c r="F79" s="141">
        <v>0</v>
      </c>
      <c r="G79" s="141">
        <v>0</v>
      </c>
      <c r="H79" s="142">
        <v>0</v>
      </c>
      <c r="I79" s="141">
        <v>0</v>
      </c>
    </row>
    <row r="80" spans="1:9" s="71" customFormat="1" ht="123">
      <c r="A80" s="169" t="s">
        <v>128</v>
      </c>
      <c r="B80" s="50" t="s">
        <v>56</v>
      </c>
      <c r="C80" s="50" t="s">
        <v>134</v>
      </c>
      <c r="D80" s="50" t="s">
        <v>137</v>
      </c>
      <c r="E80" s="50" t="s">
        <v>61</v>
      </c>
      <c r="F80" s="141">
        <v>0</v>
      </c>
      <c r="G80" s="141">
        <v>0</v>
      </c>
      <c r="H80" s="142">
        <v>0</v>
      </c>
      <c r="I80" s="141">
        <v>0</v>
      </c>
    </row>
    <row r="81" spans="1:10" s="71" customFormat="1" ht="35.4">
      <c r="A81" s="173" t="s">
        <v>62</v>
      </c>
      <c r="B81" s="50" t="s">
        <v>63</v>
      </c>
      <c r="C81" s="50"/>
      <c r="D81" s="50"/>
      <c r="E81" s="52"/>
      <c r="F81" s="141">
        <f>F82+F99+F109+F131</f>
        <v>4149922.67</v>
      </c>
      <c r="G81" s="141">
        <f>G82+G99+G109+G131</f>
        <v>2064587.65</v>
      </c>
      <c r="H81" s="142">
        <f t="shared" si="6"/>
        <v>49.750027028816902</v>
      </c>
      <c r="I81" s="141">
        <f>I82+I99+I109+I131</f>
        <v>3996022.67</v>
      </c>
    </row>
    <row r="82" spans="1:10" s="71" customFormat="1" ht="35.4">
      <c r="A82" s="99" t="s">
        <v>64</v>
      </c>
      <c r="B82" s="50" t="s">
        <v>65</v>
      </c>
      <c r="C82" s="50"/>
      <c r="D82" s="50"/>
      <c r="E82" s="50"/>
      <c r="F82" s="141">
        <f>F83</f>
        <v>980600</v>
      </c>
      <c r="G82" s="141">
        <f>G83</f>
        <v>182485.09</v>
      </c>
      <c r="H82" s="142">
        <f t="shared" si="6"/>
        <v>18.609533958800736</v>
      </c>
      <c r="I82" s="141">
        <f>I83</f>
        <v>970600</v>
      </c>
    </row>
    <row r="83" spans="1:10" s="71" customFormat="1" ht="35.4">
      <c r="A83" s="100" t="s">
        <v>66</v>
      </c>
      <c r="B83" s="50" t="s">
        <v>65</v>
      </c>
      <c r="C83" s="50"/>
      <c r="D83" s="50"/>
      <c r="E83" s="50"/>
      <c r="F83" s="141">
        <f>F84+F95</f>
        <v>980600</v>
      </c>
      <c r="G83" s="141">
        <f>G84</f>
        <v>182485.09</v>
      </c>
      <c r="H83" s="142">
        <f t="shared" si="6"/>
        <v>18.609533958800736</v>
      </c>
      <c r="I83" s="141">
        <f>I84+I95</f>
        <v>970600</v>
      </c>
    </row>
    <row r="84" spans="1:10" s="71" customFormat="1" ht="35.4">
      <c r="A84" s="120" t="s">
        <v>67</v>
      </c>
      <c r="B84" s="50" t="s">
        <v>65</v>
      </c>
      <c r="C84" s="50" t="s">
        <v>110</v>
      </c>
      <c r="D84" s="50"/>
      <c r="E84" s="50"/>
      <c r="F84" s="147">
        <f>F85+F87</f>
        <v>970600</v>
      </c>
      <c r="G84" s="147">
        <f>G85+G87+G95</f>
        <v>182485.09</v>
      </c>
      <c r="H84" s="142">
        <f t="shared" si="6"/>
        <v>18.801266227076034</v>
      </c>
      <c r="I84" s="147">
        <f>I85+I87</f>
        <v>970600</v>
      </c>
    </row>
    <row r="85" spans="1:10" s="71" customFormat="1" ht="90">
      <c r="A85" s="121" t="s">
        <v>68</v>
      </c>
      <c r="B85" s="50" t="s">
        <v>65</v>
      </c>
      <c r="C85" s="50" t="s">
        <v>110</v>
      </c>
      <c r="D85" s="50" t="s">
        <v>138</v>
      </c>
      <c r="E85" s="50"/>
      <c r="F85" s="141">
        <f>F86</f>
        <v>408500</v>
      </c>
      <c r="G85" s="154">
        <f>G86</f>
        <v>115027.38</v>
      </c>
      <c r="H85" s="142">
        <f t="shared" si="6"/>
        <v>28.158477356181152</v>
      </c>
      <c r="I85" s="141">
        <f>I86</f>
        <v>408500</v>
      </c>
    </row>
    <row r="86" spans="1:10" s="71" customFormat="1" ht="35.4">
      <c r="A86" s="102" t="s">
        <v>14</v>
      </c>
      <c r="B86" s="51" t="s">
        <v>65</v>
      </c>
      <c r="C86" s="51" t="s">
        <v>110</v>
      </c>
      <c r="D86" s="51" t="s">
        <v>138</v>
      </c>
      <c r="E86" s="51" t="s">
        <v>15</v>
      </c>
      <c r="F86" s="143">
        <v>408500</v>
      </c>
      <c r="G86" s="155">
        <v>115027.38</v>
      </c>
      <c r="H86" s="142"/>
      <c r="I86" s="143">
        <v>408500</v>
      </c>
      <c r="J86" s="76"/>
    </row>
    <row r="87" spans="1:10" s="71" customFormat="1" ht="35.4">
      <c r="A87" s="122" t="s">
        <v>69</v>
      </c>
      <c r="B87" s="50" t="s">
        <v>65</v>
      </c>
      <c r="C87" s="50" t="s">
        <v>110</v>
      </c>
      <c r="D87" s="50" t="s">
        <v>139</v>
      </c>
      <c r="E87" s="50"/>
      <c r="F87" s="141">
        <f>SUM(F88:F94)</f>
        <v>562100</v>
      </c>
      <c r="G87" s="141">
        <f>SUM(G88:G94)</f>
        <v>67457.709999999992</v>
      </c>
      <c r="H87" s="142">
        <f t="shared" si="6"/>
        <v>12.001015833481585</v>
      </c>
      <c r="I87" s="141">
        <f>SUM(I88:I94)</f>
        <v>562100</v>
      </c>
    </row>
    <row r="88" spans="1:10" s="71" customFormat="1" ht="35.4">
      <c r="A88" s="102" t="s">
        <v>14</v>
      </c>
      <c r="B88" s="51" t="s">
        <v>65</v>
      </c>
      <c r="C88" s="51" t="s">
        <v>110</v>
      </c>
      <c r="D88" s="51" t="s">
        <v>139</v>
      </c>
      <c r="E88" s="51" t="s">
        <v>15</v>
      </c>
      <c r="F88" s="143">
        <v>412100</v>
      </c>
      <c r="G88" s="156">
        <v>27390.71</v>
      </c>
      <c r="H88" s="142">
        <f t="shared" si="6"/>
        <v>6.646617325891774</v>
      </c>
      <c r="I88" s="143">
        <v>412100</v>
      </c>
    </row>
    <row r="89" spans="1:10" s="71" customFormat="1" ht="60">
      <c r="A89" s="123" t="s">
        <v>256</v>
      </c>
      <c r="B89" s="50" t="s">
        <v>65</v>
      </c>
      <c r="C89" s="57" t="s">
        <v>140</v>
      </c>
      <c r="D89" s="57"/>
      <c r="E89" s="50"/>
      <c r="F89" s="141">
        <v>0</v>
      </c>
      <c r="G89" s="154">
        <v>0</v>
      </c>
      <c r="H89" s="142">
        <v>0</v>
      </c>
      <c r="I89" s="141">
        <v>0</v>
      </c>
    </row>
    <row r="90" spans="1:10" s="72" customFormat="1" ht="35.4">
      <c r="A90" s="124" t="s">
        <v>75</v>
      </c>
      <c r="B90" s="51" t="s">
        <v>65</v>
      </c>
      <c r="C90" s="51" t="s">
        <v>141</v>
      </c>
      <c r="D90" s="51"/>
      <c r="E90" s="51"/>
      <c r="F90" s="148">
        <v>0</v>
      </c>
      <c r="G90" s="144">
        <v>0</v>
      </c>
      <c r="H90" s="142">
        <v>0</v>
      </c>
      <c r="I90" s="148">
        <v>0</v>
      </c>
    </row>
    <row r="91" spans="1:10" s="71" customFormat="1" ht="153.6">
      <c r="A91" s="169" t="s">
        <v>281</v>
      </c>
      <c r="B91" s="51" t="s">
        <v>65</v>
      </c>
      <c r="C91" s="60" t="s">
        <v>142</v>
      </c>
      <c r="D91" s="60"/>
      <c r="E91" s="51"/>
      <c r="F91" s="148">
        <v>0</v>
      </c>
      <c r="G91" s="144">
        <v>0</v>
      </c>
      <c r="H91" s="142">
        <v>0</v>
      </c>
      <c r="I91" s="148">
        <v>0</v>
      </c>
    </row>
    <row r="92" spans="1:10" s="71" customFormat="1" ht="91.8">
      <c r="A92" s="169" t="s">
        <v>143</v>
      </c>
      <c r="B92" s="50" t="s">
        <v>65</v>
      </c>
      <c r="C92" s="54" t="s">
        <v>142</v>
      </c>
      <c r="D92" s="54" t="s">
        <v>136</v>
      </c>
      <c r="E92" s="50" t="s">
        <v>61</v>
      </c>
      <c r="F92" s="147">
        <v>0</v>
      </c>
      <c r="G92" s="147">
        <f>G93</f>
        <v>0</v>
      </c>
      <c r="H92" s="151">
        <v>0</v>
      </c>
      <c r="I92" s="147">
        <v>0</v>
      </c>
    </row>
    <row r="93" spans="1:10" s="71" customFormat="1" ht="92.4">
      <c r="A93" s="169" t="s">
        <v>144</v>
      </c>
      <c r="B93" s="51" t="s">
        <v>65</v>
      </c>
      <c r="C93" s="51" t="s">
        <v>142</v>
      </c>
      <c r="D93" s="51" t="s">
        <v>145</v>
      </c>
      <c r="E93" s="51" t="s">
        <v>61</v>
      </c>
      <c r="F93" s="148">
        <v>0</v>
      </c>
      <c r="G93" s="148">
        <v>0</v>
      </c>
      <c r="H93" s="142">
        <v>0</v>
      </c>
      <c r="I93" s="148">
        <v>0</v>
      </c>
    </row>
    <row r="94" spans="1:10" s="71" customFormat="1" ht="35.4">
      <c r="A94" s="102" t="s">
        <v>16</v>
      </c>
      <c r="B94" s="51" t="s">
        <v>65</v>
      </c>
      <c r="C94" s="51" t="s">
        <v>110</v>
      </c>
      <c r="D94" s="51" t="s">
        <v>139</v>
      </c>
      <c r="E94" s="51" t="s">
        <v>17</v>
      </c>
      <c r="F94" s="143">
        <v>150000</v>
      </c>
      <c r="G94" s="144">
        <v>40067</v>
      </c>
      <c r="H94" s="142">
        <f t="shared" si="6"/>
        <v>26.711333333333332</v>
      </c>
      <c r="I94" s="143">
        <v>150000</v>
      </c>
    </row>
    <row r="95" spans="1:10" s="71" customFormat="1" ht="60">
      <c r="A95" s="125" t="s">
        <v>70</v>
      </c>
      <c r="B95" s="50" t="s">
        <v>65</v>
      </c>
      <c r="C95" s="58" t="s">
        <v>146</v>
      </c>
      <c r="D95" s="58"/>
      <c r="E95" s="50"/>
      <c r="F95" s="157">
        <f>F96</f>
        <v>10000</v>
      </c>
      <c r="G95" s="157">
        <f>G96</f>
        <v>0</v>
      </c>
      <c r="H95" s="142">
        <f t="shared" si="6"/>
        <v>0</v>
      </c>
      <c r="I95" s="157">
        <f>I96</f>
        <v>0</v>
      </c>
    </row>
    <row r="96" spans="1:10" s="71" customFormat="1" ht="91.8">
      <c r="A96" s="126" t="s">
        <v>71</v>
      </c>
      <c r="B96" s="50" t="s">
        <v>65</v>
      </c>
      <c r="C96" s="58" t="s">
        <v>257</v>
      </c>
      <c r="D96" s="58"/>
      <c r="E96" s="50"/>
      <c r="F96" s="141">
        <f>F97+F98</f>
        <v>10000</v>
      </c>
      <c r="G96" s="141">
        <f>G97+G98</f>
        <v>0</v>
      </c>
      <c r="H96" s="151">
        <f t="shared" si="6"/>
        <v>0</v>
      </c>
      <c r="I96" s="141">
        <f>I97+I98</f>
        <v>0</v>
      </c>
    </row>
    <row r="97" spans="1:10" s="71" customFormat="1" ht="91.8">
      <c r="A97" s="102" t="s">
        <v>148</v>
      </c>
      <c r="B97" s="50" t="s">
        <v>65</v>
      </c>
      <c r="C97" s="58" t="s">
        <v>147</v>
      </c>
      <c r="D97" s="59" t="s">
        <v>127</v>
      </c>
      <c r="E97" s="50" t="s">
        <v>15</v>
      </c>
      <c r="F97" s="141">
        <v>0</v>
      </c>
      <c r="G97" s="141">
        <v>0</v>
      </c>
      <c r="H97" s="158">
        <f>H98</f>
        <v>0</v>
      </c>
      <c r="I97" s="141">
        <v>0</v>
      </c>
    </row>
    <row r="98" spans="1:10" s="71" customFormat="1" ht="61.2">
      <c r="A98" s="102" t="s">
        <v>282</v>
      </c>
      <c r="B98" s="50" t="s">
        <v>65</v>
      </c>
      <c r="C98" s="58" t="s">
        <v>147</v>
      </c>
      <c r="D98" s="50" t="s">
        <v>258</v>
      </c>
      <c r="E98" s="50" t="s">
        <v>15</v>
      </c>
      <c r="F98" s="141">
        <v>10000</v>
      </c>
      <c r="G98" s="141">
        <v>0</v>
      </c>
      <c r="H98" s="158">
        <f>H99</f>
        <v>0</v>
      </c>
      <c r="I98" s="141">
        <v>0</v>
      </c>
    </row>
    <row r="99" spans="1:10" s="71" customFormat="1" ht="34.799999999999997">
      <c r="A99" s="99" t="s">
        <v>72</v>
      </c>
      <c r="B99" s="50" t="s">
        <v>73</v>
      </c>
      <c r="C99" s="50"/>
      <c r="D99" s="50"/>
      <c r="E99" s="50"/>
      <c r="F99" s="141">
        <f>F101+F105</f>
        <v>1168399.67</v>
      </c>
      <c r="G99" s="141">
        <f>G101+G105</f>
        <v>751674.12</v>
      </c>
      <c r="H99" s="158">
        <f>SUM(H100:H101)</f>
        <v>0</v>
      </c>
      <c r="I99" s="141">
        <f>I101+I105</f>
        <v>1036499.67</v>
      </c>
      <c r="J99" s="77"/>
    </row>
    <row r="100" spans="1:10" s="71" customFormat="1" ht="90">
      <c r="A100" s="108" t="s">
        <v>280</v>
      </c>
      <c r="B100" s="51" t="s">
        <v>73</v>
      </c>
      <c r="C100" s="51" t="s">
        <v>123</v>
      </c>
      <c r="D100" s="51"/>
      <c r="E100" s="51"/>
      <c r="F100" s="143">
        <v>131900</v>
      </c>
      <c r="G100" s="143">
        <f>G101</f>
        <v>0</v>
      </c>
      <c r="H100" s="142">
        <v>0</v>
      </c>
      <c r="I100" s="143">
        <f>I101</f>
        <v>0</v>
      </c>
    </row>
    <row r="101" spans="1:10" s="72" customFormat="1" ht="60">
      <c r="A101" s="108" t="s">
        <v>74</v>
      </c>
      <c r="B101" s="50" t="s">
        <v>73</v>
      </c>
      <c r="C101" s="50" t="s">
        <v>133</v>
      </c>
      <c r="D101" s="62"/>
      <c r="E101" s="50"/>
      <c r="F101" s="141">
        <f>F102</f>
        <v>131900</v>
      </c>
      <c r="G101" s="141">
        <f>G102</f>
        <v>0</v>
      </c>
      <c r="H101" s="151">
        <v>0</v>
      </c>
      <c r="I101" s="141">
        <f>I102</f>
        <v>0</v>
      </c>
    </row>
    <row r="102" spans="1:10" s="71" customFormat="1" ht="60.6">
      <c r="A102" s="99" t="s">
        <v>259</v>
      </c>
      <c r="B102" s="50" t="s">
        <v>73</v>
      </c>
      <c r="C102" s="50" t="s">
        <v>134</v>
      </c>
      <c r="D102" s="50"/>
      <c r="E102" s="50"/>
      <c r="F102" s="141">
        <f>SUM(F103:F104)</f>
        <v>131900</v>
      </c>
      <c r="G102" s="141">
        <f>SUM(G103:G104)</f>
        <v>0</v>
      </c>
      <c r="H102" s="151">
        <f t="shared" si="6"/>
        <v>0</v>
      </c>
      <c r="I102" s="141">
        <f>SUM(I103:I104)</f>
        <v>0</v>
      </c>
    </row>
    <row r="103" spans="1:10" s="71" customFormat="1" ht="184.2">
      <c r="A103" s="169" t="s">
        <v>150</v>
      </c>
      <c r="B103" s="51" t="s">
        <v>73</v>
      </c>
      <c r="C103" s="51" t="s">
        <v>134</v>
      </c>
      <c r="D103" s="51" t="s">
        <v>136</v>
      </c>
      <c r="E103" s="51" t="s">
        <v>61</v>
      </c>
      <c r="F103" s="148">
        <v>0</v>
      </c>
      <c r="G103" s="148">
        <f>G104</f>
        <v>0</v>
      </c>
      <c r="H103" s="142">
        <v>0</v>
      </c>
      <c r="I103" s="148">
        <v>0</v>
      </c>
    </row>
    <row r="104" spans="1:10" s="71" customFormat="1" ht="61.8">
      <c r="A104" s="102" t="s">
        <v>260</v>
      </c>
      <c r="B104" s="51" t="s">
        <v>73</v>
      </c>
      <c r="C104" s="51" t="s">
        <v>134</v>
      </c>
      <c r="D104" s="51" t="s">
        <v>258</v>
      </c>
      <c r="E104" s="51" t="s">
        <v>15</v>
      </c>
      <c r="F104" s="148">
        <v>131900</v>
      </c>
      <c r="G104" s="148">
        <v>0</v>
      </c>
      <c r="H104" s="142">
        <f t="shared" si="6"/>
        <v>0</v>
      </c>
      <c r="I104" s="148">
        <v>0</v>
      </c>
    </row>
    <row r="105" spans="1:10" s="72" customFormat="1" ht="34.799999999999997">
      <c r="A105" s="127" t="s">
        <v>151</v>
      </c>
      <c r="B105" s="50" t="s">
        <v>73</v>
      </c>
      <c r="C105" s="50"/>
      <c r="D105" s="50"/>
      <c r="E105" s="50"/>
      <c r="F105" s="147">
        <f t="shared" ref="F105:I107" si="7">F106</f>
        <v>1036499.67</v>
      </c>
      <c r="G105" s="147">
        <f t="shared" si="7"/>
        <v>751674.12</v>
      </c>
      <c r="H105" s="151">
        <f t="shared" si="6"/>
        <v>72.520439876261605</v>
      </c>
      <c r="I105" s="147">
        <f t="shared" si="7"/>
        <v>1036499.67</v>
      </c>
    </row>
    <row r="106" spans="1:10" s="71" customFormat="1" ht="35.4">
      <c r="A106" s="104" t="s">
        <v>152</v>
      </c>
      <c r="B106" s="57" t="s">
        <v>73</v>
      </c>
      <c r="C106" s="50" t="s">
        <v>110</v>
      </c>
      <c r="D106" s="50"/>
      <c r="E106" s="50"/>
      <c r="F106" s="159">
        <f t="shared" si="7"/>
        <v>1036499.67</v>
      </c>
      <c r="G106" s="159">
        <f t="shared" si="7"/>
        <v>751674.12</v>
      </c>
      <c r="H106" s="142">
        <f t="shared" si="6"/>
        <v>72.520439876261605</v>
      </c>
      <c r="I106" s="159">
        <f t="shared" si="7"/>
        <v>1036499.67</v>
      </c>
    </row>
    <row r="107" spans="1:10" s="71" customFormat="1" ht="35.4">
      <c r="A107" s="128" t="s">
        <v>153</v>
      </c>
      <c r="B107" s="57" t="s">
        <v>73</v>
      </c>
      <c r="C107" s="50" t="s">
        <v>110</v>
      </c>
      <c r="D107" s="50" t="s">
        <v>139</v>
      </c>
      <c r="E107" s="50"/>
      <c r="F107" s="147">
        <f t="shared" si="7"/>
        <v>1036499.67</v>
      </c>
      <c r="G107" s="147">
        <f t="shared" si="7"/>
        <v>751674.12</v>
      </c>
      <c r="H107" s="142">
        <f t="shared" si="6"/>
        <v>72.520439876261605</v>
      </c>
      <c r="I107" s="147">
        <f t="shared" si="7"/>
        <v>1036499.67</v>
      </c>
    </row>
    <row r="108" spans="1:10" s="71" customFormat="1" ht="35.4">
      <c r="A108" s="102" t="s">
        <v>14</v>
      </c>
      <c r="B108" s="50" t="s">
        <v>73</v>
      </c>
      <c r="C108" s="50" t="s">
        <v>110</v>
      </c>
      <c r="D108" s="50" t="s">
        <v>139</v>
      </c>
      <c r="E108" s="50" t="s">
        <v>15</v>
      </c>
      <c r="F108" s="141">
        <v>1036499.67</v>
      </c>
      <c r="G108" s="145">
        <v>751674.12</v>
      </c>
      <c r="H108" s="142"/>
      <c r="I108" s="141">
        <v>1036499.67</v>
      </c>
    </row>
    <row r="109" spans="1:10" s="71" customFormat="1" ht="35.4">
      <c r="A109" s="100" t="s">
        <v>76</v>
      </c>
      <c r="B109" s="50" t="s">
        <v>77</v>
      </c>
      <c r="C109" s="50"/>
      <c r="D109" s="50"/>
      <c r="E109" s="50"/>
      <c r="F109" s="141">
        <f>F110+F114</f>
        <v>1506025</v>
      </c>
      <c r="G109" s="141">
        <f>G110+G114</f>
        <v>677530.44</v>
      </c>
      <c r="H109" s="142">
        <f t="shared" si="6"/>
        <v>44.987994223203465</v>
      </c>
      <c r="I109" s="141">
        <f>I110+I114</f>
        <v>1506025</v>
      </c>
    </row>
    <row r="110" spans="1:10" s="71" customFormat="1" ht="35.4">
      <c r="A110" s="100" t="s">
        <v>152</v>
      </c>
      <c r="B110" s="50" t="s">
        <v>77</v>
      </c>
      <c r="C110" s="57" t="s">
        <v>110</v>
      </c>
      <c r="D110" s="57"/>
      <c r="E110" s="50"/>
      <c r="F110" s="141">
        <f>SUM(F111:F113)</f>
        <v>1122691</v>
      </c>
      <c r="G110" s="141">
        <f>SUM(G111:G113)</f>
        <v>305122.44</v>
      </c>
      <c r="H110" s="142">
        <f t="shared" si="6"/>
        <v>27.177775541088334</v>
      </c>
      <c r="I110" s="141">
        <f>SUM(I111:I113)</f>
        <v>1122691</v>
      </c>
    </row>
    <row r="111" spans="1:10" s="71" customFormat="1" ht="35.4">
      <c r="A111" s="100" t="s">
        <v>78</v>
      </c>
      <c r="B111" s="51" t="s">
        <v>77</v>
      </c>
      <c r="C111" s="50" t="s">
        <v>110</v>
      </c>
      <c r="D111" s="50" t="s">
        <v>154</v>
      </c>
      <c r="E111" s="50" t="s">
        <v>15</v>
      </c>
      <c r="F111" s="141">
        <v>304320</v>
      </c>
      <c r="G111" s="141">
        <v>176207.82</v>
      </c>
      <c r="H111" s="142">
        <f t="shared" si="6"/>
        <v>57.902149053627767</v>
      </c>
      <c r="I111" s="141">
        <v>304320</v>
      </c>
      <c r="J111" s="74"/>
    </row>
    <row r="112" spans="1:10" s="71" customFormat="1" ht="61.2">
      <c r="A112" s="100" t="s">
        <v>155</v>
      </c>
      <c r="B112" s="50" t="s">
        <v>77</v>
      </c>
      <c r="C112" s="50" t="s">
        <v>110</v>
      </c>
      <c r="D112" s="50" t="s">
        <v>131</v>
      </c>
      <c r="E112" s="50" t="s">
        <v>15</v>
      </c>
      <c r="F112" s="141">
        <v>714100</v>
      </c>
      <c r="G112" s="141">
        <v>72926.789999999994</v>
      </c>
      <c r="H112" s="142">
        <f t="shared" si="6"/>
        <v>10.212405825514633</v>
      </c>
      <c r="I112" s="141">
        <v>714100</v>
      </c>
    </row>
    <row r="113" spans="1:9" s="71" customFormat="1" ht="35.4">
      <c r="A113" s="100" t="s">
        <v>79</v>
      </c>
      <c r="B113" s="50" t="s">
        <v>77</v>
      </c>
      <c r="C113" s="50" t="s">
        <v>110</v>
      </c>
      <c r="D113" s="50" t="s">
        <v>156</v>
      </c>
      <c r="E113" s="50" t="s">
        <v>15</v>
      </c>
      <c r="F113" s="141">
        <v>104271</v>
      </c>
      <c r="G113" s="141">
        <v>55987.83</v>
      </c>
      <c r="H113" s="142">
        <f t="shared" si="6"/>
        <v>53.694536352389449</v>
      </c>
      <c r="I113" s="141">
        <v>104271</v>
      </c>
    </row>
    <row r="114" spans="1:9" s="71" customFormat="1" ht="90">
      <c r="A114" s="108" t="s">
        <v>280</v>
      </c>
      <c r="B114" s="50" t="s">
        <v>77</v>
      </c>
      <c r="C114" s="50" t="s">
        <v>123</v>
      </c>
      <c r="D114" s="50"/>
      <c r="E114" s="50"/>
      <c r="F114" s="141">
        <f>F115</f>
        <v>383334</v>
      </c>
      <c r="G114" s="141">
        <f>G115</f>
        <v>372408</v>
      </c>
      <c r="H114" s="151">
        <f t="shared" si="6"/>
        <v>97.149744087401587</v>
      </c>
      <c r="I114" s="141">
        <f>I115</f>
        <v>383334</v>
      </c>
    </row>
    <row r="115" spans="1:9" s="71" customFormat="1" ht="34.799999999999997">
      <c r="A115" s="127" t="s">
        <v>80</v>
      </c>
      <c r="B115" s="50" t="s">
        <v>77</v>
      </c>
      <c r="C115" s="50" t="s">
        <v>124</v>
      </c>
      <c r="D115" s="50"/>
      <c r="E115" s="50"/>
      <c r="F115" s="141">
        <f>F122</f>
        <v>383334</v>
      </c>
      <c r="G115" s="141">
        <f>G122</f>
        <v>372408</v>
      </c>
      <c r="H115" s="151">
        <v>0</v>
      </c>
      <c r="I115" s="141">
        <f>I122</f>
        <v>383334</v>
      </c>
    </row>
    <row r="116" spans="1:9" s="71" customFormat="1" ht="60">
      <c r="A116" s="127" t="s">
        <v>261</v>
      </c>
      <c r="B116" s="50" t="s">
        <v>77</v>
      </c>
      <c r="C116" s="50" t="s">
        <v>262</v>
      </c>
      <c r="D116" s="50" t="s">
        <v>263</v>
      </c>
      <c r="E116" s="50"/>
      <c r="F116" s="141">
        <v>0</v>
      </c>
      <c r="G116" s="141">
        <f>SUM(G117:G118)</f>
        <v>0</v>
      </c>
      <c r="H116" s="151">
        <v>0</v>
      </c>
      <c r="I116" s="141">
        <v>0</v>
      </c>
    </row>
    <row r="117" spans="1:9" s="71" customFormat="1" ht="61.2">
      <c r="A117" s="102" t="s">
        <v>159</v>
      </c>
      <c r="B117" s="50" t="s">
        <v>77</v>
      </c>
      <c r="C117" s="50" t="s">
        <v>262</v>
      </c>
      <c r="D117" s="50">
        <v>40060</v>
      </c>
      <c r="E117" s="50" t="s">
        <v>15</v>
      </c>
      <c r="F117" s="141">
        <v>0</v>
      </c>
      <c r="G117" s="145"/>
      <c r="H117" s="151">
        <v>0</v>
      </c>
      <c r="I117" s="141">
        <v>0</v>
      </c>
    </row>
    <row r="118" spans="1:9" s="71" customFormat="1" ht="61.2">
      <c r="A118" s="102" t="s">
        <v>160</v>
      </c>
      <c r="B118" s="50" t="s">
        <v>77</v>
      </c>
      <c r="C118" s="50" t="s">
        <v>262</v>
      </c>
      <c r="D118" s="50" t="s">
        <v>129</v>
      </c>
      <c r="E118" s="50" t="s">
        <v>15</v>
      </c>
      <c r="F118" s="141">
        <v>0</v>
      </c>
      <c r="G118" s="145">
        <f>G119</f>
        <v>0</v>
      </c>
      <c r="H118" s="151">
        <v>0</v>
      </c>
      <c r="I118" s="141">
        <v>0</v>
      </c>
    </row>
    <row r="119" spans="1:9" s="72" customFormat="1" ht="34.799999999999997">
      <c r="A119" s="127" t="s">
        <v>264</v>
      </c>
      <c r="B119" s="50" t="s">
        <v>77</v>
      </c>
      <c r="C119" s="50" t="s">
        <v>265</v>
      </c>
      <c r="D119" s="50"/>
      <c r="E119" s="50"/>
      <c r="F119" s="141">
        <v>0</v>
      </c>
      <c r="G119" s="141">
        <f>SUM(G120:G121)</f>
        <v>0</v>
      </c>
      <c r="H119" s="151">
        <v>0</v>
      </c>
      <c r="I119" s="141">
        <v>0</v>
      </c>
    </row>
    <row r="120" spans="1:9" s="72" customFormat="1" ht="61.2">
      <c r="A120" s="102" t="s">
        <v>159</v>
      </c>
      <c r="B120" s="50" t="s">
        <v>77</v>
      </c>
      <c r="C120" s="50" t="s">
        <v>265</v>
      </c>
      <c r="D120" s="50">
        <v>40060</v>
      </c>
      <c r="E120" s="50" t="s">
        <v>15</v>
      </c>
      <c r="F120" s="141">
        <v>0</v>
      </c>
      <c r="G120" s="145">
        <v>0</v>
      </c>
      <c r="H120" s="151">
        <v>0</v>
      </c>
      <c r="I120" s="141">
        <v>0</v>
      </c>
    </row>
    <row r="121" spans="1:9" s="72" customFormat="1" ht="61.2">
      <c r="A121" s="102" t="s">
        <v>160</v>
      </c>
      <c r="B121" s="50" t="s">
        <v>77</v>
      </c>
      <c r="C121" s="50" t="s">
        <v>265</v>
      </c>
      <c r="D121" s="50" t="s">
        <v>129</v>
      </c>
      <c r="E121" s="50" t="s">
        <v>15</v>
      </c>
      <c r="F121" s="141">
        <v>0</v>
      </c>
      <c r="G121" s="150">
        <v>0</v>
      </c>
      <c r="H121" s="151" t="e">
        <f t="shared" si="6"/>
        <v>#DIV/0!</v>
      </c>
      <c r="I121" s="141">
        <v>0</v>
      </c>
    </row>
    <row r="122" spans="1:9" s="71" customFormat="1" ht="60.6">
      <c r="A122" s="129" t="s">
        <v>157</v>
      </c>
      <c r="B122" s="50" t="s">
        <v>77</v>
      </c>
      <c r="C122" s="50" t="s">
        <v>158</v>
      </c>
      <c r="D122" s="50"/>
      <c r="E122" s="50"/>
      <c r="F122" s="141">
        <f>SUM(F123:F124)</f>
        <v>383334</v>
      </c>
      <c r="G122" s="141">
        <f>SUM(G123:G124)</f>
        <v>372408</v>
      </c>
      <c r="H122" s="151">
        <f t="shared" si="6"/>
        <v>97.149744087401587</v>
      </c>
      <c r="I122" s="141">
        <f>SUM(I123:I124)</f>
        <v>383334</v>
      </c>
    </row>
    <row r="123" spans="1:9" s="71" customFormat="1" ht="122.4">
      <c r="A123" s="171" t="s">
        <v>126</v>
      </c>
      <c r="B123" s="51" t="s">
        <v>77</v>
      </c>
      <c r="C123" s="51" t="s">
        <v>158</v>
      </c>
      <c r="D123" s="51">
        <v>40060</v>
      </c>
      <c r="E123" s="51" t="s">
        <v>15</v>
      </c>
      <c r="F123" s="143">
        <v>345000</v>
      </c>
      <c r="G123" s="160">
        <v>335167.2</v>
      </c>
      <c r="H123" s="142">
        <f t="shared" si="6"/>
        <v>97.149913043478264</v>
      </c>
      <c r="I123" s="143">
        <v>345000</v>
      </c>
    </row>
    <row r="124" spans="1:9" s="71" customFormat="1" ht="61.8">
      <c r="A124" s="102" t="s">
        <v>160</v>
      </c>
      <c r="B124" s="51" t="s">
        <v>77</v>
      </c>
      <c r="C124" s="51" t="s">
        <v>158</v>
      </c>
      <c r="D124" s="51" t="s">
        <v>129</v>
      </c>
      <c r="E124" s="51" t="s">
        <v>15</v>
      </c>
      <c r="F124" s="143">
        <v>38334</v>
      </c>
      <c r="G124" s="160">
        <v>37240.800000000003</v>
      </c>
      <c r="H124" s="142">
        <v>0</v>
      </c>
      <c r="I124" s="143">
        <v>38334</v>
      </c>
    </row>
    <row r="125" spans="1:9" s="71" customFormat="1" ht="60">
      <c r="A125" s="127" t="s">
        <v>266</v>
      </c>
      <c r="B125" s="60" t="s">
        <v>77</v>
      </c>
      <c r="C125" s="50" t="s">
        <v>267</v>
      </c>
      <c r="D125" s="50"/>
      <c r="E125" s="50"/>
      <c r="F125" s="141">
        <v>0</v>
      </c>
      <c r="G125" s="141">
        <f>SUM(G126:G127)</f>
        <v>0</v>
      </c>
      <c r="H125" s="142">
        <v>0</v>
      </c>
      <c r="I125" s="141">
        <v>0</v>
      </c>
    </row>
    <row r="126" spans="1:9" s="71" customFormat="1" ht="61.8">
      <c r="A126" s="102" t="s">
        <v>159</v>
      </c>
      <c r="B126" s="60" t="s">
        <v>77</v>
      </c>
      <c r="C126" s="50" t="s">
        <v>267</v>
      </c>
      <c r="D126" s="50">
        <v>40060</v>
      </c>
      <c r="E126" s="50" t="s">
        <v>15</v>
      </c>
      <c r="F126" s="143">
        <v>0</v>
      </c>
      <c r="G126" s="144">
        <v>0</v>
      </c>
      <c r="H126" s="142">
        <v>0</v>
      </c>
      <c r="I126" s="143">
        <v>0</v>
      </c>
    </row>
    <row r="127" spans="1:9" s="72" customFormat="1" ht="61.8">
      <c r="A127" s="102" t="s">
        <v>160</v>
      </c>
      <c r="B127" s="60" t="s">
        <v>77</v>
      </c>
      <c r="C127" s="50" t="s">
        <v>267</v>
      </c>
      <c r="D127" s="50" t="s">
        <v>129</v>
      </c>
      <c r="E127" s="50" t="s">
        <v>15</v>
      </c>
      <c r="F127" s="143">
        <v>0</v>
      </c>
      <c r="G127" s="144">
        <f>G128+G129</f>
        <v>0</v>
      </c>
      <c r="H127" s="142">
        <v>0</v>
      </c>
      <c r="I127" s="143">
        <v>0</v>
      </c>
    </row>
    <row r="128" spans="1:9" s="71" customFormat="1" ht="60">
      <c r="A128" s="127" t="s">
        <v>268</v>
      </c>
      <c r="B128" s="57" t="s">
        <v>77</v>
      </c>
      <c r="C128" s="50" t="s">
        <v>269</v>
      </c>
      <c r="D128" s="62"/>
      <c r="E128" s="50"/>
      <c r="F128" s="141">
        <v>0</v>
      </c>
      <c r="G128" s="141">
        <f>G129+G144+G148</f>
        <v>0</v>
      </c>
      <c r="H128" s="151">
        <v>0</v>
      </c>
      <c r="I128" s="141">
        <v>0</v>
      </c>
    </row>
    <row r="129" spans="1:9" s="71" customFormat="1" ht="61.2">
      <c r="A129" s="102" t="s">
        <v>159</v>
      </c>
      <c r="B129" s="57" t="s">
        <v>77</v>
      </c>
      <c r="C129" s="50" t="s">
        <v>269</v>
      </c>
      <c r="D129" s="50">
        <v>40060</v>
      </c>
      <c r="E129" s="50" t="s">
        <v>15</v>
      </c>
      <c r="F129" s="141"/>
      <c r="G129" s="145">
        <v>0</v>
      </c>
      <c r="H129" s="151">
        <v>0</v>
      </c>
      <c r="I129" s="141"/>
    </row>
    <row r="130" spans="1:9" s="71" customFormat="1" ht="61.8">
      <c r="A130" s="102" t="s">
        <v>160</v>
      </c>
      <c r="B130" s="50" t="s">
        <v>77</v>
      </c>
      <c r="C130" s="50" t="s">
        <v>269</v>
      </c>
      <c r="D130" s="50" t="s">
        <v>129</v>
      </c>
      <c r="E130" s="50" t="s">
        <v>15</v>
      </c>
      <c r="F130" s="141"/>
      <c r="G130" s="141">
        <v>0</v>
      </c>
      <c r="H130" s="142" t="e">
        <f t="shared" si="6"/>
        <v>#DIV/0!</v>
      </c>
      <c r="I130" s="141"/>
    </row>
    <row r="131" spans="1:9" s="71" customFormat="1" ht="35.4">
      <c r="A131" s="100" t="s">
        <v>81</v>
      </c>
      <c r="B131" s="50" t="s">
        <v>82</v>
      </c>
      <c r="C131" s="57"/>
      <c r="D131" s="62"/>
      <c r="E131" s="50"/>
      <c r="F131" s="141">
        <f>F132</f>
        <v>494898</v>
      </c>
      <c r="G131" s="141">
        <f>G132</f>
        <v>452898</v>
      </c>
      <c r="H131" s="142">
        <f t="shared" si="6"/>
        <v>91.513402761781222</v>
      </c>
      <c r="I131" s="141">
        <f>I132</f>
        <v>482898</v>
      </c>
    </row>
    <row r="132" spans="1:9" s="71" customFormat="1" ht="90">
      <c r="A132" s="108" t="s">
        <v>283</v>
      </c>
      <c r="B132" s="50" t="s">
        <v>82</v>
      </c>
      <c r="C132" s="50" t="s">
        <v>123</v>
      </c>
      <c r="D132" s="50"/>
      <c r="E132" s="50"/>
      <c r="F132" s="141">
        <f>F133</f>
        <v>494898</v>
      </c>
      <c r="G132" s="141">
        <f>G133</f>
        <v>452898</v>
      </c>
      <c r="H132" s="151">
        <f t="shared" si="6"/>
        <v>91.513402761781222</v>
      </c>
      <c r="I132" s="141">
        <f>I133</f>
        <v>482898</v>
      </c>
    </row>
    <row r="133" spans="1:9" s="71" customFormat="1" ht="60">
      <c r="A133" s="127" t="s">
        <v>161</v>
      </c>
      <c r="B133" s="50" t="s">
        <v>82</v>
      </c>
      <c r="C133" s="50" t="s">
        <v>133</v>
      </c>
      <c r="D133" s="57"/>
      <c r="E133" s="50"/>
      <c r="F133" s="147">
        <f>F134+F137+F140</f>
        <v>494898</v>
      </c>
      <c r="G133" s="147">
        <f>G134+G137+G140</f>
        <v>452898</v>
      </c>
      <c r="H133" s="151">
        <v>0</v>
      </c>
      <c r="I133" s="147">
        <f>I134+I137+I140</f>
        <v>482898</v>
      </c>
    </row>
    <row r="134" spans="1:9" s="71" customFormat="1" ht="60.6">
      <c r="A134" s="119" t="s">
        <v>162</v>
      </c>
      <c r="B134" s="50" t="s">
        <v>82</v>
      </c>
      <c r="C134" s="50" t="s">
        <v>163</v>
      </c>
      <c r="D134" s="62"/>
      <c r="E134" s="50"/>
      <c r="F134" s="147">
        <f>SUM(F135:F136)</f>
        <v>462898</v>
      </c>
      <c r="G134" s="147">
        <f>SUM(G135:G136)</f>
        <v>452898</v>
      </c>
      <c r="H134" s="151">
        <v>0</v>
      </c>
      <c r="I134" s="147">
        <f>SUM(I135:I136)</f>
        <v>462898</v>
      </c>
    </row>
    <row r="135" spans="1:9" s="71" customFormat="1" ht="61.8">
      <c r="A135" s="102" t="s">
        <v>159</v>
      </c>
      <c r="B135" s="51" t="s">
        <v>82</v>
      </c>
      <c r="C135" s="51" t="s">
        <v>163</v>
      </c>
      <c r="D135" s="51" t="s">
        <v>127</v>
      </c>
      <c r="E135" s="51" t="s">
        <v>15</v>
      </c>
      <c r="F135" s="148">
        <v>453640</v>
      </c>
      <c r="G135" s="146">
        <v>443840.04</v>
      </c>
      <c r="H135" s="142">
        <v>0</v>
      </c>
      <c r="I135" s="148">
        <v>453640</v>
      </c>
    </row>
    <row r="136" spans="1:9" s="71" customFormat="1" ht="61.8">
      <c r="A136" s="102" t="s">
        <v>160</v>
      </c>
      <c r="B136" s="51" t="s">
        <v>82</v>
      </c>
      <c r="C136" s="51" t="s">
        <v>163</v>
      </c>
      <c r="D136" s="51" t="s">
        <v>129</v>
      </c>
      <c r="E136" s="51" t="s">
        <v>15</v>
      </c>
      <c r="F136" s="143">
        <v>9258</v>
      </c>
      <c r="G136" s="146">
        <v>9057.9599999999991</v>
      </c>
      <c r="H136" s="142">
        <f t="shared" ref="H136:H195" si="8">G136/F136%</f>
        <v>97.839274141283212</v>
      </c>
      <c r="I136" s="143">
        <v>9258</v>
      </c>
    </row>
    <row r="137" spans="1:9" s="71" customFormat="1" ht="61.2">
      <c r="A137" s="130" t="s">
        <v>164</v>
      </c>
      <c r="B137" s="50" t="s">
        <v>82</v>
      </c>
      <c r="C137" s="50" t="s">
        <v>133</v>
      </c>
      <c r="D137" s="50"/>
      <c r="E137" s="50"/>
      <c r="F137" s="150">
        <f>F139</f>
        <v>20000</v>
      </c>
      <c r="G137" s="150">
        <f>G138+G139</f>
        <v>0</v>
      </c>
      <c r="H137" s="142">
        <f t="shared" si="8"/>
        <v>0</v>
      </c>
      <c r="I137" s="150">
        <f>I139</f>
        <v>20000</v>
      </c>
    </row>
    <row r="138" spans="1:9" s="71" customFormat="1" ht="122.4">
      <c r="A138" s="168" t="s">
        <v>126</v>
      </c>
      <c r="B138" s="60" t="s">
        <v>82</v>
      </c>
      <c r="C138" s="51" t="s">
        <v>165</v>
      </c>
      <c r="D138" s="51">
        <v>40060</v>
      </c>
      <c r="E138" s="51" t="s">
        <v>15</v>
      </c>
      <c r="F138" s="143">
        <v>0</v>
      </c>
      <c r="G138" s="146">
        <v>0</v>
      </c>
      <c r="H138" s="142">
        <v>0</v>
      </c>
      <c r="I138" s="143">
        <v>0</v>
      </c>
    </row>
    <row r="139" spans="1:9" s="71" customFormat="1" ht="35.4">
      <c r="A139" s="169" t="s">
        <v>14</v>
      </c>
      <c r="B139" s="51" t="s">
        <v>82</v>
      </c>
      <c r="C139" s="51" t="s">
        <v>165</v>
      </c>
      <c r="D139" s="51" t="s">
        <v>258</v>
      </c>
      <c r="E139" s="51" t="s">
        <v>15</v>
      </c>
      <c r="F139" s="148">
        <v>20000</v>
      </c>
      <c r="G139" s="146">
        <f>G140+G141</f>
        <v>0</v>
      </c>
      <c r="H139" s="142">
        <f t="shared" si="8"/>
        <v>0</v>
      </c>
      <c r="I139" s="148">
        <v>20000</v>
      </c>
    </row>
    <row r="140" spans="1:9" s="71" customFormat="1" ht="91.2">
      <c r="A140" s="170" t="s">
        <v>59</v>
      </c>
      <c r="B140" s="50" t="s">
        <v>82</v>
      </c>
      <c r="C140" s="50" t="s">
        <v>166</v>
      </c>
      <c r="D140" s="62"/>
      <c r="E140" s="50"/>
      <c r="F140" s="150">
        <f>SUM(F141:F142)</f>
        <v>12000</v>
      </c>
      <c r="G140" s="150">
        <f>G141</f>
        <v>0</v>
      </c>
      <c r="H140" s="142">
        <f t="shared" si="8"/>
        <v>0</v>
      </c>
      <c r="I140" s="150">
        <f>SUM(I141:I142)</f>
        <v>0</v>
      </c>
    </row>
    <row r="141" spans="1:9" s="71" customFormat="1" ht="122.4">
      <c r="A141" s="171" t="s">
        <v>126</v>
      </c>
      <c r="B141" s="51" t="s">
        <v>82</v>
      </c>
      <c r="C141" s="51" t="s">
        <v>166</v>
      </c>
      <c r="D141" s="51">
        <v>40060</v>
      </c>
      <c r="E141" s="51" t="s">
        <v>15</v>
      </c>
      <c r="F141" s="146">
        <v>0</v>
      </c>
      <c r="G141" s="146">
        <f>G142</f>
        <v>0</v>
      </c>
      <c r="H141" s="142">
        <v>0</v>
      </c>
      <c r="I141" s="146">
        <v>0</v>
      </c>
    </row>
    <row r="142" spans="1:9" s="71" customFormat="1" ht="35.4">
      <c r="A142" s="169" t="s">
        <v>14</v>
      </c>
      <c r="B142" s="51" t="s">
        <v>82</v>
      </c>
      <c r="C142" s="51" t="s">
        <v>166</v>
      </c>
      <c r="D142" s="51" t="s">
        <v>258</v>
      </c>
      <c r="E142" s="51" t="s">
        <v>15</v>
      </c>
      <c r="F142" s="143">
        <v>12000</v>
      </c>
      <c r="G142" s="146">
        <f>G143</f>
        <v>0</v>
      </c>
      <c r="H142" s="142">
        <f t="shared" si="8"/>
        <v>0</v>
      </c>
      <c r="I142" s="143">
        <v>0</v>
      </c>
    </row>
    <row r="143" spans="1:9" s="71" customFormat="1" ht="35.4">
      <c r="A143" s="172" t="s">
        <v>83</v>
      </c>
      <c r="B143" s="51" t="s">
        <v>82</v>
      </c>
      <c r="C143" s="50" t="s">
        <v>167</v>
      </c>
      <c r="D143" s="61"/>
      <c r="E143" s="51"/>
      <c r="F143" s="143">
        <v>0</v>
      </c>
      <c r="G143" s="144">
        <v>0</v>
      </c>
      <c r="H143" s="175" t="e">
        <f t="shared" si="8"/>
        <v>#DIV/0!</v>
      </c>
      <c r="I143" s="143">
        <v>0</v>
      </c>
    </row>
    <row r="144" spans="1:9" s="71" customFormat="1" ht="60.6">
      <c r="A144" s="170" t="s">
        <v>84</v>
      </c>
      <c r="B144" s="50" t="s">
        <v>82</v>
      </c>
      <c r="C144" s="50" t="s">
        <v>168</v>
      </c>
      <c r="D144" s="50"/>
      <c r="E144" s="50"/>
      <c r="F144" s="150">
        <v>0</v>
      </c>
      <c r="G144" s="150">
        <f>G145</f>
        <v>0</v>
      </c>
      <c r="H144" s="174" t="e">
        <f t="shared" si="8"/>
        <v>#DIV/0!</v>
      </c>
      <c r="I144" s="150">
        <v>0</v>
      </c>
    </row>
    <row r="145" spans="1:9" s="71" customFormat="1" ht="122.4">
      <c r="A145" s="171" t="s">
        <v>126</v>
      </c>
      <c r="B145" s="50" t="s">
        <v>82</v>
      </c>
      <c r="C145" s="50" t="s">
        <v>168</v>
      </c>
      <c r="D145" s="59">
        <v>40060</v>
      </c>
      <c r="E145" s="59" t="s">
        <v>15</v>
      </c>
      <c r="F145" s="150">
        <v>0</v>
      </c>
      <c r="G145" s="150">
        <f>SUM(G146:G147)</f>
        <v>0</v>
      </c>
      <c r="H145" s="174" t="e">
        <f>G145/F145%</f>
        <v>#DIV/0!</v>
      </c>
      <c r="I145" s="150">
        <v>0</v>
      </c>
    </row>
    <row r="146" spans="1:9" s="71" customFormat="1" ht="122.4">
      <c r="A146" s="171" t="s">
        <v>128</v>
      </c>
      <c r="B146" s="50" t="s">
        <v>82</v>
      </c>
      <c r="C146" s="51" t="s">
        <v>168</v>
      </c>
      <c r="D146" s="61" t="s">
        <v>129</v>
      </c>
      <c r="E146" s="51" t="s">
        <v>15</v>
      </c>
      <c r="F146" s="148">
        <v>0</v>
      </c>
      <c r="G146" s="144">
        <f>G147</f>
        <v>0</v>
      </c>
      <c r="H146" s="175" t="e">
        <f t="shared" si="8"/>
        <v>#DIV/0!</v>
      </c>
      <c r="I146" s="148">
        <v>0</v>
      </c>
    </row>
    <row r="147" spans="1:9" s="71" customFormat="1" ht="35.4">
      <c r="A147" s="99" t="s">
        <v>284</v>
      </c>
      <c r="B147" s="51" t="s">
        <v>82</v>
      </c>
      <c r="C147" s="51" t="s">
        <v>110</v>
      </c>
      <c r="D147" s="51"/>
      <c r="E147" s="51"/>
      <c r="F147" s="148">
        <v>0</v>
      </c>
      <c r="G147" s="146">
        <v>0</v>
      </c>
      <c r="H147" s="175" t="e">
        <f t="shared" si="8"/>
        <v>#DIV/0!</v>
      </c>
      <c r="I147" s="148">
        <v>0</v>
      </c>
    </row>
    <row r="148" spans="1:9" s="71" customFormat="1" ht="34.799999999999997">
      <c r="A148" s="99" t="s">
        <v>285</v>
      </c>
      <c r="B148" s="50" t="s">
        <v>82</v>
      </c>
      <c r="C148" s="50" t="s">
        <v>110</v>
      </c>
      <c r="D148" s="50"/>
      <c r="E148" s="50" t="s">
        <v>15</v>
      </c>
      <c r="F148" s="147">
        <v>0</v>
      </c>
      <c r="G148" s="147">
        <f>G149</f>
        <v>0</v>
      </c>
      <c r="H148" s="174" t="e">
        <f t="shared" si="8"/>
        <v>#DIV/0!</v>
      </c>
      <c r="I148" s="147">
        <v>0</v>
      </c>
    </row>
    <row r="149" spans="1:9" s="71" customFormat="1" ht="61.8">
      <c r="A149" s="102" t="s">
        <v>159</v>
      </c>
      <c r="B149" s="51" t="s">
        <v>82</v>
      </c>
      <c r="C149" s="51" t="s">
        <v>110</v>
      </c>
      <c r="D149" s="51"/>
      <c r="E149" s="51" t="s">
        <v>15</v>
      </c>
      <c r="F149" s="143">
        <v>0</v>
      </c>
      <c r="G149" s="144">
        <v>0</v>
      </c>
      <c r="H149" s="175" t="e">
        <f t="shared" si="8"/>
        <v>#DIV/0!</v>
      </c>
      <c r="I149" s="143">
        <v>0</v>
      </c>
    </row>
    <row r="150" spans="1:9" s="71" customFormat="1" ht="34.799999999999997">
      <c r="A150" s="102" t="s">
        <v>14</v>
      </c>
      <c r="B150" s="50" t="s">
        <v>82</v>
      </c>
      <c r="C150" s="51" t="s">
        <v>110</v>
      </c>
      <c r="D150" s="61"/>
      <c r="E150" s="51" t="s">
        <v>15</v>
      </c>
      <c r="F150" s="141">
        <v>0</v>
      </c>
      <c r="G150" s="150">
        <f>G151</f>
        <v>0</v>
      </c>
      <c r="H150" s="174" t="e">
        <f t="shared" si="8"/>
        <v>#DIV/0!</v>
      </c>
      <c r="I150" s="141">
        <v>0</v>
      </c>
    </row>
    <row r="151" spans="1:9" s="71" customFormat="1" ht="34.799999999999997">
      <c r="A151" s="99" t="s">
        <v>286</v>
      </c>
      <c r="B151" s="50" t="s">
        <v>82</v>
      </c>
      <c r="C151" s="50" t="s">
        <v>110</v>
      </c>
      <c r="D151" s="50"/>
      <c r="E151" s="50"/>
      <c r="F151" s="141">
        <v>0</v>
      </c>
      <c r="G151" s="149">
        <f>G152</f>
        <v>0</v>
      </c>
      <c r="H151" s="174" t="e">
        <f t="shared" si="8"/>
        <v>#DIV/0!</v>
      </c>
      <c r="I151" s="141">
        <v>0</v>
      </c>
    </row>
    <row r="152" spans="1:9" s="71" customFormat="1" ht="28.8" customHeight="1">
      <c r="A152" s="102" t="s">
        <v>14</v>
      </c>
      <c r="B152" s="50" t="s">
        <v>82</v>
      </c>
      <c r="C152" s="59" t="s">
        <v>110</v>
      </c>
      <c r="D152" s="59" t="s">
        <v>287</v>
      </c>
      <c r="E152" s="59" t="s">
        <v>15</v>
      </c>
      <c r="F152" s="141">
        <v>0</v>
      </c>
      <c r="G152" s="149">
        <f>G153</f>
        <v>0</v>
      </c>
      <c r="H152" s="151">
        <v>0</v>
      </c>
      <c r="I152" s="141">
        <v>0</v>
      </c>
    </row>
    <row r="153" spans="1:9" s="71" customFormat="1" ht="34.799999999999997">
      <c r="A153" s="131" t="s">
        <v>270</v>
      </c>
      <c r="B153" s="50"/>
      <c r="C153" s="59"/>
      <c r="D153" s="59"/>
      <c r="E153" s="59"/>
      <c r="F153" s="145">
        <f>F154</f>
        <v>189465</v>
      </c>
      <c r="G153" s="145">
        <f>G154</f>
        <v>0</v>
      </c>
      <c r="H153" s="151">
        <v>0</v>
      </c>
      <c r="I153" s="145">
        <f>I154</f>
        <v>189465</v>
      </c>
    </row>
    <row r="154" spans="1:9" s="71" customFormat="1" ht="35.4">
      <c r="A154" s="99" t="s">
        <v>271</v>
      </c>
      <c r="B154" s="50" t="s">
        <v>272</v>
      </c>
      <c r="C154" s="59"/>
      <c r="D154" s="59"/>
      <c r="E154" s="59"/>
      <c r="F154" s="145">
        <f>F157+F158</f>
        <v>189465</v>
      </c>
      <c r="G154" s="145">
        <f>G157+G158</f>
        <v>0</v>
      </c>
      <c r="H154" s="142">
        <v>0</v>
      </c>
      <c r="I154" s="145">
        <f>I157+I158</f>
        <v>189465</v>
      </c>
    </row>
    <row r="155" spans="1:9" s="71" customFormat="1" ht="92.4">
      <c r="A155" s="102" t="s">
        <v>273</v>
      </c>
      <c r="B155" s="50" t="s">
        <v>272</v>
      </c>
      <c r="C155" s="59" t="s">
        <v>274</v>
      </c>
      <c r="D155" s="59"/>
      <c r="E155" s="59"/>
      <c r="F155" s="141">
        <v>189465</v>
      </c>
      <c r="G155" s="145">
        <v>0</v>
      </c>
      <c r="H155" s="142">
        <v>0</v>
      </c>
      <c r="I155" s="141">
        <v>189465</v>
      </c>
    </row>
    <row r="156" spans="1:9" s="71" customFormat="1" ht="92.4">
      <c r="A156" s="102" t="s">
        <v>275</v>
      </c>
      <c r="B156" s="51" t="s">
        <v>272</v>
      </c>
      <c r="C156" s="55" t="s">
        <v>274</v>
      </c>
      <c r="D156" s="55"/>
      <c r="E156" s="55"/>
      <c r="F156" s="143">
        <v>189465</v>
      </c>
      <c r="G156" s="146">
        <v>0</v>
      </c>
      <c r="H156" s="142">
        <f t="shared" si="8"/>
        <v>0</v>
      </c>
      <c r="I156" s="143">
        <v>189465</v>
      </c>
    </row>
    <row r="157" spans="1:9" s="71" customFormat="1" ht="92.4">
      <c r="A157" s="102" t="s">
        <v>276</v>
      </c>
      <c r="B157" s="51" t="s">
        <v>272</v>
      </c>
      <c r="C157" s="55" t="s">
        <v>274</v>
      </c>
      <c r="D157" s="55" t="s">
        <v>127</v>
      </c>
      <c r="E157" s="55" t="s">
        <v>15</v>
      </c>
      <c r="F157" s="146">
        <v>189446</v>
      </c>
      <c r="G157" s="146">
        <v>0</v>
      </c>
      <c r="H157" s="142">
        <f t="shared" si="8"/>
        <v>0</v>
      </c>
      <c r="I157" s="146">
        <v>189446</v>
      </c>
    </row>
    <row r="158" spans="1:9" s="71" customFormat="1" ht="61.8">
      <c r="A158" s="102" t="s">
        <v>160</v>
      </c>
      <c r="B158" s="51" t="s">
        <v>272</v>
      </c>
      <c r="C158" s="51" t="s">
        <v>274</v>
      </c>
      <c r="D158" s="51" t="s">
        <v>277</v>
      </c>
      <c r="E158" s="51" t="s">
        <v>15</v>
      </c>
      <c r="F158" s="160">
        <v>19</v>
      </c>
      <c r="G158" s="160">
        <v>0</v>
      </c>
      <c r="H158" s="142">
        <f t="shared" si="8"/>
        <v>0</v>
      </c>
      <c r="I158" s="160">
        <v>19</v>
      </c>
    </row>
    <row r="159" spans="1:9" s="71" customFormat="1" ht="35.4">
      <c r="A159" s="130" t="s">
        <v>85</v>
      </c>
      <c r="B159" s="50" t="s">
        <v>86</v>
      </c>
      <c r="C159" s="50"/>
      <c r="D159" s="59"/>
      <c r="E159" s="59"/>
      <c r="F159" s="149">
        <f t="shared" ref="F159:I162" si="9">F160</f>
        <v>16265900</v>
      </c>
      <c r="G159" s="149">
        <f t="shared" si="9"/>
        <v>11260879.25</v>
      </c>
      <c r="H159" s="142">
        <f t="shared" si="8"/>
        <v>69.229979589201946</v>
      </c>
      <c r="I159" s="149">
        <f t="shared" si="9"/>
        <v>16265900</v>
      </c>
    </row>
    <row r="160" spans="1:9" s="71" customFormat="1" ht="35.4">
      <c r="A160" s="130" t="s">
        <v>87</v>
      </c>
      <c r="B160" s="50" t="s">
        <v>88</v>
      </c>
      <c r="C160" s="50"/>
      <c r="D160" s="59"/>
      <c r="E160" s="59"/>
      <c r="F160" s="141">
        <f t="shared" si="9"/>
        <v>16265900</v>
      </c>
      <c r="G160" s="150">
        <f t="shared" si="9"/>
        <v>11260879.25</v>
      </c>
      <c r="H160" s="142">
        <f t="shared" si="8"/>
        <v>69.229979589201946</v>
      </c>
      <c r="I160" s="141">
        <f t="shared" si="9"/>
        <v>16265900</v>
      </c>
    </row>
    <row r="161" spans="1:9" s="71" customFormat="1" ht="35.4">
      <c r="A161" s="130" t="s">
        <v>10</v>
      </c>
      <c r="B161" s="50" t="s">
        <v>88</v>
      </c>
      <c r="C161" s="50" t="s">
        <v>110</v>
      </c>
      <c r="D161" s="50"/>
      <c r="E161" s="50"/>
      <c r="F161" s="141">
        <f t="shared" si="9"/>
        <v>16265900</v>
      </c>
      <c r="G161" s="141">
        <f t="shared" si="9"/>
        <v>11260879.25</v>
      </c>
      <c r="H161" s="142">
        <f t="shared" si="8"/>
        <v>69.229979589201946</v>
      </c>
      <c r="I161" s="141">
        <f t="shared" si="9"/>
        <v>16265900</v>
      </c>
    </row>
    <row r="162" spans="1:9" s="71" customFormat="1" ht="60">
      <c r="A162" s="132" t="s">
        <v>169</v>
      </c>
      <c r="B162" s="50" t="s">
        <v>88</v>
      </c>
      <c r="C162" s="50" t="s">
        <v>110</v>
      </c>
      <c r="D162" s="50"/>
      <c r="E162" s="50"/>
      <c r="F162" s="141">
        <f t="shared" si="9"/>
        <v>16265900</v>
      </c>
      <c r="G162" s="141">
        <f t="shared" si="9"/>
        <v>11260879.25</v>
      </c>
      <c r="H162" s="142">
        <f t="shared" si="8"/>
        <v>69.229979589201946</v>
      </c>
      <c r="I162" s="141">
        <f t="shared" si="9"/>
        <v>16265900</v>
      </c>
    </row>
    <row r="163" spans="1:9" s="71" customFormat="1" ht="61.8">
      <c r="A163" s="133" t="s">
        <v>288</v>
      </c>
      <c r="B163" s="51" t="s">
        <v>88</v>
      </c>
      <c r="C163" s="51" t="s">
        <v>110</v>
      </c>
      <c r="D163" s="51" t="s">
        <v>170</v>
      </c>
      <c r="E163" s="55" t="s">
        <v>89</v>
      </c>
      <c r="F163" s="143">
        <v>16265900</v>
      </c>
      <c r="G163" s="143">
        <v>11260879.25</v>
      </c>
      <c r="H163" s="142">
        <f t="shared" si="8"/>
        <v>69.229979589201946</v>
      </c>
      <c r="I163" s="143">
        <v>16265900</v>
      </c>
    </row>
    <row r="164" spans="1:9" s="71" customFormat="1" ht="61.2">
      <c r="A164" s="134" t="s">
        <v>90</v>
      </c>
      <c r="B164" s="50" t="s">
        <v>88</v>
      </c>
      <c r="C164" s="51" t="s">
        <v>110</v>
      </c>
      <c r="D164" s="51" t="s">
        <v>171</v>
      </c>
      <c r="E164" s="51" t="s">
        <v>89</v>
      </c>
      <c r="F164" s="141">
        <v>0</v>
      </c>
      <c r="G164" s="141">
        <v>0</v>
      </c>
      <c r="H164" s="142">
        <v>0</v>
      </c>
      <c r="I164" s="141">
        <v>0</v>
      </c>
    </row>
    <row r="165" spans="1:9" s="71" customFormat="1" ht="61.2">
      <c r="A165" s="135" t="s">
        <v>172</v>
      </c>
      <c r="B165" s="50" t="s">
        <v>88</v>
      </c>
      <c r="C165" s="50" t="s">
        <v>110</v>
      </c>
      <c r="D165" s="50" t="s">
        <v>171</v>
      </c>
      <c r="E165" s="50" t="s">
        <v>89</v>
      </c>
      <c r="F165" s="141">
        <v>0</v>
      </c>
      <c r="G165" s="141">
        <v>0</v>
      </c>
      <c r="H165" s="151">
        <v>0</v>
      </c>
      <c r="I165" s="141">
        <v>0</v>
      </c>
    </row>
    <row r="166" spans="1:9" s="71" customFormat="1" ht="34.799999999999997">
      <c r="A166" s="100" t="s">
        <v>91</v>
      </c>
      <c r="B166" s="50" t="s">
        <v>92</v>
      </c>
      <c r="C166" s="50"/>
      <c r="D166" s="50"/>
      <c r="E166" s="50"/>
      <c r="F166" s="141">
        <f t="shared" ref="F166:I168" si="10">F167</f>
        <v>112100</v>
      </c>
      <c r="G166" s="141">
        <f t="shared" si="10"/>
        <v>46500</v>
      </c>
      <c r="H166" s="151">
        <f t="shared" si="8"/>
        <v>41.480820695807317</v>
      </c>
      <c r="I166" s="141">
        <f t="shared" si="10"/>
        <v>112100</v>
      </c>
    </row>
    <row r="167" spans="1:9" s="71" customFormat="1" ht="35.4">
      <c r="A167" s="100" t="s">
        <v>10</v>
      </c>
      <c r="B167" s="50" t="s">
        <v>93</v>
      </c>
      <c r="C167" s="50"/>
      <c r="D167" s="50"/>
      <c r="E167" s="50"/>
      <c r="F167" s="141">
        <f t="shared" si="10"/>
        <v>112100</v>
      </c>
      <c r="G167" s="150">
        <f t="shared" si="10"/>
        <v>46500</v>
      </c>
      <c r="H167" s="142">
        <f t="shared" si="8"/>
        <v>41.480820695807317</v>
      </c>
      <c r="I167" s="141">
        <f t="shared" si="10"/>
        <v>112100</v>
      </c>
    </row>
    <row r="168" spans="1:9" s="71" customFormat="1" ht="35.4">
      <c r="A168" s="100" t="s">
        <v>173</v>
      </c>
      <c r="B168" s="51" t="s">
        <v>93</v>
      </c>
      <c r="C168" s="51" t="s">
        <v>110</v>
      </c>
      <c r="D168" s="51"/>
      <c r="E168" s="51"/>
      <c r="F168" s="143">
        <f t="shared" si="10"/>
        <v>112100</v>
      </c>
      <c r="G168" s="146">
        <f t="shared" si="10"/>
        <v>46500</v>
      </c>
      <c r="H168" s="142">
        <f t="shared" si="8"/>
        <v>41.480820695807317</v>
      </c>
      <c r="I168" s="143">
        <f t="shared" si="10"/>
        <v>112100</v>
      </c>
    </row>
    <row r="169" spans="1:9" s="71" customFormat="1" ht="35.4">
      <c r="A169" s="102" t="s">
        <v>14</v>
      </c>
      <c r="B169" s="51" t="s">
        <v>93</v>
      </c>
      <c r="C169" s="51" t="s">
        <v>110</v>
      </c>
      <c r="D169" s="51" t="s">
        <v>174</v>
      </c>
      <c r="E169" s="51" t="s">
        <v>15</v>
      </c>
      <c r="F169" s="143">
        <v>112100</v>
      </c>
      <c r="G169" s="144">
        <v>46500</v>
      </c>
      <c r="H169" s="142">
        <f t="shared" si="8"/>
        <v>41.480820695807317</v>
      </c>
      <c r="I169" s="143">
        <v>112100</v>
      </c>
    </row>
    <row r="170" spans="1:9" s="71" customFormat="1" ht="34.799999999999997">
      <c r="A170" s="136" t="s">
        <v>94</v>
      </c>
      <c r="B170" s="50"/>
      <c r="C170" s="50"/>
      <c r="D170" s="50"/>
      <c r="E170" s="50"/>
      <c r="F170" s="145">
        <f>F171+F179+F188</f>
        <v>12180400</v>
      </c>
      <c r="G170" s="145">
        <f>G171+G188</f>
        <v>8394785.6799999997</v>
      </c>
      <c r="H170" s="151">
        <f t="shared" si="8"/>
        <v>68.92044333519425</v>
      </c>
      <c r="I170" s="145">
        <f>I171+I179+I188</f>
        <v>12180400</v>
      </c>
    </row>
    <row r="171" spans="1:9" s="71" customFormat="1" ht="35.4">
      <c r="A171" s="100" t="s">
        <v>6</v>
      </c>
      <c r="B171" s="50" t="s">
        <v>7</v>
      </c>
      <c r="C171" s="50"/>
      <c r="D171" s="50"/>
      <c r="E171" s="50"/>
      <c r="F171" s="149">
        <f>F172</f>
        <v>3112200</v>
      </c>
      <c r="G171" s="149">
        <f>G172+G179</f>
        <v>3763175.8099999996</v>
      </c>
      <c r="H171" s="142">
        <f t="shared" si="8"/>
        <v>120.91690154874364</v>
      </c>
      <c r="I171" s="149">
        <f>I172</f>
        <v>3112200</v>
      </c>
    </row>
    <row r="172" spans="1:9" s="71" customFormat="1" ht="35.4">
      <c r="A172" s="99" t="s">
        <v>95</v>
      </c>
      <c r="B172" s="50" t="s">
        <v>96</v>
      </c>
      <c r="C172" s="50"/>
      <c r="D172" s="50"/>
      <c r="E172" s="50"/>
      <c r="F172" s="150">
        <f>F173</f>
        <v>3112200</v>
      </c>
      <c r="G172" s="150">
        <f>G173</f>
        <v>1963504.88</v>
      </c>
      <c r="H172" s="142">
        <f t="shared" si="8"/>
        <v>63.090575155838309</v>
      </c>
      <c r="I172" s="150">
        <f>I173</f>
        <v>3112200</v>
      </c>
    </row>
    <row r="173" spans="1:9" s="71" customFormat="1" ht="35.4">
      <c r="A173" s="99" t="s">
        <v>29</v>
      </c>
      <c r="B173" s="50" t="s">
        <v>96</v>
      </c>
      <c r="C173" s="50" t="s">
        <v>110</v>
      </c>
      <c r="D173" s="50"/>
      <c r="E173" s="50"/>
      <c r="F173" s="150">
        <f>F174</f>
        <v>3112200</v>
      </c>
      <c r="G173" s="150">
        <f>G174</f>
        <v>1963504.88</v>
      </c>
      <c r="H173" s="142">
        <f t="shared" si="8"/>
        <v>63.090575155838309</v>
      </c>
      <c r="I173" s="150">
        <f>I174</f>
        <v>3112200</v>
      </c>
    </row>
    <row r="174" spans="1:9" s="71" customFormat="1" ht="61.2">
      <c r="A174" s="100" t="s">
        <v>175</v>
      </c>
      <c r="B174" s="50" t="s">
        <v>96</v>
      </c>
      <c r="C174" s="50" t="s">
        <v>110</v>
      </c>
      <c r="D174" s="50"/>
      <c r="E174" s="50"/>
      <c r="F174" s="150">
        <f>F175</f>
        <v>3112200</v>
      </c>
      <c r="G174" s="150">
        <f>G175</f>
        <v>1963504.88</v>
      </c>
      <c r="H174" s="142">
        <f t="shared" si="8"/>
        <v>63.090575155838309</v>
      </c>
      <c r="I174" s="150">
        <f>I175</f>
        <v>3112200</v>
      </c>
    </row>
    <row r="175" spans="1:9" s="71" customFormat="1" ht="61.2">
      <c r="A175" s="100" t="s">
        <v>97</v>
      </c>
      <c r="B175" s="50" t="s">
        <v>96</v>
      </c>
      <c r="C175" s="50" t="s">
        <v>110</v>
      </c>
      <c r="D175" s="50" t="s">
        <v>111</v>
      </c>
      <c r="E175" s="50"/>
      <c r="F175" s="150">
        <f>SUM(F176:F178)</f>
        <v>3112200</v>
      </c>
      <c r="G175" s="150">
        <f>SUM(G176:G178)</f>
        <v>1963504.88</v>
      </c>
      <c r="H175" s="142">
        <f t="shared" si="8"/>
        <v>63.090575155838309</v>
      </c>
      <c r="I175" s="150">
        <f>SUM(I176:I178)</f>
        <v>3112200</v>
      </c>
    </row>
    <row r="176" spans="1:9" s="71" customFormat="1" ht="61.2">
      <c r="A176" s="107" t="s">
        <v>26</v>
      </c>
      <c r="B176" s="68" t="s">
        <v>96</v>
      </c>
      <c r="C176" s="68" t="s">
        <v>110</v>
      </c>
      <c r="D176" s="68" t="s">
        <v>111</v>
      </c>
      <c r="E176" s="68" t="s">
        <v>13</v>
      </c>
      <c r="F176" s="155">
        <v>3033100</v>
      </c>
      <c r="G176" s="146">
        <v>1961521.93</v>
      </c>
      <c r="H176" s="142">
        <f t="shared" si="8"/>
        <v>64.670532788236457</v>
      </c>
      <c r="I176" s="155">
        <v>3033100</v>
      </c>
    </row>
    <row r="177" spans="1:9" s="71" customFormat="1" ht="35.4">
      <c r="A177" s="102" t="s">
        <v>14</v>
      </c>
      <c r="B177" s="68" t="s">
        <v>96</v>
      </c>
      <c r="C177" s="68" t="s">
        <v>110</v>
      </c>
      <c r="D177" s="68" t="s">
        <v>111</v>
      </c>
      <c r="E177" s="68" t="s">
        <v>15</v>
      </c>
      <c r="F177" s="155">
        <v>67100</v>
      </c>
      <c r="G177" s="146">
        <v>35</v>
      </c>
      <c r="H177" s="161">
        <f t="shared" si="8"/>
        <v>5.216095380029806E-2</v>
      </c>
      <c r="I177" s="155">
        <v>67100</v>
      </c>
    </row>
    <row r="178" spans="1:9" s="71" customFormat="1" ht="35.4">
      <c r="A178" s="102" t="s">
        <v>16</v>
      </c>
      <c r="B178" s="68" t="s">
        <v>96</v>
      </c>
      <c r="C178" s="68" t="s">
        <v>110</v>
      </c>
      <c r="D178" s="68" t="s">
        <v>111</v>
      </c>
      <c r="E178" s="68" t="s">
        <v>17</v>
      </c>
      <c r="F178" s="155">
        <v>12000</v>
      </c>
      <c r="G178" s="146">
        <v>1947.95</v>
      </c>
      <c r="H178" s="161">
        <f t="shared" si="8"/>
        <v>16.232916666666668</v>
      </c>
      <c r="I178" s="155">
        <v>12000</v>
      </c>
    </row>
    <row r="179" spans="1:9" s="71" customFormat="1" ht="35.4">
      <c r="A179" s="99" t="s">
        <v>98</v>
      </c>
      <c r="B179" s="69" t="s">
        <v>32</v>
      </c>
      <c r="C179" s="69"/>
      <c r="D179" s="69"/>
      <c r="E179" s="69"/>
      <c r="F179" s="149">
        <f>F180</f>
        <v>2627200</v>
      </c>
      <c r="G179" s="149">
        <f>G180</f>
        <v>1799670.93</v>
      </c>
      <c r="H179" s="161">
        <f t="shared" si="8"/>
        <v>68.501481805724723</v>
      </c>
      <c r="I179" s="149">
        <f>I180</f>
        <v>2627200</v>
      </c>
    </row>
    <row r="180" spans="1:9" s="71" customFormat="1" ht="35.4">
      <c r="A180" s="99" t="s">
        <v>45</v>
      </c>
      <c r="B180" s="69" t="s">
        <v>32</v>
      </c>
      <c r="C180" s="69"/>
      <c r="D180" s="69"/>
      <c r="E180" s="69"/>
      <c r="F180" s="149">
        <f>F181+F184</f>
        <v>2627200</v>
      </c>
      <c r="G180" s="149">
        <f>G181+G184</f>
        <v>1799670.93</v>
      </c>
      <c r="H180" s="161">
        <f t="shared" si="8"/>
        <v>68.501481805724723</v>
      </c>
      <c r="I180" s="149">
        <f>I181+I184</f>
        <v>2627200</v>
      </c>
    </row>
    <row r="181" spans="1:9" s="71" customFormat="1" ht="61.2">
      <c r="A181" s="100" t="s">
        <v>176</v>
      </c>
      <c r="B181" s="69" t="s">
        <v>32</v>
      </c>
      <c r="C181" s="69" t="s">
        <v>110</v>
      </c>
      <c r="D181" s="69"/>
      <c r="E181" s="69"/>
      <c r="F181" s="149">
        <f>F182</f>
        <v>100000</v>
      </c>
      <c r="G181" s="149">
        <f>G182</f>
        <v>30255.599999999999</v>
      </c>
      <c r="H181" s="161">
        <f t="shared" si="8"/>
        <v>30.255599999999998</v>
      </c>
      <c r="I181" s="149">
        <f>I182</f>
        <v>100000</v>
      </c>
    </row>
    <row r="182" spans="1:9" s="71" customFormat="1" ht="61.8">
      <c r="A182" s="104" t="s">
        <v>57</v>
      </c>
      <c r="B182" s="68" t="s">
        <v>32</v>
      </c>
      <c r="C182" s="68" t="s">
        <v>110</v>
      </c>
      <c r="D182" s="68" t="s">
        <v>132</v>
      </c>
      <c r="E182" s="68"/>
      <c r="F182" s="146">
        <f>F183</f>
        <v>100000</v>
      </c>
      <c r="G182" s="146">
        <f>G183</f>
        <v>30255.599999999999</v>
      </c>
      <c r="H182" s="161">
        <f t="shared" si="8"/>
        <v>30.255599999999998</v>
      </c>
      <c r="I182" s="146">
        <f>I183</f>
        <v>100000</v>
      </c>
    </row>
    <row r="183" spans="1:9" s="71" customFormat="1" ht="35.4">
      <c r="A183" s="102" t="s">
        <v>14</v>
      </c>
      <c r="B183" s="68" t="s">
        <v>32</v>
      </c>
      <c r="C183" s="68" t="s">
        <v>110</v>
      </c>
      <c r="D183" s="68" t="s">
        <v>132</v>
      </c>
      <c r="E183" s="68">
        <v>200</v>
      </c>
      <c r="F183" s="155">
        <v>100000</v>
      </c>
      <c r="G183" s="146">
        <v>30255.599999999999</v>
      </c>
      <c r="H183" s="161">
        <f t="shared" si="8"/>
        <v>30.255599999999998</v>
      </c>
      <c r="I183" s="155">
        <v>100000</v>
      </c>
    </row>
    <row r="184" spans="1:9" s="71" customFormat="1" ht="35.4">
      <c r="A184" s="100" t="s">
        <v>99</v>
      </c>
      <c r="B184" s="69" t="s">
        <v>32</v>
      </c>
      <c r="C184" s="69" t="s">
        <v>110</v>
      </c>
      <c r="D184" s="69"/>
      <c r="E184" s="69"/>
      <c r="F184" s="149">
        <f>SUM(F185:F187)</f>
        <v>2527200</v>
      </c>
      <c r="G184" s="149">
        <f>SUM(G185:G187)</f>
        <v>1769415.3299999998</v>
      </c>
      <c r="H184" s="161">
        <f t="shared" si="8"/>
        <v>70.014851614434946</v>
      </c>
      <c r="I184" s="149">
        <f>SUM(I185:I187)</f>
        <v>2527200</v>
      </c>
    </row>
    <row r="185" spans="1:9" s="71" customFormat="1" ht="61.2">
      <c r="A185" s="137" t="s">
        <v>33</v>
      </c>
      <c r="B185" s="68" t="s">
        <v>32</v>
      </c>
      <c r="C185" s="68" t="s">
        <v>110</v>
      </c>
      <c r="D185" s="68" t="s">
        <v>115</v>
      </c>
      <c r="E185" s="68" t="s">
        <v>13</v>
      </c>
      <c r="F185" s="155">
        <v>2331900</v>
      </c>
      <c r="G185" s="146">
        <v>1747106.19</v>
      </c>
      <c r="H185" s="161">
        <f t="shared" si="8"/>
        <v>74.92200308761096</v>
      </c>
      <c r="I185" s="155">
        <v>2331900</v>
      </c>
    </row>
    <row r="186" spans="1:9" s="71" customFormat="1" ht="35.4">
      <c r="A186" s="102" t="s">
        <v>14</v>
      </c>
      <c r="B186" s="68" t="s">
        <v>32</v>
      </c>
      <c r="C186" s="68" t="s">
        <v>110</v>
      </c>
      <c r="D186" s="68" t="s">
        <v>115</v>
      </c>
      <c r="E186" s="68" t="s">
        <v>15</v>
      </c>
      <c r="F186" s="146">
        <v>177300</v>
      </c>
      <c r="G186" s="146">
        <v>13788</v>
      </c>
      <c r="H186" s="161">
        <f t="shared" si="8"/>
        <v>7.7766497461928932</v>
      </c>
      <c r="I186" s="146">
        <v>177300</v>
      </c>
    </row>
    <row r="187" spans="1:9" s="71" customFormat="1" ht="35.4">
      <c r="A187" s="102" t="s">
        <v>16</v>
      </c>
      <c r="B187" s="68" t="s">
        <v>32</v>
      </c>
      <c r="C187" s="68" t="s">
        <v>110</v>
      </c>
      <c r="D187" s="68" t="s">
        <v>115</v>
      </c>
      <c r="E187" s="68" t="s">
        <v>17</v>
      </c>
      <c r="F187" s="162">
        <v>18000</v>
      </c>
      <c r="G187" s="146">
        <v>8521.14</v>
      </c>
      <c r="H187" s="161">
        <f t="shared" si="8"/>
        <v>47.339666666666666</v>
      </c>
      <c r="I187" s="163">
        <v>18000</v>
      </c>
    </row>
    <row r="188" spans="1:9" s="71" customFormat="1" ht="35.4">
      <c r="A188" s="130" t="s">
        <v>100</v>
      </c>
      <c r="B188" s="69" t="s">
        <v>101</v>
      </c>
      <c r="C188" s="69"/>
      <c r="D188" s="69"/>
      <c r="E188" s="69"/>
      <c r="F188" s="149">
        <f t="shared" ref="F188:I191" si="11">F189</f>
        <v>6441000</v>
      </c>
      <c r="G188" s="149">
        <f t="shared" si="11"/>
        <v>4631609.87</v>
      </c>
      <c r="H188" s="161">
        <f t="shared" si="8"/>
        <v>71.908242043160996</v>
      </c>
      <c r="I188" s="149">
        <f t="shared" si="11"/>
        <v>6441000</v>
      </c>
    </row>
    <row r="189" spans="1:9" s="71" customFormat="1" ht="35.4">
      <c r="A189" s="100" t="s">
        <v>102</v>
      </c>
      <c r="B189" s="69" t="s">
        <v>103</v>
      </c>
      <c r="C189" s="69"/>
      <c r="D189" s="69"/>
      <c r="E189" s="69"/>
      <c r="F189" s="149">
        <f t="shared" si="11"/>
        <v>6441000</v>
      </c>
      <c r="G189" s="149">
        <f t="shared" si="11"/>
        <v>4631609.87</v>
      </c>
      <c r="H189" s="161">
        <f t="shared" si="8"/>
        <v>71.908242043160996</v>
      </c>
      <c r="I189" s="149">
        <f t="shared" si="11"/>
        <v>6441000</v>
      </c>
    </row>
    <row r="190" spans="1:9" s="71" customFormat="1" ht="35.4">
      <c r="A190" s="100" t="s">
        <v>10</v>
      </c>
      <c r="B190" s="69" t="s">
        <v>103</v>
      </c>
      <c r="C190" s="69"/>
      <c r="D190" s="69"/>
      <c r="E190" s="69"/>
      <c r="F190" s="149">
        <f t="shared" si="11"/>
        <v>6441000</v>
      </c>
      <c r="G190" s="149">
        <f t="shared" si="11"/>
        <v>4631609.87</v>
      </c>
      <c r="H190" s="161">
        <f t="shared" si="8"/>
        <v>71.908242043160996</v>
      </c>
      <c r="I190" s="149">
        <f t="shared" si="11"/>
        <v>6441000</v>
      </c>
    </row>
    <row r="191" spans="1:9" s="71" customFormat="1" ht="61.2">
      <c r="A191" s="138" t="s">
        <v>177</v>
      </c>
      <c r="B191" s="68" t="s">
        <v>103</v>
      </c>
      <c r="C191" s="68" t="s">
        <v>110</v>
      </c>
      <c r="D191" s="68"/>
      <c r="E191" s="68"/>
      <c r="F191" s="146">
        <f t="shared" si="11"/>
        <v>6441000</v>
      </c>
      <c r="G191" s="146">
        <f t="shared" si="11"/>
        <v>4631609.87</v>
      </c>
      <c r="H191" s="161">
        <f t="shared" si="8"/>
        <v>71.908242043160996</v>
      </c>
      <c r="I191" s="146">
        <f t="shared" si="11"/>
        <v>6441000</v>
      </c>
    </row>
    <row r="192" spans="1:9" s="71" customFormat="1" ht="35.4">
      <c r="A192" s="139" t="s">
        <v>104</v>
      </c>
      <c r="B192" s="68" t="s">
        <v>103</v>
      </c>
      <c r="C192" s="68" t="s">
        <v>110</v>
      </c>
      <c r="D192" s="68" t="s">
        <v>178</v>
      </c>
      <c r="E192" s="68"/>
      <c r="F192" s="146">
        <f>SUM(F193:F194)</f>
        <v>6441000</v>
      </c>
      <c r="G192" s="146">
        <f>SUM(G193:G194)</f>
        <v>4631609.87</v>
      </c>
      <c r="H192" s="161">
        <f t="shared" si="8"/>
        <v>71.908242043160996</v>
      </c>
      <c r="I192" s="146">
        <f>SUM(I193:I194)</f>
        <v>6441000</v>
      </c>
    </row>
    <row r="193" spans="1:9" s="71" customFormat="1" ht="35.4">
      <c r="A193" s="102" t="s">
        <v>14</v>
      </c>
      <c r="B193" s="68" t="s">
        <v>103</v>
      </c>
      <c r="C193" s="68" t="s">
        <v>110</v>
      </c>
      <c r="D193" s="68" t="s">
        <v>178</v>
      </c>
      <c r="E193" s="68" t="s">
        <v>15</v>
      </c>
      <c r="F193" s="163">
        <v>374000</v>
      </c>
      <c r="G193" s="146">
        <v>232628.84</v>
      </c>
      <c r="H193" s="161">
        <f t="shared" si="8"/>
        <v>62.200224598930483</v>
      </c>
      <c r="I193" s="163">
        <v>374000</v>
      </c>
    </row>
    <row r="194" spans="1:9" s="71" customFormat="1" ht="35.4">
      <c r="A194" s="104" t="s">
        <v>105</v>
      </c>
      <c r="B194" s="68" t="s">
        <v>103</v>
      </c>
      <c r="C194" s="68" t="s">
        <v>110</v>
      </c>
      <c r="D194" s="68" t="s">
        <v>178</v>
      </c>
      <c r="E194" s="68" t="s">
        <v>106</v>
      </c>
      <c r="F194" s="163">
        <v>6067000</v>
      </c>
      <c r="G194" s="146">
        <v>4398981.03</v>
      </c>
      <c r="H194" s="161">
        <f t="shared" si="8"/>
        <v>72.506692434481621</v>
      </c>
      <c r="I194" s="163">
        <v>6067000</v>
      </c>
    </row>
    <row r="195" spans="1:9" s="71" customFormat="1" ht="34.799999999999997">
      <c r="A195" s="140" t="s">
        <v>107</v>
      </c>
      <c r="B195" s="69"/>
      <c r="C195" s="69"/>
      <c r="D195" s="69"/>
      <c r="E195" s="69"/>
      <c r="F195" s="149">
        <f>F7+F15+F170</f>
        <v>58185986.649999999</v>
      </c>
      <c r="G195" s="149">
        <f>G7+G15+G170</f>
        <v>35304892.959999993</v>
      </c>
      <c r="H195" s="164">
        <f t="shared" si="8"/>
        <v>60.675937614267461</v>
      </c>
      <c r="I195" s="149">
        <f>I7+I15+I170</f>
        <v>57874467.660000004</v>
      </c>
    </row>
    <row r="196" spans="1:9" ht="25.8">
      <c r="F196" s="98"/>
      <c r="G196" s="98"/>
      <c r="H196" s="98"/>
      <c r="I196" s="98"/>
    </row>
  </sheetData>
  <mergeCells count="8">
    <mergeCell ref="A2:I2"/>
    <mergeCell ref="A5:A6"/>
    <mergeCell ref="B5:E5"/>
    <mergeCell ref="F5:F6"/>
    <mergeCell ref="G5:G6"/>
    <mergeCell ref="H5:H6"/>
    <mergeCell ref="C6:D6"/>
    <mergeCell ref="I5:I6"/>
  </mergeCells>
  <phoneticPr fontId="0" type="noConversion"/>
  <pageMargins left="1.299212598425197" right="0.51181102362204722" top="0.94488188976377963" bottom="0.74803149606299213" header="0.31496062992125984" footer="0.31496062992125984"/>
  <pageSetup paperSize="9" scale="19" fitToHeight="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tabSelected="1" view="pageBreakPreview" topLeftCell="A4" zoomScale="60" workbookViewId="0">
      <selection activeCell="G4" sqref="G4:H4"/>
    </sheetView>
  </sheetViews>
  <sheetFormatPr defaultRowHeight="14.4"/>
  <cols>
    <col min="1" max="1" width="25.21875" customWidth="1"/>
    <col min="2" max="2" width="58.5546875" customWidth="1"/>
    <col min="3" max="3" width="18.21875" customWidth="1"/>
    <col min="4" max="4" width="19.33203125" customWidth="1"/>
    <col min="5" max="5" width="10.33203125" customWidth="1"/>
    <col min="6" max="6" width="17.88671875" customWidth="1"/>
    <col min="7" max="7" width="14.6640625" customWidth="1"/>
    <col min="8" max="8" width="16.109375" customWidth="1"/>
  </cols>
  <sheetData>
    <row r="1" spans="1:12" s="80" customFormat="1" ht="47.7" customHeight="1">
      <c r="A1" s="189" t="s">
        <v>292</v>
      </c>
      <c r="B1" s="189"/>
      <c r="C1" s="189"/>
      <c r="D1" s="189"/>
      <c r="E1" s="189"/>
      <c r="F1" s="189"/>
      <c r="L1" s="81"/>
    </row>
    <row r="2" spans="1:12" s="80" customFormat="1" ht="17.399999999999999" customHeight="1">
      <c r="A2" s="82"/>
      <c r="B2" s="82"/>
      <c r="F2" s="83" t="s">
        <v>278</v>
      </c>
      <c r="L2" s="81"/>
    </row>
    <row r="3" spans="1:12" s="80" customFormat="1" ht="81.599999999999994" customHeight="1">
      <c r="A3" s="84" t="s">
        <v>293</v>
      </c>
      <c r="B3" s="85" t="s">
        <v>0</v>
      </c>
      <c r="C3" s="86" t="s">
        <v>2</v>
      </c>
      <c r="D3" s="95" t="s">
        <v>314</v>
      </c>
      <c r="E3" s="96" t="s">
        <v>109</v>
      </c>
      <c r="F3" s="96" t="s">
        <v>234</v>
      </c>
    </row>
    <row r="4" spans="1:12" s="80" customFormat="1" ht="39.450000000000003" customHeight="1">
      <c r="A4" s="87"/>
      <c r="B4" s="88" t="s">
        <v>294</v>
      </c>
      <c r="C4" s="89">
        <f>C5</f>
        <v>417371.65999999642</v>
      </c>
      <c r="D4" s="89">
        <f>D5</f>
        <v>-1296471.4700000063</v>
      </c>
      <c r="E4" s="89"/>
      <c r="F4" s="89">
        <f>F5</f>
        <v>417371.66000000387</v>
      </c>
      <c r="G4" s="90"/>
      <c r="H4" s="90"/>
    </row>
    <row r="5" spans="1:12" s="80" customFormat="1" ht="39.450000000000003" customHeight="1">
      <c r="A5" s="165" t="s">
        <v>295</v>
      </c>
      <c r="B5" s="91" t="s">
        <v>296</v>
      </c>
      <c r="C5" s="89">
        <f>C10+C6</f>
        <v>417371.65999999642</v>
      </c>
      <c r="D5" s="89">
        <f>D10+D6</f>
        <v>-1296471.4700000063</v>
      </c>
      <c r="E5" s="89"/>
      <c r="F5" s="89">
        <f>F10+F6</f>
        <v>417371.66000000387</v>
      </c>
    </row>
    <row r="6" spans="1:12" s="80" customFormat="1" ht="39.450000000000003" customHeight="1">
      <c r="A6" s="166" t="s">
        <v>297</v>
      </c>
      <c r="B6" s="88" t="s">
        <v>298</v>
      </c>
      <c r="C6" s="89">
        <f t="shared" ref="C6:F8" si="0">C7</f>
        <v>-57768614.990000002</v>
      </c>
      <c r="D6" s="89">
        <f t="shared" si="0"/>
        <v>-36601364.43</v>
      </c>
      <c r="E6" s="89">
        <f t="shared" si="0"/>
        <v>63.358563185798815</v>
      </c>
      <c r="F6" s="89">
        <f t="shared" si="0"/>
        <v>-57457096</v>
      </c>
    </row>
    <row r="7" spans="1:12" s="80" customFormat="1" ht="39.450000000000003" customHeight="1">
      <c r="A7" s="166" t="s">
        <v>297</v>
      </c>
      <c r="B7" s="88" t="s">
        <v>299</v>
      </c>
      <c r="C7" s="89">
        <f t="shared" si="0"/>
        <v>-57768614.990000002</v>
      </c>
      <c r="D7" s="89">
        <f t="shared" si="0"/>
        <v>-36601364.43</v>
      </c>
      <c r="E7" s="89">
        <f t="shared" si="0"/>
        <v>63.358563185798815</v>
      </c>
      <c r="F7" s="89">
        <f t="shared" si="0"/>
        <v>-57457096</v>
      </c>
    </row>
    <row r="8" spans="1:12" s="80" customFormat="1" ht="39.450000000000003" customHeight="1">
      <c r="A8" s="166" t="s">
        <v>300</v>
      </c>
      <c r="B8" s="88" t="s">
        <v>301</v>
      </c>
      <c r="C8" s="89">
        <f t="shared" si="0"/>
        <v>-57768614.990000002</v>
      </c>
      <c r="D8" s="89">
        <f t="shared" si="0"/>
        <v>-36601364.43</v>
      </c>
      <c r="E8" s="89">
        <f t="shared" si="0"/>
        <v>63.358563185798815</v>
      </c>
      <c r="F8" s="89">
        <f t="shared" si="0"/>
        <v>-57457096</v>
      </c>
    </row>
    <row r="9" spans="1:12" s="80" customFormat="1" ht="52.8" customHeight="1">
      <c r="A9" s="166" t="s">
        <v>302</v>
      </c>
      <c r="B9" s="88" t="s">
        <v>303</v>
      </c>
      <c r="C9" s="89">
        <f ca="1">-доходы!C43</f>
        <v>-57768614.990000002</v>
      </c>
      <c r="D9" s="89">
        <f ca="1">-доходы!D43</f>
        <v>-36601364.43</v>
      </c>
      <c r="E9" s="89">
        <f ca="1">D9/C9%</f>
        <v>63.358563185798815</v>
      </c>
      <c r="F9" s="89">
        <f ca="1">-доходы!F43</f>
        <v>-57457096</v>
      </c>
    </row>
    <row r="10" spans="1:12" s="80" customFormat="1" ht="39.450000000000003" customHeight="1">
      <c r="A10" s="166" t="s">
        <v>304</v>
      </c>
      <c r="B10" s="88" t="s">
        <v>305</v>
      </c>
      <c r="C10" s="89">
        <f t="shared" ref="C10:F12" si="1">C11</f>
        <v>58185986.649999999</v>
      </c>
      <c r="D10" s="89">
        <f t="shared" si="1"/>
        <v>35304892.959999993</v>
      </c>
      <c r="E10" s="89">
        <f t="shared" si="1"/>
        <v>60.675937614267461</v>
      </c>
      <c r="F10" s="89">
        <f t="shared" si="1"/>
        <v>57874467.660000004</v>
      </c>
    </row>
    <row r="11" spans="1:12" s="80" customFormat="1" ht="39.450000000000003" customHeight="1">
      <c r="A11" s="166" t="s">
        <v>306</v>
      </c>
      <c r="B11" s="88" t="s">
        <v>307</v>
      </c>
      <c r="C11" s="89">
        <f t="shared" si="1"/>
        <v>58185986.649999999</v>
      </c>
      <c r="D11" s="89">
        <f t="shared" si="1"/>
        <v>35304892.959999993</v>
      </c>
      <c r="E11" s="89">
        <f t="shared" si="1"/>
        <v>60.675937614267461</v>
      </c>
      <c r="F11" s="89">
        <f t="shared" si="1"/>
        <v>57874467.660000004</v>
      </c>
    </row>
    <row r="12" spans="1:12" s="80" customFormat="1" ht="39.450000000000003" customHeight="1">
      <c r="A12" s="166" t="s">
        <v>308</v>
      </c>
      <c r="B12" s="88" t="s">
        <v>309</v>
      </c>
      <c r="C12" s="92">
        <f t="shared" si="1"/>
        <v>58185986.649999999</v>
      </c>
      <c r="D12" s="92">
        <f t="shared" si="1"/>
        <v>35304892.959999993</v>
      </c>
      <c r="E12" s="92">
        <f t="shared" si="1"/>
        <v>60.675937614267461</v>
      </c>
      <c r="F12" s="92">
        <f t="shared" si="1"/>
        <v>57874467.660000004</v>
      </c>
    </row>
    <row r="13" spans="1:12" s="80" customFormat="1" ht="54" customHeight="1">
      <c r="A13" s="166" t="s">
        <v>310</v>
      </c>
      <c r="B13" s="88" t="s">
        <v>311</v>
      </c>
      <c r="C13" s="92">
        <f ca="1">расходы!F195</f>
        <v>58185986.649999999</v>
      </c>
      <c r="D13" s="92">
        <f ca="1">расходы!G195</f>
        <v>35304892.959999993</v>
      </c>
      <c r="E13" s="92">
        <f ca="1">D13/C13%</f>
        <v>60.675937614267461</v>
      </c>
      <c r="F13" s="92">
        <f ca="1">расходы!I195</f>
        <v>57874467.660000004</v>
      </c>
    </row>
    <row r="14" spans="1:12" s="80" customFormat="1" ht="15.6">
      <c r="A14" s="93"/>
      <c r="B14" s="93" t="s">
        <v>312</v>
      </c>
      <c r="C14" s="94"/>
      <c r="D14" s="94"/>
      <c r="E14" s="94"/>
      <c r="F14" s="94"/>
    </row>
  </sheetData>
  <mergeCells count="1"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доходы!Область_печати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2017-11-16T02:29:51Z</dcterms:modified>
</cp:coreProperties>
</file>