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дежда\БЮДЖЕТ\БЮДЖЕТ 2022 Г\Расчеты к бюджету 2022\Проект бюджета 2022-2024  в СД\"/>
    </mc:Choice>
  </mc:AlternateContent>
  <bookViews>
    <workbookView xWindow="0" yWindow="0" windowWidth="28770" windowHeight="1170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G60" i="3" l="1"/>
  <c r="G31" i="3"/>
  <c r="G57" i="3"/>
  <c r="G54" i="3"/>
  <c r="G46" i="3"/>
  <c r="E52" i="3"/>
  <c r="D52" i="3"/>
  <c r="F52" i="3" s="1"/>
  <c r="E57" i="3"/>
  <c r="F57" i="3" s="1"/>
  <c r="D57" i="3"/>
  <c r="F59" i="3"/>
  <c r="F58" i="3"/>
  <c r="E54" i="3"/>
  <c r="D54" i="3"/>
  <c r="F56" i="3"/>
  <c r="F55" i="3"/>
  <c r="F53" i="3"/>
  <c r="E50" i="3"/>
  <c r="D50" i="3"/>
  <c r="F50" i="3" s="1"/>
  <c r="E46" i="3"/>
  <c r="D46" i="3"/>
  <c r="F49" i="3"/>
  <c r="F48" i="3"/>
  <c r="F47" i="3"/>
  <c r="E43" i="3"/>
  <c r="D43" i="3"/>
  <c r="F45" i="3"/>
  <c r="F44" i="3"/>
  <c r="E40" i="3"/>
  <c r="D40" i="3"/>
  <c r="F42" i="3"/>
  <c r="F41" i="3"/>
  <c r="E38" i="3"/>
  <c r="F38" i="3" s="1"/>
  <c r="D38" i="3"/>
  <c r="D60" i="3" s="1"/>
  <c r="F39" i="3"/>
  <c r="F36" i="3"/>
  <c r="F32" i="3"/>
  <c r="F33" i="3"/>
  <c r="F34" i="3"/>
  <c r="F35" i="3"/>
  <c r="F37" i="3"/>
  <c r="F51" i="3"/>
  <c r="F54" i="3"/>
  <c r="F31" i="3"/>
  <c r="F19" i="3"/>
  <c r="E60" i="3" l="1"/>
  <c r="F46" i="3"/>
  <c r="F43" i="3"/>
  <c r="F40" i="3"/>
  <c r="D23" i="3"/>
  <c r="D9" i="3"/>
  <c r="D16" i="3"/>
  <c r="F10" i="3"/>
  <c r="G16" i="3" l="1"/>
  <c r="G9" i="3" s="1"/>
  <c r="E23" i="3" l="1"/>
  <c r="F13" i="3" l="1"/>
  <c r="G23" i="3" l="1"/>
  <c r="G29" i="3" s="1"/>
  <c r="E16" i="3" l="1"/>
  <c r="E9" i="3" s="1"/>
  <c r="F11" i="3"/>
  <c r="F12" i="3"/>
  <c r="F14" i="3"/>
  <c r="F17" i="3"/>
  <c r="F18" i="3"/>
  <c r="F24" i="3"/>
  <c r="F25" i="3"/>
  <c r="F26" i="3"/>
  <c r="F27" i="3"/>
  <c r="E29" i="3" l="1"/>
  <c r="F16" i="3"/>
  <c r="F60" i="3"/>
  <c r="F23" i="3"/>
  <c r="E61" i="3" l="1"/>
  <c r="E63" i="3" s="1"/>
  <c r="E62" i="3" s="1"/>
  <c r="D29" i="3"/>
  <c r="F29" i="3" s="1"/>
  <c r="F9" i="3"/>
  <c r="D61" i="3" l="1"/>
  <c r="D63" i="3" s="1"/>
  <c r="D62" i="3" s="1"/>
  <c r="G61" i="3" l="1"/>
  <c r="G63" i="3" s="1"/>
  <c r="G62" i="3" s="1"/>
</calcChain>
</file>

<file path=xl/sharedStrings.xml><?xml version="1.0" encoding="utf-8"?>
<sst xmlns="http://schemas.openxmlformats.org/spreadsheetml/2006/main" count="112" uniqueCount="111">
  <si>
    <t>Наименование показателя</t>
  </si>
  <si>
    <t>Код бюджетной классификации</t>
  </si>
  <si>
    <t>000 1 00 00000 00 0000 000</t>
  </si>
  <si>
    <t xml:space="preserve">Налог на доходы физических лиц </t>
  </si>
  <si>
    <t>000 1 01 02000 01 0000 110</t>
  </si>
  <si>
    <t>000 1 05 00000 00 0000 110</t>
  </si>
  <si>
    <t>Государственная пошлина</t>
  </si>
  <si>
    <t>000 1 08 00000 00 0000 000</t>
  </si>
  <si>
    <t>Доходы от использования имущества, находящегося в государственой и муниципальной собственности</t>
  </si>
  <si>
    <t>000 1 11 0000 00 0000 000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</si>
  <si>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</si>
  <si>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</si>
  <si>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Штрафы, санкции, возмещение ущерба</t>
  </si>
  <si>
    <t xml:space="preserve">000 1 16 0000 00 0000 000 </t>
  </si>
  <si>
    <t>000 1 17 00000 00 0000 000</t>
  </si>
  <si>
    <t>Безвозмездные поступления - всего</t>
  </si>
  <si>
    <t>000 2 00 00000 00 0000 000</t>
  </si>
  <si>
    <t>Иные межбюджетные трансферты</t>
  </si>
  <si>
    <t>Доходы всего</t>
  </si>
  <si>
    <t>000 8 90 0000000 0000 000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</si>
  <si>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</si>
  <si>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</si>
  <si>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</si>
  <si>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</si>
  <si>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</si>
  <si>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</si>
  <si>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</si>
  <si>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</si>
  <si>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</si>
  <si>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</si>
  <si>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0800</t>
  </si>
  <si>
    <t>Культура, кинематография, средства массовой информации</t>
  </si>
  <si>
    <t>1000</t>
  </si>
  <si>
    <t>Социальная политика</t>
  </si>
  <si>
    <t>1100</t>
  </si>
  <si>
    <t>Профицит бюджета (+), дефицит (-)</t>
  </si>
  <si>
    <t>01 05 00 00 00 0000 000</t>
  </si>
  <si>
    <t>Изменение остатков средств на счетах по учету средств бюджета</t>
  </si>
  <si>
    <t>Источники финансирования дефицита  бюджета:</t>
  </si>
  <si>
    <t>Налоги на совокупный доход</t>
  </si>
  <si>
    <t>РАСХОДЫ</t>
  </si>
  <si>
    <t>Расходы всего</t>
  </si>
  <si>
    <t>Спорт и физическая культура</t>
  </si>
  <si>
    <t>000 1 11 05000 00 0000 120</t>
  </si>
  <si>
    <t>4</t>
  </si>
  <si>
    <t>0600</t>
  </si>
  <si>
    <t>Охрана окружающей среды</t>
  </si>
  <si>
    <t>000 2 19 00000 00 0000 000</t>
  </si>
  <si>
    <t>Возврат субсидий и субвенций  и иных межбюджетных трансфертов , имеющих целевое назначение прошлых лет</t>
  </si>
  <si>
    <t>000 1 06 00000 00 0000 110</t>
  </si>
  <si>
    <t>Налоги на имущество</t>
  </si>
  <si>
    <t>000 1 13 00000 05 0000 130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</si>
  <si>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</si>
  <si>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</si>
  <si>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% исполнения за 9 мес.</t>
  </si>
  <si>
    <t>000 1 11 09000 00 0000 120</t>
  </si>
  <si>
    <t>000 1 14 00000 00 0000 430</t>
  </si>
  <si>
    <t>Прочие неналоговые доходы</t>
  </si>
  <si>
    <t>Дотации  бюджетам бюджетной системы РФ</t>
  </si>
  <si>
    <t>Субсидии бюджетам бюджетной системы РФ (межбюджетные субсидии)</t>
  </si>
  <si>
    <t>Субвенции бюджетам бюджетной системы РФ</t>
  </si>
  <si>
    <t>Налоговые и неналоговые доходы в том числе ;</t>
  </si>
  <si>
    <t>000 2 02 10000 00 0000 150</t>
  </si>
  <si>
    <t>000 2 02 20000 00 0000 150</t>
  </si>
  <si>
    <t>000 2 02 30000 00 0000 150</t>
  </si>
  <si>
    <t>000 2 02 40000 00 0000 150</t>
  </si>
  <si>
    <t>Оценка ожидаемого исполнения  бюджета Пионерского сельского поселения за 2021 год.</t>
  </si>
  <si>
    <t>000 1 03 02000 01 0000 110</t>
  </si>
  <si>
    <t>Акцизы по подакцизным товарам (продукции), производимым на территории Российской федерации</t>
  </si>
  <si>
    <t>Уточненный план на    01.10.2021</t>
  </si>
  <si>
    <t>Исполнено на 01.10.2021</t>
  </si>
  <si>
    <t>Ожидаемое исполнение       за 2021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</si>
  <si>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</si>
  <si>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</si>
  <si>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</si>
  <si>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</si>
  <si>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</si>
  <si>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</si>
  <si>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</si>
  <si>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0113</t>
  </si>
  <si>
    <t>Другие общегосударственные вопросы</t>
  </si>
  <si>
    <t>0111</t>
  </si>
  <si>
    <t>Резервные фонды</t>
  </si>
  <si>
    <t>0203</t>
  </si>
  <si>
    <t>Мобилизационная и вневойсковая подготовка</t>
  </si>
  <si>
    <t>0309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</si>
  <si>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</si>
  <si>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</si>
  <si>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</si>
  <si>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0409</t>
  </si>
  <si>
    <t>0412</t>
  </si>
  <si>
    <t>Дорожное хозяйство(дорожные фонды)</t>
  </si>
  <si>
    <t>Другие вопросы в области национальной экономики</t>
  </si>
  <si>
    <t>0501</t>
  </si>
  <si>
    <t>Жилищное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</si>
  <si>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</si>
  <si>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</si>
  <si>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</si>
  <si>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</si>
  <si>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0605</t>
  </si>
  <si>
    <t>0801</t>
  </si>
  <si>
    <t>Другие вопросы в области охраны окружающей среды</t>
  </si>
  <si>
    <t>Культура</t>
  </si>
  <si>
    <t>1001</t>
  </si>
  <si>
    <t>Пенсионное обеспечение</t>
  </si>
  <si>
    <t>1003</t>
  </si>
  <si>
    <t>Социальное обеспечение населения</t>
  </si>
  <si>
    <t>1102</t>
  </si>
  <si>
    <t>1105</t>
  </si>
  <si>
    <t>Массовый спорт</t>
  </si>
  <si>
    <t>Другие вопросы в области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</si>
</sst>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"/>
    <numFmt numFmtId="167" formatCode="#,##0.00000"/>
    <numFmt numFmtId="168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164" fontId="1" fillId="0" borderId="0" applyFont="0" applyFill="0" applyBorder="0" applyAlignment="0" applyProtection="0"/>
    <xf numFmtId="167" fontId="8" fillId="3" borderId="10">
      <alignment horizontal="right" vertical="top" shrinkToFit="1"/>
    </xf>
  </cellStyleXfs>
  <cellXfs count="56">
    <xf numFmtId="0" fontId="0" fillId="0" borderId="0" xfId="0"/>
    <xf numFmtId="165" fontId="2" fillId="0" borderId="0" xfId="0" applyNumberFormat="1" applyFont="1" applyFill="1" applyAlignment="1">
      <alignment horizontal="right"/>
    </xf>
    <xf numFmtId="0" fontId="2" fillId="0" borderId="0" xfId="0" applyFont="1" applyFill="1"/>
    <xf numFmtId="165" fontId="2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166" fontId="2" fillId="0" borderId="0" xfId="0" applyNumberFormat="1" applyFont="1" applyFill="1"/>
    <xf numFmtId="166" fontId="2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6" fontId="5" fillId="0" borderId="6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justify" vertical="center" wrapText="1" shrinkToFit="1"/>
    </xf>
    <xf numFmtId="0" fontId="5" fillId="0" borderId="1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1" fontId="13" fillId="0" borderId="1" xfId="1" applyNumberFormat="1" applyFont="1" applyFill="1" applyBorder="1"/>
    <xf numFmtId="0" fontId="5" fillId="0" borderId="3" xfId="0" applyFont="1" applyFill="1" applyBorder="1" applyAlignment="1">
      <alignment horizontal="justify" vertical="center" wrapText="1"/>
    </xf>
    <xf numFmtId="168" fontId="5" fillId="0" borderId="1" xfId="0" applyNumberFormat="1" applyFont="1" applyFill="1" applyBorder="1" applyAlignment="1">
      <alignment horizontal="right" vertical="center"/>
    </xf>
    <xf numFmtId="4" fontId="11" fillId="2" borderId="1" xfId="2" applyNumberFormat="1" applyFont="1" applyFill="1" applyBorder="1" applyAlignment="1">
      <alignment horizontal="right" vertical="center" wrapText="1"/>
    </xf>
    <xf numFmtId="4" fontId="11" fillId="2" borderId="4" xfId="2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6" fontId="9" fillId="0" borderId="9" xfId="0" applyNumberFormat="1" applyFont="1" applyFill="1" applyBorder="1" applyAlignment="1">
      <alignment horizontal="center" vertical="center" wrapText="1"/>
    </xf>
    <xf numFmtId="166" fontId="10" fillId="0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168" fontId="5" fillId="2" borderId="1" xfId="0" applyNumberFormat="1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right" vertical="center"/>
    </xf>
    <xf numFmtId="4" fontId="12" fillId="2" borderId="11" xfId="3" applyNumberFormat="1" applyFont="1" applyFill="1" applyBorder="1" applyProtection="1">
      <alignment horizontal="right" vertical="top" shrinkToFit="1"/>
    </xf>
    <xf numFmtId="4" fontId="11" fillId="2" borderId="6" xfId="2" applyNumberFormat="1" applyFont="1" applyFill="1" applyBorder="1" applyAlignment="1">
      <alignment horizontal="right" vertical="center" wrapText="1"/>
    </xf>
    <xf numFmtId="4" fontId="12" fillId="2" borderId="1" xfId="3" applyNumberFormat="1" applyFont="1" applyFill="1" applyBorder="1" applyProtection="1">
      <alignment horizontal="right" vertical="top" shrinkToFit="1"/>
    </xf>
    <xf numFmtId="4" fontId="12" fillId="2" borderId="0" xfId="3" applyNumberFormat="1" applyFont="1" applyFill="1" applyBorder="1" applyProtection="1">
      <alignment horizontal="right" vertical="top" shrinkToFit="1"/>
    </xf>
    <xf numFmtId="4" fontId="5" fillId="2" borderId="1" xfId="2" applyNumberFormat="1" applyFont="1" applyFill="1" applyBorder="1" applyAlignment="1">
      <alignment horizontal="right" vertical="center" wrapText="1"/>
    </xf>
    <xf numFmtId="4" fontId="11" fillId="2" borderId="2" xfId="2" applyNumberFormat="1" applyFont="1" applyFill="1" applyBorder="1" applyAlignment="1">
      <alignment horizontal="right" vertical="center" wrapText="1"/>
    </xf>
    <xf numFmtId="4" fontId="11" fillId="2" borderId="5" xfId="2" applyNumberFormat="1" applyFont="1" applyFill="1" applyBorder="1" applyAlignment="1">
      <alignment horizontal="right" vertical="center" wrapText="1"/>
    </xf>
  </cellXfs>
  <cellStyles count="4">
    <cellStyle name="st50" xfId="3"/>
    <cellStyle name="Обычный" xfId="0" builtinId="0"/>
    <cellStyle name="Обычный_прогноз конс бюд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70"/>
  <sheetViews>
    <sheetView tabSelected="1" workbookViewId="0">
      <selection activeCell="D10" sqref="D10:G63"/>
    </sheetView>
  </sheetViews>
  <sheetFormatPr defaultRowHeight="12.75" x14ac:dyDescent="0.2"/>
  <cols>
    <col min="1" max="1" width="0.7109375" style="2" customWidth="1"/>
    <col min="2" max="2" width="31.5703125" style="2" customWidth="1"/>
    <col min="3" max="3" width="55.140625" style="2" customWidth="1"/>
    <col min="4" max="4" width="15.5703125" style="3" customWidth="1"/>
    <col min="5" max="5" width="15.5703125" style="10" customWidth="1"/>
    <col min="6" max="6" width="13.28515625" style="3" customWidth="1"/>
    <col min="7" max="7" width="17.42578125" style="2" customWidth="1"/>
    <col min="8" max="8" width="9.5703125" style="2" bestFit="1" customWidth="1"/>
    <col min="9" max="9" width="9.28515625" style="2" bestFit="1" customWidth="1"/>
    <col min="10" max="16384" width="9.140625" style="2"/>
  </cols>
  <sheetData>
    <row r="1" spans="2:8" x14ac:dyDescent="0.2">
      <c r="D1" s="1"/>
      <c r="E1" s="11"/>
      <c r="F1" s="1"/>
    </row>
    <row r="3" spans="2:8" ht="33" customHeight="1" x14ac:dyDescent="0.25">
      <c r="C3" s="40" t="s">
        <v>66</v>
      </c>
      <c r="D3" s="40"/>
      <c r="E3" s="12"/>
      <c r="F3" s="4"/>
    </row>
    <row r="4" spans="2:8" x14ac:dyDescent="0.2">
      <c r="C4" s="5"/>
      <c r="D4" s="6"/>
      <c r="E4" s="13"/>
      <c r="F4" s="6"/>
    </row>
    <row r="5" spans="2:8" x14ac:dyDescent="0.2">
      <c r="D5" s="1"/>
      <c r="E5" s="11"/>
      <c r="F5" s="1"/>
    </row>
    <row r="6" spans="2:8" ht="12.75" customHeight="1" x14ac:dyDescent="0.2">
      <c r="B6" s="37" t="s">
        <v>1</v>
      </c>
      <c r="C6" s="39" t="s">
        <v>0</v>
      </c>
      <c r="D6" s="41" t="s">
        <v>69</v>
      </c>
      <c r="E6" s="43" t="s">
        <v>70</v>
      </c>
      <c r="F6" s="37" t="s">
        <v>54</v>
      </c>
      <c r="G6" s="37" t="s">
        <v>71</v>
      </c>
    </row>
    <row r="7" spans="2:8" ht="72" customHeight="1" x14ac:dyDescent="0.2">
      <c r="B7" s="39"/>
      <c r="C7" s="39"/>
      <c r="D7" s="42"/>
      <c r="E7" s="44"/>
      <c r="F7" s="37"/>
      <c r="G7" s="38"/>
    </row>
    <row r="8" spans="2:8" ht="15" x14ac:dyDescent="0.25">
      <c r="B8" s="15">
        <v>1</v>
      </c>
      <c r="C8" s="16">
        <v>2</v>
      </c>
      <c r="D8" s="17">
        <v>3</v>
      </c>
      <c r="E8" s="18" t="s">
        <v>44</v>
      </c>
      <c r="F8" s="15">
        <v>6</v>
      </c>
      <c r="G8" s="36">
        <v>5</v>
      </c>
      <c r="H8" s="10"/>
    </row>
    <row r="9" spans="2:8" s="7" customFormat="1" ht="18" customHeight="1" x14ac:dyDescent="0.2">
      <c r="B9" s="19" t="s">
        <v>2</v>
      </c>
      <c r="C9" s="20" t="s">
        <v>61</v>
      </c>
      <c r="D9" s="21">
        <f>D10+D11+D12+D13+D14+D16+D19+D20+D21+D22</f>
        <v>25379420</v>
      </c>
      <c r="E9" s="21">
        <f>E10+E11+E12+E14+E15+E16+E19+E21+E22+E20+E13</f>
        <v>17252560.170000002</v>
      </c>
      <c r="F9" s="33">
        <f t="shared" ref="F9:F60" si="0">E9*100/D9</f>
        <v>67.978543914715161</v>
      </c>
      <c r="G9" s="21">
        <f>G10+G11+G12+G13+G14+G16+G19+G20+G21+G22</f>
        <v>25755694</v>
      </c>
      <c r="H9" s="10"/>
    </row>
    <row r="10" spans="2:8" ht="12.75" customHeight="1" x14ac:dyDescent="0.2">
      <c r="B10" s="19" t="s">
        <v>4</v>
      </c>
      <c r="C10" s="20" t="s">
        <v>3</v>
      </c>
      <c r="D10" s="45">
        <v>1562000</v>
      </c>
      <c r="E10" s="45">
        <v>1246376.1299999999</v>
      </c>
      <c r="F10" s="46">
        <f t="shared" si="0"/>
        <v>79.793606274007672</v>
      </c>
      <c r="G10" s="45">
        <v>1650000</v>
      </c>
      <c r="H10" s="10"/>
    </row>
    <row r="11" spans="2:8" ht="31.5" customHeight="1" x14ac:dyDescent="0.2">
      <c r="B11" s="17" t="s">
        <v>67</v>
      </c>
      <c r="C11" s="20" t="s">
        <v>68</v>
      </c>
      <c r="D11" s="45">
        <v>2612720</v>
      </c>
      <c r="E11" s="45">
        <v>1937421.16</v>
      </c>
      <c r="F11" s="46">
        <f t="shared" si="0"/>
        <v>74.153417128509759</v>
      </c>
      <c r="G11" s="45">
        <v>2600000</v>
      </c>
      <c r="H11" s="10"/>
    </row>
    <row r="12" spans="2:8" ht="24.75" customHeight="1" x14ac:dyDescent="0.2">
      <c r="B12" s="17" t="s">
        <v>5</v>
      </c>
      <c r="C12" s="20" t="s">
        <v>39</v>
      </c>
      <c r="D12" s="45">
        <v>362000</v>
      </c>
      <c r="E12" s="45">
        <v>363979.36</v>
      </c>
      <c r="F12" s="46">
        <f t="shared" si="0"/>
        <v>100.54678453038674</v>
      </c>
      <c r="G12" s="45">
        <v>365000</v>
      </c>
      <c r="H12" s="10"/>
    </row>
    <row r="13" spans="2:8" ht="24.75" customHeight="1" x14ac:dyDescent="0.2">
      <c r="B13" s="17" t="s">
        <v>49</v>
      </c>
      <c r="C13" s="20" t="s">
        <v>50</v>
      </c>
      <c r="D13" s="45">
        <v>6110000</v>
      </c>
      <c r="E13" s="45">
        <v>4443853.5</v>
      </c>
      <c r="F13" s="46">
        <f t="shared" si="0"/>
        <v>72.730826513911623</v>
      </c>
      <c r="G13" s="45">
        <v>6400000</v>
      </c>
      <c r="H13" s="10"/>
    </row>
    <row r="14" spans="2:8" ht="15" customHeight="1" x14ac:dyDescent="0.2">
      <c r="B14" s="19" t="s">
        <v>7</v>
      </c>
      <c r="C14" s="20" t="s">
        <v>6</v>
      </c>
      <c r="D14" s="45">
        <v>5000</v>
      </c>
      <c r="E14" s="47">
        <v>3250</v>
      </c>
      <c r="F14" s="46">
        <f t="shared" si="0"/>
        <v>65</v>
      </c>
      <c r="G14" s="45">
        <v>5000</v>
      </c>
      <c r="H14" s="10"/>
    </row>
    <row r="15" spans="2:8" ht="27.75" hidden="1" customHeight="1" x14ac:dyDescent="0.2">
      <c r="B15" s="19"/>
      <c r="C15" s="20"/>
      <c r="D15" s="45"/>
      <c r="E15" s="47">
        <v>0</v>
      </c>
      <c r="F15" s="46"/>
      <c r="G15" s="45"/>
      <c r="H15" s="10"/>
    </row>
    <row r="16" spans="2:8" ht="34.5" customHeight="1" x14ac:dyDescent="0.25">
      <c r="B16" s="19" t="s">
        <v>9</v>
      </c>
      <c r="C16" s="22" t="s">
        <v>8</v>
      </c>
      <c r="D16" s="45">
        <f>D17+D18</f>
        <v>14368200</v>
      </c>
      <c r="E16" s="45">
        <f>E17+E18</f>
        <v>9120576.5500000007</v>
      </c>
      <c r="F16" s="46">
        <f t="shared" si="0"/>
        <v>63.477516668754618</v>
      </c>
      <c r="G16" s="45">
        <f>G17+G18</f>
        <v>14368200</v>
      </c>
      <c r="H16" s="10"/>
    </row>
    <row r="17" spans="2:8" ht="51" customHeight="1" x14ac:dyDescent="0.2">
      <c r="B17" s="19" t="s">
        <v>43</v>
      </c>
      <c r="C17" s="23" t="s">
        <v>10</v>
      </c>
      <c r="D17" s="45">
        <v>13985900</v>
      </c>
      <c r="E17" s="45">
        <v>8819994.7100000009</v>
      </c>
      <c r="F17" s="46">
        <f t="shared" si="0"/>
        <v>63.063476143830577</v>
      </c>
      <c r="G17" s="45">
        <v>13985900</v>
      </c>
      <c r="H17" s="10"/>
    </row>
    <row r="18" spans="2:8" s="7" customFormat="1" ht="48.75" customHeight="1" x14ac:dyDescent="0.2">
      <c r="B18" s="17" t="s">
        <v>55</v>
      </c>
      <c r="C18" s="23" t="s">
        <v>11</v>
      </c>
      <c r="D18" s="45">
        <v>382300</v>
      </c>
      <c r="E18" s="45">
        <v>300581.84000000003</v>
      </c>
      <c r="F18" s="46">
        <f t="shared" si="0"/>
        <v>78.624598482866872</v>
      </c>
      <c r="G18" s="45">
        <v>382300</v>
      </c>
      <c r="H18" s="10"/>
    </row>
    <row r="19" spans="2:8" ht="38.25" customHeight="1" x14ac:dyDescent="0.2">
      <c r="B19" s="19" t="s">
        <v>51</v>
      </c>
      <c r="C19" s="20" t="s">
        <v>52</v>
      </c>
      <c r="D19" s="45">
        <v>97494</v>
      </c>
      <c r="E19" s="45">
        <v>16062.22</v>
      </c>
      <c r="F19" s="46">
        <f t="shared" si="0"/>
        <v>16.475085646296183</v>
      </c>
      <c r="G19" s="45">
        <v>97494</v>
      </c>
      <c r="H19" s="10"/>
    </row>
    <row r="20" spans="2:8" ht="30.75" customHeight="1" x14ac:dyDescent="0.2">
      <c r="B20" s="19" t="s">
        <v>56</v>
      </c>
      <c r="C20" s="24" t="s">
        <v>53</v>
      </c>
      <c r="D20" s="45">
        <v>32006</v>
      </c>
      <c r="E20" s="45">
        <v>0</v>
      </c>
      <c r="F20" s="46">
        <v>0</v>
      </c>
      <c r="G20" s="45">
        <v>0</v>
      </c>
      <c r="H20" s="10"/>
    </row>
    <row r="21" spans="2:8" ht="15" customHeight="1" x14ac:dyDescent="0.2">
      <c r="B21" s="19" t="s">
        <v>13</v>
      </c>
      <c r="C21" s="25" t="s">
        <v>12</v>
      </c>
      <c r="D21" s="45">
        <v>0</v>
      </c>
      <c r="E21" s="45">
        <v>39110.44</v>
      </c>
      <c r="F21" s="46">
        <v>0</v>
      </c>
      <c r="G21" s="45">
        <v>40000</v>
      </c>
      <c r="H21" s="10"/>
    </row>
    <row r="22" spans="2:8" ht="15" customHeight="1" x14ac:dyDescent="0.2">
      <c r="B22" s="19" t="s">
        <v>14</v>
      </c>
      <c r="C22" s="25" t="s">
        <v>57</v>
      </c>
      <c r="D22" s="45">
        <v>230000</v>
      </c>
      <c r="E22" s="45">
        <v>81930.81</v>
      </c>
      <c r="F22" s="46">
        <v>0</v>
      </c>
      <c r="G22" s="45">
        <v>230000</v>
      </c>
      <c r="H22" s="10"/>
    </row>
    <row r="23" spans="2:8" ht="26.25" customHeight="1" x14ac:dyDescent="0.2">
      <c r="B23" s="17" t="s">
        <v>16</v>
      </c>
      <c r="C23" s="26" t="s">
        <v>15</v>
      </c>
      <c r="D23" s="45">
        <f>SUM(D24:D28)</f>
        <v>79028254.039999992</v>
      </c>
      <c r="E23" s="45">
        <f>SUM(E24:E28)</f>
        <v>44839232.549999997</v>
      </c>
      <c r="F23" s="46">
        <f t="shared" si="0"/>
        <v>56.738230009870534</v>
      </c>
      <c r="G23" s="45">
        <f>SUM(G24:G28)</f>
        <v>79028254.039999992</v>
      </c>
      <c r="H23" s="10"/>
    </row>
    <row r="24" spans="2:8" ht="21.75" customHeight="1" x14ac:dyDescent="0.2">
      <c r="B24" s="19" t="s">
        <v>62</v>
      </c>
      <c r="C24" s="25" t="s">
        <v>58</v>
      </c>
      <c r="D24" s="45">
        <v>15579834</v>
      </c>
      <c r="E24" s="48">
        <v>13442798.369999999</v>
      </c>
      <c r="F24" s="46">
        <f t="shared" si="0"/>
        <v>86.2833222099799</v>
      </c>
      <c r="G24" s="45">
        <v>15579834</v>
      </c>
      <c r="H24" s="10"/>
    </row>
    <row r="25" spans="2:8" ht="30.75" customHeight="1" x14ac:dyDescent="0.2">
      <c r="B25" s="19" t="s">
        <v>63</v>
      </c>
      <c r="C25" s="25" t="s">
        <v>59</v>
      </c>
      <c r="D25" s="45">
        <v>22049567.039999999</v>
      </c>
      <c r="E25" s="45">
        <v>1248853.49</v>
      </c>
      <c r="F25" s="46">
        <f t="shared" si="0"/>
        <v>5.6638458602586699</v>
      </c>
      <c r="G25" s="45">
        <v>22049567.039999999</v>
      </c>
      <c r="H25" s="10"/>
    </row>
    <row r="26" spans="2:8" ht="34.5" customHeight="1" x14ac:dyDescent="0.2">
      <c r="B26" s="19" t="s">
        <v>64</v>
      </c>
      <c r="C26" s="25" t="s">
        <v>60</v>
      </c>
      <c r="D26" s="45">
        <v>4305800</v>
      </c>
      <c r="E26" s="45">
        <v>2214850</v>
      </c>
      <c r="F26" s="46">
        <f t="shared" si="0"/>
        <v>51.43875702540759</v>
      </c>
      <c r="G26" s="45">
        <v>4305800</v>
      </c>
      <c r="H26" s="10"/>
    </row>
    <row r="27" spans="2:8" ht="22.5" customHeight="1" x14ac:dyDescent="0.2">
      <c r="B27" s="19" t="s">
        <v>65</v>
      </c>
      <c r="C27" s="25" t="s">
        <v>17</v>
      </c>
      <c r="D27" s="45">
        <v>37273053</v>
      </c>
      <c r="E27" s="45">
        <v>28112730.690000001</v>
      </c>
      <c r="F27" s="46">
        <f t="shared" si="0"/>
        <v>75.423740282289188</v>
      </c>
      <c r="G27" s="45">
        <v>37273053</v>
      </c>
      <c r="H27" s="10"/>
    </row>
    <row r="28" spans="2:8" ht="39.75" customHeight="1" x14ac:dyDescent="0.2">
      <c r="B28" s="19" t="s">
        <v>47</v>
      </c>
      <c r="C28" s="25" t="s">
        <v>48</v>
      </c>
      <c r="D28" s="45">
        <v>-180000</v>
      </c>
      <c r="E28" s="45">
        <v>-180000</v>
      </c>
      <c r="F28" s="46"/>
      <c r="G28" s="45">
        <v>-180000</v>
      </c>
      <c r="H28" s="10"/>
    </row>
    <row r="29" spans="2:8" ht="22.5" customHeight="1" x14ac:dyDescent="0.2">
      <c r="B29" s="19" t="s">
        <v>19</v>
      </c>
      <c r="C29" s="25" t="s">
        <v>18</v>
      </c>
      <c r="D29" s="45">
        <f>D9+D23</f>
        <v>104407674.03999999</v>
      </c>
      <c r="E29" s="45">
        <f>E9+E23</f>
        <v>62091792.719999999</v>
      </c>
      <c r="F29" s="46">
        <f>E29*100/D29</f>
        <v>59.470525793163247</v>
      </c>
      <c r="G29" s="45">
        <f>G9+G23</f>
        <v>104783948.03999999</v>
      </c>
      <c r="H29" s="10"/>
    </row>
    <row r="30" spans="2:8" ht="22.5" customHeight="1" x14ac:dyDescent="0.2">
      <c r="B30" s="19" t="s">
        <v>40</v>
      </c>
      <c r="C30" s="27"/>
      <c r="D30" s="45"/>
      <c r="E30" s="45"/>
      <c r="F30" s="46"/>
      <c r="G30" s="45"/>
    </row>
    <row r="31" spans="2:8" ht="15" customHeight="1" x14ac:dyDescent="0.2">
      <c r="B31" s="28" t="s">
        <v>20</v>
      </c>
      <c r="C31" s="27" t="s">
        <v>21</v>
      </c>
      <c r="D31" s="34">
        <v>35622805.609999999</v>
      </c>
      <c r="E31" s="34">
        <v>19876914.300000001</v>
      </c>
      <c r="F31" s="46">
        <f>E31*100/D31</f>
        <v>55.798284159909549</v>
      </c>
      <c r="G31" s="34">
        <f>G32+G33+G34+G35+G36+G37</f>
        <v>35622805.609999999</v>
      </c>
    </row>
    <row r="32" spans="2:8" ht="33.75" customHeight="1" x14ac:dyDescent="0.2">
      <c r="B32" s="28" t="s">
        <v>72</v>
      </c>
      <c r="C32" s="27" t="s">
        <v>73</v>
      </c>
      <c r="D32" s="34">
        <v>3393691</v>
      </c>
      <c r="E32" s="34">
        <v>2333720.7999999998</v>
      </c>
      <c r="F32" s="46">
        <f t="shared" ref="F32:F59" si="1">E32*100/D32</f>
        <v>68.766449273077598</v>
      </c>
      <c r="G32" s="34">
        <v>3393691</v>
      </c>
    </row>
    <row r="33" spans="2:9" ht="51" customHeight="1" x14ac:dyDescent="0.2">
      <c r="B33" s="28" t="s">
        <v>74</v>
      </c>
      <c r="C33" s="27" t="s">
        <v>75</v>
      </c>
      <c r="D33" s="34">
        <v>942000</v>
      </c>
      <c r="E33" s="34">
        <v>659939.81000000006</v>
      </c>
      <c r="F33" s="46">
        <f t="shared" si="1"/>
        <v>70.057304670912956</v>
      </c>
      <c r="G33" s="34">
        <v>942000</v>
      </c>
    </row>
    <row r="34" spans="2:9" ht="51" customHeight="1" x14ac:dyDescent="0.2">
      <c r="B34" s="28" t="s">
        <v>76</v>
      </c>
      <c r="C34" s="27" t="s">
        <v>77</v>
      </c>
      <c r="D34" s="34">
        <v>18310009</v>
      </c>
      <c r="E34" s="34">
        <v>11781174.82</v>
      </c>
      <c r="F34" s="46">
        <f t="shared" si="1"/>
        <v>64.342812829857152</v>
      </c>
      <c r="G34" s="34">
        <v>18310009</v>
      </c>
    </row>
    <row r="35" spans="2:9" ht="51" customHeight="1" x14ac:dyDescent="0.2">
      <c r="B35" s="28" t="s">
        <v>78</v>
      </c>
      <c r="C35" s="27" t="s">
        <v>77</v>
      </c>
      <c r="D35" s="34">
        <v>7638800</v>
      </c>
      <c r="E35" s="34">
        <v>4571225.67</v>
      </c>
      <c r="F35" s="46">
        <f t="shared" si="1"/>
        <v>59.842196025553754</v>
      </c>
      <c r="G35" s="34">
        <v>7638800</v>
      </c>
    </row>
    <row r="36" spans="2:9" ht="51" customHeight="1" x14ac:dyDescent="0.2">
      <c r="B36" s="28" t="s">
        <v>81</v>
      </c>
      <c r="C36" s="27" t="s">
        <v>82</v>
      </c>
      <c r="D36" s="34">
        <v>176100</v>
      </c>
      <c r="E36" s="34">
        <v>0</v>
      </c>
      <c r="F36" s="46">
        <f t="shared" si="1"/>
        <v>0</v>
      </c>
      <c r="G36" s="34">
        <v>176100</v>
      </c>
    </row>
    <row r="37" spans="2:9" ht="15" customHeight="1" x14ac:dyDescent="0.2">
      <c r="B37" s="28" t="s">
        <v>79</v>
      </c>
      <c r="C37" s="27" t="s">
        <v>80</v>
      </c>
      <c r="D37" s="34">
        <v>5162205.6100000003</v>
      </c>
      <c r="E37" s="34">
        <v>530853.19999999995</v>
      </c>
      <c r="F37" s="46">
        <f t="shared" si="1"/>
        <v>10.283457113208629</v>
      </c>
      <c r="G37" s="34">
        <v>5162205.6100000003</v>
      </c>
    </row>
    <row r="38" spans="2:9" ht="15" x14ac:dyDescent="0.2">
      <c r="B38" s="28" t="s">
        <v>22</v>
      </c>
      <c r="C38" s="27" t="s">
        <v>23</v>
      </c>
      <c r="D38" s="49">
        <f>D39</f>
        <v>603400</v>
      </c>
      <c r="E38" s="50">
        <f>E39</f>
        <v>285560.02</v>
      </c>
      <c r="F38" s="46">
        <f t="shared" si="1"/>
        <v>47.325160755717597</v>
      </c>
      <c r="G38" s="51">
        <v>603400</v>
      </c>
    </row>
    <row r="39" spans="2:9" ht="15" x14ac:dyDescent="0.2">
      <c r="B39" s="28" t="s">
        <v>83</v>
      </c>
      <c r="C39" s="27" t="s">
        <v>84</v>
      </c>
      <c r="D39" s="52">
        <v>603400</v>
      </c>
      <c r="E39" s="50">
        <v>285560.02</v>
      </c>
      <c r="F39" s="46">
        <f t="shared" si="1"/>
        <v>47.325160755717597</v>
      </c>
      <c r="G39" s="51">
        <v>285560.02</v>
      </c>
    </row>
    <row r="40" spans="2:9" ht="30" x14ac:dyDescent="0.2">
      <c r="B40" s="28" t="s">
        <v>24</v>
      </c>
      <c r="C40" s="27" t="s">
        <v>25</v>
      </c>
      <c r="D40" s="34">
        <f>D41+D42</f>
        <v>418356.29</v>
      </c>
      <c r="E40" s="34">
        <f>E41+E42</f>
        <v>201266</v>
      </c>
      <c r="F40" s="46">
        <f t="shared" si="1"/>
        <v>48.108754382538386</v>
      </c>
      <c r="G40" s="34">
        <v>418356.29</v>
      </c>
      <c r="I40" s="10"/>
    </row>
    <row r="41" spans="2:9" ht="45" x14ac:dyDescent="0.2">
      <c r="B41" s="28" t="s">
        <v>85</v>
      </c>
      <c r="C41" s="27" t="s">
        <v>87</v>
      </c>
      <c r="D41" s="34">
        <v>323056.28999999998</v>
      </c>
      <c r="E41" s="35">
        <v>148886</v>
      </c>
      <c r="F41" s="46">
        <f t="shared" si="1"/>
        <v>46.086705199270384</v>
      </c>
      <c r="G41" s="34">
        <v>323056.28999999998</v>
      </c>
      <c r="I41" s="10"/>
    </row>
    <row r="42" spans="2:9" ht="15" x14ac:dyDescent="0.2">
      <c r="B42" s="28" t="s">
        <v>86</v>
      </c>
      <c r="C42" s="27" t="s">
        <v>88</v>
      </c>
      <c r="D42" s="34">
        <v>95300</v>
      </c>
      <c r="E42" s="35">
        <v>52380</v>
      </c>
      <c r="F42" s="46">
        <f t="shared" si="1"/>
        <v>54.963273871983212</v>
      </c>
      <c r="G42" s="34">
        <v>95300</v>
      </c>
      <c r="I42" s="10"/>
    </row>
    <row r="43" spans="2:9" ht="15" x14ac:dyDescent="0.2">
      <c r="B43" s="28" t="s">
        <v>26</v>
      </c>
      <c r="C43" s="27" t="s">
        <v>27</v>
      </c>
      <c r="D43" s="34">
        <f>D44+D45</f>
        <v>23613024.210000001</v>
      </c>
      <c r="E43" s="34">
        <f>E44+E45</f>
        <v>5038240.3499999996</v>
      </c>
      <c r="F43" s="46">
        <f>E43*100/D43</f>
        <v>21.336700903674714</v>
      </c>
      <c r="G43" s="34">
        <v>23613024.210000001</v>
      </c>
    </row>
    <row r="44" spans="2:9" ht="15" x14ac:dyDescent="0.2">
      <c r="B44" s="28" t="s">
        <v>89</v>
      </c>
      <c r="C44" s="27" t="s">
        <v>91</v>
      </c>
      <c r="D44" s="34">
        <v>18766598</v>
      </c>
      <c r="E44" s="47">
        <v>1241450.93</v>
      </c>
      <c r="F44" s="46">
        <f t="shared" si="1"/>
        <v>6.6152156613574817</v>
      </c>
      <c r="G44" s="34">
        <v>18766598</v>
      </c>
    </row>
    <row r="45" spans="2:9" ht="15" x14ac:dyDescent="0.2">
      <c r="B45" s="28" t="s">
        <v>90</v>
      </c>
      <c r="C45" s="27" t="s">
        <v>92</v>
      </c>
      <c r="D45" s="34">
        <v>4846426.21</v>
      </c>
      <c r="E45" s="47">
        <v>3796789.42</v>
      </c>
      <c r="F45" s="46">
        <f t="shared" si="1"/>
        <v>78.342045364598675</v>
      </c>
      <c r="G45" s="34">
        <v>4846426.21</v>
      </c>
    </row>
    <row r="46" spans="2:9" ht="15" x14ac:dyDescent="0.2">
      <c r="B46" s="28" t="s">
        <v>28</v>
      </c>
      <c r="C46" s="27" t="s">
        <v>29</v>
      </c>
      <c r="D46" s="34">
        <f>D47+D48+D49</f>
        <v>21748271.349999998</v>
      </c>
      <c r="E46" s="34">
        <f>E47+E48+E49</f>
        <v>16598907.67</v>
      </c>
      <c r="F46" s="46">
        <f t="shared" si="1"/>
        <v>76.322882875930276</v>
      </c>
      <c r="G46" s="34">
        <f>G47+G48+G49</f>
        <v>21748271.349999998</v>
      </c>
    </row>
    <row r="47" spans="2:9" ht="15" x14ac:dyDescent="0.2">
      <c r="B47" s="28" t="s">
        <v>93</v>
      </c>
      <c r="C47" s="27" t="s">
        <v>94</v>
      </c>
      <c r="D47" s="34">
        <v>1715675.79</v>
      </c>
      <c r="E47" s="34">
        <v>985760.15</v>
      </c>
      <c r="F47" s="46">
        <f t="shared" si="1"/>
        <v>57.456085569640166</v>
      </c>
      <c r="G47" s="34">
        <v>1715675.79</v>
      </c>
    </row>
    <row r="48" spans="2:9" ht="15" x14ac:dyDescent="0.2">
      <c r="B48" s="28" t="s">
        <v>95</v>
      </c>
      <c r="C48" s="27" t="s">
        <v>96</v>
      </c>
      <c r="D48" s="34">
        <v>18576601.559999999</v>
      </c>
      <c r="E48" s="34">
        <v>15260531.119999999</v>
      </c>
      <c r="F48" s="46">
        <f t="shared" si="1"/>
        <v>82.149208350679629</v>
      </c>
      <c r="G48" s="34">
        <v>18576601.559999999</v>
      </c>
    </row>
    <row r="49" spans="2:8" ht="30" x14ac:dyDescent="0.2">
      <c r="B49" s="28" t="s">
        <v>97</v>
      </c>
      <c r="C49" s="27" t="s">
        <v>98</v>
      </c>
      <c r="D49" s="34">
        <v>1455994</v>
      </c>
      <c r="E49" s="34">
        <v>352616.4</v>
      </c>
      <c r="F49" s="46">
        <f t="shared" si="1"/>
        <v>24.218259141177779</v>
      </c>
      <c r="G49" s="34">
        <v>1455994</v>
      </c>
    </row>
    <row r="50" spans="2:8" ht="18.75" customHeight="1" x14ac:dyDescent="0.2">
      <c r="B50" s="28" t="s">
        <v>45</v>
      </c>
      <c r="C50" s="27" t="s">
        <v>46</v>
      </c>
      <c r="D50" s="34">
        <f>D51</f>
        <v>36400</v>
      </c>
      <c r="E50" s="34">
        <f>E51</f>
        <v>0</v>
      </c>
      <c r="F50" s="46">
        <f t="shared" si="1"/>
        <v>0</v>
      </c>
      <c r="G50" s="34">
        <v>36400</v>
      </c>
    </row>
    <row r="51" spans="2:8" ht="15" x14ac:dyDescent="0.2">
      <c r="B51" s="28" t="s">
        <v>99</v>
      </c>
      <c r="C51" s="27" t="s">
        <v>101</v>
      </c>
      <c r="D51" s="34">
        <v>36400</v>
      </c>
      <c r="E51" s="34">
        <v>0</v>
      </c>
      <c r="F51" s="46">
        <f t="shared" si="1"/>
        <v>0</v>
      </c>
      <c r="G51" s="53">
        <v>36400</v>
      </c>
    </row>
    <row r="52" spans="2:8" ht="18.75" customHeight="1" x14ac:dyDescent="0.2">
      <c r="B52" s="28" t="s">
        <v>30</v>
      </c>
      <c r="C52" s="27" t="s">
        <v>31</v>
      </c>
      <c r="D52" s="34">
        <f>D53</f>
        <v>24479420</v>
      </c>
      <c r="E52" s="34">
        <f>E53</f>
        <v>19400000</v>
      </c>
      <c r="F52" s="46">
        <f t="shared" si="1"/>
        <v>79.250243674073971</v>
      </c>
      <c r="G52" s="34">
        <v>24479420</v>
      </c>
    </row>
    <row r="53" spans="2:8" ht="18.75" customHeight="1" x14ac:dyDescent="0.2">
      <c r="B53" s="28" t="s">
        <v>100</v>
      </c>
      <c r="C53" s="27" t="s">
        <v>102</v>
      </c>
      <c r="D53" s="34">
        <v>24479420</v>
      </c>
      <c r="E53" s="34">
        <v>19400000</v>
      </c>
      <c r="F53" s="46">
        <f t="shared" si="1"/>
        <v>79.250243674073971</v>
      </c>
      <c r="G53" s="34">
        <v>24479420</v>
      </c>
    </row>
    <row r="54" spans="2:8" ht="15.75" customHeight="1" x14ac:dyDescent="0.2">
      <c r="B54" s="28" t="s">
        <v>32</v>
      </c>
      <c r="C54" s="27" t="s">
        <v>33</v>
      </c>
      <c r="D54" s="34">
        <f>D55+D56</f>
        <v>4805100</v>
      </c>
      <c r="E54" s="34">
        <f>E55+E56</f>
        <v>1941618.9100000001</v>
      </c>
      <c r="F54" s="46">
        <f t="shared" si="1"/>
        <v>40.407461030987911</v>
      </c>
      <c r="G54" s="34">
        <f>G55+G56</f>
        <v>4805100</v>
      </c>
    </row>
    <row r="55" spans="2:8" ht="15.75" customHeight="1" x14ac:dyDescent="0.2">
      <c r="B55" s="28" t="s">
        <v>103</v>
      </c>
      <c r="C55" s="27" t="s">
        <v>104</v>
      </c>
      <c r="D55" s="34">
        <v>1125000</v>
      </c>
      <c r="E55" s="34">
        <v>827973.16</v>
      </c>
      <c r="F55" s="46">
        <f t="shared" si="1"/>
        <v>73.597614222222219</v>
      </c>
      <c r="G55" s="34">
        <v>1125000</v>
      </c>
    </row>
    <row r="56" spans="2:8" ht="15.75" customHeight="1" x14ac:dyDescent="0.2">
      <c r="B56" s="28" t="s">
        <v>105</v>
      </c>
      <c r="C56" s="27" t="s">
        <v>106</v>
      </c>
      <c r="D56" s="34">
        <v>3680100</v>
      </c>
      <c r="E56" s="34">
        <v>1113645.75</v>
      </c>
      <c r="F56" s="46">
        <f t="shared" si="1"/>
        <v>30.261290454063747</v>
      </c>
      <c r="G56" s="34">
        <v>3680100</v>
      </c>
    </row>
    <row r="57" spans="2:8" ht="15" customHeight="1" x14ac:dyDescent="0.2">
      <c r="B57" s="28" t="s">
        <v>34</v>
      </c>
      <c r="C57" s="27" t="s">
        <v>42</v>
      </c>
      <c r="D57" s="34">
        <f>D58+D59</f>
        <v>3795657.6</v>
      </c>
      <c r="E57" s="34">
        <f>E58+E59</f>
        <v>3740857.6</v>
      </c>
      <c r="F57" s="46">
        <f t="shared" si="1"/>
        <v>98.556244904703732</v>
      </c>
      <c r="G57" s="34">
        <f>G58+G59</f>
        <v>3795657.6</v>
      </c>
    </row>
    <row r="58" spans="2:8" ht="15" customHeight="1" x14ac:dyDescent="0.2">
      <c r="B58" s="28" t="s">
        <v>107</v>
      </c>
      <c r="C58" s="25" t="s">
        <v>109</v>
      </c>
      <c r="D58" s="54">
        <v>3674357.6</v>
      </c>
      <c r="E58" s="54">
        <v>3674357.6</v>
      </c>
      <c r="F58" s="46">
        <f t="shared" si="1"/>
        <v>100</v>
      </c>
      <c r="G58" s="54">
        <v>3674357.6</v>
      </c>
    </row>
    <row r="59" spans="2:8" ht="15" customHeight="1" x14ac:dyDescent="0.2">
      <c r="B59" s="28" t="s">
        <v>108</v>
      </c>
      <c r="C59" s="25" t="s">
        <v>110</v>
      </c>
      <c r="D59" s="54">
        <v>121300</v>
      </c>
      <c r="E59" s="54">
        <v>66500</v>
      </c>
      <c r="F59" s="46">
        <f t="shared" si="1"/>
        <v>54.822753503709812</v>
      </c>
      <c r="G59" s="54">
        <v>121300</v>
      </c>
    </row>
    <row r="60" spans="2:8" ht="21" customHeight="1" x14ac:dyDescent="0.2">
      <c r="B60" s="29"/>
      <c r="C60" s="25" t="s">
        <v>41</v>
      </c>
      <c r="D60" s="55">
        <f>D31+D38+D40+D43+D46+D50+D52+D54+D57</f>
        <v>115122435.05999999</v>
      </c>
      <c r="E60" s="55">
        <f>E31+E38+E40+E43+E46+E50+E52+E54+E57</f>
        <v>67083364.850000001</v>
      </c>
      <c r="F60" s="46">
        <f t="shared" si="0"/>
        <v>58.271322019063632</v>
      </c>
      <c r="G60" s="55">
        <f>G31+G38+G40+G43+G46+G50+G52+G54+G57</f>
        <v>115122435.05999999</v>
      </c>
    </row>
    <row r="61" spans="2:8" ht="30" x14ac:dyDescent="0.2">
      <c r="B61" s="29" t="s">
        <v>35</v>
      </c>
      <c r="C61" s="30"/>
      <c r="D61" s="34">
        <f>D29-D60</f>
        <v>-10714761.019999996</v>
      </c>
      <c r="E61" s="34">
        <f>E29-E60</f>
        <v>-4991572.1300000027</v>
      </c>
      <c r="F61" s="46"/>
      <c r="G61" s="34">
        <f>G29-G60</f>
        <v>-10338487.019999996</v>
      </c>
      <c r="H61" s="14"/>
    </row>
    <row r="62" spans="2:8" ht="15" x14ac:dyDescent="0.2">
      <c r="B62" s="31"/>
      <c r="C62" s="32" t="s">
        <v>38</v>
      </c>
      <c r="D62" s="34">
        <f>D63</f>
        <v>-10714761.019999996</v>
      </c>
      <c r="E62" s="34">
        <f>E63</f>
        <v>-4991572.1300000027</v>
      </c>
      <c r="F62" s="46"/>
      <c r="G62" s="34">
        <f>G63</f>
        <v>-10338487.019999996</v>
      </c>
    </row>
    <row r="63" spans="2:8" ht="30" x14ac:dyDescent="0.2">
      <c r="B63" s="8" t="s">
        <v>36</v>
      </c>
      <c r="C63" s="27" t="s">
        <v>37</v>
      </c>
      <c r="D63" s="34">
        <f>D61</f>
        <v>-10714761.019999996</v>
      </c>
      <c r="E63" s="34">
        <f>E61</f>
        <v>-4991572.1300000027</v>
      </c>
      <c r="F63" s="46"/>
      <c r="G63" s="34">
        <f>G61</f>
        <v>-10338487.019999996</v>
      </c>
    </row>
    <row r="64" spans="2:8" x14ac:dyDescent="0.2">
      <c r="C64" s="9"/>
    </row>
    <row r="65" spans="3:3" x14ac:dyDescent="0.2">
      <c r="C65" s="9"/>
    </row>
    <row r="66" spans="3:3" x14ac:dyDescent="0.2">
      <c r="C66" s="9"/>
    </row>
    <row r="67" spans="3:3" x14ac:dyDescent="0.2">
      <c r="C67" s="9"/>
    </row>
    <row r="68" spans="3:3" x14ac:dyDescent="0.2">
      <c r="C68" s="9"/>
    </row>
    <row r="69" spans="3:3" x14ac:dyDescent="0.2">
      <c r="C69" s="9"/>
    </row>
    <row r="70" spans="3:3" x14ac:dyDescent="0.2">
      <c r="C70" s="9"/>
    </row>
  </sheetData>
  <mergeCells count="7">
    <mergeCell ref="G6:G7"/>
    <mergeCell ref="F6:F7"/>
    <mergeCell ref="B6:B7"/>
    <mergeCell ref="C3:D3"/>
    <mergeCell ref="C6:C7"/>
    <mergeCell ref="D6:D7"/>
    <mergeCell ref="E6:E7"/>
  </mergeCells>
  <phoneticPr fontId="0" type="noConversion"/>
  <pageMargins left="0.59055118110236227" right="0.39370078740157483" top="0.39370078740157483" bottom="0.19685039370078741" header="0" footer="0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505.ru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2021-11-07T22:05:32Z</cp:lastPrinted>
  <dcterms:created xsi:type="dcterms:W3CDTF">2008-11-30T03:53:22Z</dcterms:created>
  <dcterms:modified xsi:type="dcterms:W3CDTF">2021-11-11T22:55:20Z</dcterms:modified>
</cp:coreProperties>
</file>