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доходы" sheetId="1" r:id="rId1"/>
    <sheet name="расходы" sheetId="4" r:id="rId2"/>
    <sheet name="Источники" sheetId="3" r:id="rId3"/>
  </sheets>
  <definedNames>
    <definedName name="_xlnm.Print_Area" localSheetId="0">доходы!$A$1:$F$52</definedName>
    <definedName name="_xlnm.Print_Area" localSheetId="2">Источники!$A$1:$F$13</definedName>
  </definedNames>
  <calcPr calcId="114210"/>
</workbook>
</file>

<file path=xl/calcChain.xml><?xml version="1.0" encoding="utf-8"?>
<calcChain xmlns="http://schemas.openxmlformats.org/spreadsheetml/2006/main">
  <c r="E9" i="1"/>
  <c r="F43"/>
  <c r="F18"/>
  <c r="I45" i="4"/>
  <c r="I46"/>
  <c r="J53"/>
  <c r="H53"/>
  <c r="J209"/>
  <c r="J208"/>
  <c r="J207"/>
  <c r="J206"/>
  <c r="J205"/>
  <c r="H209"/>
  <c r="H208"/>
  <c r="H207"/>
  <c r="H206"/>
  <c r="H205"/>
  <c r="J202"/>
  <c r="J201"/>
  <c r="J200"/>
  <c r="J199"/>
  <c r="H202"/>
  <c r="H201"/>
  <c r="H200"/>
  <c r="H199"/>
  <c r="H188"/>
  <c r="H187"/>
  <c r="J184"/>
  <c r="J183"/>
  <c r="H184"/>
  <c r="H183"/>
  <c r="J180"/>
  <c r="J179"/>
  <c r="J178"/>
  <c r="J177"/>
  <c r="H180"/>
  <c r="H179"/>
  <c r="H178"/>
  <c r="H177"/>
  <c r="J175"/>
  <c r="J173"/>
  <c r="J172"/>
  <c r="J169"/>
  <c r="H169"/>
  <c r="H173"/>
  <c r="H172"/>
  <c r="J156"/>
  <c r="J153"/>
  <c r="J151"/>
  <c r="J148"/>
  <c r="J144"/>
  <c r="J143"/>
  <c r="H144"/>
  <c r="H143"/>
  <c r="H148"/>
  <c r="H151"/>
  <c r="H153"/>
  <c r="H156"/>
  <c r="J136"/>
  <c r="H136"/>
  <c r="J132"/>
  <c r="J125"/>
  <c r="H125"/>
  <c r="J122"/>
  <c r="J121"/>
  <c r="H122"/>
  <c r="H121"/>
  <c r="H113"/>
  <c r="H112"/>
  <c r="H111"/>
  <c r="J98"/>
  <c r="H98"/>
  <c r="J94"/>
  <c r="J93"/>
  <c r="H93"/>
  <c r="H94"/>
  <c r="H84"/>
  <c r="H80"/>
  <c r="H79"/>
  <c r="J72"/>
  <c r="J71"/>
  <c r="J70"/>
  <c r="J67"/>
  <c r="J66"/>
  <c r="J64"/>
  <c r="J63"/>
  <c r="H64"/>
  <c r="H63"/>
  <c r="H67"/>
  <c r="H66"/>
  <c r="H58"/>
  <c r="H57"/>
  <c r="J51"/>
  <c r="J50"/>
  <c r="H51"/>
  <c r="H50"/>
  <c r="J21"/>
  <c r="J20"/>
  <c r="J19"/>
  <c r="H21"/>
  <c r="H20"/>
  <c r="H19"/>
  <c r="I56"/>
  <c r="J49"/>
  <c r="H49"/>
  <c r="H48"/>
  <c r="J168"/>
  <c r="J167"/>
  <c r="H147"/>
  <c r="J147"/>
  <c r="F24" i="1"/>
  <c r="E51"/>
  <c r="E30"/>
  <c r="E31"/>
  <c r="E32"/>
  <c r="E33"/>
  <c r="E34"/>
  <c r="E35"/>
  <c r="E36"/>
  <c r="E37"/>
  <c r="C24"/>
  <c r="E18"/>
  <c r="E19"/>
  <c r="E22"/>
  <c r="E42"/>
  <c r="I127" i="4"/>
  <c r="I26"/>
  <c r="J25"/>
  <c r="H25"/>
  <c r="G25"/>
  <c r="I65"/>
  <c r="I68"/>
  <c r="I69"/>
  <c r="I66"/>
  <c r="G67"/>
  <c r="G66"/>
  <c r="G53"/>
  <c r="J195"/>
  <c r="J194"/>
  <c r="J193"/>
  <c r="J192"/>
  <c r="J191"/>
  <c r="J190"/>
  <c r="H195"/>
  <c r="H194"/>
  <c r="H193"/>
  <c r="H192"/>
  <c r="H191"/>
  <c r="H190"/>
  <c r="G195"/>
  <c r="G194"/>
  <c r="I185"/>
  <c r="I186"/>
  <c r="G184"/>
  <c r="G183"/>
  <c r="G175"/>
  <c r="H175"/>
  <c r="I161"/>
  <c r="J160"/>
  <c r="J159"/>
  <c r="J146"/>
  <c r="J142"/>
  <c r="H160"/>
  <c r="H159"/>
  <c r="H146"/>
  <c r="H142"/>
  <c r="G160"/>
  <c r="G159"/>
  <c r="K124"/>
  <c r="J130"/>
  <c r="H130"/>
  <c r="G125"/>
  <c r="K92"/>
  <c r="I95"/>
  <c r="G96"/>
  <c r="I96"/>
  <c r="G44"/>
  <c r="G43"/>
  <c r="H32"/>
  <c r="K19"/>
  <c r="G21"/>
  <c r="F27" i="1"/>
  <c r="F26"/>
  <c r="D24"/>
  <c r="D27"/>
  <c r="D26"/>
  <c r="C27"/>
  <c r="C26"/>
  <c r="I175" i="4"/>
  <c r="H168"/>
  <c r="H167"/>
  <c r="I25"/>
  <c r="I67"/>
  <c r="I183"/>
  <c r="I184"/>
  <c r="I159"/>
  <c r="I160"/>
  <c r="G94"/>
  <c r="G93"/>
  <c r="I94"/>
  <c r="I93"/>
  <c r="G164"/>
  <c r="G136"/>
  <c r="I204"/>
  <c r="G202"/>
  <c r="I176"/>
  <c r="H132"/>
  <c r="G132"/>
  <c r="J134"/>
  <c r="H134"/>
  <c r="G134"/>
  <c r="I129"/>
  <c r="I131"/>
  <c r="I133"/>
  <c r="I135"/>
  <c r="K112"/>
  <c r="I81"/>
  <c r="G51"/>
  <c r="I10"/>
  <c r="H9"/>
  <c r="H8"/>
  <c r="I134"/>
  <c r="I132"/>
  <c r="E50" i="1"/>
  <c r="I18" i="4"/>
  <c r="E39" i="1"/>
  <c r="I11" i="4"/>
  <c r="I12"/>
  <c r="I22"/>
  <c r="I23"/>
  <c r="I24"/>
  <c r="I29"/>
  <c r="I33"/>
  <c r="I36"/>
  <c r="I39"/>
  <c r="I40"/>
  <c r="I52"/>
  <c r="I54"/>
  <c r="I55"/>
  <c r="I59"/>
  <c r="I60"/>
  <c r="I73"/>
  <c r="I74"/>
  <c r="I78"/>
  <c r="I85"/>
  <c r="I86"/>
  <c r="I89"/>
  <c r="I99"/>
  <c r="I101"/>
  <c r="I104"/>
  <c r="I107"/>
  <c r="I108"/>
  <c r="I114"/>
  <c r="I115"/>
  <c r="I118"/>
  <c r="I123"/>
  <c r="I137"/>
  <c r="I138"/>
  <c r="I139"/>
  <c r="I140"/>
  <c r="I141"/>
  <c r="I145"/>
  <c r="I149"/>
  <c r="I150"/>
  <c r="I152"/>
  <c r="I154"/>
  <c r="I155"/>
  <c r="I157"/>
  <c r="I158"/>
  <c r="I165"/>
  <c r="I166"/>
  <c r="I170"/>
  <c r="I171"/>
  <c r="I174"/>
  <c r="I181"/>
  <c r="I189"/>
  <c r="I196"/>
  <c r="I197"/>
  <c r="I198"/>
  <c r="I203"/>
  <c r="I210"/>
  <c r="I211"/>
  <c r="E49" i="1"/>
  <c r="E13" i="3"/>
  <c r="D14" i="1"/>
  <c r="D25"/>
  <c r="D52"/>
  <c r="I202" i="4"/>
  <c r="G209"/>
  <c r="G208"/>
  <c r="G207"/>
  <c r="G206"/>
  <c r="G205"/>
  <c r="G201"/>
  <c r="G200"/>
  <c r="G199"/>
  <c r="J188"/>
  <c r="J187"/>
  <c r="J182"/>
  <c r="H164"/>
  <c r="H163"/>
  <c r="H162"/>
  <c r="J164"/>
  <c r="J163"/>
  <c r="J162"/>
  <c r="H128"/>
  <c r="H124"/>
  <c r="H120"/>
  <c r="H119"/>
  <c r="J128"/>
  <c r="J124"/>
  <c r="J120"/>
  <c r="J119"/>
  <c r="H117"/>
  <c r="H116"/>
  <c r="H110"/>
  <c r="H109"/>
  <c r="J117"/>
  <c r="J116"/>
  <c r="J113"/>
  <c r="J112"/>
  <c r="H106"/>
  <c r="H105"/>
  <c r="J106"/>
  <c r="J105"/>
  <c r="J103"/>
  <c r="J102"/>
  <c r="H103"/>
  <c r="H102"/>
  <c r="H100"/>
  <c r="H97"/>
  <c r="J100"/>
  <c r="J97"/>
  <c r="H88"/>
  <c r="H87"/>
  <c r="H83"/>
  <c r="H82"/>
  <c r="J88"/>
  <c r="J87"/>
  <c r="J84"/>
  <c r="J80"/>
  <c r="J79"/>
  <c r="G77"/>
  <c r="G76"/>
  <c r="G75"/>
  <c r="H77"/>
  <c r="H76"/>
  <c r="H75"/>
  <c r="J77"/>
  <c r="J76"/>
  <c r="J75"/>
  <c r="H72"/>
  <c r="H71"/>
  <c r="H70"/>
  <c r="J58"/>
  <c r="J57"/>
  <c r="J48"/>
  <c r="H44"/>
  <c r="H43"/>
  <c r="J44"/>
  <c r="J43"/>
  <c r="J42"/>
  <c r="J41"/>
  <c r="H38"/>
  <c r="H37"/>
  <c r="J38"/>
  <c r="J37"/>
  <c r="H35"/>
  <c r="H34"/>
  <c r="H31"/>
  <c r="J35"/>
  <c r="J34"/>
  <c r="J32"/>
  <c r="H28"/>
  <c r="H27"/>
  <c r="J28"/>
  <c r="J27"/>
  <c r="H17"/>
  <c r="J17"/>
  <c r="J16"/>
  <c r="J15"/>
  <c r="H7"/>
  <c r="H6"/>
  <c r="H5"/>
  <c r="J9"/>
  <c r="J8"/>
  <c r="J7"/>
  <c r="J6"/>
  <c r="J5"/>
  <c r="G188"/>
  <c r="G187"/>
  <c r="G182"/>
  <c r="G180"/>
  <c r="G179"/>
  <c r="G178"/>
  <c r="G177"/>
  <c r="G169"/>
  <c r="G173"/>
  <c r="G172"/>
  <c r="G163"/>
  <c r="G162"/>
  <c r="G98"/>
  <c r="G100"/>
  <c r="G103"/>
  <c r="G102"/>
  <c r="G106"/>
  <c r="G105"/>
  <c r="G113"/>
  <c r="G112"/>
  <c r="G117"/>
  <c r="G116"/>
  <c r="G122"/>
  <c r="G121"/>
  <c r="G128"/>
  <c r="G130"/>
  <c r="G144"/>
  <c r="G143"/>
  <c r="G148"/>
  <c r="G151"/>
  <c r="G153"/>
  <c r="G156"/>
  <c r="G88"/>
  <c r="G87"/>
  <c r="G84"/>
  <c r="G80"/>
  <c r="G79"/>
  <c r="G72"/>
  <c r="G71"/>
  <c r="G64"/>
  <c r="G63"/>
  <c r="G58"/>
  <c r="G57"/>
  <c r="G50"/>
  <c r="G38"/>
  <c r="G37"/>
  <c r="G35"/>
  <c r="G34"/>
  <c r="G32"/>
  <c r="G28"/>
  <c r="G27"/>
  <c r="G20"/>
  <c r="G19"/>
  <c r="G17"/>
  <c r="G16"/>
  <c r="G15"/>
  <c r="G9"/>
  <c r="J62"/>
  <c r="H62"/>
  <c r="H61"/>
  <c r="J92"/>
  <c r="J91"/>
  <c r="H92"/>
  <c r="H91"/>
  <c r="H90"/>
  <c r="H16"/>
  <c r="I64"/>
  <c r="I187"/>
  <c r="G124"/>
  <c r="G120"/>
  <c r="J31"/>
  <c r="J30"/>
  <c r="J14"/>
  <c r="G31"/>
  <c r="G30"/>
  <c r="G14"/>
  <c r="G168"/>
  <c r="G167"/>
  <c r="I128"/>
  <c r="I130"/>
  <c r="G49"/>
  <c r="I27"/>
  <c r="I37"/>
  <c r="I57"/>
  <c r="G8"/>
  <c r="G7"/>
  <c r="G6"/>
  <c r="G5"/>
  <c r="I5"/>
  <c r="I9"/>
  <c r="I148"/>
  <c r="I102"/>
  <c r="I84"/>
  <c r="I122"/>
  <c r="I151"/>
  <c r="I209"/>
  <c r="I32"/>
  <c r="I180"/>
  <c r="I50"/>
  <c r="I79"/>
  <c r="I100"/>
  <c r="I105"/>
  <c r="I136"/>
  <c r="I153"/>
  <c r="I162"/>
  <c r="I172"/>
  <c r="I195"/>
  <c r="I98"/>
  <c r="I143"/>
  <c r="I51"/>
  <c r="I20"/>
  <c r="I34"/>
  <c r="I43"/>
  <c r="I53"/>
  <c r="I75"/>
  <c r="I28"/>
  <c r="I156"/>
  <c r="G111"/>
  <c r="G110"/>
  <c r="I76"/>
  <c r="I71"/>
  <c r="I87"/>
  <c r="I188"/>
  <c r="I77"/>
  <c r="G193"/>
  <c r="G192"/>
  <c r="G191"/>
  <c r="G190"/>
  <c r="I169"/>
  <c r="I173"/>
  <c r="I164"/>
  <c r="I163"/>
  <c r="I144"/>
  <c r="I116"/>
  <c r="I117"/>
  <c r="I113"/>
  <c r="I103"/>
  <c r="I106"/>
  <c r="I88"/>
  <c r="I80"/>
  <c r="I72"/>
  <c r="I58"/>
  <c r="I44"/>
  <c r="I38"/>
  <c r="I35"/>
  <c r="I21"/>
  <c r="I17"/>
  <c r="J111"/>
  <c r="J110"/>
  <c r="J109"/>
  <c r="J83"/>
  <c r="J82"/>
  <c r="J61"/>
  <c r="G147"/>
  <c r="G97"/>
  <c r="H42"/>
  <c r="H47"/>
  <c r="J47"/>
  <c r="G70"/>
  <c r="G62"/>
  <c r="G83"/>
  <c r="G82"/>
  <c r="G47"/>
  <c r="G42"/>
  <c r="G41"/>
  <c r="H15"/>
  <c r="J90"/>
  <c r="I177"/>
  <c r="I178"/>
  <c r="I179"/>
  <c r="I16"/>
  <c r="G146"/>
  <c r="G142"/>
  <c r="I63"/>
  <c r="H182"/>
  <c r="G92"/>
  <c r="G91"/>
  <c r="I49"/>
  <c r="G48"/>
  <c r="I48"/>
  <c r="I8"/>
  <c r="I7"/>
  <c r="I6"/>
  <c r="I201"/>
  <c r="I111"/>
  <c r="I19"/>
  <c r="I121"/>
  <c r="I97"/>
  <c r="I47"/>
  <c r="I112"/>
  <c r="G109"/>
  <c r="I109"/>
  <c r="I110"/>
  <c r="I70"/>
  <c r="I83"/>
  <c r="I82"/>
  <c r="I194"/>
  <c r="I168"/>
  <c r="I167"/>
  <c r="I208"/>
  <c r="I147"/>
  <c r="I92"/>
  <c r="H41"/>
  <c r="I41"/>
  <c r="I42"/>
  <c r="H30"/>
  <c r="I31"/>
  <c r="I199"/>
  <c r="I200"/>
  <c r="I193"/>
  <c r="D9" i="3"/>
  <c r="G61" i="4"/>
  <c r="H14"/>
  <c r="I15"/>
  <c r="I182"/>
  <c r="H13"/>
  <c r="H212"/>
  <c r="I62"/>
  <c r="I30"/>
  <c r="J13"/>
  <c r="I91"/>
  <c r="I61"/>
  <c r="I205"/>
  <c r="I207"/>
  <c r="I142"/>
  <c r="I146"/>
  <c r="I14"/>
  <c r="J212"/>
  <c r="F13" i="3"/>
  <c r="I206" i="4"/>
  <c r="I192"/>
  <c r="I191"/>
  <c r="F14" i="1"/>
  <c r="F25"/>
  <c r="E47"/>
  <c r="E46"/>
  <c r="E45"/>
  <c r="E44"/>
  <c r="E43"/>
  <c r="E41"/>
  <c r="E40"/>
  <c r="E29"/>
  <c r="E28"/>
  <c r="E17"/>
  <c r="E16"/>
  <c r="E15"/>
  <c r="C14"/>
  <c r="E13"/>
  <c r="E12"/>
  <c r="E11"/>
  <c r="E10"/>
  <c r="E7"/>
  <c r="E6"/>
  <c r="E5"/>
  <c r="E4"/>
  <c r="F52"/>
  <c r="F9" i="3"/>
  <c r="I190" i="4"/>
  <c r="E24" i="1"/>
  <c r="C25"/>
  <c r="C52"/>
  <c r="E14"/>
  <c r="C9" i="3"/>
  <c r="C8"/>
  <c r="C7"/>
  <c r="C6"/>
  <c r="E52" i="1"/>
  <c r="F12" i="3"/>
  <c r="F11"/>
  <c r="F10"/>
  <c r="E25" i="1"/>
  <c r="D13" i="3"/>
  <c r="D12"/>
  <c r="D11"/>
  <c r="D10"/>
  <c r="E12"/>
  <c r="E11"/>
  <c r="E10"/>
  <c r="E48" i="1"/>
  <c r="E27"/>
  <c r="E26"/>
  <c r="E9" i="3"/>
  <c r="E8"/>
  <c r="E7"/>
  <c r="E6"/>
  <c r="D8"/>
  <c r="D7"/>
  <c r="D6"/>
  <c r="D5"/>
  <c r="D4"/>
  <c r="F8"/>
  <c r="F7"/>
  <c r="F6"/>
  <c r="F5"/>
  <c r="F4"/>
  <c r="H4"/>
  <c r="I126" i="4"/>
  <c r="I125"/>
  <c r="I124"/>
  <c r="I120"/>
  <c r="G119"/>
  <c r="G90"/>
  <c r="I119"/>
  <c r="I90"/>
  <c r="G13"/>
  <c r="I13"/>
  <c r="G212"/>
  <c r="C13" i="3"/>
  <c r="C12"/>
  <c r="C11"/>
  <c r="C10"/>
  <c r="C5"/>
  <c r="C4"/>
  <c r="I212" i="4"/>
</calcChain>
</file>

<file path=xl/sharedStrings.xml><?xml version="1.0" encoding="utf-8"?>
<sst xmlns="http://schemas.openxmlformats.org/spreadsheetml/2006/main" count="1108" uniqueCount="406">
  <si>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</si>
  <si>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Прочие субсидии бюджетам сельских поселений (Проведение мероприятий, направленных на ремонт ветхих и аварийных сетей)</t>
  </si>
  <si>
    <t>11607010100000140</t>
  </si>
  <si>
    <t>11610123010101140</t>
  </si>
  <si>
    <t>Оценка исполнения бюджета Пионерского сельского поселения по расходам за 2020 год</t>
  </si>
  <si>
    <t>Исполнено                9 мес.                  2020 год</t>
  </si>
  <si>
    <t>Прочие межбюджетные трансферты,  передаваемые бюджетам сельских поселений  на обустройство контейнерных площадок</t>
  </si>
  <si>
    <t>Наименование показателя</t>
  </si>
  <si>
    <t>Код бюджетной классификации</t>
  </si>
  <si>
    <t>Годовой объем ассигнований</t>
  </si>
  <si>
    <t>раздела, подраздела</t>
  </si>
  <si>
    <t>целевой статьи</t>
  </si>
  <si>
    <t>Собрание депутатов Пионерского сельского поселения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</si>
  <si>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</si>
  <si>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</si>
  <si>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</si>
  <si>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</si>
  <si>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Непрограммные расходы. </t>
  </si>
  <si>
    <t>Обеспечение деятельности органов местного самоуправления, за исключением обособленных расходов, которым присваиваются уникальные коды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</si>
  <si>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</si>
  <si>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</si>
  <si>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государственных(муниципальных) нужд</t>
  </si>
  <si>
    <t>200</t>
  </si>
  <si>
    <t>Иные бюджетные ассигнования</t>
  </si>
  <si>
    <t>800</t>
  </si>
  <si>
    <t>Администрация Пионерского сельского поселения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</si>
  <si>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</si>
  <si>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</si>
  <si>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>Непрограмные расходы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</si>
  <si>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</si>
  <si>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</si>
  <si>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</si>
  <si>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местных администраций, за исключением обособленных расходов, которым присваиваются уникальные коды.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</si>
  <si>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</si>
  <si>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Резервные фонды</t>
  </si>
  <si>
    <t>0111</t>
  </si>
  <si>
    <t xml:space="preserve">Непрограмные расходы </t>
  </si>
  <si>
    <t>Резервные фонды местных администраций</t>
  </si>
  <si>
    <t>Другие общегосударственные вопросы</t>
  </si>
  <si>
    <t>0113</t>
  </si>
  <si>
    <t>Расходы местного бюджета за счет межбюджетных субсидий, субвенций и иных межбюджетных трансфертов, имеющие целевое назначения за счет средств краевого бюджета</t>
  </si>
  <si>
    <t>Расходы на выполнение государственных полномочий Камчатского края по созданию административных комиссий в целях привлечения административной ответственности ,предусмотренной Законом Камчатского края</t>
  </si>
  <si>
    <t>Национальная оборона</t>
  </si>
  <si>
    <t>02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</si>
  <si>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</si>
  <si>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</si>
  <si>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</si>
  <si>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</si>
  <si>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</si>
  <si>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</si>
  <si>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</si>
  <si>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Непрограммные расходы </t>
  </si>
  <si>
    <t>Подготовка населения и организаций к действиям в чрезвычайной ситуации в мирное и военное время</t>
  </si>
  <si>
    <t>Обеспечение пожарной безопасности</t>
  </si>
  <si>
    <t>0310</t>
  </si>
  <si>
    <t>Национальная экономика</t>
  </si>
  <si>
    <t>04</t>
  </si>
  <si>
    <t xml:space="preserve">Дорожное хозяйство </t>
  </si>
  <si>
    <t>0409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</si>
  <si>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</si>
  <si>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</si>
  <si>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по государственной и муниципальной собственности</t>
  </si>
  <si>
    <t>400</t>
  </si>
  <si>
    <t>Жилищно-коммунальное хозяйство</t>
  </si>
  <si>
    <t>05</t>
  </si>
  <si>
    <t>Жилищное хозяйство</t>
  </si>
  <si>
    <t>0501</t>
  </si>
  <si>
    <t>Поддержка жилищного хозяйства</t>
  </si>
  <si>
    <t>Непрограммные расходы.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</si>
  <si>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 (Взносы на проведение капитального ремонта многоквартирных домов)</t>
  </si>
  <si>
    <t xml:space="preserve">Мероприятия в области жилищно-коммунального хозяйства </t>
  </si>
  <si>
    <t>Коммунальное хозяйство</t>
  </si>
  <si>
    <t>0502</t>
  </si>
  <si>
    <t xml:space="preserve">Подпрограмма 1.1 "Энергосбережение и повышение энергетической эффективности в Пионерском сельском поселении" </t>
  </si>
  <si>
    <t>Благоустройство</t>
  </si>
  <si>
    <t>0503</t>
  </si>
  <si>
    <t>Уличное освещение</t>
  </si>
  <si>
    <t>Прочие мероприятия по благоустройству поселений</t>
  </si>
  <si>
    <t>Другие вопросы в области жилищно-коммунального хозяйства</t>
  </si>
  <si>
    <t>0505</t>
  </si>
  <si>
    <t>Культура, кинематография</t>
  </si>
  <si>
    <t>08</t>
  </si>
  <si>
    <t>Культура</t>
  </si>
  <si>
    <t>0801</t>
  </si>
  <si>
    <t>Физическая культура и спорт</t>
  </si>
  <si>
    <t>11</t>
  </si>
  <si>
    <t>1105</t>
  </si>
  <si>
    <t>Отдел финансов, имущественных и земельных отношений</t>
  </si>
  <si>
    <t xml:space="preserve">Обеспечение деятельности финансовых органов </t>
  </si>
  <si>
    <t>0106</t>
  </si>
  <si>
    <t>Обеспечение деятельности муниципальных органов местного самоуправления поселения, за исключением обособленных расходов, которым присваиваются уникальные коды</t>
  </si>
  <si>
    <t xml:space="preserve">Другие общегосударственные вопросы </t>
  </si>
  <si>
    <t>Социальная политика</t>
  </si>
  <si>
    <t>10</t>
  </si>
  <si>
    <t>Социальное обеспечение населения</t>
  </si>
  <si>
    <t>1003</t>
  </si>
  <si>
    <t>Социальная помощь</t>
  </si>
  <si>
    <t>Предоставление гражданам субсидий на оплату жилого помещения и коммунальных услуг</t>
  </si>
  <si>
    <t>300</t>
  </si>
  <si>
    <t>Всего</t>
  </si>
  <si>
    <t>Расходы за счет средств федерального бюджета текущего года</t>
  </si>
  <si>
    <t>Процент исполнения</t>
  </si>
  <si>
    <t>99000</t>
  </si>
  <si>
    <t>10010</t>
  </si>
  <si>
    <t>10020</t>
  </si>
  <si>
    <t>00000</t>
  </si>
  <si>
    <t>10110</t>
  </si>
  <si>
    <t>12010</t>
  </si>
  <si>
    <t>Расходы на выполнение функций по общегосударственным вопросам, не отнесенным к другим подразделам данного раздела, в том числе на управление муниципальной собственностью</t>
  </si>
  <si>
    <t>12120</t>
  </si>
  <si>
    <t>40080</t>
  </si>
  <si>
    <t>51180</t>
  </si>
  <si>
    <t>12410</t>
  </si>
  <si>
    <t>12550</t>
  </si>
  <si>
    <t>Решение вопросов местного значения поселения в рамках соответствующей государственной программы Камчатского края«Энергоэффективность,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годы»</t>
  </si>
  <si>
    <t>40060</t>
  </si>
  <si>
    <t>S0065</t>
  </si>
  <si>
    <t>Содержание автомобильных дорог и инженерных сооружений на них в границах сельских поселений</t>
  </si>
  <si>
    <t>12720</t>
  </si>
  <si>
    <t>12110</t>
  </si>
  <si>
    <t>01100</t>
  </si>
  <si>
    <t>01103</t>
  </si>
  <si>
    <t>40070</t>
  </si>
  <si>
    <t>12610</t>
  </si>
  <si>
    <t>12620</t>
  </si>
  <si>
    <t>02000</t>
  </si>
  <si>
    <t>02100</t>
  </si>
  <si>
    <t>02101</t>
  </si>
  <si>
    <t>S0074</t>
  </si>
  <si>
    <t>03000</t>
  </si>
  <si>
    <t>03101</t>
  </si>
  <si>
    <t>Решение вопросов местного значения поселения в рамках соответствующей государственной программы Камчатского края «Обеспечение доступным и комфортным жильем жителей Камчатского края на 2014 - 2018 годы»</t>
  </si>
  <si>
    <t>S0064</t>
  </si>
  <si>
    <t xml:space="preserve">Мероприятия в области коммунального хозяйства </t>
  </si>
  <si>
    <t>Непрограммные расходы</t>
  </si>
  <si>
    <t>Выполнение функций органами местного самоуправления</t>
  </si>
  <si>
    <t>12710</t>
  </si>
  <si>
    <t xml:space="preserve">Строительство и содержание автомобильных дорог и инженерных сооружений на них в границах городских округов и поселений в рамках благоустройства. </t>
  </si>
  <si>
    <t>12750</t>
  </si>
  <si>
    <t>Решение вопросов местного значения поселения в рамках соответствующей государственной программы Камчатского края</t>
  </si>
  <si>
    <t>Решение вопросов местного значения поселения в рамках соответствующей государственной программы Камчатского края (софинансирование за счет средств местного бюджета)</t>
  </si>
  <si>
    <t>01101</t>
  </si>
  <si>
    <t>Программные мероприятия 1.1.2 "Проведение мероприятий, направленных на технический учет и инвентаризацию объектов топливно-энергетического и жилищно-коммунального комплексов."</t>
  </si>
  <si>
    <t>01102</t>
  </si>
  <si>
    <t>01104</t>
  </si>
  <si>
    <t>Расходы на обеспечение деятельности (оказание услуг) МУ КДЦ "Радуга", в том числе на предоставление субсидий</t>
  </si>
  <si>
    <t>28010</t>
  </si>
  <si>
    <t>Другие вопросы в области физической культуры и спорта</t>
  </si>
  <si>
    <t>12910</t>
  </si>
  <si>
    <t xml:space="preserve"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 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</si>
  <si>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</si>
  <si>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</si>
  <si>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40240</t>
  </si>
  <si>
    <t xml:space="preserve">                                                                                                                                              рублей</t>
  </si>
  <si>
    <t>Коды доходов местного бюджета</t>
  </si>
  <si>
    <t>Наименование кода доходов местного бюджета</t>
  </si>
  <si>
    <t xml:space="preserve">Годовой объем </t>
  </si>
  <si>
    <t>% исполнения</t>
  </si>
  <si>
    <t xml:space="preserve">1 01 02000 01 0000 110 </t>
  </si>
  <si>
    <t>Налог на доходы физических лиц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</si>
  <si>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</si>
  <si>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</si>
  <si>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</si>
  <si>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</si>
  <si>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</si>
  <si>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</si>
  <si>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</si>
  <si>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</si>
  <si>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1 05 03010 01 0000 110 </t>
  </si>
  <si>
    <t xml:space="preserve">Единый сельскохозяйственный налог 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</si>
  <si>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</si>
  <si>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</si>
  <si>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</si>
  <si>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</si>
  <si>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</si>
  <si>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</si>
  <si>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</si>
  <si>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</si>
  <si>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ИТОГО налоговые доходы: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</si>
  <si>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</si>
  <si>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</si>
  <si>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1 17 05050 10 0000 180 </t>
  </si>
  <si>
    <t>Прочие неналоговые доходы бюджетов сельских поселений</t>
  </si>
  <si>
    <t>ИТОГО неналоговые доходы:</t>
  </si>
  <si>
    <t>Всего налоговых и неналоговых поступлений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</si>
  <si>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</si>
  <si>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</si>
  <si>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</si>
  <si>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</si>
  <si>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202 01001 10 0000 151</t>
  </si>
  <si>
    <t>Дотация бюджетам сельских поселений на выравнивание бюджетной обеспеченности(Средства краевого бюджета на выполнение полномочий органами государственной власти Камчатского края по расчету и предоставлению дотаций сельским поселениям)</t>
  </si>
  <si>
    <t>Дотация бюджетам сельских поселений на выравнивание бюджетной обеспеченности(Дотация из Районного фонда финансовой поддержки сельских поселений)</t>
  </si>
  <si>
    <t>Субвенции бюджетам сельских поселений на предоставление гражданам субсидий на оплату жилого помещения и коммунальных услуг(Субвенция на выполнение государственных полномочий Камчатского края по предоставлению гражданам субсидий на оплату жилых помещений и коммунальных услуг)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</si>
  <si>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</si>
  <si>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</si>
  <si>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</si>
  <si>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</si>
  <si>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2 02 49999 10 0000 151</t>
  </si>
  <si>
    <t>03100</t>
  </si>
  <si>
    <t>12810</t>
  </si>
  <si>
    <t>Другие вопросы в области охраны окружающей среды</t>
  </si>
  <si>
    <t>0605</t>
  </si>
  <si>
    <t>S0063</t>
  </si>
  <si>
    <t>рублей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</si>
  <si>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работ, в том числе</t>
  </si>
  <si>
    <t>Код бюджетной классификации источников финансирования дефицитов бюджетов</t>
  </si>
  <si>
    <t xml:space="preserve">Источники финансирования дефицита бюджета </t>
  </si>
  <si>
    <t xml:space="preserve"> 01 05 00 00 00 0000 000</t>
  </si>
  <si>
    <t>Изменение остатков средств на счетах по учету средств бюджета</t>
  </si>
  <si>
    <t>01 05 02 00 00 0000 500</t>
  </si>
  <si>
    <t>Увеличение остатков  средств  бюджетов</t>
  </si>
  <si>
    <t>Увеличение   прочих  остатков  средств  бюджетов</t>
  </si>
  <si>
    <t>01 05 02 01 00 0000 510</t>
  </si>
  <si>
    <t>Увеличение   прочих  остатков денежных  средств  бюджетов</t>
  </si>
  <si>
    <t>01 05 02 01 10 0000 510</t>
  </si>
  <si>
    <t>Увеличение   прочих  остатков денежных  средств  бюджетов поселений</t>
  </si>
  <si>
    <t>01 05 00 00 00 0000 600</t>
  </si>
  <si>
    <t xml:space="preserve"> Уменьшение остатков  средств  бюджетов</t>
  </si>
  <si>
    <t>01 05 02 00 00 0000 600</t>
  </si>
  <si>
    <t xml:space="preserve"> Уменьшение  прочих  остатков  средств  бюджетов</t>
  </si>
  <si>
    <t>01 05 02 01 00 0000 610</t>
  </si>
  <si>
    <t>Уменьшение   прочих  остатков денежных  средств  бюджетов</t>
  </si>
  <si>
    <t>01 05 02 01 10 0000 610</t>
  </si>
  <si>
    <t>Уменьшение   прочих  остатков денежных  средств  бюджетов поселений</t>
  </si>
  <si>
    <t xml:space="preserve"> 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</si>
  <si>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</si>
  <si>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</si>
  <si>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2 02 30022 10 0000 151</t>
  </si>
  <si>
    <t>2 02 30024 10 0000 151</t>
  </si>
  <si>
    <t>Субвенции бюджетам сельских поселений на выполнение передаваемых полномочий субьектов  РФ(Субвенции  на выполнение передаваемых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края)</t>
  </si>
  <si>
    <t>Прочие межбюджетные трансферты, передаваемые бюджетам сельских поселений (на софинансирование выполнения расходных обязательств поселения)</t>
  </si>
  <si>
    <t>Прочие межбюджетные трансферты, передаваемые бюджетам сельских поселений (на софинансирование расходов по оплате труда учреждений культуры)</t>
  </si>
  <si>
    <t>Прочие межбюджетные трансферты, передаваемые бюджетам сельских поселений на софинансирование расходов по оплате коммунальных услуг муниципальных учреждений</t>
  </si>
  <si>
    <t>Прочие межбюджетные трансферты, передаваемые бюджетам сельских поселений (на стимулирование достижений наилучших показателей деятельности )</t>
  </si>
  <si>
    <t>Прочие межбюджетные трансферты, передаваемые бюджетам сельских поселений (на софинансирование расходов по оплате труда работников учреждений, финансируемых из бюджета поселения)</t>
  </si>
  <si>
    <t>На финансовое обеспечение полномочий, переданных ЕМР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</t>
  </si>
  <si>
    <t xml:space="preserve">Всего </t>
  </si>
  <si>
    <t xml:space="preserve">Программное мероприятие "Выполнение работ по корректировке правил землепользования и застройки Пионерского сельского поселения и разработке карт (планов) объектов землеустройства (территориальных зон) </t>
  </si>
  <si>
    <t>02202</t>
  </si>
  <si>
    <t>Мероприятие Профилактика правонарушений в общественных местах и на улица</t>
  </si>
  <si>
    <t>Мероприятие Профилактические мероприятия в сфере противодействия терроризму и экстремизму</t>
  </si>
  <si>
    <t>08100</t>
  </si>
  <si>
    <t>08101</t>
  </si>
  <si>
    <t>08102</t>
  </si>
  <si>
    <t>07100</t>
  </si>
  <si>
    <t>07101</t>
  </si>
  <si>
    <t>07102</t>
  </si>
  <si>
    <t>Муниципальная программа «Развитие транспортного хозяйства в Пионерском сельском поселении в 2018 году</t>
  </si>
  <si>
    <t>Подпрограмма 3 "Благоустройство территории Пионерского сельского поселения"</t>
  </si>
  <si>
    <t>Муниципальная программа «Формирование современной городской среды  на территории Пионерского сельского поселения»  на 2018-2022гг»;</t>
  </si>
  <si>
    <t xml:space="preserve">Подпрограмма 2 «Благоустройство Пионерского сельского поселения» </t>
  </si>
  <si>
    <t>Основное мероприятие 2.1.  «Капитальный ремонт и ремонт автомобильных дорог общего пользования населенных пунктов (в том числе элементов улично-дорожной сети, включая тротуары и парковки), дворовых территорий многоквартирных домов и проездов к ним»</t>
  </si>
  <si>
    <t>05100</t>
  </si>
  <si>
    <t>05101</t>
  </si>
  <si>
    <t>09200</t>
  </si>
  <si>
    <t>09201</t>
  </si>
  <si>
    <t>Муниципальная программа  «По вопросам обеспечения пожарной безопасности"Разработка и реализация мер, направленных обеспечение, сокращение общего количества пожаров и материальных потерь от них.</t>
  </si>
  <si>
    <t xml:space="preserve">Мероприятие : Укрепление противопожарного состояния учреждений, жилого фонда, территории сельского поселения  </t>
  </si>
  <si>
    <t>Мероприятие :  Информационное обеспечение, противопожарная пропаганда и обучение мерам пожарной безопасности</t>
  </si>
  <si>
    <t xml:space="preserve">Подприграмма 1 "Развитие  дорожного хозяйства в Пионерском сельском порселении" Наименование основного мероприятия:  проектно-изыскательские работы по объекту                    </t>
  </si>
  <si>
    <t>«Строительство дорожной  инфраструктуры  1-ой очереди Жилого района в Пионерском сельском поселении»</t>
  </si>
  <si>
    <t xml:space="preserve">Капитальный ремонт и ремонт автомобильных дорог общего пользования населенных пунктов (в том числе элементов улично-дорожной сети), дворовых территори многоквартиррых домов и проездов к ним                 </t>
  </si>
  <si>
    <t>919</t>
  </si>
  <si>
    <t>05000</t>
  </si>
  <si>
    <t>Развитие социальной и инженерной инфраструктуры</t>
  </si>
  <si>
    <t>12180</t>
  </si>
  <si>
    <t>главного распорядителя средств местного бюджета</t>
  </si>
  <si>
    <t xml:space="preserve">вида расходов </t>
  </si>
  <si>
    <t>918</t>
  </si>
  <si>
    <t>Муниципальная программа  "Стимулирование жилищного строительства в Пионерском  сельском поселении на 2018 год"</t>
  </si>
  <si>
    <t>Муницпальная Программа 2 "Стимулирование жилищного строительства в Пионерском сельском поселении на 2018 год"</t>
  </si>
  <si>
    <t>Основное мероприятие выполнение проектно-изыскательских работ по объекту: «Строительство  инженерной инфраструктуры (водоснабжение и водоотведение) 1-ой очереди Жилого района в Пионерском сельском поселении</t>
  </si>
  <si>
    <t>Программа  «Адресная программа по переселению граждан из аварийного жилищного фонда в Пионерском сельском поселении»</t>
  </si>
  <si>
    <t>Обеспечение мероприятий по переселению граждан из аварийного жилищного фонда  (Переселение граждан из аварийного жилищного фонда в Пионерском сельском поселении в соответствии с жилищным законодательством)</t>
  </si>
  <si>
    <t>412</t>
  </si>
  <si>
    <t xml:space="preserve">Иные закупки товаров, работ и услуг для обеспечения государственных (муниципальных) нужд. Решение вопросов местного значения поселения </t>
  </si>
  <si>
    <t xml:space="preserve">Подпрограмма 1 «Современная городская среда в Пионерском сельском  поселении» </t>
  </si>
  <si>
    <t>Основное мероприятие 2.5.   «Ремонт и устройство уличных сетей наружного освещения»</t>
  </si>
  <si>
    <t>Иные бюджетные ассигнования Исполнение судебных актов</t>
  </si>
  <si>
    <t xml:space="preserve">Муниципальная программа  "Устойчивое развитие сельской территории Пионерского сельского поселения на 2018 год" </t>
  </si>
  <si>
    <t>04000</t>
  </si>
  <si>
    <t>Основное мероприятие 1.2.  Разработка проектно-изыскательских работ по объекту: «Строительство водоснабжения в Пионерском сельском поселении по ул. Таежная"</t>
  </si>
  <si>
    <t>04100</t>
  </si>
  <si>
    <t>04102</t>
  </si>
  <si>
    <t xml:space="preserve">Подпрограмма 1  "Энергосбережение и повышение энергетической эффективности в Пионерском сельском поселении </t>
  </si>
  <si>
    <t xml:space="preserve">Программные мероприятия 1.1.1 "Проведение мероприятий, направленных на ремонт ветхих и аварийных сетей"      </t>
  </si>
  <si>
    <t xml:space="preserve">Программные мероприятия 1.3 модернизация систем энерго, теплоснабжения на территории Пионерского сельского поселения    Разработка программы  комплексного развития социальной сферы    (ПКР)   </t>
  </si>
  <si>
    <t>Охрана окружающей среды</t>
  </si>
  <si>
    <t>06101</t>
  </si>
  <si>
    <t>Решение вопросов местного значения поселения в рамках соответствующей государственной программы Камчатского края "Охрана окружающей среды, воспроизводство и использование природных ресурсов в Камчатском крае"(софинансирование за счет средств местного бюджета)</t>
  </si>
  <si>
    <t>04101</t>
  </si>
  <si>
    <t>Решение вопросов местного значения поселения в рамках соответствующей государственной программы Камчатского края "Развитие сельского хозяйства и регулирование рынков сельскохозяйственной продукции, сырья и продовольствия Камчатского края на 2014 - 2018 годы", Подпрограммы "Устойчивое развитие сельских территорий"</t>
  </si>
  <si>
    <t>464</t>
  </si>
  <si>
    <t>S0073</t>
  </si>
  <si>
    <t>Пенсионное обеспечение</t>
  </si>
  <si>
    <t>1001</t>
  </si>
  <si>
    <t>Расходы в рамках непрограммных направлений деятельности (выплата пенсии за выслугу лет лицам, замещавшим муниципальные должности, должности муниципальной службы в Пионерском сельском поселении)</t>
  </si>
  <si>
    <t>Иные пенсии, социальные доплаты к пенсиям</t>
  </si>
  <si>
    <t>12050</t>
  </si>
  <si>
    <t>Социальные доплаты и иные выплаты населению</t>
  </si>
  <si>
    <t>920</t>
  </si>
  <si>
    <t>Закупка товаров, работ и услуг для государственных (муниципальных) нужд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</si>
  <si>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</si>
  <si>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Прочие межбюджетные трансферты, передаваемые бюджетам сельских поселений (на повышение по оплате труда работников учреждений, финансируемых из бюджета поселения)</t>
  </si>
  <si>
    <t>2 02 49999 10 0000 150</t>
  </si>
  <si>
    <t>1 13 02995 10 0000 130</t>
  </si>
  <si>
    <t>Прочие доходы от компенсации затрат бюджетов сельских поселений</t>
  </si>
  <si>
    <t>Основные мероприятия 2.9.  Обустройство сквера "Аллея славы" в районе у.Н.Коляды п.Пионерский</t>
  </si>
  <si>
    <t>10101</t>
  </si>
  <si>
    <t>Решение вопросов местного значения поселения в рамках соответствующей государственной программы Камчатского края "Обращение с отходами производства и потребления в Камчатском крае"(софинансирование за счет средств краевого бюджета)</t>
  </si>
  <si>
    <t>611</t>
  </si>
  <si>
    <t>612</t>
  </si>
  <si>
    <t>101F2</t>
  </si>
  <si>
    <t>Муниципальная программа ««Профилактика правонарушений, экстремизма и терроризма в Пионерском сельском поселении»</t>
  </si>
  <si>
    <t>Муниципальная программа  "Устойчивое развитие сельской территории Пионерского сельского поселения на 2019год" Программные мероприятия  "Реконструкция внутренних инженерных сетей здания с заменой конструкции мягкой кровли и устройством вентилируемого фасада объекта капитального строительства:  МУ КДЦ   «Радуга» в п. Пионерский» по адресу: Камчатский край, Елизовский район,  п. Пионерский, ул. В.Бонивурад.2/1</t>
  </si>
  <si>
    <t>Решение вопросов местного значения поселения в рамках соответствующей государственной программы Камчатского края "Развитие сельского хозяйства и регулирование рынков сельскохозяйственной продукции, сырья и продовольствия Камчатского края" Подпрограммы "Устойчивое развитие сельских территорий" (софинансирование за счет средств местного бюджета)</t>
  </si>
  <si>
    <t>Оценка исполнения бюджета Пионерского сельского поселения по доходам за 2020 год</t>
  </si>
  <si>
    <t xml:space="preserve">Исполнено 9 мес. 2020 года </t>
  </si>
  <si>
    <t>Ожидаемое исполнение за 2020 год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</si>
  <si>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</si>
  <si>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</si>
  <si>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</si>
  <si>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</si>
  <si>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</si>
  <si>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</si>
  <si>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Субсидии бюджетам сельских поселений на софинансирование капитальных вложений в объекты муниципальной собственности (Проведение мероприятий на Строительство дорожной инфраструктуры 1-ой очереди Жилого района в Пионерском сельском поселении (проектные работы)</t>
  </si>
  <si>
    <t>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</si>
  <si>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(расходы за сче средств федерального бюджета)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</si>
  <si>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среды(расходы за сче средств краевого бюджета)</t>
  </si>
  <si>
    <t>2 02 29999 10 0000 150</t>
  </si>
  <si>
    <t>Прочие субсидии бюджетам сельских поселений (На реализацию мероприятий соответствующей государственной программы Камчатского края "Формирование современной городской среды")</t>
  </si>
  <si>
    <t>Субсидии, за исключением субсидий на софинансирование капитальных вложений в объекты государственной (муниципальной) собственности (Проведение мероприятий, направленных на "Совершение материально-технической базы для занятий физической культурой и спортом" Государственной программы Камчатского края "Физическая культура, спорт, молодежная политика, отдых и оздоровление детей в Камчатском крае")</t>
  </si>
  <si>
    <t>ИМТ на реализацию мероприятий планов социального развития центров экономического роста субъектов РФ, входящих в состав Дальневосточного Федерального округа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</si>
  <si>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</si>
  <si>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</si>
  <si>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Мероприятие Повышение безопасности дорожного движения </t>
  </si>
  <si>
    <t>08103</t>
  </si>
  <si>
    <t>12430</t>
  </si>
  <si>
    <t>04200</t>
  </si>
  <si>
    <t>04203</t>
  </si>
  <si>
    <t>55050</t>
  </si>
  <si>
    <t>Муницпальная Программа 3 «Переселение граждан из аварийных жилых домов и непригодных для  проживания жилых помещений в Пионерском сельском поселении в 2020 году»</t>
  </si>
  <si>
    <t>основное мероприятие «Переселение граждан из аварийных жилых домов и непригодных для  проживания жилых помещений в соответствии с жилищным законодательством,  путем приобретения жилых помещений, гражданам, расселяемых в рамках Программы и проживающим в жилых помещениях по договорам социального найма, входящих в аварийный жилищный фонд»:- ул. Горная д. 3 кв. 2</t>
  </si>
  <si>
    <t>Решение вопросов местного значения поселения в рамках государственной программы Камчатского края "Обеспечение доступным и комфортным жильем жителей Камчатского края" Инвестиционная программа Камчатского края (софинансирование за счет средств краевого бюджета)</t>
  </si>
  <si>
    <t>40073</t>
  </si>
  <si>
    <t>Решение вопросов местного значения поселения в рамках государственной программы Камчатского края "Обеспечение доступным и комфортным жильем жителей Камчатского края"  Инвестиционная программа Камчатского края (софинансирование за счет средств местного бюджета)</t>
  </si>
  <si>
    <t>T0073</t>
  </si>
  <si>
    <t xml:space="preserve">Основное мероприятие "Предоставление межбюджетных трансфертов местным бюджетам на решение вопросов местного значения в жилищно-коммунальной сфере". </t>
  </si>
  <si>
    <t>01106</t>
  </si>
  <si>
    <t>40030</t>
  </si>
  <si>
    <t>Муниципальная программа Пионерского сельского поселения «Формирование современной городской среды на территории Пионерского сельского поселения»</t>
  </si>
  <si>
    <t xml:space="preserve">Основное мероприятие:  «Благоустройство дворовых территорий и общественных территорий»          </t>
  </si>
  <si>
    <t xml:space="preserve">Решение вопросов местного значения поселения в рамках соответствующей государственной программы Камчатского края </t>
  </si>
  <si>
    <t>Основное мероприятие «Предоставление межбюджетных трансфертов местным бюджетам на решение вопросов местного значения в сфере благоустройства территорий»</t>
  </si>
  <si>
    <t>04202</t>
  </si>
  <si>
    <t>Основное мероприятие: 2.7 устройства новых и обустройства существующих детских, спортивных площадок, хозяйственных площадок с установкой малых архитектурных форм, разработке проектной документации;</t>
  </si>
  <si>
    <t xml:space="preserve"> Решение вопросов местного значения поселения в рамках государственной программы Камчатского края "Формирование современной городской среды в Камчатском крае" за исключением мероприятий Инвестиционной программы Камчатского края (софинансирование за счет средств краевого бюджета)</t>
  </si>
  <si>
    <t>40064</t>
  </si>
  <si>
    <t xml:space="preserve"> Решение вопросов местного значения поселения в рамках государственной программы Камчатского края "Формирование современной городской среды в Камчатском крае" за исключением мероприятий Инвестиционной программы Камчатского края (софинансирование за счет средств местного бюджета)</t>
  </si>
  <si>
    <t>T0064</t>
  </si>
  <si>
    <t>04205</t>
  </si>
  <si>
    <t>40035</t>
  </si>
  <si>
    <t>04207</t>
  </si>
  <si>
    <t>40037</t>
  </si>
  <si>
    <t>Основные мероприятия 2.8 Приобретение строительно-дорожной и коммунальной техники, устройство площадок под установку мусоросборных контейнеров, приобретение мусоросборных контейнеров, благоустроойство муниципальных учреждений</t>
  </si>
  <si>
    <t>04208</t>
  </si>
  <si>
    <t>04209</t>
  </si>
  <si>
    <t>Основное мероприятие «Проведение мероприятий, направленных на приобретение, установку резервных источников электроснабжения на объектах тепло-, водоснабжения и водоотведения»</t>
  </si>
  <si>
    <t>Решение вопросов местного значения поселения в рамках 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 за исключением мероприятий Инвестиционной программы Камчатского края (софинансирование за счет средств краевого бюджета)</t>
  </si>
  <si>
    <t>40061</t>
  </si>
  <si>
    <t>Решение вопросов местного значения поселения в рамках 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 за исключением мероприятий Инвестиционной программы Камчатского края (софинансирование за счет средств местного бюджета)</t>
  </si>
  <si>
    <t>T0061</t>
  </si>
  <si>
    <t>Муниципальная программа Пионерского сельского поселения «Стимулирование жилищного строительства в Пионерском сельском поселении в 2020 году»</t>
  </si>
  <si>
    <t>Программные мероприятия "Разработка проектов планировок и проектов межевания территорий"</t>
  </si>
  <si>
    <t>02200</t>
  </si>
  <si>
    <t>Решение вопросов местного значения поселения в рамках государственной программы Камчатского края "Обеспечение доступным и комфортным жильем жителей Камчатского края" за исключением мероприятий Инвестиционной программы Камчатского края (софинансирование за счет средств местного бюджета)</t>
  </si>
  <si>
    <t>T0063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</si>
  <si>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</si>
  <si>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</si>
  <si>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</si>
  <si>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Муниципальная программа "Физическая культура, спорт, молодежная политика, отдых и оздоровление детей в Пионерском сельском поселении"  подпрограмма 1 "Развитие массовой физической культуры и спорта в Пионерском сельском поселении" "Совершенствование материально-технической базы для занятий физической культурой и спортом"(Приобретение комплектовхоккейных коробок в муниципальных образованиях в Камчатском крае")</t>
  </si>
  <si>
    <t>1102</t>
  </si>
  <si>
    <t>12101</t>
  </si>
  <si>
    <t>Решение вопросов местного значения поселения в рамках государственной программы Камчатского края "Физическая культура, спорт, молодежная политика, отдых и оздоровление детей в Камчатском крае" за исключением мероприятий Инвестиционной программы Камчатского края (софинансирование за счет средств краевого бюджета)</t>
  </si>
  <si>
    <t>40068</t>
  </si>
  <si>
    <t>Решение вопросов местного значения поселения в рамках государственной программы Камчатского края "Физическая культура, спорт, молодежная политика, отдых и оздоровление детей в Камчатском крае" за исключением мероприятий Инвестиционной программы Камчатского края (софинансирование за счет средств местного бюджета)</t>
  </si>
  <si>
    <t>Т0068</t>
  </si>
  <si>
    <t>Муниципальная программа Пионерского сельского поселения «Развитие транспортной системы Пионерского сельского  поселения на 2020 год»</t>
  </si>
  <si>
    <t>Основное мероприятие «Строительство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бюджета» Строительство дорожной инфраструктуры 1-ой очереди Жилого района в Пионерском сельском поселении (проектные работы)</t>
  </si>
  <si>
    <t>410</t>
  </si>
  <si>
    <t>Решение вопросов местного значения поселения в рамках государственной программы Камчатского края  "Развитие транспортной системы в Камчатском крае" Бюджетные инвестиции (софинансирование за счет средств краевого бюджета)</t>
  </si>
  <si>
    <t>40075</t>
  </si>
  <si>
    <t>414</t>
  </si>
  <si>
    <t>Решение вопросов местного значения поселения в рамках государственной программы Камчатского края  "Развитие транспортной системы в Камчатском крае" Бюджетные инвестиции (софинансирование за счет средств местного бюджета)</t>
  </si>
  <si>
    <t>T0075</t>
  </si>
  <si>
    <t>Обеспечение проведения выборов и референдумов</t>
  </si>
  <si>
    <t>0107</t>
  </si>
  <si>
    <t>880</t>
  </si>
  <si>
    <t>297</t>
  </si>
  <si>
    <t>Источники финансирования дефицита бюджета Пионерского сельского поселения на 2020 год</t>
  </si>
  <si>
    <t>Муниципальная программа «Обращение с отходами производства потребления в Пионерском сельском поселении в 2020 году» Основное мероприятие «Возмещение причиненного вреда окружающей среде при размещении бесхозяйственных отходов, в том числе твердых коммунальных отходов»</t>
  </si>
  <si>
    <t>Программа  "Энергоэффективность,  развитие энергетики и коммунального хозяйства, обеспечение жителей населенных пунктов  Пионерского сельского поселения  коммунальными услугами и услугами по благоустройству территорий  на 2020 год</t>
  </si>
  <si>
    <t>Муниципальная программа 1 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2020 год".</t>
  </si>
  <si>
    <t>Муниципальная программа 1 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2020год".</t>
  </si>
  <si>
    <t>Исполнено       9 месяцев 2020 года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</si>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</sst>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5" formatCode="0.0"/>
    <numFmt numFmtId="166" formatCode="#,##0.0"/>
  </numFmts>
  <fonts count="4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Calibri"/>
      <family val="2"/>
    </font>
    <font>
      <b/>
      <i/>
      <sz val="16"/>
      <color indexed="8"/>
      <name val="Times New Roman"/>
      <family val="1"/>
      <charset val="204"/>
    </font>
    <font>
      <b/>
      <i/>
      <sz val="11"/>
      <color indexed="8"/>
      <name val="Calibri"/>
      <family val="2"/>
    </font>
    <font>
      <sz val="14"/>
      <color indexed="8"/>
      <name val="Calibri"/>
      <family val="2"/>
    </font>
    <font>
      <i/>
      <sz val="22"/>
      <name val="Times New Roman"/>
      <family val="1"/>
      <charset val="204"/>
    </font>
    <font>
      <sz val="8"/>
      <name val="Arial"/>
      <family val="2"/>
    </font>
    <font>
      <b/>
      <i/>
      <sz val="22"/>
      <name val="Times New Roman"/>
      <family val="1"/>
      <charset val="204"/>
    </font>
    <font>
      <i/>
      <sz val="22"/>
      <color indexed="8"/>
      <name val="Times New Roman"/>
      <family val="1"/>
      <charset val="204"/>
    </font>
    <font>
      <b/>
      <i/>
      <sz val="22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11"/>
      <name val="Calibri"/>
      <family val="2"/>
    </font>
    <font>
      <b/>
      <sz val="11"/>
      <name val="Calibri"/>
      <family val="2"/>
    </font>
    <font>
      <sz val="14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39" fillId="0" borderId="0"/>
    <xf numFmtId="0" fontId="1" fillId="0" borderId="0"/>
    <xf numFmtId="0" fontId="8" fillId="0" borderId="0"/>
    <xf numFmtId="0" fontId="30" fillId="0" borderId="0"/>
    <xf numFmtId="43" fontId="6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9" fillId="2" borderId="1" xfId="0" applyNumberFormat="1" applyFont="1" applyFill="1" applyBorder="1" applyAlignment="1">
      <alignment horizontal="justify"/>
    </xf>
    <xf numFmtId="0" fontId="9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justify"/>
    </xf>
    <xf numFmtId="0" fontId="9" fillId="2" borderId="2" xfId="0" applyNumberFormat="1" applyFont="1" applyFill="1" applyBorder="1" applyAlignment="1"/>
    <xf numFmtId="0" fontId="9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5" fontId="9" fillId="0" borderId="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49" fontId="14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1" fontId="4" fillId="0" borderId="0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justify" wrapText="1"/>
    </xf>
    <xf numFmtId="4" fontId="17" fillId="0" borderId="0" xfId="0" applyNumberFormat="1" applyFont="1"/>
    <xf numFmtId="0" fontId="16" fillId="0" borderId="1" xfId="0" applyNumberFormat="1" applyFont="1" applyBorder="1" applyAlignment="1">
      <alignment horizontal="justify" wrapText="1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9" fillId="2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0" fillId="0" borderId="1" xfId="0" applyNumberFormat="1" applyFont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10" fillId="0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left" wrapText="1"/>
    </xf>
    <xf numFmtId="0" fontId="9" fillId="2" borderId="1" xfId="0" applyNumberFormat="1" applyFont="1" applyFill="1" applyBorder="1" applyAlignment="1">
      <alignment horizontal="left" wrapText="1"/>
    </xf>
    <xf numFmtId="0" fontId="9" fillId="0" borderId="1" xfId="0" applyNumberFormat="1" applyFont="1" applyBorder="1" applyAlignment="1">
      <alignment horizontal="left" wrapText="1"/>
    </xf>
    <xf numFmtId="4" fontId="18" fillId="0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horizontal="right" wrapText="1"/>
    </xf>
    <xf numFmtId="4" fontId="19" fillId="0" borderId="1" xfId="0" applyNumberFormat="1" applyFont="1" applyFill="1" applyBorder="1" applyAlignment="1">
      <alignment horizontal="right" wrapText="1"/>
    </xf>
    <xf numFmtId="49" fontId="14" fillId="2" borderId="1" xfId="0" applyNumberFormat="1" applyFont="1" applyFill="1" applyBorder="1" applyAlignment="1">
      <alignment horizontal="center"/>
    </xf>
    <xf numFmtId="0" fontId="22" fillId="0" borderId="1" xfId="0" applyFont="1" applyBorder="1"/>
    <xf numFmtId="49" fontId="14" fillId="0" borderId="4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 wrapText="1"/>
    </xf>
    <xf numFmtId="4" fontId="18" fillId="2" borderId="1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horizont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25" fillId="0" borderId="0" xfId="0" applyNumberFormat="1" applyFont="1" applyAlignment="1">
      <alignment horizontal="right" wrapText="1"/>
    </xf>
    <xf numFmtId="0" fontId="27" fillId="0" borderId="1" xfId="0" applyFont="1" applyBorder="1" applyAlignment="1">
      <alignment wrapText="1"/>
    </xf>
    <xf numFmtId="0" fontId="26" fillId="0" borderId="1" xfId="0" applyFont="1" applyBorder="1" applyAlignment="1">
      <alignment horizontal="left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28" fillId="0" borderId="0" xfId="0" applyNumberFormat="1" applyFont="1"/>
    <xf numFmtId="4" fontId="23" fillId="0" borderId="5" xfId="4" applyNumberFormat="1" applyFont="1" applyBorder="1" applyAlignment="1">
      <alignment horizontal="right" wrapText="1"/>
    </xf>
    <xf numFmtId="49" fontId="12" fillId="0" borderId="3" xfId="0" applyNumberFormat="1" applyFont="1" applyFill="1" applyBorder="1" applyAlignment="1">
      <alignment horizontal="center" wrapText="1"/>
    </xf>
    <xf numFmtId="4" fontId="31" fillId="0" borderId="1" xfId="0" applyNumberFormat="1" applyFont="1" applyFill="1" applyBorder="1" applyAlignment="1">
      <alignment horizontal="right" wrapText="1"/>
    </xf>
    <xf numFmtId="4" fontId="29" fillId="0" borderId="1" xfId="0" applyNumberFormat="1" applyFont="1" applyFill="1" applyBorder="1" applyAlignment="1">
      <alignment horizontal="right" wrapText="1"/>
    </xf>
    <xf numFmtId="4" fontId="29" fillId="2" borderId="1" xfId="5" applyNumberFormat="1" applyFont="1" applyFill="1" applyBorder="1" applyAlignment="1">
      <alignment horizontal="right" wrapText="1"/>
    </xf>
    <xf numFmtId="4" fontId="29" fillId="0" borderId="6" xfId="1" applyNumberFormat="1" applyFont="1" applyFill="1" applyBorder="1" applyAlignment="1">
      <alignment horizontal="right" wrapText="1"/>
    </xf>
    <xf numFmtId="165" fontId="29" fillId="0" borderId="2" xfId="0" applyNumberFormat="1" applyFont="1" applyBorder="1" applyAlignment="1">
      <alignment horizontal="right"/>
    </xf>
    <xf numFmtId="4" fontId="32" fillId="0" borderId="1" xfId="0" applyNumberFormat="1" applyFont="1" applyBorder="1"/>
    <xf numFmtId="4" fontId="29" fillId="0" borderId="1" xfId="0" applyNumberFormat="1" applyFont="1" applyBorder="1" applyAlignment="1">
      <alignment horizontal="right" wrapText="1"/>
    </xf>
    <xf numFmtId="4" fontId="29" fillId="2" borderId="1" xfId="0" applyNumberFormat="1" applyFont="1" applyFill="1" applyBorder="1" applyAlignment="1">
      <alignment horizontal="right" wrapText="1"/>
    </xf>
    <xf numFmtId="4" fontId="31" fillId="2" borderId="1" xfId="0" applyNumberFormat="1" applyFont="1" applyFill="1" applyBorder="1" applyAlignment="1">
      <alignment horizontal="right" wrapText="1"/>
    </xf>
    <xf numFmtId="165" fontId="31" fillId="0" borderId="2" xfId="0" applyNumberFormat="1" applyFont="1" applyBorder="1" applyAlignment="1">
      <alignment horizontal="right"/>
    </xf>
    <xf numFmtId="4" fontId="33" fillId="0" borderId="1" xfId="0" applyNumberFormat="1" applyFont="1" applyBorder="1"/>
    <xf numFmtId="4" fontId="29" fillId="2" borderId="2" xfId="5" applyNumberFormat="1" applyFont="1" applyFill="1" applyBorder="1" applyAlignment="1">
      <alignment horizontal="right" wrapText="1"/>
    </xf>
    <xf numFmtId="4" fontId="29" fillId="0" borderId="1" xfId="0" applyNumberFormat="1" applyFont="1" applyBorder="1" applyAlignment="1">
      <alignment horizontal="right"/>
    </xf>
    <xf numFmtId="4" fontId="31" fillId="2" borderId="1" xfId="5" applyNumberFormat="1" applyFont="1" applyFill="1" applyBorder="1" applyAlignment="1">
      <alignment horizontal="right" wrapText="1"/>
    </xf>
    <xf numFmtId="4" fontId="29" fillId="2" borderId="1" xfId="3" applyNumberFormat="1" applyFont="1" applyFill="1" applyBorder="1" applyAlignment="1">
      <alignment horizontal="right" wrapText="1"/>
    </xf>
    <xf numFmtId="4" fontId="29" fillId="2" borderId="4" xfId="0" applyNumberFormat="1" applyFont="1" applyFill="1" applyBorder="1" applyAlignment="1">
      <alignment horizontal="right" wrapText="1"/>
    </xf>
    <xf numFmtId="4" fontId="29" fillId="2" borderId="4" xfId="3" applyNumberFormat="1" applyFont="1" applyFill="1" applyBorder="1" applyAlignment="1">
      <alignment horizontal="right" wrapText="1"/>
    </xf>
    <xf numFmtId="4" fontId="29" fillId="0" borderId="1" xfId="0" applyNumberFormat="1" applyFont="1" applyBorder="1"/>
    <xf numFmtId="4" fontId="32" fillId="0" borderId="1" xfId="0" applyNumberFormat="1" applyFont="1" applyBorder="1" applyAlignment="1">
      <alignment horizontal="right"/>
    </xf>
    <xf numFmtId="4" fontId="34" fillId="0" borderId="1" xfId="0" applyNumberFormat="1" applyFont="1" applyBorder="1"/>
    <xf numFmtId="4" fontId="33" fillId="0" borderId="1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/>
    </xf>
    <xf numFmtId="166" fontId="18" fillId="0" borderId="1" xfId="0" applyNumberFormat="1" applyFont="1" applyFill="1" applyBorder="1" applyAlignment="1">
      <alignment wrapText="1"/>
    </xf>
    <xf numFmtId="166" fontId="19" fillId="0" borderId="1" xfId="0" applyNumberFormat="1" applyFont="1" applyFill="1" applyBorder="1" applyAlignment="1">
      <alignment wrapText="1"/>
    </xf>
    <xf numFmtId="4" fontId="29" fillId="2" borderId="7" xfId="0" applyNumberFormat="1" applyFont="1" applyFill="1" applyBorder="1" applyAlignment="1">
      <alignment horizontal="right" wrapText="1"/>
    </xf>
    <xf numFmtId="0" fontId="10" fillId="2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justify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35" fillId="0" borderId="0" xfId="0" applyFont="1"/>
    <xf numFmtId="4" fontId="19" fillId="0" borderId="1" xfId="0" applyNumberFormat="1" applyFont="1" applyBorder="1"/>
    <xf numFmtId="0" fontId="36" fillId="0" borderId="0" xfId="0" applyFont="1"/>
    <xf numFmtId="4" fontId="18" fillId="0" borderId="1" xfId="0" applyNumberFormat="1" applyFont="1" applyBorder="1"/>
    <xf numFmtId="0" fontId="37" fillId="0" borderId="0" xfId="0" applyFont="1"/>
    <xf numFmtId="4" fontId="19" fillId="0" borderId="1" xfId="0" applyNumberFormat="1" applyFont="1" applyBorder="1" applyAlignment="1">
      <alignment horizontal="right"/>
    </xf>
    <xf numFmtId="4" fontId="35" fillId="0" borderId="0" xfId="0" applyNumberFormat="1" applyFont="1"/>
    <xf numFmtId="166" fontId="35" fillId="0" borderId="0" xfId="0" applyNumberFormat="1" applyFont="1"/>
    <xf numFmtId="0" fontId="11" fillId="0" borderId="1" xfId="0" applyFont="1" applyBorder="1" applyAlignment="1" applyProtection="1">
      <alignment horizontal="left" wrapText="1"/>
      <protection locked="0"/>
    </xf>
    <xf numFmtId="0" fontId="9" fillId="0" borderId="1" xfId="0" applyNumberFormat="1" applyFont="1" applyBorder="1" applyAlignment="1">
      <alignment horizontal="justify" wrapText="1"/>
    </xf>
    <xf numFmtId="0" fontId="14" fillId="0" borderId="1" xfId="0" applyNumberFormat="1" applyFont="1" applyFill="1" applyBorder="1" applyAlignment="1">
      <alignment horizontal="justify" wrapText="1"/>
    </xf>
    <xf numFmtId="0" fontId="12" fillId="0" borderId="11" xfId="2" applyNumberFormat="1" applyFont="1" applyFill="1" applyBorder="1" applyAlignment="1">
      <alignment horizontal="justify" wrapText="1"/>
    </xf>
    <xf numFmtId="0" fontId="12" fillId="0" borderId="1" xfId="0" applyNumberFormat="1" applyFont="1" applyFill="1" applyBorder="1" applyAlignment="1">
      <alignment horizontal="justify" wrapText="1"/>
    </xf>
    <xf numFmtId="0" fontId="14" fillId="0" borderId="12" xfId="0" applyNumberFormat="1" applyFont="1" applyFill="1" applyBorder="1" applyAlignment="1">
      <alignment wrapText="1"/>
    </xf>
    <xf numFmtId="0" fontId="12" fillId="0" borderId="13" xfId="2" applyNumberFormat="1" applyFont="1" applyFill="1" applyBorder="1" applyAlignment="1">
      <alignment horizontal="justify" wrapText="1"/>
    </xf>
    <xf numFmtId="0" fontId="14" fillId="0" borderId="11" xfId="2" applyNumberFormat="1" applyFont="1" applyFill="1" applyBorder="1" applyAlignment="1">
      <alignment horizontal="justify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14" fillId="0" borderId="11" xfId="2" applyNumberFormat="1" applyFont="1" applyFill="1" applyBorder="1" applyAlignment="1">
      <alignment horizontal="left" vertical="center" wrapText="1"/>
    </xf>
    <xf numFmtId="0" fontId="14" fillId="0" borderId="0" xfId="0" applyNumberFormat="1" applyFont="1" applyAlignment="1">
      <alignment wrapText="1"/>
    </xf>
    <xf numFmtId="0" fontId="14" fillId="0" borderId="14" xfId="2" applyNumberFormat="1" applyFont="1" applyFill="1" applyBorder="1" applyAlignment="1" applyProtection="1">
      <alignment horizontal="justify" wrapText="1"/>
      <protection hidden="1"/>
    </xf>
    <xf numFmtId="0" fontId="12" fillId="0" borderId="14" xfId="2" applyNumberFormat="1" applyFont="1" applyFill="1" applyBorder="1" applyAlignment="1" applyProtection="1">
      <alignment horizontal="justify" wrapText="1"/>
      <protection hidden="1"/>
    </xf>
    <xf numFmtId="0" fontId="12" fillId="0" borderId="0" xfId="0" applyNumberFormat="1" applyFont="1" applyFill="1" applyBorder="1" applyAlignment="1">
      <alignment horizontal="justify" wrapText="1"/>
    </xf>
    <xf numFmtId="0" fontId="12" fillId="0" borderId="11" xfId="2" applyNumberFormat="1" applyFont="1" applyFill="1" applyBorder="1" applyAlignment="1">
      <alignment horizontal="left" wrapText="1"/>
    </xf>
    <xf numFmtId="0" fontId="12" fillId="0" borderId="0" xfId="0" applyNumberFormat="1" applyFont="1"/>
    <xf numFmtId="0" fontId="14" fillId="0" borderId="1" xfId="0" applyNumberFormat="1" applyFont="1" applyFill="1" applyBorder="1" applyAlignment="1">
      <alignment horizontal="left" vertical="top" wrapText="1"/>
    </xf>
    <xf numFmtId="0" fontId="14" fillId="0" borderId="13" xfId="0" applyNumberFormat="1" applyFont="1" applyFill="1" applyBorder="1" applyAlignment="1">
      <alignment horizontal="justify" wrapText="1"/>
    </xf>
    <xf numFmtId="0" fontId="14" fillId="0" borderId="1" xfId="0" applyNumberFormat="1" applyFont="1" applyFill="1" applyBorder="1" applyAlignment="1"/>
    <xf numFmtId="0" fontId="14" fillId="0" borderId="0" xfId="0" applyNumberFormat="1" applyFont="1" applyFill="1" applyBorder="1" applyAlignment="1">
      <alignment horizontal="justify" wrapText="1"/>
    </xf>
    <xf numFmtId="0" fontId="14" fillId="0" borderId="0" xfId="0" applyNumberFormat="1" applyFont="1" applyFill="1" applyBorder="1" applyAlignment="1">
      <alignment horizontal="left" wrapText="1"/>
    </xf>
    <xf numFmtId="0" fontId="14" fillId="0" borderId="1" xfId="0" applyNumberFormat="1" applyFont="1" applyFill="1" applyBorder="1" applyAlignment="1">
      <alignment horizontal="justify" vertical="center" wrapText="1"/>
    </xf>
    <xf numFmtId="0" fontId="14" fillId="0" borderId="12" xfId="0" applyNumberFormat="1" applyFont="1" applyFill="1" applyBorder="1" applyAlignment="1">
      <alignment horizontal="left" wrapText="1"/>
    </xf>
    <xf numFmtId="0" fontId="14" fillId="2" borderId="11" xfId="2" applyNumberFormat="1" applyFont="1" applyFill="1" applyBorder="1" applyAlignment="1">
      <alignment horizontal="justify" wrapText="1"/>
    </xf>
    <xf numFmtId="0" fontId="14" fillId="0" borderId="1" xfId="0" applyNumberFormat="1" applyFont="1" applyFill="1" applyBorder="1" applyAlignment="1">
      <alignment vertical="top" wrapText="1"/>
    </xf>
    <xf numFmtId="0" fontId="12" fillId="0" borderId="15" xfId="0" applyNumberFormat="1" applyFont="1" applyFill="1" applyBorder="1" applyAlignment="1">
      <alignment wrapText="1"/>
    </xf>
    <xf numFmtId="0" fontId="14" fillId="0" borderId="13" xfId="2" applyNumberFormat="1" applyFont="1" applyFill="1" applyBorder="1" applyAlignment="1">
      <alignment horizontal="justify" wrapText="1"/>
    </xf>
    <xf numFmtId="0" fontId="14" fillId="0" borderId="1" xfId="2" applyNumberFormat="1" applyFont="1" applyFill="1" applyBorder="1" applyAlignment="1">
      <alignment horizontal="justify" wrapText="1"/>
    </xf>
    <xf numFmtId="0" fontId="14" fillId="0" borderId="1" xfId="0" applyNumberFormat="1" applyFont="1" applyBorder="1" applyAlignment="1">
      <alignment horizontal="justify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2" fillId="0" borderId="1" xfId="2" applyNumberFormat="1" applyFont="1" applyFill="1" applyBorder="1" applyAlignment="1" applyProtection="1">
      <alignment wrapText="1"/>
      <protection hidden="1"/>
    </xf>
    <xf numFmtId="0" fontId="14" fillId="0" borderId="1" xfId="2" applyNumberFormat="1" applyFont="1" applyFill="1" applyBorder="1" applyAlignment="1" applyProtection="1">
      <alignment wrapText="1"/>
      <protection hidden="1"/>
    </xf>
    <xf numFmtId="0" fontId="14" fillId="0" borderId="1" xfId="0" applyNumberFormat="1" applyFont="1" applyFill="1" applyBorder="1" applyAlignment="1">
      <alignment horizontal="justify"/>
    </xf>
    <xf numFmtId="0" fontId="12" fillId="0" borderId="13" xfId="0" applyNumberFormat="1" applyFont="1" applyFill="1" applyBorder="1" applyAlignment="1">
      <alignment horizontal="justify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6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horizontal="justify" wrapText="1"/>
    </xf>
    <xf numFmtId="0" fontId="35" fillId="0" borderId="0" xfId="0" applyNumberFormat="1" applyFont="1"/>
    <xf numFmtId="0" fontId="7" fillId="0" borderId="0" xfId="0" applyFont="1" applyAlignment="1">
      <alignment horizontal="center"/>
    </xf>
    <xf numFmtId="165" fontId="9" fillId="0" borderId="8" xfId="0" applyNumberFormat="1" applyFont="1" applyBorder="1" applyAlignment="1">
      <alignment horizontal="right"/>
    </xf>
    <xf numFmtId="165" fontId="9" fillId="0" borderId="9" xfId="0" applyNumberFormat="1" applyFont="1" applyBorder="1" applyAlignment="1">
      <alignment horizontal="right"/>
    </xf>
    <xf numFmtId="4" fontId="15" fillId="2" borderId="1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</cellXfs>
  <cellStyles count="6">
    <cellStyle name="Normal" xfId="1"/>
    <cellStyle name="Обычный" xfId="0" builtinId="0"/>
    <cellStyle name="Обычный 2" xfId="2"/>
    <cellStyle name="Обычный 3" xfId="3"/>
    <cellStyle name="Обычный_расходы" xfId="4"/>
    <cellStyle name="Финансовый" xfId="5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"/>
  <sheetViews>
    <sheetView tabSelected="1" view="pageBreakPreview" zoomScale="60" zoomScaleNormal="50" workbookViewId="0">
      <selection activeCell="A7" sqref="A7:IV7"/>
    </sheetView>
  </sheetViews>
  <sheetFormatPr defaultRowHeight="21"/>
  <cols>
    <col min="1" max="1" width="31.6640625" style="3" customWidth="1"/>
    <col min="2" max="2" width="97.6640625" style="2" customWidth="1"/>
    <col min="3" max="3" width="33.33203125" style="2" customWidth="1"/>
    <col min="4" max="4" width="28.109375" style="69" customWidth="1"/>
    <col min="5" max="5" width="13.44140625" style="19" customWidth="1"/>
    <col min="6" max="6" width="32" style="73" customWidth="1"/>
    <col min="7" max="7" width="8.88671875" style="4"/>
  </cols>
  <sheetData>
    <row r="1" spans="1:6" ht="22.8">
      <c r="A1" s="152" t="s">
        <v>316</v>
      </c>
      <c r="B1" s="152"/>
      <c r="C1" s="152"/>
      <c r="D1" s="152"/>
      <c r="E1" s="152"/>
      <c r="F1" s="152"/>
    </row>
    <row r="2" spans="1:6">
      <c r="A2" s="1"/>
      <c r="B2" s="153" t="s">
        <v>153</v>
      </c>
      <c r="C2" s="153"/>
      <c r="D2" s="153"/>
      <c r="E2" s="153"/>
      <c r="F2" s="154"/>
    </row>
    <row r="3" spans="1:6" ht="63">
      <c r="A3" s="5" t="s">
        <v>154</v>
      </c>
      <c r="B3" s="6" t="s">
        <v>155</v>
      </c>
      <c r="C3" s="7" t="s">
        <v>156</v>
      </c>
      <c r="D3" s="68" t="s">
        <v>317</v>
      </c>
      <c r="E3" s="18" t="s">
        <v>157</v>
      </c>
      <c r="F3" s="72" t="s">
        <v>318</v>
      </c>
    </row>
    <row r="4" spans="1:6" ht="43.2">
      <c r="A4" s="8" t="s">
        <v>158</v>
      </c>
      <c r="B4" s="45" t="s">
        <v>159</v>
      </c>
      <c r="C4" s="79">
        <v>1500000</v>
      </c>
      <c r="D4" s="80">
        <v>1424073.3</v>
      </c>
      <c r="E4" s="81">
        <f>D4/C4%</f>
        <v>94.938220000000001</v>
      </c>
      <c r="F4" s="82">
        <v>1800000</v>
      </c>
    </row>
    <row r="5" spans="1:6" ht="115.8" customHeight="1">
      <c r="A5" s="8" t="s">
        <v>160</v>
      </c>
      <c r="B5" s="46" t="s">
        <v>161</v>
      </c>
      <c r="C5" s="79">
        <v>282454</v>
      </c>
      <c r="D5" s="83">
        <v>372538.91</v>
      </c>
      <c r="E5" s="81">
        <f t="shared" ref="E5:E44" si="0">D5/C5%</f>
        <v>131.89365702025816</v>
      </c>
      <c r="F5" s="82">
        <v>470400</v>
      </c>
    </row>
    <row r="6" spans="1:6" ht="148.80000000000001" customHeight="1">
      <c r="A6" s="8" t="s">
        <v>162</v>
      </c>
      <c r="B6" s="46" t="s">
        <v>163</v>
      </c>
      <c r="C6" s="79">
        <v>1998</v>
      </c>
      <c r="D6" s="83">
        <v>2816.03</v>
      </c>
      <c r="E6" s="81">
        <f t="shared" si="0"/>
        <v>140.94244244244246</v>
      </c>
      <c r="F6" s="82">
        <v>3300</v>
      </c>
    </row>
    <row r="7" spans="1:6" ht="119.4" customHeight="1">
      <c r="A7" s="8" t="s">
        <v>164</v>
      </c>
      <c r="B7" s="46" t="s">
        <v>165</v>
      </c>
      <c r="C7" s="79">
        <v>367213</v>
      </c>
      <c r="D7" s="83">
        <v>499472.24</v>
      </c>
      <c r="E7" s="81">
        <f>D7/C7%</f>
        <v>136.0170364338953</v>
      </c>
      <c r="F7" s="82">
        <v>649200</v>
      </c>
    </row>
    <row r="8" spans="1:6" ht="120" customHeight="1">
      <c r="A8" s="8" t="s">
        <v>166</v>
      </c>
      <c r="B8" s="46" t="s">
        <v>167</v>
      </c>
      <c r="C8" s="79">
        <v>-42736</v>
      </c>
      <c r="D8" s="83">
        <v>-64001.39</v>
      </c>
      <c r="E8" s="81">
        <v>0</v>
      </c>
      <c r="F8" s="82">
        <v>-67600</v>
      </c>
    </row>
    <row r="9" spans="1:6" ht="34.5" customHeight="1">
      <c r="A9" s="8" t="s">
        <v>168</v>
      </c>
      <c r="B9" s="46" t="s">
        <v>169</v>
      </c>
      <c r="C9" s="84">
        <v>2000</v>
      </c>
      <c r="D9" s="83">
        <v>1789.66</v>
      </c>
      <c r="E9" s="81">
        <f t="shared" si="0"/>
        <v>89.483000000000004</v>
      </c>
      <c r="F9" s="82">
        <v>2000</v>
      </c>
    </row>
    <row r="10" spans="1:6" ht="69.599999999999994">
      <c r="A10" s="9" t="s">
        <v>170</v>
      </c>
      <c r="B10" s="47" t="s">
        <v>171</v>
      </c>
      <c r="C10" s="84">
        <v>510000</v>
      </c>
      <c r="D10" s="83">
        <v>188156.16</v>
      </c>
      <c r="E10" s="81">
        <f t="shared" si="0"/>
        <v>36.893364705882355</v>
      </c>
      <c r="F10" s="82">
        <v>510000</v>
      </c>
    </row>
    <row r="11" spans="1:6" ht="46.8">
      <c r="A11" s="9" t="s">
        <v>172</v>
      </c>
      <c r="B11" s="46" t="s">
        <v>173</v>
      </c>
      <c r="C11" s="83">
        <v>4576000</v>
      </c>
      <c r="D11" s="83">
        <v>3943139.57</v>
      </c>
      <c r="E11" s="81">
        <f t="shared" si="0"/>
        <v>86.170008085664335</v>
      </c>
      <c r="F11" s="82">
        <v>5050000</v>
      </c>
    </row>
    <row r="12" spans="1:6" ht="46.8">
      <c r="A12" s="9" t="s">
        <v>174</v>
      </c>
      <c r="B12" s="46" t="s">
        <v>175</v>
      </c>
      <c r="C12" s="83">
        <v>1024000</v>
      </c>
      <c r="D12" s="83">
        <v>426849.93</v>
      </c>
      <c r="E12" s="81">
        <f t="shared" si="0"/>
        <v>41.684563476562502</v>
      </c>
      <c r="F12" s="82">
        <v>1024000</v>
      </c>
    </row>
    <row r="13" spans="1:6" ht="69.599999999999994">
      <c r="A13" s="9" t="s">
        <v>176</v>
      </c>
      <c r="B13" s="47" t="s">
        <v>177</v>
      </c>
      <c r="C13" s="83">
        <v>10000</v>
      </c>
      <c r="D13" s="83">
        <v>3720</v>
      </c>
      <c r="E13" s="81">
        <f>D13/C13%</f>
        <v>37.200000000000003</v>
      </c>
      <c r="F13" s="82">
        <v>4700</v>
      </c>
    </row>
    <row r="14" spans="1:6" ht="27.6">
      <c r="A14" s="10"/>
      <c r="B14" s="48" t="s">
        <v>178</v>
      </c>
      <c r="C14" s="85">
        <f>SUM(C4:C13)</f>
        <v>8230929</v>
      </c>
      <c r="D14" s="85">
        <f>SUM(D4:D13)</f>
        <v>6798554.4100000001</v>
      </c>
      <c r="E14" s="86">
        <f t="shared" si="0"/>
        <v>82.597655866063249</v>
      </c>
      <c r="F14" s="87">
        <f>F4+F5+F6+F7+F8+F9+F10+F11+F12+F13</f>
        <v>9446000</v>
      </c>
    </row>
    <row r="15" spans="1:6" ht="115.2">
      <c r="A15" s="9" t="s">
        <v>193</v>
      </c>
      <c r="B15" s="47" t="s">
        <v>194</v>
      </c>
      <c r="C15" s="83">
        <v>5211026</v>
      </c>
      <c r="D15" s="83">
        <v>5208633.8899999997</v>
      </c>
      <c r="E15" s="81">
        <f>D15/C15%</f>
        <v>99.954095220403801</v>
      </c>
      <c r="F15" s="82">
        <v>9416100</v>
      </c>
    </row>
    <row r="16" spans="1:6" ht="46.8">
      <c r="A16" s="11" t="s">
        <v>179</v>
      </c>
      <c r="B16" s="47" t="s">
        <v>180</v>
      </c>
      <c r="C16" s="83">
        <v>1923400</v>
      </c>
      <c r="D16" s="83">
        <v>1116956.68</v>
      </c>
      <c r="E16" s="81">
        <f>D16/C16%</f>
        <v>58.071991265467396</v>
      </c>
      <c r="F16" s="82">
        <v>1437600</v>
      </c>
    </row>
    <row r="17" spans="1:6" ht="115.2">
      <c r="A17" s="8" t="s">
        <v>195</v>
      </c>
      <c r="B17" s="49" t="s">
        <v>196</v>
      </c>
      <c r="C17" s="84">
        <v>344300</v>
      </c>
      <c r="D17" s="88">
        <v>48312.639999999999</v>
      </c>
      <c r="E17" s="81">
        <f>D17/C17%</f>
        <v>14.032134766192273</v>
      </c>
      <c r="F17" s="82">
        <v>344000</v>
      </c>
    </row>
    <row r="18" spans="1:6" ht="46.8">
      <c r="A18" s="8" t="s">
        <v>305</v>
      </c>
      <c r="B18" s="49" t="s">
        <v>306</v>
      </c>
      <c r="C18" s="84">
        <v>5242294.29</v>
      </c>
      <c r="D18" s="88">
        <v>1734600.53</v>
      </c>
      <c r="E18" s="81">
        <f>D18/C18%</f>
        <v>33.088575994462147</v>
      </c>
      <c r="F18" s="82">
        <f>2312800+2200000</f>
        <v>4512800</v>
      </c>
    </row>
    <row r="19" spans="1:6" ht="82.5" customHeight="1">
      <c r="A19" s="8" t="s">
        <v>333</v>
      </c>
      <c r="B19" s="49" t="s">
        <v>334</v>
      </c>
      <c r="C19" s="84">
        <v>4205145</v>
      </c>
      <c r="D19" s="88">
        <v>0</v>
      </c>
      <c r="E19" s="81">
        <f>D19/C19%</f>
        <v>0</v>
      </c>
      <c r="F19" s="82">
        <v>0</v>
      </c>
    </row>
    <row r="20" spans="1:6" ht="115.2">
      <c r="A20" s="104" t="s">
        <v>2</v>
      </c>
      <c r="B20" s="49" t="s">
        <v>405</v>
      </c>
      <c r="C20" s="84">
        <v>0</v>
      </c>
      <c r="D20" s="88">
        <v>2192.39</v>
      </c>
      <c r="E20" s="81">
        <v>0</v>
      </c>
      <c r="F20" s="82">
        <v>2192.39</v>
      </c>
    </row>
    <row r="21" spans="1:6" ht="102" customHeight="1">
      <c r="A21" s="104" t="s">
        <v>3</v>
      </c>
      <c r="B21" s="49" t="s">
        <v>0</v>
      </c>
      <c r="C21" s="84">
        <v>0</v>
      </c>
      <c r="D21" s="88">
        <v>10752.19</v>
      </c>
      <c r="E21" s="81">
        <v>0</v>
      </c>
      <c r="F21" s="82">
        <v>10752.19</v>
      </c>
    </row>
    <row r="22" spans="1:6" ht="36" customHeight="1">
      <c r="A22" s="9" t="s">
        <v>181</v>
      </c>
      <c r="B22" s="114" t="s">
        <v>182</v>
      </c>
      <c r="C22" s="84">
        <v>80300</v>
      </c>
      <c r="D22" s="83">
        <v>133315.26</v>
      </c>
      <c r="E22" s="81">
        <f>D22/C22%</f>
        <v>166.02149439601496</v>
      </c>
      <c r="F22" s="82">
        <v>170000</v>
      </c>
    </row>
    <row r="23" spans="1:6" ht="28.2">
      <c r="A23" s="8"/>
      <c r="B23" s="47"/>
      <c r="C23" s="89"/>
      <c r="D23" s="83"/>
      <c r="E23" s="86"/>
      <c r="F23" s="82"/>
    </row>
    <row r="24" spans="1:6" ht="27.6">
      <c r="A24" s="10"/>
      <c r="B24" s="50" t="s">
        <v>183</v>
      </c>
      <c r="C24" s="85">
        <f>SUM(C15:C23)</f>
        <v>17006465.289999999</v>
      </c>
      <c r="D24" s="85">
        <f>SUM(D15:D23)</f>
        <v>8254763.5799999991</v>
      </c>
      <c r="E24" s="86">
        <f t="shared" si="0"/>
        <v>48.538972909637472</v>
      </c>
      <c r="F24" s="87">
        <f>SUM(F15:F23)</f>
        <v>15893444.58</v>
      </c>
    </row>
    <row r="25" spans="1:6" ht="27.6">
      <c r="A25" s="10"/>
      <c r="B25" s="50" t="s">
        <v>184</v>
      </c>
      <c r="C25" s="90">
        <f>C14+C24</f>
        <v>25237394.289999999</v>
      </c>
      <c r="D25" s="90">
        <f>D14+D24</f>
        <v>15053317.989999998</v>
      </c>
      <c r="E25" s="86">
        <f t="shared" si="0"/>
        <v>59.646878822052905</v>
      </c>
      <c r="F25" s="87">
        <f>F14+F24</f>
        <v>25339444.579999998</v>
      </c>
    </row>
    <row r="26" spans="1:6" ht="42">
      <c r="A26" s="12" t="s">
        <v>185</v>
      </c>
      <c r="B26" s="50" t="s">
        <v>186</v>
      </c>
      <c r="C26" s="90">
        <f>C27+C51</f>
        <v>66533583.700000003</v>
      </c>
      <c r="D26" s="90">
        <f>D27+D51</f>
        <v>47229938.319999993</v>
      </c>
      <c r="E26" s="86">
        <f t="shared" si="0"/>
        <v>70.986614118006671</v>
      </c>
      <c r="F26" s="87">
        <f>F27+F51</f>
        <v>66507012.730000004</v>
      </c>
    </row>
    <row r="27" spans="1:6" ht="46.2">
      <c r="A27" s="10" t="s">
        <v>187</v>
      </c>
      <c r="B27" s="51" t="s">
        <v>188</v>
      </c>
      <c r="C27" s="90">
        <f>SUM(C28:C50)</f>
        <v>70569416.900000006</v>
      </c>
      <c r="D27" s="90">
        <f>SUM(D28:D50)</f>
        <v>51265771.519999996</v>
      </c>
      <c r="E27" s="86">
        <f t="shared" si="0"/>
        <v>72.645876602106355</v>
      </c>
      <c r="F27" s="87">
        <f>SUM(F28:F50)</f>
        <v>70542845.930000007</v>
      </c>
    </row>
    <row r="28" spans="1:6" ht="115.2">
      <c r="A28" s="13" t="s">
        <v>189</v>
      </c>
      <c r="B28" s="52" t="s">
        <v>190</v>
      </c>
      <c r="C28" s="84">
        <v>3255000</v>
      </c>
      <c r="D28" s="91">
        <v>2441250</v>
      </c>
      <c r="E28" s="81">
        <f t="shared" si="0"/>
        <v>75</v>
      </c>
      <c r="F28" s="82">
        <v>3255000</v>
      </c>
    </row>
    <row r="29" spans="1:6" ht="69.599999999999994">
      <c r="A29" s="13" t="s">
        <v>189</v>
      </c>
      <c r="B29" s="52" t="s">
        <v>191</v>
      </c>
      <c r="C29" s="84">
        <v>5522640</v>
      </c>
      <c r="D29" s="91">
        <v>5522640</v>
      </c>
      <c r="E29" s="81">
        <f t="shared" si="0"/>
        <v>100</v>
      </c>
      <c r="F29" s="82">
        <v>5522640</v>
      </c>
    </row>
    <row r="30" spans="1:6" ht="46.8">
      <c r="A30" s="13" t="s">
        <v>321</v>
      </c>
      <c r="B30" s="52" t="s">
        <v>322</v>
      </c>
      <c r="C30" s="84">
        <v>1730000</v>
      </c>
      <c r="D30" s="93">
        <v>613300</v>
      </c>
      <c r="E30" s="81">
        <f t="shared" si="0"/>
        <v>35.450867052023121</v>
      </c>
      <c r="F30" s="82">
        <v>1730000</v>
      </c>
    </row>
    <row r="31" spans="1:6" ht="46.8">
      <c r="A31" s="13" t="s">
        <v>323</v>
      </c>
      <c r="B31" s="52" t="s">
        <v>324</v>
      </c>
      <c r="C31" s="84">
        <v>2847715</v>
      </c>
      <c r="D31" s="93">
        <v>2821500</v>
      </c>
      <c r="E31" s="81">
        <f t="shared" si="0"/>
        <v>99.079437373473112</v>
      </c>
      <c r="F31" s="82">
        <v>2821500</v>
      </c>
    </row>
    <row r="32" spans="1:6" ht="106.2">
      <c r="A32" s="13" t="s">
        <v>323</v>
      </c>
      <c r="B32" s="53" t="s">
        <v>325</v>
      </c>
      <c r="C32" s="84">
        <v>6000000</v>
      </c>
      <c r="D32" s="93">
        <v>0</v>
      </c>
      <c r="E32" s="81">
        <f t="shared" si="0"/>
        <v>0</v>
      </c>
      <c r="F32" s="82">
        <v>6000000</v>
      </c>
    </row>
    <row r="33" spans="1:6" ht="82.5" customHeight="1">
      <c r="A33" s="16" t="s">
        <v>326</v>
      </c>
      <c r="B33" s="11" t="s">
        <v>327</v>
      </c>
      <c r="C33" s="84">
        <v>1154211.6000000001</v>
      </c>
      <c r="D33" s="102">
        <v>37337.5</v>
      </c>
      <c r="E33" s="81">
        <f t="shared" si="0"/>
        <v>3.2348921116370684</v>
      </c>
      <c r="F33" s="82">
        <v>1154211.6000000001</v>
      </c>
    </row>
    <row r="34" spans="1:6" ht="82.5" customHeight="1">
      <c r="A34" s="16" t="s">
        <v>326</v>
      </c>
      <c r="B34" s="53" t="s">
        <v>328</v>
      </c>
      <c r="C34" s="84">
        <v>131028.19</v>
      </c>
      <c r="D34" s="92">
        <v>4238.6400000000003</v>
      </c>
      <c r="E34" s="81">
        <f t="shared" si="0"/>
        <v>3.2349069310962784</v>
      </c>
      <c r="F34" s="82">
        <v>131028.19</v>
      </c>
    </row>
    <row r="35" spans="1:6" ht="69" customHeight="1">
      <c r="A35" s="16" t="s">
        <v>329</v>
      </c>
      <c r="B35" s="53" t="s">
        <v>330</v>
      </c>
      <c r="C35" s="84">
        <v>40395.11</v>
      </c>
      <c r="D35" s="92">
        <v>37800</v>
      </c>
      <c r="E35" s="81">
        <f t="shared" si="0"/>
        <v>93.575682799229909</v>
      </c>
      <c r="F35" s="82">
        <v>40395.11</v>
      </c>
    </row>
    <row r="36" spans="1:6" ht="62.25" customHeight="1">
      <c r="A36" s="16" t="s">
        <v>329</v>
      </c>
      <c r="B36" s="53" t="s">
        <v>302</v>
      </c>
      <c r="C36" s="84">
        <v>2500000</v>
      </c>
      <c r="D36" s="92">
        <v>2499644.0300000003</v>
      </c>
      <c r="E36" s="81">
        <f t="shared" si="0"/>
        <v>99.985761200000013</v>
      </c>
      <c r="F36" s="82">
        <v>2499644.0299999998</v>
      </c>
    </row>
    <row r="37" spans="1:6" ht="99.75" customHeight="1">
      <c r="A37" s="16" t="s">
        <v>329</v>
      </c>
      <c r="B37" s="53" t="s">
        <v>331</v>
      </c>
      <c r="C37" s="84">
        <v>3000000</v>
      </c>
      <c r="D37" s="92">
        <v>3000000</v>
      </c>
      <c r="E37" s="81">
        <f t="shared" si="0"/>
        <v>100</v>
      </c>
      <c r="F37" s="82">
        <v>3000000</v>
      </c>
    </row>
    <row r="38" spans="1:6" ht="48.75" customHeight="1">
      <c r="A38" s="16" t="s">
        <v>329</v>
      </c>
      <c r="B38" s="103" t="s">
        <v>1</v>
      </c>
      <c r="C38" s="84">
        <v>0</v>
      </c>
      <c r="D38" s="92">
        <v>0</v>
      </c>
      <c r="E38" s="81">
        <v>0</v>
      </c>
      <c r="F38" s="82">
        <v>0</v>
      </c>
    </row>
    <row r="39" spans="1:6" ht="64.2">
      <c r="A39" s="17" t="s">
        <v>225</v>
      </c>
      <c r="B39" s="16" t="s">
        <v>226</v>
      </c>
      <c r="C39" s="84">
        <v>586100</v>
      </c>
      <c r="D39" s="92">
        <v>439575</v>
      </c>
      <c r="E39" s="81">
        <f t="shared" si="0"/>
        <v>75</v>
      </c>
      <c r="F39" s="82">
        <v>586100</v>
      </c>
    </row>
    <row r="40" spans="1:6" ht="106.2">
      <c r="A40" s="42" t="s">
        <v>227</v>
      </c>
      <c r="B40" s="53" t="s">
        <v>192</v>
      </c>
      <c r="C40" s="84">
        <v>2924000</v>
      </c>
      <c r="D40" s="92">
        <v>2304000</v>
      </c>
      <c r="E40" s="81">
        <f>D40/C40%</f>
        <v>78.79616963064295</v>
      </c>
      <c r="F40" s="82">
        <v>2924000</v>
      </c>
    </row>
    <row r="41" spans="1:6" ht="106.2">
      <c r="A41" s="14" t="s">
        <v>228</v>
      </c>
      <c r="B41" s="53" t="s">
        <v>229</v>
      </c>
      <c r="C41" s="84">
        <v>21300</v>
      </c>
      <c r="D41" s="92">
        <v>21300</v>
      </c>
      <c r="E41" s="81">
        <f t="shared" si="0"/>
        <v>100</v>
      </c>
      <c r="F41" s="82">
        <v>21300</v>
      </c>
    </row>
    <row r="42" spans="1:6" ht="64.2">
      <c r="A42" s="14" t="s">
        <v>304</v>
      </c>
      <c r="B42" s="53" t="s">
        <v>332</v>
      </c>
      <c r="C42" s="84">
        <v>5400000</v>
      </c>
      <c r="D42" s="92">
        <v>4086000</v>
      </c>
      <c r="E42" s="81">
        <f t="shared" si="0"/>
        <v>75.666666666666671</v>
      </c>
      <c r="F42" s="82">
        <v>5400000</v>
      </c>
    </row>
    <row r="43" spans="1:6" ht="64.2">
      <c r="A43" s="14" t="s">
        <v>197</v>
      </c>
      <c r="B43" s="53" t="s">
        <v>230</v>
      </c>
      <c r="C43" s="84">
        <v>3595530</v>
      </c>
      <c r="D43" s="92">
        <v>3595530</v>
      </c>
      <c r="E43" s="81">
        <f>D43/C43%</f>
        <v>99.999999999999986</v>
      </c>
      <c r="F43" s="82">
        <f>2073330+1522200</f>
        <v>3595530</v>
      </c>
    </row>
    <row r="44" spans="1:6" ht="64.2">
      <c r="A44" s="15" t="s">
        <v>197</v>
      </c>
      <c r="B44" s="54" t="s">
        <v>231</v>
      </c>
      <c r="C44" s="89">
        <v>15285000</v>
      </c>
      <c r="D44" s="93">
        <v>11463750</v>
      </c>
      <c r="E44" s="81">
        <f t="shared" si="0"/>
        <v>75</v>
      </c>
      <c r="F44" s="82">
        <v>15285000</v>
      </c>
    </row>
    <row r="45" spans="1:6" ht="64.2">
      <c r="A45" s="15" t="s">
        <v>197</v>
      </c>
      <c r="B45" s="54" t="s">
        <v>232</v>
      </c>
      <c r="C45" s="89">
        <v>1842000</v>
      </c>
      <c r="D45" s="93">
        <v>1302000</v>
      </c>
      <c r="E45" s="81">
        <f t="shared" ref="E45:E52" si="1">D45/C45%</f>
        <v>70.68403908794788</v>
      </c>
      <c r="F45" s="94">
        <v>1842000</v>
      </c>
    </row>
    <row r="46" spans="1:6" ht="64.2">
      <c r="A46" s="15" t="s">
        <v>197</v>
      </c>
      <c r="B46" s="54" t="s">
        <v>233</v>
      </c>
      <c r="C46" s="89">
        <v>183500</v>
      </c>
      <c r="D46" s="93">
        <v>137624.94</v>
      </c>
      <c r="E46" s="81">
        <f t="shared" si="1"/>
        <v>74.999967302452319</v>
      </c>
      <c r="F46" s="94">
        <v>183500</v>
      </c>
    </row>
    <row r="47" spans="1:6" ht="64.2">
      <c r="A47" s="15" t="s">
        <v>197</v>
      </c>
      <c r="B47" s="54" t="s">
        <v>234</v>
      </c>
      <c r="C47" s="89">
        <v>11866262</v>
      </c>
      <c r="D47" s="93">
        <v>8899696.4399999995</v>
      </c>
      <c r="E47" s="81">
        <f t="shared" si="1"/>
        <v>74.999999494364772</v>
      </c>
      <c r="F47" s="82">
        <v>11866262</v>
      </c>
    </row>
    <row r="48" spans="1:6" ht="106.2">
      <c r="A48" s="15" t="s">
        <v>197</v>
      </c>
      <c r="B48" s="54" t="s">
        <v>235</v>
      </c>
      <c r="C48" s="89">
        <v>1954600</v>
      </c>
      <c r="D48" s="93">
        <v>1465949.97</v>
      </c>
      <c r="E48" s="81">
        <f t="shared" si="1"/>
        <v>74.999998465159109</v>
      </c>
      <c r="F48" s="82">
        <v>1954600</v>
      </c>
    </row>
    <row r="49" spans="1:6" ht="64.2">
      <c r="A49" s="43" t="s">
        <v>197</v>
      </c>
      <c r="B49" s="44" t="s">
        <v>303</v>
      </c>
      <c r="C49" s="95">
        <v>157500</v>
      </c>
      <c r="D49" s="83">
        <v>0</v>
      </c>
      <c r="E49" s="81">
        <f t="shared" si="1"/>
        <v>0</v>
      </c>
      <c r="F49" s="96">
        <v>157500</v>
      </c>
    </row>
    <row r="50" spans="1:6" ht="43.2">
      <c r="A50" s="43" t="s">
        <v>304</v>
      </c>
      <c r="B50" s="115" t="s">
        <v>6</v>
      </c>
      <c r="C50" s="95">
        <v>572635</v>
      </c>
      <c r="D50" s="83">
        <v>572635</v>
      </c>
      <c r="E50" s="81">
        <f t="shared" si="1"/>
        <v>100</v>
      </c>
      <c r="F50" s="96">
        <v>572635</v>
      </c>
    </row>
    <row r="51" spans="1:6" ht="64.2">
      <c r="A51" s="43" t="s">
        <v>319</v>
      </c>
      <c r="B51" s="44" t="s">
        <v>320</v>
      </c>
      <c r="C51" s="95">
        <v>-4035833.2</v>
      </c>
      <c r="D51" s="83">
        <v>-4035833.2</v>
      </c>
      <c r="E51" s="81">
        <f t="shared" si="1"/>
        <v>100</v>
      </c>
      <c r="F51" s="96">
        <v>-4035833.2</v>
      </c>
    </row>
    <row r="52" spans="1:6" ht="27.6">
      <c r="A52" s="70"/>
      <c r="B52" s="71" t="s">
        <v>236</v>
      </c>
      <c r="C52" s="97">
        <f>C25+C26</f>
        <v>91770977.99000001</v>
      </c>
      <c r="D52" s="97">
        <f>D25+D26</f>
        <v>62283256.309999987</v>
      </c>
      <c r="E52" s="86">
        <f t="shared" si="1"/>
        <v>67.868140532169974</v>
      </c>
      <c r="F52" s="97">
        <f>F25+F26</f>
        <v>91846457.310000002</v>
      </c>
    </row>
  </sheetData>
  <mergeCells count="2">
    <mergeCell ref="A1:F1"/>
    <mergeCell ref="B2:F2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3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zoomScale="55" zoomScaleNormal="70" workbookViewId="0">
      <selection activeCell="A208" sqref="A208"/>
    </sheetView>
  </sheetViews>
  <sheetFormatPr defaultColWidth="9.109375" defaultRowHeight="14.4"/>
  <cols>
    <col min="1" max="1" width="141.33203125" style="106" customWidth="1"/>
    <col min="2" max="2" width="11.6640625" style="106" customWidth="1"/>
    <col min="3" max="3" width="11.88671875" style="106" customWidth="1"/>
    <col min="4" max="4" width="12.5546875" style="106" customWidth="1"/>
    <col min="5" max="5" width="11.5546875" style="106" customWidth="1"/>
    <col min="6" max="6" width="9.109375" style="106"/>
    <col min="7" max="7" width="29.5546875" style="106" customWidth="1"/>
    <col min="8" max="8" width="27.6640625" style="112" customWidth="1"/>
    <col min="9" max="9" width="18.109375" style="113" customWidth="1"/>
    <col min="10" max="10" width="28.44140625" style="112" customWidth="1"/>
    <col min="11" max="16384" width="9.109375" style="106"/>
  </cols>
  <sheetData>
    <row r="1" spans="1:10" ht="50.4" customHeight="1">
      <c r="A1" s="156" t="s">
        <v>4</v>
      </c>
      <c r="B1" s="156"/>
      <c r="C1" s="156"/>
      <c r="D1" s="156"/>
      <c r="E1" s="156"/>
      <c r="F1" s="156"/>
      <c r="G1" s="156"/>
      <c r="H1" s="156"/>
      <c r="I1" s="156"/>
      <c r="J1" s="156"/>
    </row>
    <row r="3" spans="1:10" ht="18" customHeight="1">
      <c r="A3" s="157" t="s">
        <v>7</v>
      </c>
      <c r="B3" s="159" t="s">
        <v>8</v>
      </c>
      <c r="C3" s="159"/>
      <c r="D3" s="159"/>
      <c r="E3" s="159"/>
      <c r="F3" s="159"/>
      <c r="G3" s="160" t="s">
        <v>9</v>
      </c>
      <c r="H3" s="155" t="s">
        <v>404</v>
      </c>
      <c r="I3" s="164" t="s">
        <v>101</v>
      </c>
      <c r="J3" s="155" t="s">
        <v>318</v>
      </c>
    </row>
    <row r="4" spans="1:10" ht="102" customHeight="1">
      <c r="A4" s="158"/>
      <c r="B4" s="67" t="s">
        <v>266</v>
      </c>
      <c r="C4" s="105" t="s">
        <v>10</v>
      </c>
      <c r="D4" s="162" t="s">
        <v>11</v>
      </c>
      <c r="E4" s="163"/>
      <c r="F4" s="105" t="s">
        <v>267</v>
      </c>
      <c r="G4" s="161"/>
      <c r="H4" s="155"/>
      <c r="I4" s="164"/>
      <c r="J4" s="155"/>
    </row>
    <row r="5" spans="1:10" ht="24.6">
      <c r="A5" s="116" t="s">
        <v>12</v>
      </c>
      <c r="B5" s="20" t="s">
        <v>268</v>
      </c>
      <c r="C5" s="20"/>
      <c r="D5" s="20"/>
      <c r="E5" s="20"/>
      <c r="F5" s="20"/>
      <c r="G5" s="55">
        <f>G6</f>
        <v>942000</v>
      </c>
      <c r="H5" s="55">
        <f t="shared" ref="H5:J8" si="0">H6</f>
        <v>661577.13</v>
      </c>
      <c r="I5" s="100">
        <f>H5/G5%</f>
        <v>70.231117834394908</v>
      </c>
      <c r="J5" s="55">
        <f t="shared" si="0"/>
        <v>942000</v>
      </c>
    </row>
    <row r="6" spans="1:10" ht="24.6">
      <c r="A6" s="116" t="s">
        <v>13</v>
      </c>
      <c r="B6" s="20" t="s">
        <v>268</v>
      </c>
      <c r="C6" s="20" t="s">
        <v>14</v>
      </c>
      <c r="D6" s="20"/>
      <c r="E6" s="20"/>
      <c r="F6" s="20"/>
      <c r="G6" s="55">
        <f>G7</f>
        <v>942000</v>
      </c>
      <c r="H6" s="55">
        <f t="shared" si="0"/>
        <v>661577.13</v>
      </c>
      <c r="I6" s="100">
        <f t="shared" ref="I6:I72" si="1">H6/G6%</f>
        <v>70.231117834394908</v>
      </c>
      <c r="J6" s="55">
        <f t="shared" si="0"/>
        <v>942000</v>
      </c>
    </row>
    <row r="7" spans="1:10" ht="45">
      <c r="A7" s="116" t="s">
        <v>15</v>
      </c>
      <c r="B7" s="20" t="s">
        <v>268</v>
      </c>
      <c r="C7" s="20" t="s">
        <v>16</v>
      </c>
      <c r="D7" s="20"/>
      <c r="E7" s="20"/>
      <c r="F7" s="20"/>
      <c r="G7" s="55">
        <f>G8</f>
        <v>942000</v>
      </c>
      <c r="H7" s="55">
        <f t="shared" si="0"/>
        <v>661577.13</v>
      </c>
      <c r="I7" s="100">
        <f t="shared" si="1"/>
        <v>70.231117834394908</v>
      </c>
      <c r="J7" s="55">
        <f t="shared" si="0"/>
        <v>942000</v>
      </c>
    </row>
    <row r="8" spans="1:10" ht="25.2">
      <c r="A8" s="117" t="s">
        <v>17</v>
      </c>
      <c r="B8" s="21" t="s">
        <v>268</v>
      </c>
      <c r="C8" s="21" t="s">
        <v>16</v>
      </c>
      <c r="D8" s="21" t="s">
        <v>102</v>
      </c>
      <c r="E8" s="21"/>
      <c r="F8" s="21"/>
      <c r="G8" s="56">
        <f>G9</f>
        <v>942000</v>
      </c>
      <c r="H8" s="56">
        <f>H9</f>
        <v>661577.13</v>
      </c>
      <c r="I8" s="100">
        <f t="shared" si="1"/>
        <v>70.231117834394908</v>
      </c>
      <c r="J8" s="56">
        <f t="shared" si="0"/>
        <v>942000</v>
      </c>
    </row>
    <row r="9" spans="1:10" ht="46.2">
      <c r="A9" s="117" t="s">
        <v>18</v>
      </c>
      <c r="B9" s="21" t="s">
        <v>268</v>
      </c>
      <c r="C9" s="21" t="s">
        <v>16</v>
      </c>
      <c r="D9" s="21" t="s">
        <v>102</v>
      </c>
      <c r="E9" s="21" t="s">
        <v>103</v>
      </c>
      <c r="F9" s="21"/>
      <c r="G9" s="56">
        <f>SUM(G10:G12)</f>
        <v>942000</v>
      </c>
      <c r="H9" s="56">
        <f>SUM(H10:H12)</f>
        <v>661577.13</v>
      </c>
      <c r="I9" s="100">
        <f t="shared" si="1"/>
        <v>70.231117834394908</v>
      </c>
      <c r="J9" s="56">
        <f>SUM(J10:J12)</f>
        <v>942000</v>
      </c>
    </row>
    <row r="10" spans="1:10" ht="69">
      <c r="A10" s="118" t="s">
        <v>19</v>
      </c>
      <c r="B10" s="21" t="s">
        <v>268</v>
      </c>
      <c r="C10" s="21" t="s">
        <v>16</v>
      </c>
      <c r="D10" s="21" t="s">
        <v>102</v>
      </c>
      <c r="E10" s="21" t="s">
        <v>103</v>
      </c>
      <c r="F10" s="21" t="s">
        <v>20</v>
      </c>
      <c r="G10" s="56">
        <v>882280</v>
      </c>
      <c r="H10" s="56">
        <v>624868.85</v>
      </c>
      <c r="I10" s="100">
        <f t="shared" si="1"/>
        <v>70.824324477490137</v>
      </c>
      <c r="J10" s="56">
        <v>882280</v>
      </c>
    </row>
    <row r="11" spans="1:10" ht="25.2">
      <c r="A11" s="118" t="s">
        <v>21</v>
      </c>
      <c r="B11" s="21" t="s">
        <v>268</v>
      </c>
      <c r="C11" s="21" t="s">
        <v>16</v>
      </c>
      <c r="D11" s="21" t="s">
        <v>102</v>
      </c>
      <c r="E11" s="21" t="s">
        <v>103</v>
      </c>
      <c r="F11" s="21" t="s">
        <v>22</v>
      </c>
      <c r="G11" s="56">
        <v>58120</v>
      </c>
      <c r="H11" s="107">
        <v>36706.89</v>
      </c>
      <c r="I11" s="100">
        <f t="shared" si="1"/>
        <v>63.157071576049546</v>
      </c>
      <c r="J11" s="56">
        <v>58120</v>
      </c>
    </row>
    <row r="12" spans="1:10" ht="25.2">
      <c r="A12" s="118" t="s">
        <v>23</v>
      </c>
      <c r="B12" s="21" t="s">
        <v>268</v>
      </c>
      <c r="C12" s="21" t="s">
        <v>16</v>
      </c>
      <c r="D12" s="21" t="s">
        <v>102</v>
      </c>
      <c r="E12" s="21" t="s">
        <v>103</v>
      </c>
      <c r="F12" s="21" t="s">
        <v>24</v>
      </c>
      <c r="G12" s="56">
        <v>1600</v>
      </c>
      <c r="H12" s="107">
        <v>1.39</v>
      </c>
      <c r="I12" s="100">
        <f t="shared" si="1"/>
        <v>8.6874999999999994E-2</v>
      </c>
      <c r="J12" s="56">
        <v>1600</v>
      </c>
    </row>
    <row r="13" spans="1:10" ht="24.6">
      <c r="A13" s="116" t="s">
        <v>25</v>
      </c>
      <c r="B13" s="20" t="s">
        <v>262</v>
      </c>
      <c r="C13" s="20"/>
      <c r="D13" s="20"/>
      <c r="E13" s="20"/>
      <c r="F13" s="20"/>
      <c r="G13" s="55">
        <f>G14+G41+G48+G61+G90+G162+G167+G177+G182</f>
        <v>88763970.359999999</v>
      </c>
      <c r="H13" s="55">
        <f>H14+H41+H48+H61+H90+H162+H167+H177+H182</f>
        <v>58501766.75</v>
      </c>
      <c r="I13" s="100">
        <f t="shared" si="1"/>
        <v>65.907109058702986</v>
      </c>
      <c r="J13" s="55">
        <f>J14+J41+J48+J61+J90+J162+J167+J177+J182</f>
        <v>88668683.939999998</v>
      </c>
    </row>
    <row r="14" spans="1:10" ht="24.6">
      <c r="A14" s="116" t="s">
        <v>13</v>
      </c>
      <c r="B14" s="20" t="s">
        <v>262</v>
      </c>
      <c r="C14" s="20" t="s">
        <v>14</v>
      </c>
      <c r="D14" s="20"/>
      <c r="E14" s="20"/>
      <c r="F14" s="20"/>
      <c r="G14" s="55">
        <f>G15+G19+G25+G27+G30</f>
        <v>23173900</v>
      </c>
      <c r="H14" s="55">
        <f>H15+H19+H25+H27+H30</f>
        <v>17164926.84</v>
      </c>
      <c r="I14" s="100">
        <f t="shared" si="1"/>
        <v>74.070082463461048</v>
      </c>
      <c r="J14" s="55">
        <f>J15+J19+J25+J27+J30</f>
        <v>23173900</v>
      </c>
    </row>
    <row r="15" spans="1:10" ht="45">
      <c r="A15" s="119" t="s">
        <v>26</v>
      </c>
      <c r="B15" s="20" t="s">
        <v>262</v>
      </c>
      <c r="C15" s="20" t="s">
        <v>27</v>
      </c>
      <c r="D15" s="20"/>
      <c r="E15" s="20"/>
      <c r="F15" s="20"/>
      <c r="G15" s="55">
        <f>G16</f>
        <v>3111600</v>
      </c>
      <c r="H15" s="55">
        <f>H16</f>
        <v>3010144.01</v>
      </c>
      <c r="I15" s="100">
        <f t="shared" si="1"/>
        <v>96.739426982902685</v>
      </c>
      <c r="J15" s="55">
        <f t="shared" ref="H15:J17" si="2">J16</f>
        <v>3111600</v>
      </c>
    </row>
    <row r="16" spans="1:10" ht="25.2">
      <c r="A16" s="118" t="s">
        <v>28</v>
      </c>
      <c r="B16" s="21" t="s">
        <v>262</v>
      </c>
      <c r="C16" s="21" t="s">
        <v>27</v>
      </c>
      <c r="D16" s="21" t="s">
        <v>102</v>
      </c>
      <c r="E16" s="21" t="s">
        <v>104</v>
      </c>
      <c r="F16" s="21"/>
      <c r="G16" s="56">
        <f>G17</f>
        <v>3111600</v>
      </c>
      <c r="H16" s="56">
        <f t="shared" si="2"/>
        <v>3010144.01</v>
      </c>
      <c r="I16" s="100">
        <f t="shared" si="1"/>
        <v>96.739426982902685</v>
      </c>
      <c r="J16" s="56">
        <f t="shared" si="2"/>
        <v>3111600</v>
      </c>
    </row>
    <row r="17" spans="1:18" ht="46.2">
      <c r="A17" s="118" t="s">
        <v>29</v>
      </c>
      <c r="B17" s="21" t="s">
        <v>262</v>
      </c>
      <c r="C17" s="21" t="s">
        <v>27</v>
      </c>
      <c r="D17" s="21" t="s">
        <v>102</v>
      </c>
      <c r="E17" s="21" t="s">
        <v>104</v>
      </c>
      <c r="F17" s="21"/>
      <c r="G17" s="56">
        <f>G18</f>
        <v>3111600</v>
      </c>
      <c r="H17" s="56">
        <f t="shared" si="2"/>
        <v>3010144.01</v>
      </c>
      <c r="I17" s="100">
        <f t="shared" si="1"/>
        <v>96.739426982902685</v>
      </c>
      <c r="J17" s="56">
        <f t="shared" si="2"/>
        <v>3111600</v>
      </c>
    </row>
    <row r="18" spans="1:18" ht="69">
      <c r="A18" s="120" t="s">
        <v>19</v>
      </c>
      <c r="B18" s="21" t="s">
        <v>262</v>
      </c>
      <c r="C18" s="21" t="s">
        <v>27</v>
      </c>
      <c r="D18" s="21" t="s">
        <v>102</v>
      </c>
      <c r="E18" s="21" t="s">
        <v>104</v>
      </c>
      <c r="F18" s="21" t="s">
        <v>20</v>
      </c>
      <c r="G18" s="56">
        <v>3111600</v>
      </c>
      <c r="H18" s="107">
        <v>3010144.01</v>
      </c>
      <c r="I18" s="100">
        <f t="shared" si="1"/>
        <v>96.739426982902685</v>
      </c>
      <c r="J18" s="107">
        <v>3111600</v>
      </c>
    </row>
    <row r="19" spans="1:18" ht="70.95" customHeight="1">
      <c r="A19" s="121" t="s">
        <v>30</v>
      </c>
      <c r="B19" s="20" t="s">
        <v>262</v>
      </c>
      <c r="C19" s="20" t="s">
        <v>31</v>
      </c>
      <c r="D19" s="20" t="s">
        <v>102</v>
      </c>
      <c r="E19" s="21"/>
      <c r="F19" s="20"/>
      <c r="G19" s="55">
        <f>G20</f>
        <v>18585000</v>
      </c>
      <c r="H19" s="55">
        <f>H20</f>
        <v>12928666.560000001</v>
      </c>
      <c r="I19" s="100">
        <f t="shared" si="1"/>
        <v>69.565060855528657</v>
      </c>
      <c r="J19" s="55">
        <f>J20</f>
        <v>18585000</v>
      </c>
      <c r="K19" s="106">
        <f>K20</f>
        <v>0</v>
      </c>
    </row>
    <row r="20" spans="1:18" s="108" customFormat="1" ht="24.6">
      <c r="A20" s="116" t="s">
        <v>28</v>
      </c>
      <c r="B20" s="20" t="s">
        <v>262</v>
      </c>
      <c r="C20" s="20" t="s">
        <v>31</v>
      </c>
      <c r="D20" s="20" t="s">
        <v>102</v>
      </c>
      <c r="E20" s="20"/>
      <c r="F20" s="20"/>
      <c r="G20" s="55">
        <f>G21</f>
        <v>18585000</v>
      </c>
      <c r="H20" s="55">
        <f>H21</f>
        <v>12928666.560000001</v>
      </c>
      <c r="I20" s="100">
        <f t="shared" si="1"/>
        <v>69.565060855528657</v>
      </c>
      <c r="J20" s="55">
        <f>J21</f>
        <v>18585000</v>
      </c>
    </row>
    <row r="21" spans="1:18" ht="45.6">
      <c r="A21" s="122" t="s">
        <v>32</v>
      </c>
      <c r="B21" s="21" t="s">
        <v>262</v>
      </c>
      <c r="C21" s="21" t="s">
        <v>31</v>
      </c>
      <c r="D21" s="21" t="s">
        <v>102</v>
      </c>
      <c r="E21" s="21" t="s">
        <v>103</v>
      </c>
      <c r="F21" s="21"/>
      <c r="G21" s="56">
        <f>SUM(G22:G24)</f>
        <v>18585000</v>
      </c>
      <c r="H21" s="56">
        <f>SUM(H22:H24)</f>
        <v>12928666.560000001</v>
      </c>
      <c r="I21" s="100">
        <f t="shared" si="1"/>
        <v>69.565060855528657</v>
      </c>
      <c r="J21" s="56">
        <f>SUM(J22:J24)</f>
        <v>18585000</v>
      </c>
    </row>
    <row r="22" spans="1:18" ht="68.400000000000006">
      <c r="A22" s="122" t="s">
        <v>33</v>
      </c>
      <c r="B22" s="21" t="s">
        <v>262</v>
      </c>
      <c r="C22" s="21" t="s">
        <v>31</v>
      </c>
      <c r="D22" s="21" t="s">
        <v>102</v>
      </c>
      <c r="E22" s="21" t="s">
        <v>103</v>
      </c>
      <c r="F22" s="21" t="s">
        <v>20</v>
      </c>
      <c r="G22" s="56">
        <v>15981500</v>
      </c>
      <c r="H22" s="107">
        <v>11529412</v>
      </c>
      <c r="I22" s="100">
        <f t="shared" si="1"/>
        <v>72.142239464380694</v>
      </c>
      <c r="J22" s="56">
        <v>15981500</v>
      </c>
    </row>
    <row r="23" spans="1:18" ht="25.2">
      <c r="A23" s="118" t="s">
        <v>21</v>
      </c>
      <c r="B23" s="21" t="s">
        <v>262</v>
      </c>
      <c r="C23" s="21" t="s">
        <v>31</v>
      </c>
      <c r="D23" s="21" t="s">
        <v>102</v>
      </c>
      <c r="E23" s="21" t="s">
        <v>103</v>
      </c>
      <c r="F23" s="21" t="s">
        <v>22</v>
      </c>
      <c r="G23" s="56">
        <v>2578626</v>
      </c>
      <c r="H23" s="107">
        <v>1387342.06</v>
      </c>
      <c r="I23" s="100">
        <f t="shared" si="1"/>
        <v>53.801600542304321</v>
      </c>
      <c r="J23" s="56">
        <v>2578626</v>
      </c>
    </row>
    <row r="24" spans="1:18" ht="25.2">
      <c r="A24" s="118" t="s">
        <v>23</v>
      </c>
      <c r="B24" s="21" t="s">
        <v>262</v>
      </c>
      <c r="C24" s="21" t="s">
        <v>31</v>
      </c>
      <c r="D24" s="21" t="s">
        <v>102</v>
      </c>
      <c r="E24" s="21" t="s">
        <v>103</v>
      </c>
      <c r="F24" s="21" t="s">
        <v>24</v>
      </c>
      <c r="G24" s="56">
        <v>24874</v>
      </c>
      <c r="H24" s="107">
        <v>11912.5</v>
      </c>
      <c r="I24" s="100">
        <f t="shared" si="1"/>
        <v>47.891372517488136</v>
      </c>
      <c r="J24" s="56">
        <v>24874</v>
      </c>
    </row>
    <row r="25" spans="1:18" s="108" customFormat="1" ht="24.6">
      <c r="A25" s="116" t="s">
        <v>395</v>
      </c>
      <c r="B25" s="20" t="s">
        <v>262</v>
      </c>
      <c r="C25" s="20" t="s">
        <v>396</v>
      </c>
      <c r="D25" s="20">
        <v>99000</v>
      </c>
      <c r="E25" s="20"/>
      <c r="F25" s="20"/>
      <c r="G25" s="55">
        <f>G26</f>
        <v>747300</v>
      </c>
      <c r="H25" s="55">
        <f>H26</f>
        <v>742998.85</v>
      </c>
      <c r="I25" s="100">
        <f t="shared" si="1"/>
        <v>99.424441322092861</v>
      </c>
      <c r="J25" s="109">
        <f>J26</f>
        <v>747300</v>
      </c>
    </row>
    <row r="26" spans="1:18" ht="46.2">
      <c r="A26" s="118" t="s">
        <v>18</v>
      </c>
      <c r="B26" s="21" t="s">
        <v>262</v>
      </c>
      <c r="C26" s="21" t="s">
        <v>396</v>
      </c>
      <c r="D26" s="21">
        <v>99000</v>
      </c>
      <c r="E26" s="21" t="s">
        <v>397</v>
      </c>
      <c r="F26" s="21" t="s">
        <v>398</v>
      </c>
      <c r="G26" s="56">
        <v>747300</v>
      </c>
      <c r="H26" s="107">
        <v>742998.85</v>
      </c>
      <c r="I26" s="100">
        <f t="shared" si="1"/>
        <v>99.424441322092861</v>
      </c>
      <c r="J26" s="56">
        <v>747300</v>
      </c>
    </row>
    <row r="27" spans="1:18" ht="24.6">
      <c r="A27" s="116" t="s">
        <v>34</v>
      </c>
      <c r="B27" s="20" t="s">
        <v>262</v>
      </c>
      <c r="C27" s="20" t="s">
        <v>35</v>
      </c>
      <c r="D27" s="20"/>
      <c r="E27" s="20"/>
      <c r="F27" s="20"/>
      <c r="G27" s="55">
        <f>G28</f>
        <v>169300</v>
      </c>
      <c r="H27" s="55">
        <f t="shared" ref="H27:J28" si="3">H28</f>
        <v>0</v>
      </c>
      <c r="I27" s="100">
        <f t="shared" si="1"/>
        <v>0</v>
      </c>
      <c r="J27" s="55">
        <f t="shared" si="3"/>
        <v>169300</v>
      </c>
    </row>
    <row r="28" spans="1:18" ht="25.2">
      <c r="A28" s="118" t="s">
        <v>36</v>
      </c>
      <c r="B28" s="21" t="s">
        <v>262</v>
      </c>
      <c r="C28" s="21" t="s">
        <v>35</v>
      </c>
      <c r="D28" s="21" t="s">
        <v>102</v>
      </c>
      <c r="E28" s="21" t="s">
        <v>105</v>
      </c>
      <c r="F28" s="21"/>
      <c r="G28" s="56">
        <f>G29</f>
        <v>169300</v>
      </c>
      <c r="H28" s="56">
        <f t="shared" si="3"/>
        <v>0</v>
      </c>
      <c r="I28" s="100">
        <f t="shared" si="1"/>
        <v>0</v>
      </c>
      <c r="J28" s="56">
        <f t="shared" si="3"/>
        <v>169300</v>
      </c>
    </row>
    <row r="29" spans="1:18" ht="25.2">
      <c r="A29" s="118" t="s">
        <v>37</v>
      </c>
      <c r="B29" s="21" t="s">
        <v>262</v>
      </c>
      <c r="C29" s="21" t="s">
        <v>35</v>
      </c>
      <c r="D29" s="21" t="s">
        <v>102</v>
      </c>
      <c r="E29" s="21" t="s">
        <v>106</v>
      </c>
      <c r="F29" s="21" t="s">
        <v>24</v>
      </c>
      <c r="G29" s="56">
        <v>169300</v>
      </c>
      <c r="H29" s="107">
        <v>0</v>
      </c>
      <c r="I29" s="100">
        <f t="shared" si="1"/>
        <v>0</v>
      </c>
      <c r="J29" s="107">
        <v>169300</v>
      </c>
    </row>
    <row r="30" spans="1:18" ht="24.6">
      <c r="A30" s="116" t="s">
        <v>38</v>
      </c>
      <c r="B30" s="20" t="s">
        <v>262</v>
      </c>
      <c r="C30" s="20" t="s">
        <v>39</v>
      </c>
      <c r="D30" s="20"/>
      <c r="E30" s="20"/>
      <c r="F30" s="20"/>
      <c r="G30" s="55">
        <f>G31+G38</f>
        <v>560700</v>
      </c>
      <c r="H30" s="55">
        <f>H31+H38</f>
        <v>483117.42</v>
      </c>
      <c r="I30" s="100">
        <f t="shared" si="1"/>
        <v>86.163263777421079</v>
      </c>
      <c r="J30" s="55">
        <f>J31+J38</f>
        <v>560700</v>
      </c>
    </row>
    <row r="31" spans="1:18" ht="24.6">
      <c r="A31" s="123" t="s">
        <v>17</v>
      </c>
      <c r="B31" s="20" t="s">
        <v>262</v>
      </c>
      <c r="C31" s="20" t="s">
        <v>39</v>
      </c>
      <c r="D31" s="20" t="s">
        <v>102</v>
      </c>
      <c r="E31" s="20"/>
      <c r="F31" s="20"/>
      <c r="G31" s="55">
        <f>G32+G34</f>
        <v>560700</v>
      </c>
      <c r="H31" s="55">
        <f>H32+H34</f>
        <v>483117.42</v>
      </c>
      <c r="I31" s="100">
        <f t="shared" si="1"/>
        <v>86.163263777421079</v>
      </c>
      <c r="J31" s="55">
        <f>J32+J34</f>
        <v>560700</v>
      </c>
    </row>
    <row r="32" spans="1:18" ht="67.2">
      <c r="A32" s="124" t="s">
        <v>108</v>
      </c>
      <c r="B32" s="20" t="s">
        <v>262</v>
      </c>
      <c r="C32" s="20" t="s">
        <v>39</v>
      </c>
      <c r="D32" s="20">
        <v>99000</v>
      </c>
      <c r="E32" s="20" t="s">
        <v>109</v>
      </c>
      <c r="F32" s="20"/>
      <c r="G32" s="57">
        <f>G33</f>
        <v>539400</v>
      </c>
      <c r="H32" s="57">
        <f>H33</f>
        <v>476415.86</v>
      </c>
      <c r="I32" s="100">
        <f t="shared" si="1"/>
        <v>88.323296255098256</v>
      </c>
      <c r="J32" s="57">
        <f>J33</f>
        <v>539400</v>
      </c>
      <c r="R32" s="110"/>
    </row>
    <row r="33" spans="1:10" ht="25.2">
      <c r="A33" s="118" t="s">
        <v>21</v>
      </c>
      <c r="B33" s="21" t="s">
        <v>262</v>
      </c>
      <c r="C33" s="21" t="s">
        <v>39</v>
      </c>
      <c r="D33" s="21">
        <v>99000</v>
      </c>
      <c r="E33" s="21" t="s">
        <v>109</v>
      </c>
      <c r="F33" s="21" t="s">
        <v>22</v>
      </c>
      <c r="G33" s="58">
        <v>539400</v>
      </c>
      <c r="H33" s="107">
        <v>476415.86</v>
      </c>
      <c r="I33" s="101">
        <f t="shared" si="1"/>
        <v>88.323296255098256</v>
      </c>
      <c r="J33" s="58">
        <v>539400</v>
      </c>
    </row>
    <row r="34" spans="1:10" ht="67.2">
      <c r="A34" s="125" t="s">
        <v>40</v>
      </c>
      <c r="B34" s="20" t="s">
        <v>262</v>
      </c>
      <c r="C34" s="20" t="s">
        <v>39</v>
      </c>
      <c r="D34" s="20" t="s">
        <v>102</v>
      </c>
      <c r="E34" s="20"/>
      <c r="F34" s="20"/>
      <c r="G34" s="55">
        <f>G35</f>
        <v>21300</v>
      </c>
      <c r="H34" s="55">
        <f t="shared" ref="H34:J35" si="4">H35</f>
        <v>6701.56</v>
      </c>
      <c r="I34" s="100">
        <f t="shared" si="1"/>
        <v>31.462723004694837</v>
      </c>
      <c r="J34" s="55">
        <f t="shared" si="4"/>
        <v>21300</v>
      </c>
    </row>
    <row r="35" spans="1:10" ht="69">
      <c r="A35" s="126" t="s">
        <v>41</v>
      </c>
      <c r="B35" s="21" t="s">
        <v>262</v>
      </c>
      <c r="C35" s="21" t="s">
        <v>39</v>
      </c>
      <c r="D35" s="21" t="s">
        <v>102</v>
      </c>
      <c r="E35" s="21" t="s">
        <v>110</v>
      </c>
      <c r="F35" s="21"/>
      <c r="G35" s="56">
        <f>G36</f>
        <v>21300</v>
      </c>
      <c r="H35" s="56">
        <f t="shared" si="4"/>
        <v>6701.56</v>
      </c>
      <c r="I35" s="101">
        <f t="shared" si="1"/>
        <v>31.462723004694837</v>
      </c>
      <c r="J35" s="56">
        <f t="shared" si="4"/>
        <v>21300</v>
      </c>
    </row>
    <row r="36" spans="1:10" ht="25.2">
      <c r="A36" s="118" t="s">
        <v>21</v>
      </c>
      <c r="B36" s="21" t="s">
        <v>262</v>
      </c>
      <c r="C36" s="21" t="s">
        <v>39</v>
      </c>
      <c r="D36" s="21" t="s">
        <v>102</v>
      </c>
      <c r="E36" s="21" t="s">
        <v>110</v>
      </c>
      <c r="F36" s="21" t="s">
        <v>22</v>
      </c>
      <c r="G36" s="56">
        <v>21300</v>
      </c>
      <c r="H36" s="107">
        <v>6701.56</v>
      </c>
      <c r="I36" s="100">
        <f t="shared" si="1"/>
        <v>31.462723004694837</v>
      </c>
      <c r="J36" s="107">
        <v>21300</v>
      </c>
    </row>
    <row r="37" spans="1:10" ht="45" hidden="1">
      <c r="A37" s="116" t="s">
        <v>269</v>
      </c>
      <c r="B37" s="20" t="s">
        <v>262</v>
      </c>
      <c r="C37" s="21" t="s">
        <v>39</v>
      </c>
      <c r="D37" s="21" t="s">
        <v>125</v>
      </c>
      <c r="E37" s="20"/>
      <c r="F37" s="20"/>
      <c r="G37" s="55">
        <f>G38</f>
        <v>0</v>
      </c>
      <c r="H37" s="55">
        <f>H38</f>
        <v>0</v>
      </c>
      <c r="I37" s="100" t="e">
        <f t="shared" si="1"/>
        <v>#DIV/0!</v>
      </c>
      <c r="J37" s="55">
        <f>J38</f>
        <v>0</v>
      </c>
    </row>
    <row r="38" spans="1:10" ht="91.5" hidden="1" customHeight="1">
      <c r="A38" s="116" t="s">
        <v>237</v>
      </c>
      <c r="B38" s="20" t="s">
        <v>262</v>
      </c>
      <c r="C38" s="21" t="s">
        <v>39</v>
      </c>
      <c r="D38" s="21" t="s">
        <v>238</v>
      </c>
      <c r="E38" s="20"/>
      <c r="F38" s="20"/>
      <c r="G38" s="55">
        <f>SUM(G39:G40)</f>
        <v>0</v>
      </c>
      <c r="H38" s="55">
        <f>SUM(H39:H40)</f>
        <v>0</v>
      </c>
      <c r="I38" s="100" t="e">
        <f t="shared" si="1"/>
        <v>#DIV/0!</v>
      </c>
      <c r="J38" s="55">
        <f>SUM(J39:J40)</f>
        <v>0</v>
      </c>
    </row>
    <row r="39" spans="1:10" ht="46.2" hidden="1">
      <c r="A39" s="127" t="s">
        <v>139</v>
      </c>
      <c r="B39" s="21" t="s">
        <v>262</v>
      </c>
      <c r="C39" s="21" t="s">
        <v>39</v>
      </c>
      <c r="D39" s="21" t="s">
        <v>238</v>
      </c>
      <c r="E39" s="21" t="s">
        <v>115</v>
      </c>
      <c r="F39" s="21" t="s">
        <v>22</v>
      </c>
      <c r="G39" s="56"/>
      <c r="H39" s="107">
        <v>0</v>
      </c>
      <c r="I39" s="100" t="e">
        <f t="shared" si="1"/>
        <v>#DIV/0!</v>
      </c>
      <c r="J39" s="107"/>
    </row>
    <row r="40" spans="1:10" ht="46.2" hidden="1">
      <c r="A40" s="118" t="s">
        <v>140</v>
      </c>
      <c r="B40" s="21" t="s">
        <v>262</v>
      </c>
      <c r="C40" s="21" t="s">
        <v>39</v>
      </c>
      <c r="D40" s="21" t="s">
        <v>238</v>
      </c>
      <c r="E40" s="21" t="s">
        <v>132</v>
      </c>
      <c r="F40" s="21" t="s">
        <v>22</v>
      </c>
      <c r="G40" s="56"/>
      <c r="H40" s="107">
        <v>0</v>
      </c>
      <c r="I40" s="100" t="e">
        <f t="shared" si="1"/>
        <v>#DIV/0!</v>
      </c>
      <c r="J40" s="107"/>
    </row>
    <row r="41" spans="1:10" ht="24.6">
      <c r="A41" s="116" t="s">
        <v>42</v>
      </c>
      <c r="B41" s="20" t="s">
        <v>262</v>
      </c>
      <c r="C41" s="20" t="s">
        <v>43</v>
      </c>
      <c r="D41" s="20"/>
      <c r="E41" s="20"/>
      <c r="F41" s="20"/>
      <c r="G41" s="55">
        <f>G42</f>
        <v>586100</v>
      </c>
      <c r="H41" s="55">
        <f t="shared" ref="H41:J43" si="5">H42</f>
        <v>325310.63</v>
      </c>
      <c r="I41" s="100">
        <f t="shared" si="1"/>
        <v>55.504287664221124</v>
      </c>
      <c r="J41" s="55">
        <f t="shared" si="5"/>
        <v>517027.58</v>
      </c>
    </row>
    <row r="42" spans="1:10" ht="24.6">
      <c r="A42" s="121" t="s">
        <v>44</v>
      </c>
      <c r="B42" s="20" t="s">
        <v>262</v>
      </c>
      <c r="C42" s="20" t="s">
        <v>45</v>
      </c>
      <c r="D42" s="20"/>
      <c r="E42" s="20"/>
      <c r="F42" s="20"/>
      <c r="G42" s="55">
        <f>G43</f>
        <v>586100</v>
      </c>
      <c r="H42" s="55">
        <f t="shared" si="5"/>
        <v>325310.63</v>
      </c>
      <c r="I42" s="100">
        <f t="shared" si="1"/>
        <v>55.504287664221124</v>
      </c>
      <c r="J42" s="55">
        <f t="shared" si="5"/>
        <v>517027.58</v>
      </c>
    </row>
    <row r="43" spans="1:10" ht="25.2">
      <c r="A43" s="118" t="s">
        <v>28</v>
      </c>
      <c r="B43" s="21" t="s">
        <v>262</v>
      </c>
      <c r="C43" s="21" t="s">
        <v>45</v>
      </c>
      <c r="D43" s="21" t="s">
        <v>102</v>
      </c>
      <c r="E43" s="21" t="s">
        <v>111</v>
      </c>
      <c r="F43" s="21"/>
      <c r="G43" s="56">
        <f>G44</f>
        <v>586100</v>
      </c>
      <c r="H43" s="56">
        <f t="shared" si="5"/>
        <v>325310.63</v>
      </c>
      <c r="I43" s="100">
        <f t="shared" si="1"/>
        <v>55.504287664221124</v>
      </c>
      <c r="J43" s="56">
        <f t="shared" si="5"/>
        <v>517027.58</v>
      </c>
    </row>
    <row r="44" spans="1:10" ht="46.2">
      <c r="A44" s="118" t="s">
        <v>46</v>
      </c>
      <c r="B44" s="21" t="s">
        <v>262</v>
      </c>
      <c r="C44" s="21" t="s">
        <v>45</v>
      </c>
      <c r="D44" s="21" t="s">
        <v>102</v>
      </c>
      <c r="E44" s="21" t="s">
        <v>111</v>
      </c>
      <c r="F44" s="21"/>
      <c r="G44" s="56">
        <f>SUM(G45:G46)</f>
        <v>586100</v>
      </c>
      <c r="H44" s="56">
        <f>SUM(H45:H46)</f>
        <v>325310.63</v>
      </c>
      <c r="I44" s="100">
        <f t="shared" si="1"/>
        <v>55.504287664221124</v>
      </c>
      <c r="J44" s="56">
        <f>SUM(J45:J46)</f>
        <v>517027.58</v>
      </c>
    </row>
    <row r="45" spans="1:10" ht="68.400000000000006">
      <c r="A45" s="122" t="s">
        <v>33</v>
      </c>
      <c r="B45" s="21" t="s">
        <v>262</v>
      </c>
      <c r="C45" s="21" t="s">
        <v>45</v>
      </c>
      <c r="D45" s="21" t="s">
        <v>102</v>
      </c>
      <c r="E45" s="21" t="s">
        <v>111</v>
      </c>
      <c r="F45" s="21" t="s">
        <v>20</v>
      </c>
      <c r="G45" s="56">
        <v>539900</v>
      </c>
      <c r="H45" s="107">
        <v>318910.63</v>
      </c>
      <c r="I45" s="100">
        <f t="shared" si="1"/>
        <v>59.068462678273754</v>
      </c>
      <c r="J45" s="56">
        <v>470827.58</v>
      </c>
    </row>
    <row r="46" spans="1:10" ht="25.2">
      <c r="A46" s="118" t="s">
        <v>21</v>
      </c>
      <c r="B46" s="21" t="s">
        <v>262</v>
      </c>
      <c r="C46" s="21" t="s">
        <v>45</v>
      </c>
      <c r="D46" s="21" t="s">
        <v>102</v>
      </c>
      <c r="E46" s="21" t="s">
        <v>111</v>
      </c>
      <c r="F46" s="21" t="s">
        <v>22</v>
      </c>
      <c r="G46" s="56">
        <v>46200</v>
      </c>
      <c r="H46" s="107">
        <v>6400</v>
      </c>
      <c r="I46" s="100">
        <f t="shared" si="1"/>
        <v>13.852813852813853</v>
      </c>
      <c r="J46" s="56">
        <v>46200</v>
      </c>
    </row>
    <row r="47" spans="1:10" ht="25.2">
      <c r="A47" s="128" t="s">
        <v>100</v>
      </c>
      <c r="B47" s="21"/>
      <c r="C47" s="21"/>
      <c r="D47" s="21"/>
      <c r="E47" s="21"/>
      <c r="F47" s="21"/>
      <c r="G47" s="56">
        <f>G43</f>
        <v>586100</v>
      </c>
      <c r="H47" s="56">
        <f>H43</f>
        <v>325310.63</v>
      </c>
      <c r="I47" s="100">
        <f t="shared" si="1"/>
        <v>55.504287664221124</v>
      </c>
      <c r="J47" s="56">
        <f>J43</f>
        <v>517027.58</v>
      </c>
    </row>
    <row r="48" spans="1:10" ht="24.6">
      <c r="A48" s="116" t="s">
        <v>47</v>
      </c>
      <c r="B48" s="20" t="s">
        <v>262</v>
      </c>
      <c r="C48" s="20" t="s">
        <v>48</v>
      </c>
      <c r="D48" s="20"/>
      <c r="E48" s="20"/>
      <c r="F48" s="20"/>
      <c r="G48" s="55">
        <f>G49+G57</f>
        <v>402984.81</v>
      </c>
      <c r="H48" s="55">
        <f>H49+H57</f>
        <v>234231.22</v>
      </c>
      <c r="I48" s="100">
        <f t="shared" si="1"/>
        <v>58.12408164962843</v>
      </c>
      <c r="J48" s="55">
        <f>J49+J57</f>
        <v>402984.81</v>
      </c>
    </row>
    <row r="49" spans="1:10" ht="47.4" customHeight="1">
      <c r="A49" s="116" t="s">
        <v>49</v>
      </c>
      <c r="B49" s="20" t="s">
        <v>262</v>
      </c>
      <c r="C49" s="20" t="s">
        <v>50</v>
      </c>
      <c r="D49" s="20"/>
      <c r="E49" s="20"/>
      <c r="F49" s="20"/>
      <c r="G49" s="57">
        <f>G50+G53</f>
        <v>311384.81</v>
      </c>
      <c r="H49" s="57">
        <f>H50+H53</f>
        <v>160551.22</v>
      </c>
      <c r="I49" s="100">
        <f t="shared" si="1"/>
        <v>51.560389217444481</v>
      </c>
      <c r="J49" s="57">
        <f>J50+J53</f>
        <v>311384.81</v>
      </c>
    </row>
    <row r="50" spans="1:10" ht="25.2">
      <c r="A50" s="118" t="s">
        <v>51</v>
      </c>
      <c r="B50" s="21" t="s">
        <v>262</v>
      </c>
      <c r="C50" s="21" t="s">
        <v>50</v>
      </c>
      <c r="D50" s="21" t="s">
        <v>102</v>
      </c>
      <c r="E50" s="21"/>
      <c r="F50" s="21"/>
      <c r="G50" s="56">
        <f>G51</f>
        <v>245484.81</v>
      </c>
      <c r="H50" s="56">
        <f>H51</f>
        <v>94651.22</v>
      </c>
      <c r="I50" s="100">
        <f t="shared" si="1"/>
        <v>38.556854088039088</v>
      </c>
      <c r="J50" s="56">
        <f>J51</f>
        <v>245484.81</v>
      </c>
    </row>
    <row r="51" spans="1:10" ht="25.2">
      <c r="A51" s="129" t="s">
        <v>52</v>
      </c>
      <c r="B51" s="21" t="s">
        <v>262</v>
      </c>
      <c r="C51" s="21" t="s">
        <v>50</v>
      </c>
      <c r="D51" s="21" t="s">
        <v>102</v>
      </c>
      <c r="E51" s="21" t="s">
        <v>337</v>
      </c>
      <c r="F51" s="21"/>
      <c r="G51" s="56">
        <f>G52</f>
        <v>245484.81</v>
      </c>
      <c r="H51" s="56">
        <f>H52</f>
        <v>94651.22</v>
      </c>
      <c r="I51" s="100">
        <f t="shared" si="1"/>
        <v>38.556854088039088</v>
      </c>
      <c r="J51" s="56">
        <f>J52</f>
        <v>245484.81</v>
      </c>
    </row>
    <row r="52" spans="1:10" ht="25.2">
      <c r="A52" s="118" t="s">
        <v>21</v>
      </c>
      <c r="B52" s="21" t="s">
        <v>262</v>
      </c>
      <c r="C52" s="21" t="s">
        <v>50</v>
      </c>
      <c r="D52" s="21" t="s">
        <v>102</v>
      </c>
      <c r="E52" s="21" t="s">
        <v>337</v>
      </c>
      <c r="F52" s="21" t="s">
        <v>22</v>
      </c>
      <c r="G52" s="56">
        <v>245484.81</v>
      </c>
      <c r="H52" s="107">
        <v>94651.22</v>
      </c>
      <c r="I52" s="100">
        <f t="shared" si="1"/>
        <v>38.556854088039088</v>
      </c>
      <c r="J52" s="56">
        <v>245484.81</v>
      </c>
    </row>
    <row r="53" spans="1:10" ht="45">
      <c r="A53" s="116" t="s">
        <v>313</v>
      </c>
      <c r="B53" s="20" t="s">
        <v>262</v>
      </c>
      <c r="C53" s="20" t="s">
        <v>50</v>
      </c>
      <c r="D53" s="20" t="s">
        <v>241</v>
      </c>
      <c r="E53" s="20" t="s">
        <v>112</v>
      </c>
      <c r="F53" s="20"/>
      <c r="G53" s="55">
        <f>SUM(G54:G56)</f>
        <v>65900</v>
      </c>
      <c r="H53" s="55">
        <f>SUM(H54:H56)</f>
        <v>65900</v>
      </c>
      <c r="I53" s="100">
        <f t="shared" si="1"/>
        <v>100</v>
      </c>
      <c r="J53" s="55">
        <f>SUM(J54:J56)</f>
        <v>65900</v>
      </c>
    </row>
    <row r="54" spans="1:10" ht="25.2">
      <c r="A54" s="118" t="s">
        <v>239</v>
      </c>
      <c r="B54" s="21" t="s">
        <v>262</v>
      </c>
      <c r="C54" s="21" t="s">
        <v>50</v>
      </c>
      <c r="D54" s="21" t="s">
        <v>242</v>
      </c>
      <c r="E54" s="21" t="s">
        <v>112</v>
      </c>
      <c r="F54" s="21" t="s">
        <v>22</v>
      </c>
      <c r="G54" s="56">
        <v>3450</v>
      </c>
      <c r="H54" s="107">
        <v>3450</v>
      </c>
      <c r="I54" s="100">
        <f t="shared" si="1"/>
        <v>100</v>
      </c>
      <c r="J54" s="56">
        <v>3450</v>
      </c>
    </row>
    <row r="55" spans="1:10" ht="46.2">
      <c r="A55" s="118" t="s">
        <v>240</v>
      </c>
      <c r="B55" s="21" t="s">
        <v>262</v>
      </c>
      <c r="C55" s="21" t="s">
        <v>50</v>
      </c>
      <c r="D55" s="21" t="s">
        <v>243</v>
      </c>
      <c r="E55" s="21" t="s">
        <v>112</v>
      </c>
      <c r="F55" s="21" t="s">
        <v>22</v>
      </c>
      <c r="G55" s="56">
        <v>2000</v>
      </c>
      <c r="H55" s="107">
        <v>2000</v>
      </c>
      <c r="I55" s="100">
        <f t="shared" si="1"/>
        <v>100</v>
      </c>
      <c r="J55" s="56">
        <v>2000</v>
      </c>
    </row>
    <row r="56" spans="1:10" ht="25.2">
      <c r="A56" s="118" t="s">
        <v>335</v>
      </c>
      <c r="B56" s="21" t="s">
        <v>262</v>
      </c>
      <c r="C56" s="21" t="s">
        <v>50</v>
      </c>
      <c r="D56" s="21" t="s">
        <v>336</v>
      </c>
      <c r="E56" s="21" t="s">
        <v>112</v>
      </c>
      <c r="F56" s="21" t="s">
        <v>22</v>
      </c>
      <c r="G56" s="56">
        <v>60450</v>
      </c>
      <c r="H56" s="107">
        <v>60450</v>
      </c>
      <c r="I56" s="100">
        <f t="shared" si="1"/>
        <v>100</v>
      </c>
      <c r="J56" s="56">
        <v>60450</v>
      </c>
    </row>
    <row r="57" spans="1:10" ht="24.6">
      <c r="A57" s="116" t="s">
        <v>53</v>
      </c>
      <c r="B57" s="20" t="s">
        <v>262</v>
      </c>
      <c r="C57" s="20" t="s">
        <v>54</v>
      </c>
      <c r="D57" s="20"/>
      <c r="E57" s="20"/>
      <c r="F57" s="20"/>
      <c r="G57" s="55">
        <f>G58</f>
        <v>91600</v>
      </c>
      <c r="H57" s="55">
        <f>H58</f>
        <v>73680</v>
      </c>
      <c r="I57" s="100">
        <f t="shared" si="1"/>
        <v>80.436681222707421</v>
      </c>
      <c r="J57" s="55">
        <f>J58</f>
        <v>91600</v>
      </c>
    </row>
    <row r="58" spans="1:10" ht="67.2">
      <c r="A58" s="116" t="s">
        <v>256</v>
      </c>
      <c r="B58" s="20" t="s">
        <v>262</v>
      </c>
      <c r="C58" s="20" t="s">
        <v>54</v>
      </c>
      <c r="D58" s="20" t="s">
        <v>244</v>
      </c>
      <c r="E58" s="20" t="s">
        <v>113</v>
      </c>
      <c r="F58" s="20"/>
      <c r="G58" s="55">
        <f>SUM(G59:G60)</f>
        <v>91600</v>
      </c>
      <c r="H58" s="55">
        <f>SUM(H59:H60)</f>
        <v>73680</v>
      </c>
      <c r="I58" s="100">
        <f t="shared" si="1"/>
        <v>80.436681222707421</v>
      </c>
      <c r="J58" s="55">
        <f>SUM(J59:J60)</f>
        <v>91600</v>
      </c>
    </row>
    <row r="59" spans="1:10" ht="46.2">
      <c r="A59" s="118" t="s">
        <v>257</v>
      </c>
      <c r="B59" s="21" t="s">
        <v>262</v>
      </c>
      <c r="C59" s="21" t="s">
        <v>54</v>
      </c>
      <c r="D59" s="21" t="s">
        <v>245</v>
      </c>
      <c r="E59" s="21" t="s">
        <v>113</v>
      </c>
      <c r="F59" s="21" t="s">
        <v>22</v>
      </c>
      <c r="G59" s="56">
        <v>39600</v>
      </c>
      <c r="H59" s="107">
        <v>21700</v>
      </c>
      <c r="I59" s="100">
        <f t="shared" si="1"/>
        <v>54.797979797979799</v>
      </c>
      <c r="J59" s="56">
        <v>39600</v>
      </c>
    </row>
    <row r="60" spans="1:10" ht="46.2">
      <c r="A60" s="118" t="s">
        <v>258</v>
      </c>
      <c r="B60" s="21" t="s">
        <v>262</v>
      </c>
      <c r="C60" s="21" t="s">
        <v>54</v>
      </c>
      <c r="D60" s="21" t="s">
        <v>246</v>
      </c>
      <c r="E60" s="21" t="s">
        <v>113</v>
      </c>
      <c r="F60" s="21" t="s">
        <v>22</v>
      </c>
      <c r="G60" s="56">
        <v>52000</v>
      </c>
      <c r="H60" s="107">
        <v>51980</v>
      </c>
      <c r="I60" s="100">
        <f t="shared" si="1"/>
        <v>99.961538461538467</v>
      </c>
      <c r="J60" s="56">
        <v>52000</v>
      </c>
    </row>
    <row r="61" spans="1:10" ht="24.6">
      <c r="A61" s="116" t="s">
        <v>55</v>
      </c>
      <c r="B61" s="20" t="s">
        <v>262</v>
      </c>
      <c r="C61" s="20" t="s">
        <v>56</v>
      </c>
      <c r="D61" s="20"/>
      <c r="E61" s="20"/>
      <c r="F61" s="20"/>
      <c r="G61" s="55">
        <f>G62+G82</f>
        <v>14444865</v>
      </c>
      <c r="H61" s="55">
        <f>H62+H82</f>
        <v>6220910</v>
      </c>
      <c r="I61" s="100">
        <f t="shared" si="1"/>
        <v>43.066584561364891</v>
      </c>
      <c r="J61" s="55">
        <f>J62+J82</f>
        <v>14444865</v>
      </c>
    </row>
    <row r="62" spans="1:10" ht="24.6">
      <c r="A62" s="116" t="s">
        <v>57</v>
      </c>
      <c r="B62" s="20" t="s">
        <v>262</v>
      </c>
      <c r="C62" s="20" t="s">
        <v>58</v>
      </c>
      <c r="D62" s="20"/>
      <c r="E62" s="20"/>
      <c r="F62" s="20"/>
      <c r="G62" s="55">
        <f>G66+G63+G70+G75+G79</f>
        <v>13465237</v>
      </c>
      <c r="H62" s="55">
        <f>H66+H63+H70+H75+H79</f>
        <v>5560910</v>
      </c>
      <c r="I62" s="100">
        <f t="shared" si="1"/>
        <v>41.298270502034242</v>
      </c>
      <c r="J62" s="55">
        <f>J66+J63+J70+J75+J79</f>
        <v>13465237</v>
      </c>
    </row>
    <row r="63" spans="1:10" ht="0.75" customHeight="1">
      <c r="A63" s="116" t="s">
        <v>247</v>
      </c>
      <c r="B63" s="20" t="s">
        <v>262</v>
      </c>
      <c r="C63" s="20" t="s">
        <v>58</v>
      </c>
      <c r="D63" s="20" t="s">
        <v>263</v>
      </c>
      <c r="E63" s="20"/>
      <c r="F63" s="20"/>
      <c r="G63" s="55">
        <f>G64</f>
        <v>0</v>
      </c>
      <c r="H63" s="55">
        <f>H64</f>
        <v>0</v>
      </c>
      <c r="I63" s="100" t="e">
        <f t="shared" si="1"/>
        <v>#DIV/0!</v>
      </c>
      <c r="J63" s="55">
        <f>J64</f>
        <v>0</v>
      </c>
    </row>
    <row r="64" spans="1:10" ht="45" hidden="1">
      <c r="A64" s="116" t="s">
        <v>259</v>
      </c>
      <c r="B64" s="20" t="s">
        <v>262</v>
      </c>
      <c r="C64" s="20" t="s">
        <v>58</v>
      </c>
      <c r="D64" s="20" t="s">
        <v>252</v>
      </c>
      <c r="E64" s="20" t="s">
        <v>118</v>
      </c>
      <c r="F64" s="20"/>
      <c r="G64" s="55">
        <f>G65</f>
        <v>0</v>
      </c>
      <c r="H64" s="55">
        <f>H65</f>
        <v>0</v>
      </c>
      <c r="I64" s="100" t="e">
        <f t="shared" si="1"/>
        <v>#DIV/0!</v>
      </c>
      <c r="J64" s="55">
        <f>J65</f>
        <v>0</v>
      </c>
    </row>
    <row r="65" spans="1:10" ht="46.2" hidden="1">
      <c r="A65" s="118" t="s">
        <v>260</v>
      </c>
      <c r="B65" s="21" t="s">
        <v>262</v>
      </c>
      <c r="C65" s="21" t="s">
        <v>58</v>
      </c>
      <c r="D65" s="21" t="s">
        <v>253</v>
      </c>
      <c r="E65" s="21" t="s">
        <v>118</v>
      </c>
      <c r="F65" s="21" t="s">
        <v>22</v>
      </c>
      <c r="G65" s="56">
        <v>0</v>
      </c>
      <c r="H65" s="56">
        <v>0</v>
      </c>
      <c r="I65" s="100" t="e">
        <f t="shared" si="1"/>
        <v>#DIV/0!</v>
      </c>
      <c r="J65" s="107">
        <v>0</v>
      </c>
    </row>
    <row r="66" spans="1:10" s="108" customFormat="1" ht="45">
      <c r="A66" s="116" t="s">
        <v>387</v>
      </c>
      <c r="B66" s="20" t="s">
        <v>262</v>
      </c>
      <c r="C66" s="20" t="s">
        <v>58</v>
      </c>
      <c r="D66" s="20" t="s">
        <v>263</v>
      </c>
      <c r="E66" s="20"/>
      <c r="F66" s="20" t="s">
        <v>62</v>
      </c>
      <c r="G66" s="55">
        <f>G67</f>
        <v>6444327</v>
      </c>
      <c r="H66" s="55">
        <f>H67</f>
        <v>0</v>
      </c>
      <c r="I66" s="100">
        <f t="shared" si="1"/>
        <v>0</v>
      </c>
      <c r="J66" s="109">
        <f>J67</f>
        <v>6444327</v>
      </c>
    </row>
    <row r="67" spans="1:10" s="108" customFormat="1" ht="111.6">
      <c r="A67" s="116" t="s">
        <v>388</v>
      </c>
      <c r="B67" s="20" t="s">
        <v>262</v>
      </c>
      <c r="C67" s="20" t="s">
        <v>58</v>
      </c>
      <c r="D67" s="20" t="s">
        <v>252</v>
      </c>
      <c r="E67" s="20"/>
      <c r="F67" s="20" t="s">
        <v>389</v>
      </c>
      <c r="G67" s="55">
        <f>SUM(G68:G69)</f>
        <v>6444327</v>
      </c>
      <c r="H67" s="55">
        <f>SUM(H68:H69)</f>
        <v>0</v>
      </c>
      <c r="I67" s="100">
        <f t="shared" si="1"/>
        <v>0</v>
      </c>
      <c r="J67" s="109">
        <f>SUM(J68:J69)</f>
        <v>6444327</v>
      </c>
    </row>
    <row r="68" spans="1:10" ht="69">
      <c r="A68" s="118" t="s">
        <v>390</v>
      </c>
      <c r="B68" s="21" t="s">
        <v>262</v>
      </c>
      <c r="C68" s="21" t="s">
        <v>58</v>
      </c>
      <c r="D68" s="21" t="s">
        <v>253</v>
      </c>
      <c r="E68" s="21" t="s">
        <v>391</v>
      </c>
      <c r="F68" s="21" t="s">
        <v>392</v>
      </c>
      <c r="G68" s="56">
        <v>6000000</v>
      </c>
      <c r="H68" s="107">
        <v>0</v>
      </c>
      <c r="I68" s="100">
        <f t="shared" si="1"/>
        <v>0</v>
      </c>
      <c r="J68" s="56">
        <v>6000000</v>
      </c>
    </row>
    <row r="69" spans="1:10" ht="69">
      <c r="A69" s="118" t="s">
        <v>393</v>
      </c>
      <c r="B69" s="21" t="s">
        <v>262</v>
      </c>
      <c r="C69" s="21" t="s">
        <v>58</v>
      </c>
      <c r="D69" s="21" t="s">
        <v>253</v>
      </c>
      <c r="E69" s="21" t="s">
        <v>394</v>
      </c>
      <c r="F69" s="21" t="s">
        <v>392</v>
      </c>
      <c r="G69" s="56">
        <v>444327</v>
      </c>
      <c r="H69" s="107">
        <v>0</v>
      </c>
      <c r="I69" s="100">
        <f t="shared" si="1"/>
        <v>0</v>
      </c>
      <c r="J69" s="56">
        <v>444327</v>
      </c>
    </row>
    <row r="70" spans="1:10" ht="89.4">
      <c r="A70" s="116" t="s">
        <v>403</v>
      </c>
      <c r="B70" s="20" t="s">
        <v>262</v>
      </c>
      <c r="C70" s="20" t="s">
        <v>58</v>
      </c>
      <c r="D70" s="20" t="s">
        <v>280</v>
      </c>
      <c r="E70" s="20"/>
      <c r="F70" s="20"/>
      <c r="G70" s="55">
        <f>G71</f>
        <v>6000000</v>
      </c>
      <c r="H70" s="55">
        <f t="shared" ref="H70:J71" si="6">H71</f>
        <v>4540000</v>
      </c>
      <c r="I70" s="100">
        <f t="shared" si="1"/>
        <v>75.666666666666671</v>
      </c>
      <c r="J70" s="55">
        <f t="shared" si="6"/>
        <v>6000000</v>
      </c>
    </row>
    <row r="71" spans="1:10" ht="24.6">
      <c r="A71" s="116" t="s">
        <v>248</v>
      </c>
      <c r="B71" s="20" t="s">
        <v>262</v>
      </c>
      <c r="C71" s="20" t="s">
        <v>58</v>
      </c>
      <c r="D71" s="20" t="s">
        <v>338</v>
      </c>
      <c r="E71" s="20"/>
      <c r="F71" s="20"/>
      <c r="G71" s="55">
        <f>G72</f>
        <v>6000000</v>
      </c>
      <c r="H71" s="55">
        <f t="shared" si="6"/>
        <v>4540000</v>
      </c>
      <c r="I71" s="100">
        <f t="shared" si="1"/>
        <v>75.666666666666671</v>
      </c>
      <c r="J71" s="55">
        <f t="shared" si="6"/>
        <v>6000000</v>
      </c>
    </row>
    <row r="72" spans="1:10" ht="67.2">
      <c r="A72" s="116" t="s">
        <v>261</v>
      </c>
      <c r="B72" s="20" t="s">
        <v>262</v>
      </c>
      <c r="C72" s="20" t="s">
        <v>58</v>
      </c>
      <c r="D72" s="20" t="s">
        <v>339</v>
      </c>
      <c r="E72" s="20"/>
      <c r="F72" s="20" t="s">
        <v>22</v>
      </c>
      <c r="G72" s="55">
        <f>SUM(G73:G74)</f>
        <v>6000000</v>
      </c>
      <c r="H72" s="55">
        <f>SUM(H73:H74)</f>
        <v>4540000</v>
      </c>
      <c r="I72" s="100">
        <f t="shared" si="1"/>
        <v>75.666666666666671</v>
      </c>
      <c r="J72" s="55">
        <f>SUM(J73:J74)</f>
        <v>6000000</v>
      </c>
    </row>
    <row r="73" spans="1:10" ht="46.2">
      <c r="A73" s="127" t="s">
        <v>139</v>
      </c>
      <c r="B73" s="21" t="s">
        <v>262</v>
      </c>
      <c r="C73" s="21" t="s">
        <v>58</v>
      </c>
      <c r="D73" s="21" t="s">
        <v>339</v>
      </c>
      <c r="E73" s="21" t="s">
        <v>340</v>
      </c>
      <c r="F73" s="21"/>
      <c r="G73" s="56">
        <v>5400000</v>
      </c>
      <c r="H73" s="107">
        <v>4540000</v>
      </c>
      <c r="I73" s="100">
        <f t="shared" ref="I73:I131" si="7">H73/G73%</f>
        <v>84.074074074074076</v>
      </c>
      <c r="J73" s="56">
        <v>5400000</v>
      </c>
    </row>
    <row r="74" spans="1:10" ht="69" customHeight="1">
      <c r="A74" s="118" t="s">
        <v>140</v>
      </c>
      <c r="B74" s="21" t="s">
        <v>262</v>
      </c>
      <c r="C74" s="21" t="s">
        <v>58</v>
      </c>
      <c r="D74" s="21" t="s">
        <v>339</v>
      </c>
      <c r="E74" s="21" t="s">
        <v>340</v>
      </c>
      <c r="F74" s="21" t="s">
        <v>22</v>
      </c>
      <c r="G74" s="56">
        <v>600000</v>
      </c>
      <c r="H74" s="107">
        <v>0</v>
      </c>
      <c r="I74" s="100">
        <f t="shared" si="7"/>
        <v>0</v>
      </c>
      <c r="J74" s="56">
        <v>600000</v>
      </c>
    </row>
    <row r="75" spans="1:10" ht="45" hidden="1">
      <c r="A75" s="116" t="s">
        <v>249</v>
      </c>
      <c r="B75" s="20" t="s">
        <v>262</v>
      </c>
      <c r="C75" s="20" t="s">
        <v>58</v>
      </c>
      <c r="D75" s="20" t="s">
        <v>254</v>
      </c>
      <c r="E75" s="20"/>
      <c r="F75" s="20"/>
      <c r="G75" s="55">
        <f>G76</f>
        <v>0</v>
      </c>
      <c r="H75" s="55">
        <f t="shared" ref="H75:J76" si="8">H76</f>
        <v>0</v>
      </c>
      <c r="I75" s="100" t="e">
        <f t="shared" si="7"/>
        <v>#DIV/0!</v>
      </c>
      <c r="J75" s="55">
        <f t="shared" si="8"/>
        <v>0</v>
      </c>
    </row>
    <row r="76" spans="1:10" ht="24.6" hidden="1">
      <c r="A76" s="116" t="s">
        <v>250</v>
      </c>
      <c r="B76" s="20" t="s">
        <v>262</v>
      </c>
      <c r="C76" s="20" t="s">
        <v>58</v>
      </c>
      <c r="D76" s="20" t="s">
        <v>255</v>
      </c>
      <c r="E76" s="20"/>
      <c r="F76" s="20"/>
      <c r="G76" s="55">
        <f>G77</f>
        <v>0</v>
      </c>
      <c r="H76" s="55">
        <f t="shared" si="8"/>
        <v>0</v>
      </c>
      <c r="I76" s="100" t="e">
        <f t="shared" si="7"/>
        <v>#DIV/0!</v>
      </c>
      <c r="J76" s="55">
        <f t="shared" si="8"/>
        <v>0</v>
      </c>
    </row>
    <row r="77" spans="1:10" ht="89.4" hidden="1">
      <c r="A77" s="116" t="s">
        <v>251</v>
      </c>
      <c r="B77" s="20" t="s">
        <v>262</v>
      </c>
      <c r="C77" s="20" t="s">
        <v>58</v>
      </c>
      <c r="D77" s="21" t="s">
        <v>255</v>
      </c>
      <c r="E77" s="21" t="s">
        <v>118</v>
      </c>
      <c r="F77" s="20"/>
      <c r="G77" s="55">
        <f>G78</f>
        <v>0</v>
      </c>
      <c r="H77" s="55">
        <f>SUM(H78:H78)</f>
        <v>0</v>
      </c>
      <c r="I77" s="100" t="e">
        <f t="shared" si="7"/>
        <v>#DIV/0!</v>
      </c>
      <c r="J77" s="55">
        <f>SUM(J78:J78)</f>
        <v>0</v>
      </c>
    </row>
    <row r="78" spans="1:10" ht="46.2" hidden="1">
      <c r="A78" s="118" t="s">
        <v>140</v>
      </c>
      <c r="B78" s="21" t="s">
        <v>262</v>
      </c>
      <c r="C78" s="21" t="s">
        <v>58</v>
      </c>
      <c r="D78" s="21" t="s">
        <v>255</v>
      </c>
      <c r="E78" s="21" t="s">
        <v>118</v>
      </c>
      <c r="F78" s="21" t="s">
        <v>22</v>
      </c>
      <c r="G78" s="56">
        <v>0</v>
      </c>
      <c r="H78" s="107">
        <v>0</v>
      </c>
      <c r="I78" s="100" t="e">
        <f t="shared" si="7"/>
        <v>#DIV/0!</v>
      </c>
      <c r="J78" s="107">
        <v>0</v>
      </c>
    </row>
    <row r="79" spans="1:10" ht="24.6">
      <c r="A79" s="116" t="s">
        <v>51</v>
      </c>
      <c r="B79" s="20" t="s">
        <v>262</v>
      </c>
      <c r="C79" s="20" t="s">
        <v>58</v>
      </c>
      <c r="D79" s="20"/>
      <c r="E79" s="20"/>
      <c r="F79" s="20"/>
      <c r="G79" s="55">
        <f>G80</f>
        <v>1020910</v>
      </c>
      <c r="H79" s="55">
        <f>H80</f>
        <v>1020910</v>
      </c>
      <c r="I79" s="100">
        <f t="shared" si="7"/>
        <v>100</v>
      </c>
      <c r="J79" s="55">
        <f>J80</f>
        <v>1020910</v>
      </c>
    </row>
    <row r="80" spans="1:10" ht="44.4">
      <c r="A80" s="130" t="s">
        <v>117</v>
      </c>
      <c r="B80" s="20" t="s">
        <v>262</v>
      </c>
      <c r="C80" s="20" t="s">
        <v>58</v>
      </c>
      <c r="D80" s="20" t="s">
        <v>102</v>
      </c>
      <c r="E80" s="20"/>
      <c r="F80" s="20"/>
      <c r="G80" s="55">
        <f>G81</f>
        <v>1020910</v>
      </c>
      <c r="H80" s="55">
        <f>H81</f>
        <v>1020910</v>
      </c>
      <c r="I80" s="100">
        <f t="shared" si="7"/>
        <v>100</v>
      </c>
      <c r="J80" s="55">
        <f>J81</f>
        <v>1020910</v>
      </c>
    </row>
    <row r="81" spans="1:11" ht="25.2">
      <c r="A81" s="118" t="s">
        <v>301</v>
      </c>
      <c r="B81" s="21" t="s">
        <v>262</v>
      </c>
      <c r="C81" s="21" t="s">
        <v>58</v>
      </c>
      <c r="D81" s="21" t="s">
        <v>102</v>
      </c>
      <c r="E81" s="21" t="s">
        <v>118</v>
      </c>
      <c r="F81" s="21" t="s">
        <v>22</v>
      </c>
      <c r="G81" s="56">
        <v>1020910</v>
      </c>
      <c r="H81" s="107">
        <v>1020910</v>
      </c>
      <c r="I81" s="100">
        <f>H81/G81%</f>
        <v>100</v>
      </c>
      <c r="J81" s="56">
        <v>1020910</v>
      </c>
    </row>
    <row r="82" spans="1:11" ht="24.6">
      <c r="A82" s="116" t="s">
        <v>59</v>
      </c>
      <c r="B82" s="20" t="s">
        <v>262</v>
      </c>
      <c r="C82" s="59" t="s">
        <v>60</v>
      </c>
      <c r="D82" s="20"/>
      <c r="E82" s="20"/>
      <c r="F82" s="20"/>
      <c r="G82" s="55">
        <f>G83</f>
        <v>979628</v>
      </c>
      <c r="H82" s="55">
        <f>H83</f>
        <v>660000</v>
      </c>
      <c r="I82" s="100">
        <f t="shared" si="7"/>
        <v>67.372512831401309</v>
      </c>
      <c r="J82" s="55">
        <f>J83</f>
        <v>979628</v>
      </c>
    </row>
    <row r="83" spans="1:11" ht="24.6">
      <c r="A83" s="131" t="s">
        <v>17</v>
      </c>
      <c r="B83" s="20" t="s">
        <v>262</v>
      </c>
      <c r="C83" s="20" t="s">
        <v>60</v>
      </c>
      <c r="D83" s="20" t="s">
        <v>102</v>
      </c>
      <c r="E83" s="20"/>
      <c r="F83" s="20"/>
      <c r="G83" s="55">
        <f>G84+G87</f>
        <v>979628</v>
      </c>
      <c r="H83" s="55">
        <f>H84+H87</f>
        <v>660000</v>
      </c>
      <c r="I83" s="100">
        <f t="shared" si="7"/>
        <v>67.372512831401309</v>
      </c>
      <c r="J83" s="55">
        <f>J84+J87</f>
        <v>979628</v>
      </c>
    </row>
    <row r="84" spans="1:11" ht="24.6">
      <c r="A84" s="132" t="s">
        <v>61</v>
      </c>
      <c r="B84" s="20" t="s">
        <v>262</v>
      </c>
      <c r="C84" s="20" t="s">
        <v>60</v>
      </c>
      <c r="D84" s="20" t="s">
        <v>102</v>
      </c>
      <c r="E84" s="20" t="s">
        <v>119</v>
      </c>
      <c r="F84" s="20"/>
      <c r="G84" s="55">
        <f>SUM(G85:G86)</f>
        <v>579628</v>
      </c>
      <c r="H84" s="55">
        <f>SUM(H85:H86)</f>
        <v>260000</v>
      </c>
      <c r="I84" s="100">
        <f t="shared" si="7"/>
        <v>44.856356145665842</v>
      </c>
      <c r="J84" s="55">
        <f>SUM(J85:J86)</f>
        <v>579628</v>
      </c>
    </row>
    <row r="85" spans="1:11" ht="25.5" customHeight="1">
      <c r="A85" s="118" t="s">
        <v>21</v>
      </c>
      <c r="B85" s="21" t="s">
        <v>262</v>
      </c>
      <c r="C85" s="21" t="s">
        <v>60</v>
      </c>
      <c r="D85" s="21" t="s">
        <v>102</v>
      </c>
      <c r="E85" s="21" t="s">
        <v>119</v>
      </c>
      <c r="F85" s="21" t="s">
        <v>22</v>
      </c>
      <c r="G85" s="56">
        <v>579628</v>
      </c>
      <c r="H85" s="111">
        <v>260000</v>
      </c>
      <c r="I85" s="100">
        <f t="shared" si="7"/>
        <v>44.856356145665842</v>
      </c>
      <c r="J85" s="56">
        <v>579628</v>
      </c>
    </row>
    <row r="86" spans="1:11" ht="25.2" hidden="1">
      <c r="A86" s="118" t="s">
        <v>23</v>
      </c>
      <c r="B86" s="21" t="s">
        <v>262</v>
      </c>
      <c r="C86" s="21" t="s">
        <v>60</v>
      </c>
      <c r="D86" s="21" t="s">
        <v>102</v>
      </c>
      <c r="E86" s="21" t="s">
        <v>119</v>
      </c>
      <c r="F86" s="21" t="s">
        <v>24</v>
      </c>
      <c r="G86" s="56">
        <v>0</v>
      </c>
      <c r="H86" s="107">
        <v>0</v>
      </c>
      <c r="I86" s="100" t="e">
        <f t="shared" si="7"/>
        <v>#DIV/0!</v>
      </c>
      <c r="J86" s="56">
        <v>0</v>
      </c>
    </row>
    <row r="87" spans="1:11" ht="24.6">
      <c r="A87" s="116" t="s">
        <v>264</v>
      </c>
      <c r="B87" s="20" t="s">
        <v>262</v>
      </c>
      <c r="C87" s="20" t="s">
        <v>60</v>
      </c>
      <c r="D87" s="20" t="s">
        <v>102</v>
      </c>
      <c r="E87" s="20"/>
      <c r="F87" s="20"/>
      <c r="G87" s="55">
        <f>G88</f>
        <v>400000</v>
      </c>
      <c r="H87" s="55">
        <f t="shared" ref="H87:J88" si="9">H88</f>
        <v>400000</v>
      </c>
      <c r="I87" s="100">
        <f t="shared" si="7"/>
        <v>100</v>
      </c>
      <c r="J87" s="55">
        <f t="shared" si="9"/>
        <v>400000</v>
      </c>
    </row>
    <row r="88" spans="1:11" ht="25.2">
      <c r="A88" s="118" t="s">
        <v>135</v>
      </c>
      <c r="B88" s="21" t="s">
        <v>262</v>
      </c>
      <c r="C88" s="21" t="s">
        <v>60</v>
      </c>
      <c r="D88" s="21">
        <v>99000</v>
      </c>
      <c r="E88" s="21" t="s">
        <v>265</v>
      </c>
      <c r="F88" s="21"/>
      <c r="G88" s="56">
        <f>G89</f>
        <v>400000</v>
      </c>
      <c r="H88" s="56">
        <f t="shared" si="9"/>
        <v>400000</v>
      </c>
      <c r="I88" s="100">
        <f t="shared" si="7"/>
        <v>100</v>
      </c>
      <c r="J88" s="56">
        <f t="shared" si="9"/>
        <v>400000</v>
      </c>
    </row>
    <row r="89" spans="1:11" ht="25.2">
      <c r="A89" s="118" t="s">
        <v>21</v>
      </c>
      <c r="B89" s="21" t="s">
        <v>262</v>
      </c>
      <c r="C89" s="21" t="s">
        <v>60</v>
      </c>
      <c r="D89" s="21">
        <v>99000</v>
      </c>
      <c r="E89" s="21" t="s">
        <v>265</v>
      </c>
      <c r="F89" s="21" t="s">
        <v>22</v>
      </c>
      <c r="G89" s="56">
        <v>400000</v>
      </c>
      <c r="H89" s="107">
        <v>400000</v>
      </c>
      <c r="I89" s="100">
        <f t="shared" si="7"/>
        <v>100</v>
      </c>
      <c r="J89" s="56">
        <v>400000</v>
      </c>
    </row>
    <row r="90" spans="1:11" ht="24.6">
      <c r="A90" s="116" t="s">
        <v>63</v>
      </c>
      <c r="B90" s="20" t="s">
        <v>262</v>
      </c>
      <c r="C90" s="20" t="s">
        <v>64</v>
      </c>
      <c r="D90" s="20"/>
      <c r="E90" s="20"/>
      <c r="F90" s="20"/>
      <c r="G90" s="55">
        <f>G91+G109+G119+G142</f>
        <v>20099825.550000001</v>
      </c>
      <c r="H90" s="55">
        <f>H91+H109+H119+H142</f>
        <v>15304735.23</v>
      </c>
      <c r="I90" s="100">
        <f t="shared" si="7"/>
        <v>76.14362220173598</v>
      </c>
      <c r="J90" s="55">
        <f>J91+J109+J119+J142</f>
        <v>20073611.550000001</v>
      </c>
    </row>
    <row r="91" spans="1:11" ht="24.6">
      <c r="A91" s="116" t="s">
        <v>65</v>
      </c>
      <c r="B91" s="20" t="s">
        <v>262</v>
      </c>
      <c r="C91" s="20" t="s">
        <v>66</v>
      </c>
      <c r="D91" s="20"/>
      <c r="E91" s="20"/>
      <c r="F91" s="20"/>
      <c r="G91" s="55">
        <f>G92</f>
        <v>3987915</v>
      </c>
      <c r="H91" s="55">
        <f>H92</f>
        <v>3427055.24</v>
      </c>
      <c r="I91" s="100">
        <f t="shared" si="7"/>
        <v>85.93601518588035</v>
      </c>
      <c r="J91" s="55">
        <f>J92</f>
        <v>3961700</v>
      </c>
    </row>
    <row r="92" spans="1:11" ht="24.6">
      <c r="A92" s="116" t="s">
        <v>67</v>
      </c>
      <c r="B92" s="20" t="s">
        <v>262</v>
      </c>
      <c r="C92" s="20" t="s">
        <v>66</v>
      </c>
      <c r="D92" s="20"/>
      <c r="E92" s="22"/>
      <c r="F92" s="20"/>
      <c r="G92" s="55">
        <f>G93+G97+G102+G105</f>
        <v>3987915</v>
      </c>
      <c r="H92" s="55">
        <f>H93+H97+H102+H105</f>
        <v>3427055.24</v>
      </c>
      <c r="I92" s="100">
        <f t="shared" si="7"/>
        <v>85.93601518588035</v>
      </c>
      <c r="J92" s="55">
        <f>J93+J97+J102+J105</f>
        <v>3961700</v>
      </c>
      <c r="K92" s="106">
        <f>K93+K97+K102+K105</f>
        <v>0</v>
      </c>
    </row>
    <row r="93" spans="1:11" ht="67.2">
      <c r="A93" s="133" t="s">
        <v>341</v>
      </c>
      <c r="B93" s="20" t="s">
        <v>262</v>
      </c>
      <c r="C93" s="20" t="s">
        <v>66</v>
      </c>
      <c r="D93" s="20" t="s">
        <v>129</v>
      </c>
      <c r="E93" s="22"/>
      <c r="F93" s="20"/>
      <c r="G93" s="55">
        <f>G94</f>
        <v>2876215</v>
      </c>
      <c r="H93" s="55">
        <f>H94</f>
        <v>2850000</v>
      </c>
      <c r="I93" s="100">
        <f t="shared" si="7"/>
        <v>99.088559095895121</v>
      </c>
      <c r="J93" s="55">
        <f>J94</f>
        <v>2850000</v>
      </c>
    </row>
    <row r="94" spans="1:11" ht="117.75" customHeight="1">
      <c r="A94" s="133" t="s">
        <v>342</v>
      </c>
      <c r="B94" s="20" t="s">
        <v>262</v>
      </c>
      <c r="C94" s="20" t="s">
        <v>66</v>
      </c>
      <c r="D94" s="20" t="s">
        <v>198</v>
      </c>
      <c r="E94" s="22"/>
      <c r="F94" s="20" t="s">
        <v>62</v>
      </c>
      <c r="G94" s="55">
        <f>SUM(G95:G96)</f>
        <v>2876215</v>
      </c>
      <c r="H94" s="55">
        <f>SUM(H95:H96)</f>
        <v>2850000</v>
      </c>
      <c r="I94" s="100">
        <f t="shared" si="7"/>
        <v>99.088559095895121</v>
      </c>
      <c r="J94" s="55">
        <f>SUM(J95:J96)</f>
        <v>2850000</v>
      </c>
    </row>
    <row r="95" spans="1:11" ht="91.8">
      <c r="A95" s="127" t="s">
        <v>343</v>
      </c>
      <c r="B95" s="21" t="s">
        <v>262</v>
      </c>
      <c r="C95" s="21" t="s">
        <v>66</v>
      </c>
      <c r="D95" s="21" t="s">
        <v>130</v>
      </c>
      <c r="E95" s="23" t="s">
        <v>344</v>
      </c>
      <c r="F95" s="21" t="s">
        <v>274</v>
      </c>
      <c r="G95" s="56">
        <v>2847715</v>
      </c>
      <c r="H95" s="56">
        <v>2821500</v>
      </c>
      <c r="I95" s="101">
        <f t="shared" si="7"/>
        <v>99.079437373473112</v>
      </c>
      <c r="J95" s="56">
        <v>2821500</v>
      </c>
    </row>
    <row r="96" spans="1:11" ht="91.8">
      <c r="A96" s="127" t="s">
        <v>345</v>
      </c>
      <c r="B96" s="21" t="s">
        <v>262</v>
      </c>
      <c r="C96" s="21" t="s">
        <v>66</v>
      </c>
      <c r="D96" s="21" t="s">
        <v>130</v>
      </c>
      <c r="E96" s="23" t="s">
        <v>346</v>
      </c>
      <c r="F96" s="21" t="s">
        <v>274</v>
      </c>
      <c r="G96" s="56">
        <f>28765-265</f>
        <v>28500</v>
      </c>
      <c r="H96" s="56">
        <v>28500</v>
      </c>
      <c r="I96" s="101">
        <f t="shared" si="7"/>
        <v>100</v>
      </c>
      <c r="J96" s="56">
        <v>28500</v>
      </c>
    </row>
    <row r="97" spans="1:11" ht="24.6">
      <c r="A97" s="134" t="s">
        <v>68</v>
      </c>
      <c r="B97" s="20" t="s">
        <v>262</v>
      </c>
      <c r="C97" s="20" t="s">
        <v>66</v>
      </c>
      <c r="D97" s="20" t="s">
        <v>102</v>
      </c>
      <c r="E97" s="22"/>
      <c r="F97" s="20"/>
      <c r="G97" s="55">
        <f>G98+G100</f>
        <v>1111700</v>
      </c>
      <c r="H97" s="55">
        <f>H98+H100</f>
        <v>577055.24</v>
      </c>
      <c r="I97" s="100">
        <f t="shared" si="7"/>
        <v>51.907460645857697</v>
      </c>
      <c r="J97" s="55">
        <f>J98+J100</f>
        <v>1111700</v>
      </c>
    </row>
    <row r="98" spans="1:11" ht="66.599999999999994">
      <c r="A98" s="135" t="s">
        <v>69</v>
      </c>
      <c r="B98" s="20" t="s">
        <v>262</v>
      </c>
      <c r="C98" s="20" t="s">
        <v>66</v>
      </c>
      <c r="D98" s="20" t="s">
        <v>102</v>
      </c>
      <c r="E98" s="20" t="s">
        <v>123</v>
      </c>
      <c r="F98" s="20"/>
      <c r="G98" s="55">
        <f>G99</f>
        <v>414500</v>
      </c>
      <c r="H98" s="55">
        <f>H99</f>
        <v>285398.24</v>
      </c>
      <c r="I98" s="100">
        <f t="shared" si="7"/>
        <v>68.853616405307591</v>
      </c>
      <c r="J98" s="55">
        <f>J99</f>
        <v>414500</v>
      </c>
    </row>
    <row r="99" spans="1:11" ht="25.2">
      <c r="A99" s="118" t="s">
        <v>21</v>
      </c>
      <c r="B99" s="21" t="s">
        <v>262</v>
      </c>
      <c r="C99" s="21" t="s">
        <v>66</v>
      </c>
      <c r="D99" s="21" t="s">
        <v>102</v>
      </c>
      <c r="E99" s="21" t="s">
        <v>123</v>
      </c>
      <c r="F99" s="21" t="s">
        <v>22</v>
      </c>
      <c r="G99" s="56">
        <v>414500</v>
      </c>
      <c r="H99" s="75">
        <v>285398.24</v>
      </c>
      <c r="I99" s="100">
        <f t="shared" si="7"/>
        <v>68.853616405307591</v>
      </c>
      <c r="J99" s="56">
        <v>414500</v>
      </c>
    </row>
    <row r="100" spans="1:11" ht="25.2" customHeight="1">
      <c r="A100" s="136" t="s">
        <v>70</v>
      </c>
      <c r="B100" s="20" t="s">
        <v>262</v>
      </c>
      <c r="C100" s="20" t="s">
        <v>66</v>
      </c>
      <c r="D100" s="20" t="s">
        <v>102</v>
      </c>
      <c r="E100" s="20" t="s">
        <v>124</v>
      </c>
      <c r="F100" s="20"/>
      <c r="G100" s="55">
        <f>G101</f>
        <v>697200</v>
      </c>
      <c r="H100" s="55">
        <f>H101</f>
        <v>291657</v>
      </c>
      <c r="I100" s="100">
        <f t="shared" si="7"/>
        <v>41.832616179001718</v>
      </c>
      <c r="J100" s="55">
        <f>J101</f>
        <v>697200</v>
      </c>
    </row>
    <row r="101" spans="1:11" ht="31.5" customHeight="1">
      <c r="A101" s="118" t="s">
        <v>21</v>
      </c>
      <c r="B101" s="21" t="s">
        <v>262</v>
      </c>
      <c r="C101" s="21" t="s">
        <v>66</v>
      </c>
      <c r="D101" s="21" t="s">
        <v>102</v>
      </c>
      <c r="E101" s="21" t="s">
        <v>124</v>
      </c>
      <c r="F101" s="21" t="s">
        <v>22</v>
      </c>
      <c r="G101" s="56">
        <v>697200</v>
      </c>
      <c r="H101" s="107">
        <v>291657</v>
      </c>
      <c r="I101" s="100">
        <f t="shared" si="7"/>
        <v>41.832616179001718</v>
      </c>
      <c r="J101" s="56">
        <v>697200</v>
      </c>
    </row>
    <row r="102" spans="1:11" ht="45" hidden="1">
      <c r="A102" s="137" t="s">
        <v>270</v>
      </c>
      <c r="B102" s="20" t="s">
        <v>262</v>
      </c>
      <c r="C102" s="20" t="s">
        <v>66</v>
      </c>
      <c r="D102" s="20" t="s">
        <v>125</v>
      </c>
      <c r="E102" s="20"/>
      <c r="F102" s="20"/>
      <c r="G102" s="57">
        <f>G103</f>
        <v>0</v>
      </c>
      <c r="H102" s="57">
        <f>H103</f>
        <v>0</v>
      </c>
      <c r="I102" s="100" t="e">
        <f t="shared" si="7"/>
        <v>#DIV/0!</v>
      </c>
      <c r="J102" s="57">
        <f>J103</f>
        <v>0</v>
      </c>
    </row>
    <row r="103" spans="1:11" ht="68.400000000000006" hidden="1">
      <c r="A103" s="122" t="s">
        <v>271</v>
      </c>
      <c r="B103" s="20" t="s">
        <v>262</v>
      </c>
      <c r="C103" s="20" t="s">
        <v>66</v>
      </c>
      <c r="D103" s="20" t="s">
        <v>126</v>
      </c>
      <c r="E103" s="20" t="s">
        <v>124</v>
      </c>
      <c r="F103" s="20"/>
      <c r="G103" s="57">
        <f>G104</f>
        <v>0</v>
      </c>
      <c r="H103" s="57">
        <f>H104</f>
        <v>0</v>
      </c>
      <c r="I103" s="100" t="e">
        <f t="shared" si="7"/>
        <v>#DIV/0!</v>
      </c>
      <c r="J103" s="57">
        <f>J104</f>
        <v>0</v>
      </c>
    </row>
    <row r="104" spans="1:11" ht="46.2" hidden="1">
      <c r="A104" s="118" t="s">
        <v>140</v>
      </c>
      <c r="B104" s="21" t="s">
        <v>262</v>
      </c>
      <c r="C104" s="21" t="s">
        <v>66</v>
      </c>
      <c r="D104" s="21" t="s">
        <v>127</v>
      </c>
      <c r="E104" s="21" t="s">
        <v>124</v>
      </c>
      <c r="F104" s="21" t="s">
        <v>22</v>
      </c>
      <c r="G104" s="58">
        <v>0</v>
      </c>
      <c r="H104" s="107">
        <v>0</v>
      </c>
      <c r="I104" s="100" t="e">
        <f t="shared" si="7"/>
        <v>#DIV/0!</v>
      </c>
      <c r="J104" s="107"/>
    </row>
    <row r="105" spans="1:11" ht="44.4" hidden="1">
      <c r="A105" s="138" t="s">
        <v>272</v>
      </c>
      <c r="B105" s="20" t="s">
        <v>262</v>
      </c>
      <c r="C105" s="20" t="s">
        <v>66</v>
      </c>
      <c r="D105" s="21" t="s">
        <v>129</v>
      </c>
      <c r="E105" s="20"/>
      <c r="F105" s="20"/>
      <c r="G105" s="57">
        <f>G106</f>
        <v>0</v>
      </c>
      <c r="H105" s="57">
        <f>H106</f>
        <v>0</v>
      </c>
      <c r="I105" s="100" t="e">
        <f t="shared" si="7"/>
        <v>#DIV/0!</v>
      </c>
      <c r="J105" s="57">
        <f>J106</f>
        <v>0</v>
      </c>
    </row>
    <row r="106" spans="1:11" ht="69.75" hidden="1" customHeight="1">
      <c r="A106" s="138" t="s">
        <v>273</v>
      </c>
      <c r="B106" s="20" t="s">
        <v>262</v>
      </c>
      <c r="C106" s="20" t="s">
        <v>66</v>
      </c>
      <c r="D106" s="20" t="s">
        <v>198</v>
      </c>
      <c r="E106" s="21" t="s">
        <v>122</v>
      </c>
      <c r="F106" s="60"/>
      <c r="G106" s="57">
        <f>SUM(G107:G108)</f>
        <v>0</v>
      </c>
      <c r="H106" s="57">
        <f>SUM(H107:H108)</f>
        <v>0</v>
      </c>
      <c r="I106" s="100" t="e">
        <f t="shared" si="7"/>
        <v>#DIV/0!</v>
      </c>
      <c r="J106" s="57">
        <f>SUM(J107:J108)</f>
        <v>0</v>
      </c>
    </row>
    <row r="107" spans="1:11" ht="69" hidden="1">
      <c r="A107" s="118" t="s">
        <v>131</v>
      </c>
      <c r="B107" s="21" t="s">
        <v>262</v>
      </c>
      <c r="C107" s="21" t="s">
        <v>66</v>
      </c>
      <c r="D107" s="21" t="s">
        <v>130</v>
      </c>
      <c r="E107" s="21" t="s">
        <v>122</v>
      </c>
      <c r="F107" s="21" t="s">
        <v>274</v>
      </c>
      <c r="G107" s="58">
        <v>0</v>
      </c>
      <c r="H107" s="107">
        <v>0</v>
      </c>
      <c r="I107" s="100" t="e">
        <f t="shared" si="7"/>
        <v>#DIV/0!</v>
      </c>
      <c r="J107" s="107"/>
    </row>
    <row r="108" spans="1:11" ht="46.2" hidden="1">
      <c r="A108" s="118" t="s">
        <v>275</v>
      </c>
      <c r="B108" s="21" t="s">
        <v>262</v>
      </c>
      <c r="C108" s="21" t="s">
        <v>66</v>
      </c>
      <c r="D108" s="21" t="s">
        <v>130</v>
      </c>
      <c r="E108" s="21" t="s">
        <v>128</v>
      </c>
      <c r="F108" s="21" t="s">
        <v>274</v>
      </c>
      <c r="G108" s="58">
        <v>0</v>
      </c>
      <c r="H108" s="107">
        <v>0</v>
      </c>
      <c r="I108" s="100" t="e">
        <f t="shared" si="7"/>
        <v>#DIV/0!</v>
      </c>
      <c r="J108" s="107"/>
    </row>
    <row r="109" spans="1:11" ht="24.6">
      <c r="A109" s="116" t="s">
        <v>71</v>
      </c>
      <c r="B109" s="20" t="s">
        <v>262</v>
      </c>
      <c r="C109" s="20" t="s">
        <v>72</v>
      </c>
      <c r="D109" s="20"/>
      <c r="E109" s="20"/>
      <c r="F109" s="20"/>
      <c r="G109" s="55">
        <f>G110</f>
        <v>3786114.4299999997</v>
      </c>
      <c r="H109" s="55">
        <f>H110</f>
        <v>3786114.4299999997</v>
      </c>
      <c r="I109" s="100">
        <f t="shared" si="7"/>
        <v>99.999999999999986</v>
      </c>
      <c r="J109" s="55">
        <f>J110</f>
        <v>3786114.4299999997</v>
      </c>
    </row>
    <row r="110" spans="1:11" ht="24.6">
      <c r="A110" s="130" t="s">
        <v>133</v>
      </c>
      <c r="B110" s="22" t="s">
        <v>262</v>
      </c>
      <c r="C110" s="22" t="s">
        <v>72</v>
      </c>
      <c r="D110" s="22"/>
      <c r="E110" s="22"/>
      <c r="F110" s="20"/>
      <c r="G110" s="57">
        <f>G116+G111</f>
        <v>3786114.4299999997</v>
      </c>
      <c r="H110" s="57">
        <f>H116+H111</f>
        <v>3786114.4299999997</v>
      </c>
      <c r="I110" s="100">
        <f t="shared" si="7"/>
        <v>99.999999999999986</v>
      </c>
      <c r="J110" s="57">
        <f>J116+J111</f>
        <v>3786114.4299999997</v>
      </c>
    </row>
    <row r="111" spans="1:11" ht="88.8">
      <c r="A111" s="130" t="s">
        <v>402</v>
      </c>
      <c r="B111" s="20" t="s">
        <v>262</v>
      </c>
      <c r="C111" s="20" t="s">
        <v>72</v>
      </c>
      <c r="D111" s="22"/>
      <c r="E111" s="22"/>
      <c r="F111" s="20"/>
      <c r="G111" s="57">
        <f>G112</f>
        <v>2659253.71</v>
      </c>
      <c r="H111" s="57">
        <f>H112</f>
        <v>2659253.71</v>
      </c>
      <c r="I111" s="100">
        <f t="shared" si="7"/>
        <v>100</v>
      </c>
      <c r="J111" s="57">
        <f>J112</f>
        <v>2659253.71</v>
      </c>
    </row>
    <row r="112" spans="1:11" ht="44.4">
      <c r="A112" s="130" t="s">
        <v>73</v>
      </c>
      <c r="B112" s="20" t="s">
        <v>262</v>
      </c>
      <c r="C112" s="20" t="s">
        <v>72</v>
      </c>
      <c r="D112" s="22"/>
      <c r="E112" s="22"/>
      <c r="F112" s="20"/>
      <c r="G112" s="57">
        <f>G113</f>
        <v>2659253.71</v>
      </c>
      <c r="H112" s="57">
        <f>H113</f>
        <v>2659253.71</v>
      </c>
      <c r="I112" s="100">
        <f t="shared" si="7"/>
        <v>100</v>
      </c>
      <c r="J112" s="57">
        <f>J113</f>
        <v>2659253.71</v>
      </c>
      <c r="K112" s="106">
        <f>K113</f>
        <v>0</v>
      </c>
    </row>
    <row r="113" spans="1:11" ht="66" customHeight="1">
      <c r="A113" s="130" t="s">
        <v>347</v>
      </c>
      <c r="B113" s="20" t="s">
        <v>262</v>
      </c>
      <c r="C113" s="20" t="s">
        <v>72</v>
      </c>
      <c r="D113" s="20" t="s">
        <v>120</v>
      </c>
      <c r="E113" s="20" t="s">
        <v>199</v>
      </c>
      <c r="F113" s="20"/>
      <c r="G113" s="57">
        <f>SUM(G114:G115)</f>
        <v>2659253.71</v>
      </c>
      <c r="H113" s="57">
        <f>SUM(H114:H115)</f>
        <v>2659253.71</v>
      </c>
      <c r="I113" s="100">
        <f t="shared" si="7"/>
        <v>100</v>
      </c>
      <c r="J113" s="57">
        <f>SUM(J114:J115)</f>
        <v>2659253.71</v>
      </c>
    </row>
    <row r="114" spans="1:11" ht="46.2" hidden="1">
      <c r="A114" s="127" t="s">
        <v>139</v>
      </c>
      <c r="B114" s="21" t="s">
        <v>262</v>
      </c>
      <c r="C114" s="21" t="s">
        <v>72</v>
      </c>
      <c r="D114" s="21" t="s">
        <v>121</v>
      </c>
      <c r="E114" s="21" t="s">
        <v>199</v>
      </c>
      <c r="F114" s="20"/>
      <c r="G114" s="58">
        <v>0</v>
      </c>
      <c r="H114" s="107">
        <v>0</v>
      </c>
      <c r="I114" s="100" t="e">
        <f t="shared" si="7"/>
        <v>#DIV/0!</v>
      </c>
      <c r="J114" s="107">
        <v>0</v>
      </c>
    </row>
    <row r="115" spans="1:11" ht="46.2">
      <c r="A115" s="118" t="s">
        <v>140</v>
      </c>
      <c r="B115" s="21" t="s">
        <v>262</v>
      </c>
      <c r="C115" s="21" t="s">
        <v>72</v>
      </c>
      <c r="D115" s="21" t="s">
        <v>348</v>
      </c>
      <c r="E115" s="21" t="s">
        <v>349</v>
      </c>
      <c r="F115" s="21" t="s">
        <v>22</v>
      </c>
      <c r="G115" s="58">
        <v>2659253.71</v>
      </c>
      <c r="H115" s="107">
        <v>2659253.71</v>
      </c>
      <c r="I115" s="100">
        <f t="shared" si="7"/>
        <v>100</v>
      </c>
      <c r="J115" s="107">
        <v>2659253.71</v>
      </c>
    </row>
    <row r="116" spans="1:11" s="108" customFormat="1" ht="24.6">
      <c r="A116" s="116" t="s">
        <v>134</v>
      </c>
      <c r="B116" s="22" t="s">
        <v>262</v>
      </c>
      <c r="C116" s="22" t="s">
        <v>72</v>
      </c>
      <c r="D116" s="22" t="s">
        <v>102</v>
      </c>
      <c r="E116" s="22"/>
      <c r="F116" s="20"/>
      <c r="G116" s="57">
        <f>G117</f>
        <v>1126860.72</v>
      </c>
      <c r="H116" s="57">
        <f t="shared" ref="H116:J117" si="10">H117</f>
        <v>1126860.72</v>
      </c>
      <c r="I116" s="100">
        <f t="shared" si="7"/>
        <v>100</v>
      </c>
      <c r="J116" s="57">
        <f t="shared" si="10"/>
        <v>1126860.72</v>
      </c>
    </row>
    <row r="117" spans="1:11" ht="25.2">
      <c r="A117" s="139" t="s">
        <v>135</v>
      </c>
      <c r="B117" s="22" t="s">
        <v>262</v>
      </c>
      <c r="C117" s="22" t="s">
        <v>72</v>
      </c>
      <c r="D117" s="23" t="s">
        <v>102</v>
      </c>
      <c r="E117" s="23" t="s">
        <v>124</v>
      </c>
      <c r="F117" s="21"/>
      <c r="G117" s="58">
        <f>G118</f>
        <v>1126860.72</v>
      </c>
      <c r="H117" s="58">
        <f t="shared" si="10"/>
        <v>1126860.72</v>
      </c>
      <c r="I117" s="100">
        <f t="shared" si="7"/>
        <v>100</v>
      </c>
      <c r="J117" s="58">
        <f t="shared" si="10"/>
        <v>1126860.72</v>
      </c>
    </row>
    <row r="118" spans="1:11" ht="25.2">
      <c r="A118" s="118" t="s">
        <v>21</v>
      </c>
      <c r="B118" s="22" t="s">
        <v>262</v>
      </c>
      <c r="C118" s="22" t="s">
        <v>72</v>
      </c>
      <c r="D118" s="22" t="s">
        <v>102</v>
      </c>
      <c r="E118" s="23" t="s">
        <v>124</v>
      </c>
      <c r="F118" s="23" t="s">
        <v>22</v>
      </c>
      <c r="G118" s="58">
        <v>1126860.72</v>
      </c>
      <c r="H118" s="107">
        <v>1126860.72</v>
      </c>
      <c r="I118" s="100">
        <f t="shared" si="7"/>
        <v>100</v>
      </c>
      <c r="J118" s="58">
        <v>1126860.72</v>
      </c>
    </row>
    <row r="119" spans="1:11" ht="24.6">
      <c r="A119" s="116" t="s">
        <v>74</v>
      </c>
      <c r="B119" s="20" t="s">
        <v>262</v>
      </c>
      <c r="C119" s="20" t="s">
        <v>75</v>
      </c>
      <c r="D119" s="20"/>
      <c r="E119" s="20"/>
      <c r="F119" s="20"/>
      <c r="G119" s="55">
        <f>G120+G136</f>
        <v>9713663.120000001</v>
      </c>
      <c r="H119" s="55">
        <f>H120+H136</f>
        <v>5604578.3900000006</v>
      </c>
      <c r="I119" s="100">
        <f t="shared" si="7"/>
        <v>57.697887200354138</v>
      </c>
      <c r="J119" s="55">
        <f>J120+J136</f>
        <v>9713663.120000001</v>
      </c>
    </row>
    <row r="120" spans="1:11" ht="45">
      <c r="A120" s="116" t="s">
        <v>350</v>
      </c>
      <c r="B120" s="20" t="s">
        <v>262</v>
      </c>
      <c r="C120" s="20" t="s">
        <v>75</v>
      </c>
      <c r="D120" s="20"/>
      <c r="E120" s="20"/>
      <c r="F120" s="20"/>
      <c r="G120" s="55">
        <f>G121+G124</f>
        <v>4808200.07</v>
      </c>
      <c r="H120" s="55">
        <f>H121+H124</f>
        <v>3018974</v>
      </c>
      <c r="I120" s="100">
        <f t="shared" si="7"/>
        <v>62.788027870063232</v>
      </c>
      <c r="J120" s="55">
        <f>J121+J124</f>
        <v>4808200.07</v>
      </c>
    </row>
    <row r="121" spans="1:11" ht="24.6">
      <c r="A121" s="116" t="s">
        <v>276</v>
      </c>
      <c r="B121" s="20" t="s">
        <v>262</v>
      </c>
      <c r="C121" s="20" t="s">
        <v>75</v>
      </c>
      <c r="D121" s="20" t="s">
        <v>312</v>
      </c>
      <c r="E121" s="20">
        <v>55550</v>
      </c>
      <c r="F121" s="20"/>
      <c r="G121" s="55">
        <f>G122</f>
        <v>1298342.6100000001</v>
      </c>
      <c r="H121" s="55">
        <f>H122</f>
        <v>42000</v>
      </c>
      <c r="I121" s="100">
        <f t="shared" si="7"/>
        <v>3.2348934461913714</v>
      </c>
      <c r="J121" s="55">
        <f>J122</f>
        <v>1298342.6100000001</v>
      </c>
    </row>
    <row r="122" spans="1:11" ht="45">
      <c r="A122" s="116" t="s">
        <v>351</v>
      </c>
      <c r="B122" s="20" t="s">
        <v>262</v>
      </c>
      <c r="C122" s="20" t="s">
        <v>75</v>
      </c>
      <c r="D122" s="20" t="s">
        <v>312</v>
      </c>
      <c r="E122" s="20">
        <v>55550</v>
      </c>
      <c r="F122" s="20"/>
      <c r="G122" s="55">
        <f>SUM(G123:G123)</f>
        <v>1298342.6100000001</v>
      </c>
      <c r="H122" s="55">
        <f>SUM(H123:H123)</f>
        <v>42000</v>
      </c>
      <c r="I122" s="100">
        <f t="shared" si="7"/>
        <v>3.2348934461913714</v>
      </c>
      <c r="J122" s="55">
        <f>SUM(J123:J123)</f>
        <v>1298342.6100000001</v>
      </c>
    </row>
    <row r="123" spans="1:11" ht="46.2">
      <c r="A123" s="118" t="s">
        <v>352</v>
      </c>
      <c r="B123" s="21" t="s">
        <v>262</v>
      </c>
      <c r="C123" s="21" t="s">
        <v>75</v>
      </c>
      <c r="D123" s="21" t="s">
        <v>312</v>
      </c>
      <c r="E123" s="21">
        <v>55550</v>
      </c>
      <c r="F123" s="21" t="s">
        <v>22</v>
      </c>
      <c r="G123" s="56">
        <v>1298342.6100000001</v>
      </c>
      <c r="H123" s="107">
        <v>42000</v>
      </c>
      <c r="I123" s="100">
        <f t="shared" si="7"/>
        <v>3.2348934461913714</v>
      </c>
      <c r="J123" s="56">
        <v>1298342.6100000001</v>
      </c>
    </row>
    <row r="124" spans="1:11" ht="24.6">
      <c r="A124" s="116" t="s">
        <v>250</v>
      </c>
      <c r="B124" s="20" t="s">
        <v>262</v>
      </c>
      <c r="C124" s="20" t="s">
        <v>75</v>
      </c>
      <c r="D124" s="20" t="s">
        <v>338</v>
      </c>
      <c r="E124" s="20"/>
      <c r="F124" s="20"/>
      <c r="G124" s="55">
        <f>G125+G128+G130+G132+G134</f>
        <v>3509857.46</v>
      </c>
      <c r="H124" s="55">
        <f>H125+H128+H130+H132+H134</f>
        <v>2976974</v>
      </c>
      <c r="I124" s="100">
        <f t="shared" si="7"/>
        <v>84.817518486918843</v>
      </c>
      <c r="J124" s="55">
        <f>J125+J128+J130+J132+J134</f>
        <v>3509857.46</v>
      </c>
      <c r="K124" s="106">
        <f>K125+K128+K130+K132+K134</f>
        <v>0</v>
      </c>
    </row>
    <row r="125" spans="1:11" ht="67.2">
      <c r="A125" s="116" t="s">
        <v>353</v>
      </c>
      <c r="B125" s="20" t="s">
        <v>262</v>
      </c>
      <c r="C125" s="20" t="s">
        <v>75</v>
      </c>
      <c r="D125" s="20" t="s">
        <v>354</v>
      </c>
      <c r="E125" s="20" t="s">
        <v>138</v>
      </c>
      <c r="F125" s="20"/>
      <c r="G125" s="57">
        <f>SUM(G126:G127)</f>
        <v>44883.46</v>
      </c>
      <c r="H125" s="57">
        <f>SUM(H126:H127)</f>
        <v>42000</v>
      </c>
      <c r="I125" s="100">
        <f t="shared" si="7"/>
        <v>93.575673533190184</v>
      </c>
      <c r="J125" s="57">
        <f>SUM(J126:J127)</f>
        <v>44883.46</v>
      </c>
    </row>
    <row r="126" spans="1:11" ht="91.8">
      <c r="A126" s="118" t="s">
        <v>356</v>
      </c>
      <c r="B126" s="21" t="s">
        <v>262</v>
      </c>
      <c r="C126" s="21" t="s">
        <v>75</v>
      </c>
      <c r="D126" s="21" t="s">
        <v>354</v>
      </c>
      <c r="E126" s="21" t="s">
        <v>357</v>
      </c>
      <c r="F126" s="21" t="s">
        <v>22</v>
      </c>
      <c r="G126" s="58">
        <v>40395.11</v>
      </c>
      <c r="H126" s="107">
        <v>37800</v>
      </c>
      <c r="I126" s="101">
        <f t="shared" si="7"/>
        <v>93.575682799229909</v>
      </c>
      <c r="J126" s="58">
        <v>40395.11</v>
      </c>
    </row>
    <row r="127" spans="1:11" ht="91.8">
      <c r="A127" s="118" t="s">
        <v>358</v>
      </c>
      <c r="B127" s="21" t="s">
        <v>262</v>
      </c>
      <c r="C127" s="21" t="s">
        <v>75</v>
      </c>
      <c r="D127" s="21" t="s">
        <v>354</v>
      </c>
      <c r="E127" s="21" t="s">
        <v>359</v>
      </c>
      <c r="F127" s="21" t="s">
        <v>22</v>
      </c>
      <c r="G127" s="58">
        <v>4488.3500000000004</v>
      </c>
      <c r="H127" s="107">
        <v>4200</v>
      </c>
      <c r="I127" s="101">
        <f t="shared" si="7"/>
        <v>93.575590138915175</v>
      </c>
      <c r="J127" s="58">
        <v>4488.3500000000004</v>
      </c>
    </row>
    <row r="128" spans="1:11" ht="45.6">
      <c r="A128" s="116" t="s">
        <v>277</v>
      </c>
      <c r="B128" s="20" t="s">
        <v>262</v>
      </c>
      <c r="C128" s="20" t="s">
        <v>75</v>
      </c>
      <c r="D128" s="20" t="s">
        <v>360</v>
      </c>
      <c r="E128" s="20" t="s">
        <v>361</v>
      </c>
      <c r="F128" s="20"/>
      <c r="G128" s="55">
        <f>SUM(G129:G129)</f>
        <v>400000</v>
      </c>
      <c r="H128" s="55">
        <f>SUM(H129:H129)</f>
        <v>0</v>
      </c>
      <c r="I128" s="101">
        <f t="shared" si="7"/>
        <v>0</v>
      </c>
      <c r="J128" s="55">
        <f>SUM(J129:J129)</f>
        <v>400000</v>
      </c>
    </row>
    <row r="129" spans="1:10" ht="46.2">
      <c r="A129" s="118" t="s">
        <v>139</v>
      </c>
      <c r="B129" s="21" t="s">
        <v>262</v>
      </c>
      <c r="C129" s="21" t="s">
        <v>75</v>
      </c>
      <c r="D129" s="21" t="s">
        <v>360</v>
      </c>
      <c r="E129" s="21" t="s">
        <v>361</v>
      </c>
      <c r="F129" s="21" t="s">
        <v>22</v>
      </c>
      <c r="G129" s="56">
        <v>400000</v>
      </c>
      <c r="H129" s="107">
        <v>0</v>
      </c>
      <c r="I129" s="101">
        <f t="shared" si="7"/>
        <v>0</v>
      </c>
      <c r="J129" s="107">
        <v>400000</v>
      </c>
    </row>
    <row r="130" spans="1:10" ht="67.8">
      <c r="A130" s="116" t="s">
        <v>355</v>
      </c>
      <c r="B130" s="20" t="s">
        <v>262</v>
      </c>
      <c r="C130" s="20" t="s">
        <v>75</v>
      </c>
      <c r="D130" s="20" t="s">
        <v>362</v>
      </c>
      <c r="E130" s="20" t="s">
        <v>363</v>
      </c>
      <c r="F130" s="20"/>
      <c r="G130" s="55">
        <f>SUM(G131:G131)</f>
        <v>130000</v>
      </c>
      <c r="H130" s="55">
        <f>SUM(H131:H131)</f>
        <v>0</v>
      </c>
      <c r="I130" s="101">
        <f t="shared" si="7"/>
        <v>0</v>
      </c>
      <c r="J130" s="55">
        <f>SUM(J131:J131)</f>
        <v>130000</v>
      </c>
    </row>
    <row r="131" spans="1:10" ht="91.8">
      <c r="A131" s="118" t="s">
        <v>356</v>
      </c>
      <c r="B131" s="21" t="s">
        <v>262</v>
      </c>
      <c r="C131" s="21" t="s">
        <v>75</v>
      </c>
      <c r="D131" s="21" t="s">
        <v>362</v>
      </c>
      <c r="E131" s="21" t="s">
        <v>363</v>
      </c>
      <c r="F131" s="21" t="s">
        <v>22</v>
      </c>
      <c r="G131" s="56">
        <v>130000</v>
      </c>
      <c r="H131" s="107">
        <v>0</v>
      </c>
      <c r="I131" s="101">
        <f t="shared" si="7"/>
        <v>0</v>
      </c>
      <c r="J131" s="107">
        <v>130000</v>
      </c>
    </row>
    <row r="132" spans="1:10" s="108" customFormat="1" ht="89.4">
      <c r="A132" s="116" t="s">
        <v>364</v>
      </c>
      <c r="B132" s="20" t="s">
        <v>262</v>
      </c>
      <c r="C132" s="20" t="s">
        <v>75</v>
      </c>
      <c r="D132" s="20" t="s">
        <v>365</v>
      </c>
      <c r="E132" s="20" t="s">
        <v>138</v>
      </c>
      <c r="F132" s="20"/>
      <c r="G132" s="55">
        <f>SUM(G133:G133)</f>
        <v>650000</v>
      </c>
      <c r="H132" s="55">
        <f>SUM(H133:H133)</f>
        <v>650000</v>
      </c>
      <c r="I132" s="100">
        <f>H132/G132%</f>
        <v>100</v>
      </c>
      <c r="J132" s="55">
        <f>SUM(J133:J133)</f>
        <v>650000</v>
      </c>
    </row>
    <row r="133" spans="1:10" ht="46.2">
      <c r="A133" s="118" t="s">
        <v>140</v>
      </c>
      <c r="B133" s="21" t="s">
        <v>262</v>
      </c>
      <c r="C133" s="21" t="s">
        <v>75</v>
      </c>
      <c r="D133" s="21" t="s">
        <v>365</v>
      </c>
      <c r="E133" s="21" t="s">
        <v>138</v>
      </c>
      <c r="F133" s="21" t="s">
        <v>22</v>
      </c>
      <c r="G133" s="56">
        <v>650000</v>
      </c>
      <c r="H133" s="107">
        <v>650000</v>
      </c>
      <c r="I133" s="101">
        <f>H133/G133%</f>
        <v>100</v>
      </c>
      <c r="J133" s="107">
        <v>650000</v>
      </c>
    </row>
    <row r="134" spans="1:10" s="108" customFormat="1" ht="45">
      <c r="A134" s="116" t="s">
        <v>307</v>
      </c>
      <c r="B134" s="20" t="s">
        <v>262</v>
      </c>
      <c r="C134" s="20" t="s">
        <v>75</v>
      </c>
      <c r="D134" s="20" t="s">
        <v>366</v>
      </c>
      <c r="E134" s="20"/>
      <c r="F134" s="20"/>
      <c r="G134" s="55">
        <f>G135</f>
        <v>2284974</v>
      </c>
      <c r="H134" s="55">
        <f>H135</f>
        <v>2284974</v>
      </c>
      <c r="I134" s="100">
        <f>H134/G134%</f>
        <v>100</v>
      </c>
      <c r="J134" s="55">
        <f>J135</f>
        <v>2284974</v>
      </c>
    </row>
    <row r="135" spans="1:10" ht="46.2">
      <c r="A135" s="118" t="s">
        <v>140</v>
      </c>
      <c r="B135" s="21" t="s">
        <v>262</v>
      </c>
      <c r="C135" s="21" t="s">
        <v>75</v>
      </c>
      <c r="D135" s="21" t="s">
        <v>366</v>
      </c>
      <c r="E135" s="21" t="s">
        <v>138</v>
      </c>
      <c r="F135" s="21" t="s">
        <v>22</v>
      </c>
      <c r="G135" s="56">
        <v>2284974</v>
      </c>
      <c r="H135" s="107">
        <v>2284974</v>
      </c>
      <c r="I135" s="101">
        <f>H135/G135%</f>
        <v>100</v>
      </c>
      <c r="J135" s="56">
        <v>2284974</v>
      </c>
    </row>
    <row r="136" spans="1:10" ht="24.6">
      <c r="A136" s="116" t="s">
        <v>134</v>
      </c>
      <c r="B136" s="20" t="s">
        <v>262</v>
      </c>
      <c r="C136" s="20" t="s">
        <v>75</v>
      </c>
      <c r="D136" s="20" t="s">
        <v>102</v>
      </c>
      <c r="E136" s="20"/>
      <c r="F136" s="20"/>
      <c r="G136" s="55">
        <f>SUM(G137:G141)</f>
        <v>4905463.05</v>
      </c>
      <c r="H136" s="55">
        <f>SUM(H137:H141)</f>
        <v>2585604.39</v>
      </c>
      <c r="I136" s="100">
        <f t="shared" ref="I136:I196" si="11">H136/G136%</f>
        <v>52.708671202813363</v>
      </c>
      <c r="J136" s="55">
        <f>SUM(J137:J141)</f>
        <v>4905463.05</v>
      </c>
    </row>
    <row r="137" spans="1:10" ht="24.6">
      <c r="A137" s="116" t="s">
        <v>76</v>
      </c>
      <c r="B137" s="20" t="s">
        <v>262</v>
      </c>
      <c r="C137" s="20" t="s">
        <v>75</v>
      </c>
      <c r="D137" s="20" t="s">
        <v>102</v>
      </c>
      <c r="E137" s="20" t="s">
        <v>136</v>
      </c>
      <c r="F137" s="20" t="s">
        <v>22</v>
      </c>
      <c r="G137" s="55">
        <v>483900</v>
      </c>
      <c r="H137" s="109">
        <v>273083.09999999998</v>
      </c>
      <c r="I137" s="100">
        <f t="shared" si="11"/>
        <v>56.433787972721632</v>
      </c>
      <c r="J137" s="55">
        <v>483900</v>
      </c>
    </row>
    <row r="138" spans="1:10" ht="45">
      <c r="A138" s="116" t="s">
        <v>137</v>
      </c>
      <c r="B138" s="20" t="s">
        <v>262</v>
      </c>
      <c r="C138" s="20" t="s">
        <v>75</v>
      </c>
      <c r="D138" s="20" t="s">
        <v>102</v>
      </c>
      <c r="E138" s="20" t="s">
        <v>118</v>
      </c>
      <c r="F138" s="20" t="s">
        <v>22</v>
      </c>
      <c r="G138" s="55">
        <v>1036775</v>
      </c>
      <c r="H138" s="109">
        <v>511765</v>
      </c>
      <c r="I138" s="100">
        <f t="shared" si="11"/>
        <v>49.361240384847243</v>
      </c>
      <c r="J138" s="55">
        <v>1036775</v>
      </c>
    </row>
    <row r="139" spans="1:10" s="108" customFormat="1" ht="24.6">
      <c r="A139" s="116" t="s">
        <v>23</v>
      </c>
      <c r="B139" s="20" t="s">
        <v>262</v>
      </c>
      <c r="C139" s="20" t="s">
        <v>75</v>
      </c>
      <c r="D139" s="20" t="s">
        <v>102</v>
      </c>
      <c r="E139" s="20" t="s">
        <v>118</v>
      </c>
      <c r="F139" s="20" t="s">
        <v>24</v>
      </c>
      <c r="G139" s="55">
        <v>9325</v>
      </c>
      <c r="H139" s="109">
        <v>6994.5</v>
      </c>
      <c r="I139" s="100">
        <f t="shared" si="11"/>
        <v>75.008042895442358</v>
      </c>
      <c r="J139" s="55">
        <v>9325</v>
      </c>
    </row>
    <row r="140" spans="1:10" ht="24.6">
      <c r="A140" s="116" t="s">
        <v>77</v>
      </c>
      <c r="B140" s="20" t="s">
        <v>262</v>
      </c>
      <c r="C140" s="20" t="s">
        <v>75</v>
      </c>
      <c r="D140" s="20" t="s">
        <v>102</v>
      </c>
      <c r="E140" s="20" t="s">
        <v>138</v>
      </c>
      <c r="F140" s="20" t="s">
        <v>22</v>
      </c>
      <c r="G140" s="55">
        <v>3360874.05</v>
      </c>
      <c r="H140" s="109">
        <v>1782821.29</v>
      </c>
      <c r="I140" s="100">
        <f t="shared" si="11"/>
        <v>53.046358282899654</v>
      </c>
      <c r="J140" s="55">
        <v>3360874.05</v>
      </c>
    </row>
    <row r="141" spans="1:10" ht="26.4" customHeight="1">
      <c r="A141" s="116" t="s">
        <v>278</v>
      </c>
      <c r="B141" s="20" t="s">
        <v>262</v>
      </c>
      <c r="C141" s="20" t="s">
        <v>75</v>
      </c>
      <c r="D141" s="20" t="s">
        <v>102</v>
      </c>
      <c r="E141" s="20" t="s">
        <v>138</v>
      </c>
      <c r="F141" s="20" t="s">
        <v>24</v>
      </c>
      <c r="G141" s="55">
        <v>14589</v>
      </c>
      <c r="H141" s="109">
        <v>10940.5</v>
      </c>
      <c r="I141" s="100">
        <f t="shared" si="11"/>
        <v>74.991431900747145</v>
      </c>
      <c r="J141" s="55">
        <v>14589</v>
      </c>
    </row>
    <row r="142" spans="1:10" ht="24" customHeight="1">
      <c r="A142" s="116" t="s">
        <v>78</v>
      </c>
      <c r="B142" s="20" t="s">
        <v>262</v>
      </c>
      <c r="C142" s="20" t="s">
        <v>79</v>
      </c>
      <c r="D142" s="20"/>
      <c r="E142" s="20"/>
      <c r="F142" s="20"/>
      <c r="G142" s="55">
        <f>G143+G146</f>
        <v>2612133</v>
      </c>
      <c r="H142" s="55">
        <f>H143+H146</f>
        <v>2486987.1700000004</v>
      </c>
      <c r="I142" s="100">
        <f t="shared" si="11"/>
        <v>95.209055970733502</v>
      </c>
      <c r="J142" s="55">
        <f>J143+J146</f>
        <v>2612134</v>
      </c>
    </row>
    <row r="143" spans="1:10" ht="45" hidden="1">
      <c r="A143" s="116" t="s">
        <v>279</v>
      </c>
      <c r="B143" s="20" t="s">
        <v>262</v>
      </c>
      <c r="C143" s="20" t="s">
        <v>79</v>
      </c>
      <c r="D143" s="20" t="s">
        <v>280</v>
      </c>
      <c r="E143" s="20"/>
      <c r="F143" s="20"/>
      <c r="G143" s="55">
        <f>G144</f>
        <v>0</v>
      </c>
      <c r="H143" s="55">
        <f>H144</f>
        <v>0</v>
      </c>
      <c r="I143" s="100" t="e">
        <f t="shared" si="11"/>
        <v>#DIV/0!</v>
      </c>
      <c r="J143" s="55">
        <f>J144</f>
        <v>1</v>
      </c>
    </row>
    <row r="144" spans="1:10" ht="45" hidden="1">
      <c r="A144" s="116" t="s">
        <v>281</v>
      </c>
      <c r="B144" s="20" t="s">
        <v>262</v>
      </c>
      <c r="C144" s="20" t="s">
        <v>79</v>
      </c>
      <c r="D144" s="20" t="s">
        <v>282</v>
      </c>
      <c r="E144" s="20" t="s">
        <v>124</v>
      </c>
      <c r="F144" s="20"/>
      <c r="G144" s="55">
        <f>G145</f>
        <v>0</v>
      </c>
      <c r="H144" s="55">
        <f>H145</f>
        <v>0</v>
      </c>
      <c r="I144" s="100" t="e">
        <f t="shared" si="11"/>
        <v>#DIV/0!</v>
      </c>
      <c r="J144" s="55">
        <f>J145</f>
        <v>1</v>
      </c>
    </row>
    <row r="145" spans="1:10" ht="46.2" hidden="1">
      <c r="A145" s="118" t="s">
        <v>140</v>
      </c>
      <c r="B145" s="21" t="s">
        <v>262</v>
      </c>
      <c r="C145" s="21" t="s">
        <v>79</v>
      </c>
      <c r="D145" s="21" t="s">
        <v>283</v>
      </c>
      <c r="E145" s="21" t="s">
        <v>124</v>
      </c>
      <c r="F145" s="21" t="s">
        <v>22</v>
      </c>
      <c r="G145" s="56">
        <v>0</v>
      </c>
      <c r="H145" s="56">
        <v>0</v>
      </c>
      <c r="I145" s="100" t="e">
        <f t="shared" si="11"/>
        <v>#DIV/0!</v>
      </c>
      <c r="J145" s="107">
        <v>1</v>
      </c>
    </row>
    <row r="146" spans="1:10" ht="68.25" customHeight="1">
      <c r="A146" s="116" t="s">
        <v>401</v>
      </c>
      <c r="B146" s="20" t="s">
        <v>262</v>
      </c>
      <c r="C146" s="20" t="s">
        <v>79</v>
      </c>
      <c r="D146" s="20"/>
      <c r="E146" s="20"/>
      <c r="F146" s="20"/>
      <c r="G146" s="55">
        <f>G147+G159</f>
        <v>2612133</v>
      </c>
      <c r="H146" s="55">
        <f>H147+H159</f>
        <v>2486987.1700000004</v>
      </c>
      <c r="I146" s="100">
        <f t="shared" si="11"/>
        <v>95.209055970733502</v>
      </c>
      <c r="J146" s="55">
        <f>J147+J159</f>
        <v>2612133</v>
      </c>
    </row>
    <row r="147" spans="1:10" ht="45">
      <c r="A147" s="116" t="s">
        <v>284</v>
      </c>
      <c r="B147" s="20" t="s">
        <v>262</v>
      </c>
      <c r="C147" s="20" t="s">
        <v>79</v>
      </c>
      <c r="D147" s="20" t="s">
        <v>120</v>
      </c>
      <c r="E147" s="20"/>
      <c r="F147" s="20"/>
      <c r="G147" s="55">
        <f>G148+G151+G153+G156</f>
        <v>2551021</v>
      </c>
      <c r="H147" s="55">
        <f>H148+H151+H153+H156</f>
        <v>2486987.1700000004</v>
      </c>
      <c r="I147" s="100">
        <f t="shared" si="11"/>
        <v>97.489874446349148</v>
      </c>
      <c r="J147" s="55">
        <f>J148+J151+J153+J156</f>
        <v>2551021</v>
      </c>
    </row>
    <row r="148" spans="1:10" ht="1.5" hidden="1" customHeight="1">
      <c r="A148" s="140" t="s">
        <v>285</v>
      </c>
      <c r="B148" s="20" t="s">
        <v>262</v>
      </c>
      <c r="C148" s="20" t="s">
        <v>79</v>
      </c>
      <c r="D148" s="20" t="s">
        <v>141</v>
      </c>
      <c r="E148" s="21"/>
      <c r="F148" s="20" t="s">
        <v>22</v>
      </c>
      <c r="G148" s="57">
        <f>SUM(G149:G150)</f>
        <v>0</v>
      </c>
      <c r="H148" s="57">
        <f>SUM(H149:H150)</f>
        <v>0</v>
      </c>
      <c r="I148" s="100" t="e">
        <f t="shared" si="11"/>
        <v>#DIV/0!</v>
      </c>
      <c r="J148" s="57">
        <f>SUM(J149:J150)</f>
        <v>0</v>
      </c>
    </row>
    <row r="149" spans="1:10" ht="91.8" hidden="1">
      <c r="A149" s="118" t="s">
        <v>114</v>
      </c>
      <c r="B149" s="20" t="s">
        <v>262</v>
      </c>
      <c r="C149" s="20" t="s">
        <v>79</v>
      </c>
      <c r="D149" s="20" t="s">
        <v>141</v>
      </c>
      <c r="E149" s="21" t="s">
        <v>115</v>
      </c>
      <c r="F149" s="21" t="s">
        <v>22</v>
      </c>
      <c r="G149" s="58">
        <v>0</v>
      </c>
      <c r="H149" s="58">
        <v>0</v>
      </c>
      <c r="I149" s="100" t="e">
        <f t="shared" si="11"/>
        <v>#DIV/0!</v>
      </c>
      <c r="J149" s="107">
        <v>0</v>
      </c>
    </row>
    <row r="150" spans="1:10" ht="46.2" hidden="1">
      <c r="A150" s="118" t="s">
        <v>140</v>
      </c>
      <c r="B150" s="20" t="s">
        <v>262</v>
      </c>
      <c r="C150" s="20" t="s">
        <v>79</v>
      </c>
      <c r="D150" s="20" t="s">
        <v>141</v>
      </c>
      <c r="E150" s="21" t="s">
        <v>116</v>
      </c>
      <c r="F150" s="21" t="s">
        <v>22</v>
      </c>
      <c r="G150" s="58">
        <v>0</v>
      </c>
      <c r="H150" s="58">
        <v>0</v>
      </c>
      <c r="I150" s="100" t="e">
        <f t="shared" si="11"/>
        <v>#DIV/0!</v>
      </c>
      <c r="J150" s="107">
        <v>0</v>
      </c>
    </row>
    <row r="151" spans="1:10" ht="67.2" hidden="1">
      <c r="A151" s="116" t="s">
        <v>142</v>
      </c>
      <c r="B151" s="20" t="s">
        <v>262</v>
      </c>
      <c r="C151" s="20" t="s">
        <v>79</v>
      </c>
      <c r="D151" s="20" t="s">
        <v>120</v>
      </c>
      <c r="E151" s="20" t="s">
        <v>124</v>
      </c>
      <c r="F151" s="20" t="s">
        <v>22</v>
      </c>
      <c r="G151" s="57">
        <f>G152</f>
        <v>0</v>
      </c>
      <c r="H151" s="57">
        <f>H152</f>
        <v>0</v>
      </c>
      <c r="I151" s="100" t="e">
        <f t="shared" si="11"/>
        <v>#DIV/0!</v>
      </c>
      <c r="J151" s="57">
        <f>J152</f>
        <v>0</v>
      </c>
    </row>
    <row r="152" spans="1:10" ht="46.2" hidden="1">
      <c r="A152" s="118" t="s">
        <v>140</v>
      </c>
      <c r="B152" s="21" t="s">
        <v>262</v>
      </c>
      <c r="C152" s="21" t="s">
        <v>79</v>
      </c>
      <c r="D152" s="21" t="s">
        <v>143</v>
      </c>
      <c r="E152" s="21" t="s">
        <v>124</v>
      </c>
      <c r="F152" s="21" t="s">
        <v>22</v>
      </c>
      <c r="G152" s="58">
        <v>0</v>
      </c>
      <c r="H152" s="58">
        <v>0</v>
      </c>
      <c r="I152" s="100" t="e">
        <f t="shared" si="11"/>
        <v>#DIV/0!</v>
      </c>
      <c r="J152" s="107">
        <v>0</v>
      </c>
    </row>
    <row r="153" spans="1:10" ht="67.2" hidden="1">
      <c r="A153" s="116" t="s">
        <v>286</v>
      </c>
      <c r="B153" s="20" t="s">
        <v>262</v>
      </c>
      <c r="C153" s="20" t="s">
        <v>79</v>
      </c>
      <c r="D153" s="20" t="s">
        <v>121</v>
      </c>
      <c r="E153" s="20" t="s">
        <v>199</v>
      </c>
      <c r="F153" s="20"/>
      <c r="G153" s="57">
        <f>SUM(G154:G155)</f>
        <v>0</v>
      </c>
      <c r="H153" s="57">
        <f>SUM(H154:H155)</f>
        <v>0</v>
      </c>
      <c r="I153" s="100" t="e">
        <f t="shared" si="11"/>
        <v>#DIV/0!</v>
      </c>
      <c r="J153" s="57">
        <f>SUM(J154:J155)</f>
        <v>0</v>
      </c>
    </row>
    <row r="154" spans="1:10" ht="46.2" hidden="1">
      <c r="A154" s="118" t="s">
        <v>139</v>
      </c>
      <c r="B154" s="21" t="s">
        <v>262</v>
      </c>
      <c r="C154" s="21" t="s">
        <v>79</v>
      </c>
      <c r="D154" s="21"/>
      <c r="E154" s="21"/>
      <c r="F154" s="21"/>
      <c r="G154" s="58">
        <v>0</v>
      </c>
      <c r="H154" s="58">
        <v>0</v>
      </c>
      <c r="I154" s="100" t="e">
        <f t="shared" si="11"/>
        <v>#DIV/0!</v>
      </c>
      <c r="J154" s="107">
        <v>0</v>
      </c>
    </row>
    <row r="155" spans="1:10" ht="46.2" hidden="1">
      <c r="A155" s="118" t="s">
        <v>140</v>
      </c>
      <c r="B155" s="21" t="s">
        <v>262</v>
      </c>
      <c r="C155" s="21" t="s">
        <v>79</v>
      </c>
      <c r="D155" s="21" t="s">
        <v>121</v>
      </c>
      <c r="E155" s="21" t="s">
        <v>199</v>
      </c>
      <c r="F155" s="21" t="s">
        <v>22</v>
      </c>
      <c r="G155" s="58">
        <v>0</v>
      </c>
      <c r="H155" s="58">
        <v>0</v>
      </c>
      <c r="I155" s="100" t="e">
        <f t="shared" si="11"/>
        <v>#DIV/0!</v>
      </c>
      <c r="J155" s="107">
        <v>0</v>
      </c>
    </row>
    <row r="156" spans="1:10" ht="67.2">
      <c r="A156" s="116" t="s">
        <v>367</v>
      </c>
      <c r="B156" s="20" t="s">
        <v>262</v>
      </c>
      <c r="C156" s="20" t="s">
        <v>79</v>
      </c>
      <c r="D156" s="20" t="s">
        <v>144</v>
      </c>
      <c r="E156" s="20"/>
      <c r="F156" s="20"/>
      <c r="G156" s="57">
        <f>SUM(G157:G158)</f>
        <v>2551021</v>
      </c>
      <c r="H156" s="57">
        <f>SUM(H157:H158)</f>
        <v>2486987.1700000004</v>
      </c>
      <c r="I156" s="100">
        <f t="shared" si="11"/>
        <v>97.489874446349148</v>
      </c>
      <c r="J156" s="57">
        <f>SUM(J157:J158)</f>
        <v>2551021</v>
      </c>
    </row>
    <row r="157" spans="1:10" ht="114.6">
      <c r="A157" s="118" t="s">
        <v>368</v>
      </c>
      <c r="B157" s="21" t="s">
        <v>262</v>
      </c>
      <c r="C157" s="21" t="s">
        <v>79</v>
      </c>
      <c r="D157" s="21" t="s">
        <v>144</v>
      </c>
      <c r="E157" s="21" t="s">
        <v>369</v>
      </c>
      <c r="F157" s="21" t="s">
        <v>22</v>
      </c>
      <c r="G157" s="58">
        <v>2500000</v>
      </c>
      <c r="H157" s="107">
        <v>2437247.4300000002</v>
      </c>
      <c r="I157" s="100">
        <f t="shared" si="11"/>
        <v>97.489897200000001</v>
      </c>
      <c r="J157" s="58">
        <v>2500000</v>
      </c>
    </row>
    <row r="158" spans="1:10" ht="114.6">
      <c r="A158" s="118" t="s">
        <v>370</v>
      </c>
      <c r="B158" s="21" t="s">
        <v>262</v>
      </c>
      <c r="C158" s="21" t="s">
        <v>79</v>
      </c>
      <c r="D158" s="21" t="s">
        <v>144</v>
      </c>
      <c r="E158" s="21" t="s">
        <v>371</v>
      </c>
      <c r="F158" s="21" t="s">
        <v>22</v>
      </c>
      <c r="G158" s="58">
        <v>51021</v>
      </c>
      <c r="H158" s="107">
        <v>49739.74</v>
      </c>
      <c r="I158" s="100">
        <f t="shared" si="11"/>
        <v>97.488759530389444</v>
      </c>
      <c r="J158" s="58">
        <v>51021</v>
      </c>
    </row>
    <row r="159" spans="1:10" s="108" customFormat="1" ht="45">
      <c r="A159" s="116" t="s">
        <v>372</v>
      </c>
      <c r="B159" s="20" t="s">
        <v>262</v>
      </c>
      <c r="C159" s="20" t="s">
        <v>79</v>
      </c>
      <c r="D159" s="20" t="s">
        <v>125</v>
      </c>
      <c r="E159" s="20"/>
      <c r="F159" s="20"/>
      <c r="G159" s="57">
        <f>G160</f>
        <v>61112</v>
      </c>
      <c r="H159" s="57">
        <f>H160</f>
        <v>0</v>
      </c>
      <c r="I159" s="100">
        <f t="shared" si="11"/>
        <v>0</v>
      </c>
      <c r="J159" s="109">
        <f>J160</f>
        <v>61112</v>
      </c>
    </row>
    <row r="160" spans="1:10" ht="46.2">
      <c r="A160" s="118" t="s">
        <v>373</v>
      </c>
      <c r="B160" s="21" t="s">
        <v>262</v>
      </c>
      <c r="C160" s="21" t="s">
        <v>79</v>
      </c>
      <c r="D160" s="21" t="s">
        <v>374</v>
      </c>
      <c r="E160" s="21"/>
      <c r="F160" s="21"/>
      <c r="G160" s="58">
        <f>G161</f>
        <v>61112</v>
      </c>
      <c r="H160" s="58">
        <f>H161</f>
        <v>0</v>
      </c>
      <c r="I160" s="100">
        <f t="shared" si="11"/>
        <v>0</v>
      </c>
      <c r="J160" s="107">
        <f>J161</f>
        <v>61112</v>
      </c>
    </row>
    <row r="161" spans="1:10" ht="91.8">
      <c r="A161" s="118" t="s">
        <v>375</v>
      </c>
      <c r="B161" s="21" t="s">
        <v>262</v>
      </c>
      <c r="C161" s="21" t="s">
        <v>79</v>
      </c>
      <c r="D161" s="21" t="s">
        <v>238</v>
      </c>
      <c r="E161" s="21" t="s">
        <v>376</v>
      </c>
      <c r="F161" s="21" t="s">
        <v>22</v>
      </c>
      <c r="G161" s="58">
        <v>61112</v>
      </c>
      <c r="H161" s="107">
        <v>0</v>
      </c>
      <c r="I161" s="100">
        <f t="shared" si="11"/>
        <v>0</v>
      </c>
      <c r="J161" s="58">
        <v>61112</v>
      </c>
    </row>
    <row r="162" spans="1:10" ht="24.6">
      <c r="A162" s="116" t="s">
        <v>287</v>
      </c>
      <c r="B162" s="20" t="s">
        <v>262</v>
      </c>
      <c r="C162" s="20" t="s">
        <v>201</v>
      </c>
      <c r="D162" s="20"/>
      <c r="E162" s="20"/>
      <c r="F162" s="20"/>
      <c r="G162" s="55">
        <f>G163</f>
        <v>35000</v>
      </c>
      <c r="H162" s="55">
        <f t="shared" ref="H162:J163" si="12">H163</f>
        <v>16550</v>
      </c>
      <c r="I162" s="100">
        <f t="shared" si="11"/>
        <v>47.285714285714285</v>
      </c>
      <c r="J162" s="55">
        <f t="shared" si="12"/>
        <v>35000</v>
      </c>
    </row>
    <row r="163" spans="1:10" ht="24.6">
      <c r="A163" s="116" t="s">
        <v>200</v>
      </c>
      <c r="B163" s="20" t="s">
        <v>262</v>
      </c>
      <c r="C163" s="20" t="s">
        <v>201</v>
      </c>
      <c r="D163" s="20" t="s">
        <v>288</v>
      </c>
      <c r="E163" s="20"/>
      <c r="F163" s="20"/>
      <c r="G163" s="55">
        <f>G164</f>
        <v>35000</v>
      </c>
      <c r="H163" s="55">
        <f t="shared" si="12"/>
        <v>16550</v>
      </c>
      <c r="I163" s="100">
        <f t="shared" si="11"/>
        <v>47.285714285714285</v>
      </c>
      <c r="J163" s="55">
        <f t="shared" si="12"/>
        <v>35000</v>
      </c>
    </row>
    <row r="164" spans="1:10" ht="89.4">
      <c r="A164" s="116" t="s">
        <v>400</v>
      </c>
      <c r="B164" s="20" t="s">
        <v>262</v>
      </c>
      <c r="C164" s="20" t="s">
        <v>201</v>
      </c>
      <c r="D164" s="20" t="s">
        <v>308</v>
      </c>
      <c r="E164" s="20"/>
      <c r="F164" s="20"/>
      <c r="G164" s="55">
        <f>SUM(G165:G166)</f>
        <v>35000</v>
      </c>
      <c r="H164" s="55">
        <f>SUM(H165:H166)</f>
        <v>16550</v>
      </c>
      <c r="I164" s="100">
        <f t="shared" si="11"/>
        <v>47.285714285714285</v>
      </c>
      <c r="J164" s="55">
        <f>SUM(J165:J166)</f>
        <v>35000</v>
      </c>
    </row>
    <row r="165" spans="1:10" ht="0.75" customHeight="1">
      <c r="A165" s="118" t="s">
        <v>309</v>
      </c>
      <c r="B165" s="21" t="s">
        <v>262</v>
      </c>
      <c r="C165" s="21" t="s">
        <v>201</v>
      </c>
      <c r="D165" s="21" t="s">
        <v>308</v>
      </c>
      <c r="E165" s="21" t="s">
        <v>115</v>
      </c>
      <c r="F165" s="21" t="s">
        <v>22</v>
      </c>
      <c r="G165" s="56">
        <v>0</v>
      </c>
      <c r="H165" s="107">
        <v>0</v>
      </c>
      <c r="I165" s="101" t="e">
        <f t="shared" si="11"/>
        <v>#DIV/0!</v>
      </c>
      <c r="J165" s="107">
        <v>0</v>
      </c>
    </row>
    <row r="166" spans="1:10" ht="91.8">
      <c r="A166" s="118" t="s">
        <v>289</v>
      </c>
      <c r="B166" s="21" t="s">
        <v>262</v>
      </c>
      <c r="C166" s="21" t="s">
        <v>201</v>
      </c>
      <c r="D166" s="21" t="s">
        <v>308</v>
      </c>
      <c r="E166" s="21" t="s">
        <v>202</v>
      </c>
      <c r="F166" s="21" t="s">
        <v>22</v>
      </c>
      <c r="G166" s="56">
        <v>35000</v>
      </c>
      <c r="H166" s="107">
        <v>16550</v>
      </c>
      <c r="I166" s="101">
        <f t="shared" si="11"/>
        <v>47.285714285714285</v>
      </c>
      <c r="J166" s="107">
        <v>35000</v>
      </c>
    </row>
    <row r="167" spans="1:10" ht="24.6">
      <c r="A167" s="141" t="s">
        <v>80</v>
      </c>
      <c r="B167" s="61" t="s">
        <v>262</v>
      </c>
      <c r="C167" s="20" t="s">
        <v>81</v>
      </c>
      <c r="D167" s="20"/>
      <c r="E167" s="20"/>
      <c r="F167" s="20"/>
      <c r="G167" s="57">
        <f>G168</f>
        <v>24384400</v>
      </c>
      <c r="H167" s="57">
        <f>H168</f>
        <v>16480861</v>
      </c>
      <c r="I167" s="100">
        <f t="shared" si="11"/>
        <v>67.587724118698844</v>
      </c>
      <c r="J167" s="57">
        <f>J168</f>
        <v>24384400</v>
      </c>
    </row>
    <row r="168" spans="1:10" ht="24.6">
      <c r="A168" s="141" t="s">
        <v>82</v>
      </c>
      <c r="B168" s="61" t="s">
        <v>262</v>
      </c>
      <c r="C168" s="20" t="s">
        <v>83</v>
      </c>
      <c r="D168" s="20"/>
      <c r="E168" s="20"/>
      <c r="F168" s="20"/>
      <c r="G168" s="57">
        <f>G169+G172+G175</f>
        <v>24384400</v>
      </c>
      <c r="H168" s="57">
        <f>H169+H172+H175</f>
        <v>16480861</v>
      </c>
      <c r="I168" s="100">
        <f t="shared" si="11"/>
        <v>67.587724118698844</v>
      </c>
      <c r="J168" s="57">
        <f>J169+J172+J175</f>
        <v>24384400</v>
      </c>
    </row>
    <row r="169" spans="1:10" ht="0.75" customHeight="1">
      <c r="A169" s="142" t="s">
        <v>314</v>
      </c>
      <c r="B169" s="20" t="s">
        <v>262</v>
      </c>
      <c r="C169" s="20" t="s">
        <v>83</v>
      </c>
      <c r="D169" s="20" t="s">
        <v>290</v>
      </c>
      <c r="E169" s="20"/>
      <c r="F169" s="20" t="s">
        <v>62</v>
      </c>
      <c r="G169" s="57">
        <f>SUM(G170:G171)</f>
        <v>0</v>
      </c>
      <c r="H169" s="57">
        <f>SUM(H170:H171)</f>
        <v>0</v>
      </c>
      <c r="I169" s="100" t="e">
        <f t="shared" si="11"/>
        <v>#DIV/0!</v>
      </c>
      <c r="J169" s="57">
        <f>SUM(J170:J171)</f>
        <v>0</v>
      </c>
    </row>
    <row r="170" spans="1:10" ht="91.8" hidden="1">
      <c r="A170" s="118" t="s">
        <v>291</v>
      </c>
      <c r="B170" s="21" t="s">
        <v>262</v>
      </c>
      <c r="C170" s="21" t="s">
        <v>83</v>
      </c>
      <c r="D170" s="21" t="s">
        <v>290</v>
      </c>
      <c r="E170" s="24">
        <v>40070</v>
      </c>
      <c r="F170" s="21" t="s">
        <v>292</v>
      </c>
      <c r="G170" s="58">
        <v>0</v>
      </c>
      <c r="H170" s="58">
        <v>0</v>
      </c>
      <c r="I170" s="100" t="e">
        <f t="shared" si="11"/>
        <v>#DIV/0!</v>
      </c>
      <c r="J170" s="107">
        <v>0</v>
      </c>
    </row>
    <row r="171" spans="1:10" ht="114.6" hidden="1">
      <c r="A171" s="118" t="s">
        <v>315</v>
      </c>
      <c r="B171" s="21" t="s">
        <v>262</v>
      </c>
      <c r="C171" s="21" t="s">
        <v>83</v>
      </c>
      <c r="D171" s="21" t="s">
        <v>290</v>
      </c>
      <c r="E171" s="21" t="s">
        <v>293</v>
      </c>
      <c r="F171" s="21" t="s">
        <v>292</v>
      </c>
      <c r="G171" s="58">
        <v>0</v>
      </c>
      <c r="H171" s="58">
        <v>0</v>
      </c>
      <c r="I171" s="101" t="e">
        <f t="shared" si="11"/>
        <v>#DIV/0!</v>
      </c>
      <c r="J171" s="107">
        <v>0</v>
      </c>
    </row>
    <row r="172" spans="1:10" ht="24.6">
      <c r="A172" s="141" t="s">
        <v>17</v>
      </c>
      <c r="B172" s="61" t="s">
        <v>262</v>
      </c>
      <c r="C172" s="20" t="s">
        <v>83</v>
      </c>
      <c r="D172" s="20" t="s">
        <v>102</v>
      </c>
      <c r="E172" s="20"/>
      <c r="F172" s="20"/>
      <c r="G172" s="57">
        <f>G173</f>
        <v>23184400</v>
      </c>
      <c r="H172" s="57">
        <f>H173</f>
        <v>15873350</v>
      </c>
      <c r="I172" s="100">
        <f t="shared" si="11"/>
        <v>68.465649315919322</v>
      </c>
      <c r="J172" s="57">
        <f>J173</f>
        <v>23184400</v>
      </c>
    </row>
    <row r="173" spans="1:10" ht="44.4">
      <c r="A173" s="143" t="s">
        <v>145</v>
      </c>
      <c r="B173" s="61" t="s">
        <v>262</v>
      </c>
      <c r="C173" s="20" t="s">
        <v>83</v>
      </c>
      <c r="D173" s="20" t="s">
        <v>102</v>
      </c>
      <c r="E173" s="21" t="s">
        <v>146</v>
      </c>
      <c r="F173" s="20" t="s">
        <v>378</v>
      </c>
      <c r="G173" s="55">
        <f>G174</f>
        <v>23184400</v>
      </c>
      <c r="H173" s="55">
        <f>H174</f>
        <v>15873350</v>
      </c>
      <c r="I173" s="100">
        <f t="shared" si="11"/>
        <v>68.465649315919322</v>
      </c>
      <c r="J173" s="55">
        <f>J174</f>
        <v>23184400</v>
      </c>
    </row>
    <row r="174" spans="1:10" ht="73.5" customHeight="1">
      <c r="A174" s="144" t="s">
        <v>204</v>
      </c>
      <c r="B174" s="66" t="s">
        <v>262</v>
      </c>
      <c r="C174" s="21" t="s">
        <v>83</v>
      </c>
      <c r="D174" s="21" t="s">
        <v>102</v>
      </c>
      <c r="E174" s="21" t="s">
        <v>146</v>
      </c>
      <c r="F174" s="21" t="s">
        <v>310</v>
      </c>
      <c r="G174" s="56">
        <v>23184400</v>
      </c>
      <c r="H174" s="107">
        <v>15873350</v>
      </c>
      <c r="I174" s="101">
        <f t="shared" si="11"/>
        <v>68.465649315919322</v>
      </c>
      <c r="J174" s="107">
        <v>23184400</v>
      </c>
    </row>
    <row r="175" spans="1:10" ht="51.75" customHeight="1">
      <c r="A175" s="131" t="s">
        <v>377</v>
      </c>
      <c r="B175" s="21" t="s">
        <v>262</v>
      </c>
      <c r="C175" s="21" t="s">
        <v>83</v>
      </c>
      <c r="D175" s="21" t="s">
        <v>102</v>
      </c>
      <c r="E175" s="21" t="s">
        <v>146</v>
      </c>
      <c r="F175" s="76" t="s">
        <v>378</v>
      </c>
      <c r="G175" s="77">
        <f>SUM(G176:G176)</f>
        <v>1200000</v>
      </c>
      <c r="H175" s="77">
        <f>SUM(H176:H176)</f>
        <v>607511</v>
      </c>
      <c r="I175" s="100">
        <f t="shared" si="11"/>
        <v>50.625916666666669</v>
      </c>
      <c r="J175" s="109">
        <f>SUM(J176:J176)</f>
        <v>1200000</v>
      </c>
    </row>
    <row r="176" spans="1:10" ht="28.2">
      <c r="A176" s="118" t="s">
        <v>379</v>
      </c>
      <c r="B176" s="21" t="s">
        <v>262</v>
      </c>
      <c r="C176" s="21" t="s">
        <v>83</v>
      </c>
      <c r="D176" s="21" t="s">
        <v>102</v>
      </c>
      <c r="E176" s="21" t="s">
        <v>146</v>
      </c>
      <c r="F176" s="76" t="s">
        <v>311</v>
      </c>
      <c r="G176" s="78">
        <v>1200000</v>
      </c>
      <c r="H176" s="107">
        <v>607511</v>
      </c>
      <c r="I176" s="100">
        <f t="shared" si="11"/>
        <v>50.625916666666669</v>
      </c>
      <c r="J176" s="107">
        <v>1200000</v>
      </c>
    </row>
    <row r="177" spans="1:10" s="108" customFormat="1" ht="24.6">
      <c r="A177" s="145" t="s">
        <v>92</v>
      </c>
      <c r="B177" s="20" t="s">
        <v>262</v>
      </c>
      <c r="C177" s="20" t="s">
        <v>93</v>
      </c>
      <c r="D177" s="20"/>
      <c r="E177" s="20"/>
      <c r="F177" s="20"/>
      <c r="G177" s="55">
        <f t="shared" ref="G177:H180" si="13">G178</f>
        <v>840220</v>
      </c>
      <c r="H177" s="55">
        <f t="shared" si="13"/>
        <v>423841.83</v>
      </c>
      <c r="I177" s="100">
        <f t="shared" si="11"/>
        <v>50.444149151412724</v>
      </c>
      <c r="J177" s="109">
        <f>J178</f>
        <v>840220</v>
      </c>
    </row>
    <row r="178" spans="1:10" s="108" customFormat="1" ht="24.6">
      <c r="A178" s="145" t="s">
        <v>294</v>
      </c>
      <c r="B178" s="20" t="s">
        <v>262</v>
      </c>
      <c r="C178" s="20" t="s">
        <v>295</v>
      </c>
      <c r="D178" s="20"/>
      <c r="E178" s="20"/>
      <c r="F178" s="20"/>
      <c r="G178" s="55">
        <f t="shared" si="13"/>
        <v>840220</v>
      </c>
      <c r="H178" s="55">
        <f t="shared" si="13"/>
        <v>423841.83</v>
      </c>
      <c r="I178" s="100">
        <f t="shared" si="11"/>
        <v>50.444149151412724</v>
      </c>
      <c r="J178" s="55">
        <f>J179</f>
        <v>840220</v>
      </c>
    </row>
    <row r="179" spans="1:10" ht="69">
      <c r="A179" s="144" t="s">
        <v>296</v>
      </c>
      <c r="B179" s="21" t="s">
        <v>262</v>
      </c>
      <c r="C179" s="21" t="s">
        <v>295</v>
      </c>
      <c r="D179" s="21" t="s">
        <v>102</v>
      </c>
      <c r="E179" s="21"/>
      <c r="F179" s="21"/>
      <c r="G179" s="56">
        <f t="shared" si="13"/>
        <v>840220</v>
      </c>
      <c r="H179" s="56">
        <f t="shared" si="13"/>
        <v>423841.83</v>
      </c>
      <c r="I179" s="100">
        <f t="shared" si="11"/>
        <v>50.444149151412724</v>
      </c>
      <c r="J179" s="56">
        <f>J180</f>
        <v>840220</v>
      </c>
    </row>
    <row r="180" spans="1:10" ht="25.2">
      <c r="A180" s="144" t="s">
        <v>297</v>
      </c>
      <c r="B180" s="21" t="s">
        <v>262</v>
      </c>
      <c r="C180" s="21" t="s">
        <v>295</v>
      </c>
      <c r="D180" s="21" t="s">
        <v>102</v>
      </c>
      <c r="E180" s="21" t="s">
        <v>298</v>
      </c>
      <c r="F180" s="21"/>
      <c r="G180" s="56">
        <f t="shared" si="13"/>
        <v>840220</v>
      </c>
      <c r="H180" s="56">
        <f t="shared" si="13"/>
        <v>423841.83</v>
      </c>
      <c r="I180" s="100">
        <f t="shared" si="11"/>
        <v>50.444149151412724</v>
      </c>
      <c r="J180" s="56">
        <f>J181</f>
        <v>840220</v>
      </c>
    </row>
    <row r="181" spans="1:10" ht="25.2">
      <c r="A181" s="144" t="s">
        <v>299</v>
      </c>
      <c r="B181" s="21" t="s">
        <v>262</v>
      </c>
      <c r="C181" s="21" t="s">
        <v>295</v>
      </c>
      <c r="D181" s="21" t="s">
        <v>102</v>
      </c>
      <c r="E181" s="21" t="s">
        <v>298</v>
      </c>
      <c r="F181" s="21" t="s">
        <v>98</v>
      </c>
      <c r="G181" s="56">
        <v>840220</v>
      </c>
      <c r="H181" s="107">
        <v>423841.83</v>
      </c>
      <c r="I181" s="100">
        <f t="shared" si="11"/>
        <v>50.444149151412724</v>
      </c>
      <c r="J181" s="56">
        <v>840220</v>
      </c>
    </row>
    <row r="182" spans="1:10" ht="24.6">
      <c r="A182" s="116" t="s">
        <v>84</v>
      </c>
      <c r="B182" s="20" t="s">
        <v>262</v>
      </c>
      <c r="C182" s="20" t="s">
        <v>85</v>
      </c>
      <c r="D182" s="20"/>
      <c r="E182" s="20"/>
      <c r="F182" s="20"/>
      <c r="G182" s="55">
        <f>G187+G183</f>
        <v>4796675</v>
      </c>
      <c r="H182" s="55">
        <f>H187+H183</f>
        <v>2330400</v>
      </c>
      <c r="I182" s="100">
        <f t="shared" si="11"/>
        <v>48.583654302198916</v>
      </c>
      <c r="J182" s="55">
        <f>J187+J183</f>
        <v>4796675</v>
      </c>
    </row>
    <row r="183" spans="1:10" ht="133.80000000000001">
      <c r="A183" s="116" t="s">
        <v>380</v>
      </c>
      <c r="B183" s="20" t="s">
        <v>262</v>
      </c>
      <c r="C183" s="20" t="s">
        <v>381</v>
      </c>
      <c r="D183" s="20" t="s">
        <v>382</v>
      </c>
      <c r="E183" s="20"/>
      <c r="F183" s="20" t="s">
        <v>22</v>
      </c>
      <c r="G183" s="55">
        <f>G184</f>
        <v>4680095</v>
      </c>
      <c r="H183" s="55">
        <f>H184</f>
        <v>2315250</v>
      </c>
      <c r="I183" s="100">
        <f t="shared" si="11"/>
        <v>49.470149644398248</v>
      </c>
      <c r="J183" s="55">
        <f>J184</f>
        <v>4680095</v>
      </c>
    </row>
    <row r="184" spans="1:10" ht="24.6">
      <c r="A184" s="116" t="s">
        <v>21</v>
      </c>
      <c r="B184" s="20" t="s">
        <v>262</v>
      </c>
      <c r="C184" s="20" t="s">
        <v>381</v>
      </c>
      <c r="D184" s="20" t="s">
        <v>382</v>
      </c>
      <c r="E184" s="20"/>
      <c r="F184" s="20" t="s">
        <v>22</v>
      </c>
      <c r="G184" s="55">
        <f>SUM(G185:G186)</f>
        <v>4680095</v>
      </c>
      <c r="H184" s="55">
        <f>SUM(H185:H186)</f>
        <v>2315250</v>
      </c>
      <c r="I184" s="100">
        <f t="shared" si="11"/>
        <v>49.470149644398248</v>
      </c>
      <c r="J184" s="55">
        <f>SUM(J185:J186)</f>
        <v>4680095</v>
      </c>
    </row>
    <row r="185" spans="1:10" ht="91.8">
      <c r="A185" s="118" t="s">
        <v>383</v>
      </c>
      <c r="B185" s="21"/>
      <c r="C185" s="21" t="s">
        <v>381</v>
      </c>
      <c r="D185" s="21" t="s">
        <v>382</v>
      </c>
      <c r="E185" s="21" t="s">
        <v>384</v>
      </c>
      <c r="F185" s="21" t="s">
        <v>22</v>
      </c>
      <c r="G185" s="56">
        <v>3000000</v>
      </c>
      <c r="H185" s="56">
        <v>2199487.5</v>
      </c>
      <c r="I185" s="100">
        <f t="shared" si="11"/>
        <v>73.316249999999997</v>
      </c>
      <c r="J185" s="56">
        <v>3000000</v>
      </c>
    </row>
    <row r="186" spans="1:10" ht="91.8">
      <c r="A186" s="118" t="s">
        <v>385</v>
      </c>
      <c r="B186" s="21" t="s">
        <v>262</v>
      </c>
      <c r="C186" s="21" t="s">
        <v>381</v>
      </c>
      <c r="D186" s="21" t="s">
        <v>382</v>
      </c>
      <c r="E186" s="21" t="s">
        <v>386</v>
      </c>
      <c r="F186" s="21" t="s">
        <v>22</v>
      </c>
      <c r="G186" s="56">
        <v>1680095</v>
      </c>
      <c r="H186" s="56">
        <v>115762.5</v>
      </c>
      <c r="I186" s="100">
        <f t="shared" si="11"/>
        <v>6.8902353735949449</v>
      </c>
      <c r="J186" s="56">
        <v>1680095</v>
      </c>
    </row>
    <row r="187" spans="1:10" ht="24.6">
      <c r="A187" s="116" t="s">
        <v>17</v>
      </c>
      <c r="B187" s="20" t="s">
        <v>262</v>
      </c>
      <c r="C187" s="20" t="s">
        <v>86</v>
      </c>
      <c r="D187" s="20"/>
      <c r="E187" s="20"/>
      <c r="F187" s="20"/>
      <c r="G187" s="55">
        <f>G188</f>
        <v>116580</v>
      </c>
      <c r="H187" s="55">
        <f>H188</f>
        <v>15150</v>
      </c>
      <c r="I187" s="100">
        <f t="shared" si="11"/>
        <v>12.995367987647967</v>
      </c>
      <c r="J187" s="55">
        <f>J188</f>
        <v>116580</v>
      </c>
    </row>
    <row r="188" spans="1:10" ht="24.6">
      <c r="A188" s="116" t="s">
        <v>147</v>
      </c>
      <c r="B188" s="20" t="s">
        <v>262</v>
      </c>
      <c r="C188" s="20" t="s">
        <v>86</v>
      </c>
      <c r="D188" s="20" t="s">
        <v>102</v>
      </c>
      <c r="E188" s="20"/>
      <c r="F188" s="20"/>
      <c r="G188" s="55">
        <f>G189</f>
        <v>116580</v>
      </c>
      <c r="H188" s="55">
        <f>H189</f>
        <v>15150</v>
      </c>
      <c r="I188" s="100">
        <f t="shared" si="11"/>
        <v>12.995367987647967</v>
      </c>
      <c r="J188" s="55">
        <f>J189</f>
        <v>116580</v>
      </c>
    </row>
    <row r="189" spans="1:10" ht="33" customHeight="1">
      <c r="A189" s="118" t="s">
        <v>21</v>
      </c>
      <c r="B189" s="21" t="s">
        <v>262</v>
      </c>
      <c r="C189" s="21" t="s">
        <v>86</v>
      </c>
      <c r="D189" s="21" t="s">
        <v>102</v>
      </c>
      <c r="E189" s="21" t="s">
        <v>148</v>
      </c>
      <c r="F189" s="21" t="s">
        <v>22</v>
      </c>
      <c r="G189" s="56">
        <v>116580</v>
      </c>
      <c r="H189" s="107">
        <v>15150</v>
      </c>
      <c r="I189" s="100">
        <f t="shared" si="11"/>
        <v>12.995367987647967</v>
      </c>
      <c r="J189" s="56">
        <v>116580</v>
      </c>
    </row>
    <row r="190" spans="1:10" ht="24.6">
      <c r="A190" s="146" t="s">
        <v>87</v>
      </c>
      <c r="B190" s="20" t="s">
        <v>300</v>
      </c>
      <c r="C190" s="20"/>
      <c r="D190" s="20"/>
      <c r="E190" s="20"/>
      <c r="F190" s="20"/>
      <c r="G190" s="55">
        <f>G191+G205</f>
        <v>10678200</v>
      </c>
      <c r="H190" s="55">
        <f>H191+H205</f>
        <v>6248497.0099999998</v>
      </c>
      <c r="I190" s="100">
        <f t="shared" si="11"/>
        <v>58.516388623550782</v>
      </c>
      <c r="J190" s="55">
        <f>J191+J205</f>
        <v>10678200</v>
      </c>
    </row>
    <row r="191" spans="1:10" ht="24.6">
      <c r="A191" s="116" t="s">
        <v>13</v>
      </c>
      <c r="B191" s="20" t="s">
        <v>300</v>
      </c>
      <c r="C191" s="20" t="s">
        <v>14</v>
      </c>
      <c r="D191" s="20"/>
      <c r="E191" s="20"/>
      <c r="F191" s="20"/>
      <c r="G191" s="55">
        <f>G192+G199</f>
        <v>7754200</v>
      </c>
      <c r="H191" s="55">
        <f>H192+H199</f>
        <v>4454001.59</v>
      </c>
      <c r="I191" s="100">
        <f t="shared" si="11"/>
        <v>57.439859559980398</v>
      </c>
      <c r="J191" s="55">
        <f>J192+J199</f>
        <v>7754200</v>
      </c>
    </row>
    <row r="192" spans="1:10" ht="24.6">
      <c r="A192" s="116" t="s">
        <v>88</v>
      </c>
      <c r="B192" s="20" t="s">
        <v>300</v>
      </c>
      <c r="C192" s="20" t="s">
        <v>89</v>
      </c>
      <c r="D192" s="20"/>
      <c r="E192" s="20"/>
      <c r="F192" s="20"/>
      <c r="G192" s="55">
        <f t="shared" ref="G192:H194" si="14">G193</f>
        <v>6965000</v>
      </c>
      <c r="H192" s="55">
        <f t="shared" si="14"/>
        <v>4293033.04</v>
      </c>
      <c r="I192" s="100">
        <f t="shared" si="11"/>
        <v>61.637229576453699</v>
      </c>
      <c r="J192" s="55">
        <f>J193</f>
        <v>6965000</v>
      </c>
    </row>
    <row r="193" spans="1:10" ht="24.6">
      <c r="A193" s="116" t="s">
        <v>36</v>
      </c>
      <c r="B193" s="20" t="s">
        <v>300</v>
      </c>
      <c r="C193" s="20" t="s">
        <v>89</v>
      </c>
      <c r="D193" s="20" t="s">
        <v>102</v>
      </c>
      <c r="E193" s="20"/>
      <c r="F193" s="20"/>
      <c r="G193" s="55">
        <f t="shared" si="14"/>
        <v>6965000</v>
      </c>
      <c r="H193" s="55">
        <f t="shared" si="14"/>
        <v>4293033.04</v>
      </c>
      <c r="I193" s="100">
        <f t="shared" si="11"/>
        <v>61.637229576453699</v>
      </c>
      <c r="J193" s="55">
        <f>J194</f>
        <v>6965000</v>
      </c>
    </row>
    <row r="194" spans="1:10" s="108" customFormat="1" ht="45">
      <c r="A194" s="116" t="s">
        <v>149</v>
      </c>
      <c r="B194" s="20" t="s">
        <v>300</v>
      </c>
      <c r="C194" s="20" t="s">
        <v>89</v>
      </c>
      <c r="D194" s="20" t="s">
        <v>102</v>
      </c>
      <c r="E194" s="20"/>
      <c r="F194" s="20"/>
      <c r="G194" s="55">
        <f t="shared" si="14"/>
        <v>6965000</v>
      </c>
      <c r="H194" s="55">
        <f t="shared" si="14"/>
        <v>4293033.04</v>
      </c>
      <c r="I194" s="100">
        <f t="shared" si="11"/>
        <v>61.637229576453699</v>
      </c>
      <c r="J194" s="55">
        <f>J195</f>
        <v>6965000</v>
      </c>
    </row>
    <row r="195" spans="1:10" s="108" customFormat="1" ht="69" customHeight="1">
      <c r="A195" s="116" t="s">
        <v>90</v>
      </c>
      <c r="B195" s="20" t="s">
        <v>300</v>
      </c>
      <c r="C195" s="20" t="s">
        <v>89</v>
      </c>
      <c r="D195" s="20" t="s">
        <v>102</v>
      </c>
      <c r="E195" s="20" t="s">
        <v>103</v>
      </c>
      <c r="F195" s="20"/>
      <c r="G195" s="55">
        <f>SUM(G196:G198)</f>
        <v>6965000</v>
      </c>
      <c r="H195" s="55">
        <f>SUM(H196:H198)</f>
        <v>4293033.04</v>
      </c>
      <c r="I195" s="100">
        <f t="shared" si="11"/>
        <v>61.637229576453699</v>
      </c>
      <c r="J195" s="55">
        <f>SUM(J196:J198)</f>
        <v>6965000</v>
      </c>
    </row>
    <row r="196" spans="1:10" ht="68.400000000000006">
      <c r="A196" s="122" t="s">
        <v>33</v>
      </c>
      <c r="B196" s="21" t="s">
        <v>300</v>
      </c>
      <c r="C196" s="21" t="s">
        <v>89</v>
      </c>
      <c r="D196" s="21" t="s">
        <v>102</v>
      </c>
      <c r="E196" s="21" t="s">
        <v>103</v>
      </c>
      <c r="F196" s="21" t="s">
        <v>20</v>
      </c>
      <c r="G196" s="56">
        <v>6668700</v>
      </c>
      <c r="H196" s="107">
        <v>4227256.53</v>
      </c>
      <c r="I196" s="100">
        <f t="shared" si="11"/>
        <v>63.389514148184809</v>
      </c>
      <c r="J196" s="56">
        <v>6668700</v>
      </c>
    </row>
    <row r="197" spans="1:10" ht="25.2">
      <c r="A197" s="118" t="s">
        <v>21</v>
      </c>
      <c r="B197" s="21" t="s">
        <v>300</v>
      </c>
      <c r="C197" s="21" t="s">
        <v>89</v>
      </c>
      <c r="D197" s="21" t="s">
        <v>102</v>
      </c>
      <c r="E197" s="21" t="s">
        <v>107</v>
      </c>
      <c r="F197" s="21" t="s">
        <v>22</v>
      </c>
      <c r="G197" s="56">
        <v>292800</v>
      </c>
      <c r="H197" s="107">
        <v>65769.05</v>
      </c>
      <c r="I197" s="100">
        <f t="shared" ref="I197:I211" si="15">H197/G197%</f>
        <v>22.46210724043716</v>
      </c>
      <c r="J197" s="56">
        <v>292800</v>
      </c>
    </row>
    <row r="198" spans="1:10" ht="25.2">
      <c r="A198" s="118" t="s">
        <v>23</v>
      </c>
      <c r="B198" s="21" t="s">
        <v>300</v>
      </c>
      <c r="C198" s="21" t="s">
        <v>89</v>
      </c>
      <c r="D198" s="21" t="s">
        <v>102</v>
      </c>
      <c r="E198" s="21" t="s">
        <v>107</v>
      </c>
      <c r="F198" s="21" t="s">
        <v>24</v>
      </c>
      <c r="G198" s="56">
        <v>3500</v>
      </c>
      <c r="H198" s="107">
        <v>7.46</v>
      </c>
      <c r="I198" s="100">
        <f t="shared" si="15"/>
        <v>0.21314285714285713</v>
      </c>
      <c r="J198" s="56">
        <v>3500</v>
      </c>
    </row>
    <row r="199" spans="1:10" ht="24.6">
      <c r="A199" s="116" t="s">
        <v>91</v>
      </c>
      <c r="B199" s="20" t="s">
        <v>300</v>
      </c>
      <c r="C199" s="20" t="s">
        <v>39</v>
      </c>
      <c r="D199" s="20"/>
      <c r="E199" s="20"/>
      <c r="F199" s="20"/>
      <c r="G199" s="55">
        <f t="shared" ref="G199:H201" si="16">G200</f>
        <v>789200</v>
      </c>
      <c r="H199" s="55">
        <f t="shared" si="16"/>
        <v>160968.55000000002</v>
      </c>
      <c r="I199" s="100">
        <f t="shared" si="15"/>
        <v>20.396420425747596</v>
      </c>
      <c r="J199" s="55">
        <f>J200</f>
        <v>789200</v>
      </c>
    </row>
    <row r="200" spans="1:10" ht="24.6">
      <c r="A200" s="116" t="s">
        <v>51</v>
      </c>
      <c r="B200" s="20" t="s">
        <v>300</v>
      </c>
      <c r="C200" s="20" t="s">
        <v>39</v>
      </c>
      <c r="D200" s="20"/>
      <c r="E200" s="20"/>
      <c r="F200" s="20"/>
      <c r="G200" s="55">
        <f t="shared" si="16"/>
        <v>789200</v>
      </c>
      <c r="H200" s="55">
        <f t="shared" si="16"/>
        <v>160968.55000000002</v>
      </c>
      <c r="I200" s="100">
        <f t="shared" si="15"/>
        <v>20.396420425747596</v>
      </c>
      <c r="J200" s="55">
        <f>J201</f>
        <v>789200</v>
      </c>
    </row>
    <row r="201" spans="1:10" ht="45">
      <c r="A201" s="116" t="s">
        <v>150</v>
      </c>
      <c r="B201" s="20" t="s">
        <v>300</v>
      </c>
      <c r="C201" s="20" t="s">
        <v>39</v>
      </c>
      <c r="D201" s="20" t="s">
        <v>102</v>
      </c>
      <c r="E201" s="20"/>
      <c r="F201" s="20"/>
      <c r="G201" s="55">
        <f t="shared" si="16"/>
        <v>789200</v>
      </c>
      <c r="H201" s="55">
        <f t="shared" si="16"/>
        <v>160968.55000000002</v>
      </c>
      <c r="I201" s="100">
        <f t="shared" si="15"/>
        <v>20.396420425747596</v>
      </c>
      <c r="J201" s="55">
        <f>J202</f>
        <v>789200</v>
      </c>
    </row>
    <row r="202" spans="1:10" ht="46.2">
      <c r="A202" s="118" t="s">
        <v>61</v>
      </c>
      <c r="B202" s="21" t="s">
        <v>300</v>
      </c>
      <c r="C202" s="21" t="s">
        <v>39</v>
      </c>
      <c r="D202" s="21" t="s">
        <v>102</v>
      </c>
      <c r="E202" s="21" t="s">
        <v>119</v>
      </c>
      <c r="F202" s="62"/>
      <c r="G202" s="56">
        <f>G203+G204</f>
        <v>789200</v>
      </c>
      <c r="H202" s="56">
        <f>H203+H204</f>
        <v>160968.55000000002</v>
      </c>
      <c r="I202" s="100">
        <f t="shared" si="15"/>
        <v>20.396420425747596</v>
      </c>
      <c r="J202" s="56">
        <f>J203+J204</f>
        <v>789200</v>
      </c>
    </row>
    <row r="203" spans="1:10" ht="25.2">
      <c r="A203" s="118" t="s">
        <v>21</v>
      </c>
      <c r="B203" s="21" t="s">
        <v>300</v>
      </c>
      <c r="C203" s="21" t="s">
        <v>39</v>
      </c>
      <c r="D203" s="21" t="s">
        <v>102</v>
      </c>
      <c r="E203" s="21" t="s">
        <v>119</v>
      </c>
      <c r="F203" s="63">
        <v>200</v>
      </c>
      <c r="G203" s="56">
        <v>774183.67</v>
      </c>
      <c r="H203" s="107">
        <v>147430.42000000001</v>
      </c>
      <c r="I203" s="100">
        <f t="shared" si="15"/>
        <v>19.043338901736327</v>
      </c>
      <c r="J203" s="56">
        <v>774183.67</v>
      </c>
    </row>
    <row r="204" spans="1:10" ht="25.2">
      <c r="A204" s="147" t="s">
        <v>23</v>
      </c>
      <c r="B204" s="21" t="s">
        <v>300</v>
      </c>
      <c r="C204" s="21" t="s">
        <v>39</v>
      </c>
      <c r="D204" s="21" t="s">
        <v>102</v>
      </c>
      <c r="E204" s="21" t="s">
        <v>119</v>
      </c>
      <c r="F204" s="63" t="s">
        <v>24</v>
      </c>
      <c r="G204" s="56">
        <v>15016.33</v>
      </c>
      <c r="H204" s="107">
        <v>13538.13</v>
      </c>
      <c r="I204" s="100">
        <f t="shared" si="15"/>
        <v>90.156050113443158</v>
      </c>
      <c r="J204" s="56">
        <v>15016.33</v>
      </c>
    </row>
    <row r="205" spans="1:10" ht="24.6">
      <c r="A205" s="121" t="s">
        <v>92</v>
      </c>
      <c r="B205" s="20" t="s">
        <v>300</v>
      </c>
      <c r="C205" s="20" t="s">
        <v>93</v>
      </c>
      <c r="D205" s="20"/>
      <c r="E205" s="20"/>
      <c r="F205" s="20"/>
      <c r="G205" s="55">
        <f t="shared" ref="G205:H208" si="17">G206</f>
        <v>2924000</v>
      </c>
      <c r="H205" s="55">
        <f t="shared" si="17"/>
        <v>1794495.42</v>
      </c>
      <c r="I205" s="100">
        <f t="shared" si="15"/>
        <v>61.371252393980846</v>
      </c>
      <c r="J205" s="55">
        <f>J206</f>
        <v>2924000</v>
      </c>
    </row>
    <row r="206" spans="1:10" ht="24.6">
      <c r="A206" s="116" t="s">
        <v>94</v>
      </c>
      <c r="B206" s="20" t="s">
        <v>300</v>
      </c>
      <c r="C206" s="20" t="s">
        <v>95</v>
      </c>
      <c r="D206" s="20"/>
      <c r="E206" s="20"/>
      <c r="F206" s="20"/>
      <c r="G206" s="55">
        <f t="shared" si="17"/>
        <v>2924000</v>
      </c>
      <c r="H206" s="55">
        <f t="shared" si="17"/>
        <v>1794495.42</v>
      </c>
      <c r="I206" s="100">
        <f t="shared" si="15"/>
        <v>61.371252393980846</v>
      </c>
      <c r="J206" s="55">
        <f>J207</f>
        <v>2924000</v>
      </c>
    </row>
    <row r="207" spans="1:10" ht="24.6">
      <c r="A207" s="116" t="s">
        <v>17</v>
      </c>
      <c r="B207" s="20" t="s">
        <v>300</v>
      </c>
      <c r="C207" s="20" t="s">
        <v>95</v>
      </c>
      <c r="D207" s="20"/>
      <c r="E207" s="20"/>
      <c r="F207" s="20"/>
      <c r="G207" s="55">
        <f t="shared" si="17"/>
        <v>2924000</v>
      </c>
      <c r="H207" s="55">
        <f t="shared" si="17"/>
        <v>1794495.42</v>
      </c>
      <c r="I207" s="100">
        <f t="shared" si="15"/>
        <v>61.371252393980846</v>
      </c>
      <c r="J207" s="55">
        <f>J208</f>
        <v>2924000</v>
      </c>
    </row>
    <row r="208" spans="1:10" ht="45.6">
      <c r="A208" s="148" t="s">
        <v>151</v>
      </c>
      <c r="B208" s="21" t="s">
        <v>300</v>
      </c>
      <c r="C208" s="21" t="s">
        <v>95</v>
      </c>
      <c r="D208" s="21" t="s">
        <v>102</v>
      </c>
      <c r="E208" s="21"/>
      <c r="F208" s="21"/>
      <c r="G208" s="56">
        <f t="shared" si="17"/>
        <v>2924000</v>
      </c>
      <c r="H208" s="56">
        <f t="shared" si="17"/>
        <v>1794495.42</v>
      </c>
      <c r="I208" s="100">
        <f t="shared" si="15"/>
        <v>61.371252393980846</v>
      </c>
      <c r="J208" s="56">
        <f>J209</f>
        <v>2924000</v>
      </c>
    </row>
    <row r="209" spans="1:10" ht="25.2">
      <c r="A209" s="149" t="s">
        <v>96</v>
      </c>
      <c r="B209" s="21" t="s">
        <v>300</v>
      </c>
      <c r="C209" s="21" t="s">
        <v>95</v>
      </c>
      <c r="D209" s="21" t="s">
        <v>102</v>
      </c>
      <c r="E209" s="21" t="s">
        <v>152</v>
      </c>
      <c r="F209" s="21"/>
      <c r="G209" s="56">
        <f>SUM(G210:G211)</f>
        <v>2924000</v>
      </c>
      <c r="H209" s="56">
        <f>SUM(H210:H211)</f>
        <v>1794495.42</v>
      </c>
      <c r="I209" s="100">
        <f t="shared" si="15"/>
        <v>61.371252393980846</v>
      </c>
      <c r="J209" s="56">
        <f>SUM(J210:J211)</f>
        <v>2924000</v>
      </c>
    </row>
    <row r="210" spans="1:10" ht="25.2">
      <c r="A210" s="118" t="s">
        <v>21</v>
      </c>
      <c r="B210" s="21" t="s">
        <v>300</v>
      </c>
      <c r="C210" s="21" t="s">
        <v>95</v>
      </c>
      <c r="D210" s="21" t="s">
        <v>102</v>
      </c>
      <c r="E210" s="21" t="s">
        <v>152</v>
      </c>
      <c r="F210" s="21" t="s">
        <v>22</v>
      </c>
      <c r="G210" s="56">
        <v>408000</v>
      </c>
      <c r="H210" s="107">
        <v>239735.04000000001</v>
      </c>
      <c r="I210" s="100">
        <f t="shared" si="15"/>
        <v>58.75858823529412</v>
      </c>
      <c r="J210" s="56">
        <v>408000</v>
      </c>
    </row>
    <row r="211" spans="1:10" ht="34.5" customHeight="1">
      <c r="A211" s="118" t="s">
        <v>97</v>
      </c>
      <c r="B211" s="21" t="s">
        <v>300</v>
      </c>
      <c r="C211" s="21" t="s">
        <v>95</v>
      </c>
      <c r="D211" s="21" t="s">
        <v>102</v>
      </c>
      <c r="E211" s="21" t="s">
        <v>152</v>
      </c>
      <c r="F211" s="21" t="s">
        <v>98</v>
      </c>
      <c r="G211" s="56">
        <v>2516000</v>
      </c>
      <c r="H211" s="107">
        <v>1554760.38</v>
      </c>
      <c r="I211" s="100">
        <f t="shared" si="15"/>
        <v>61.794927662957072</v>
      </c>
      <c r="J211" s="56">
        <v>2516000</v>
      </c>
    </row>
    <row r="212" spans="1:10" ht="44.25" customHeight="1">
      <c r="A212" s="150" t="s">
        <v>99</v>
      </c>
      <c r="B212" s="64"/>
      <c r="C212" s="64"/>
      <c r="D212" s="64"/>
      <c r="E212" s="64"/>
      <c r="F212" s="64"/>
      <c r="G212" s="65">
        <f>G5+G13+G190</f>
        <v>100384170.36</v>
      </c>
      <c r="H212" s="65">
        <f>H5+H13+H190</f>
        <v>65411840.890000001</v>
      </c>
      <c r="I212" s="100">
        <f>H212/G212%</f>
        <v>65.161509683666822</v>
      </c>
      <c r="J212" s="65">
        <f>J5+J13+J190</f>
        <v>100288883.94</v>
      </c>
    </row>
    <row r="213" spans="1:10">
      <c r="A213" s="151"/>
    </row>
    <row r="214" spans="1:10">
      <c r="A214" s="151"/>
    </row>
    <row r="215" spans="1:10">
      <c r="A215" s="151"/>
    </row>
    <row r="216" spans="1:10">
      <c r="A216" s="151"/>
    </row>
    <row r="217" spans="1:10">
      <c r="A217" s="151"/>
    </row>
    <row r="218" spans="1:10">
      <c r="A218" s="151"/>
    </row>
    <row r="219" spans="1:10">
      <c r="A219" s="151"/>
    </row>
    <row r="220" spans="1:10">
      <c r="A220" s="151"/>
    </row>
    <row r="221" spans="1:10">
      <c r="A221" s="151"/>
    </row>
    <row r="222" spans="1:10">
      <c r="A222" s="151"/>
    </row>
    <row r="223" spans="1:10">
      <c r="A223" s="151"/>
    </row>
    <row r="224" spans="1:10">
      <c r="A224" s="151"/>
    </row>
    <row r="225" spans="1:1">
      <c r="A225" s="151"/>
    </row>
    <row r="226" spans="1:1">
      <c r="A226" s="151"/>
    </row>
    <row r="227" spans="1:1">
      <c r="A227" s="151"/>
    </row>
    <row r="228" spans="1:1">
      <c r="A228" s="151"/>
    </row>
    <row r="229" spans="1:1">
      <c r="A229" s="151"/>
    </row>
    <row r="230" spans="1:1">
      <c r="A230" s="151"/>
    </row>
    <row r="231" spans="1:1">
      <c r="A231" s="151"/>
    </row>
    <row r="232" spans="1:1">
      <c r="A232" s="151"/>
    </row>
    <row r="233" spans="1:1">
      <c r="A233" s="151"/>
    </row>
    <row r="234" spans="1:1">
      <c r="A234" s="151"/>
    </row>
    <row r="235" spans="1:1">
      <c r="A235" s="151"/>
    </row>
    <row r="236" spans="1:1">
      <c r="A236" s="151"/>
    </row>
    <row r="237" spans="1:1">
      <c r="A237" s="151"/>
    </row>
    <row r="238" spans="1:1">
      <c r="A238" s="151"/>
    </row>
    <row r="239" spans="1:1">
      <c r="A239" s="151"/>
    </row>
    <row r="240" spans="1:1">
      <c r="A240" s="151"/>
    </row>
    <row r="241" spans="1:1">
      <c r="A241" s="151"/>
    </row>
    <row r="242" spans="1:1">
      <c r="A242" s="151"/>
    </row>
    <row r="243" spans="1:1">
      <c r="A243" s="151"/>
    </row>
    <row r="244" spans="1:1">
      <c r="A244" s="151"/>
    </row>
    <row r="245" spans="1:1">
      <c r="A245" s="151"/>
    </row>
  </sheetData>
  <mergeCells count="8">
    <mergeCell ref="J3:J4"/>
    <mergeCell ref="A1:J1"/>
    <mergeCell ref="A3:A4"/>
    <mergeCell ref="B3:F3"/>
    <mergeCell ref="G3:G4"/>
    <mergeCell ref="D4:E4"/>
    <mergeCell ref="H3:H4"/>
    <mergeCell ref="I3:I4"/>
  </mergeCells>
  <phoneticPr fontId="38" type="noConversion"/>
  <pageMargins left="0.9055118110236221" right="0.31496062992125984" top="0.74803149606299213" bottom="0.74803149606299213" header="0.31496062992125984" footer="0.31496062992125984"/>
  <pageSetup paperSize="9" scale="28" fitToHeight="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view="pageBreakPreview" zoomScale="60" workbookViewId="0">
      <selection activeCell="I10" sqref="I10"/>
    </sheetView>
  </sheetViews>
  <sheetFormatPr defaultRowHeight="14.4"/>
  <cols>
    <col min="1" max="1" width="25.33203125" customWidth="1"/>
    <col min="2" max="2" width="58.5546875" customWidth="1"/>
    <col min="3" max="3" width="26.88671875" customWidth="1"/>
    <col min="4" max="4" width="24.6640625" customWidth="1"/>
    <col min="5" max="5" width="10.33203125" customWidth="1"/>
    <col min="6" max="6" width="23.6640625" customWidth="1"/>
    <col min="7" max="7" width="22.109375" customWidth="1"/>
    <col min="8" max="8" width="18.6640625" customWidth="1"/>
  </cols>
  <sheetData>
    <row r="1" spans="1:12" s="25" customFormat="1" ht="47.7" customHeight="1">
      <c r="A1" s="165" t="s">
        <v>399</v>
      </c>
      <c r="B1" s="165"/>
      <c r="C1" s="165"/>
      <c r="D1" s="165"/>
      <c r="E1" s="165"/>
      <c r="F1" s="165"/>
      <c r="L1" s="26"/>
    </row>
    <row r="2" spans="1:12" s="25" customFormat="1" ht="17.399999999999999" customHeight="1">
      <c r="A2" s="27"/>
      <c r="B2" s="27"/>
      <c r="F2" s="28" t="s">
        <v>203</v>
      </c>
      <c r="L2" s="26"/>
    </row>
    <row r="3" spans="1:12" s="25" customFormat="1" ht="99.75" customHeight="1">
      <c r="A3" s="29" t="s">
        <v>205</v>
      </c>
      <c r="B3" s="30" t="s">
        <v>7</v>
      </c>
      <c r="C3" s="31" t="s">
        <v>9</v>
      </c>
      <c r="D3" s="38" t="s">
        <v>5</v>
      </c>
      <c r="E3" s="39" t="s">
        <v>101</v>
      </c>
      <c r="F3" s="39" t="s">
        <v>318</v>
      </c>
    </row>
    <row r="4" spans="1:12" s="25" customFormat="1" ht="56.25" customHeight="1">
      <c r="A4" s="32"/>
      <c r="B4" s="33" t="s">
        <v>206</v>
      </c>
      <c r="C4" s="98">
        <f>C5</f>
        <v>8613192.3699999899</v>
      </c>
      <c r="D4" s="98">
        <f>D5</f>
        <v>3128584.5800000131</v>
      </c>
      <c r="E4" s="98"/>
      <c r="F4" s="98">
        <f>F5</f>
        <v>8442426.6299999952</v>
      </c>
      <c r="G4" s="34"/>
      <c r="H4" s="34">
        <f>G4-F4</f>
        <v>-8442426.6299999952</v>
      </c>
    </row>
    <row r="5" spans="1:12" s="25" customFormat="1" ht="56.25" customHeight="1">
      <c r="A5" s="40" t="s">
        <v>207</v>
      </c>
      <c r="B5" s="35" t="s">
        <v>208</v>
      </c>
      <c r="C5" s="98">
        <f>C10+C6</f>
        <v>8613192.3699999899</v>
      </c>
      <c r="D5" s="98">
        <f>D10+D6</f>
        <v>3128584.5800000131</v>
      </c>
      <c r="E5" s="98"/>
      <c r="F5" s="98">
        <f>F10+F6</f>
        <v>8442426.6299999952</v>
      </c>
    </row>
    <row r="6" spans="1:12" s="25" customFormat="1" ht="56.25" customHeight="1">
      <c r="A6" s="41" t="s">
        <v>209</v>
      </c>
      <c r="B6" s="33" t="s">
        <v>210</v>
      </c>
      <c r="C6" s="98">
        <f t="shared" ref="C6:F8" si="0">C7</f>
        <v>-91770977.99000001</v>
      </c>
      <c r="D6" s="98">
        <f t="shared" si="0"/>
        <v>-62283256.309999987</v>
      </c>
      <c r="E6" s="98">
        <f t="shared" si="0"/>
        <v>67.868140532169974</v>
      </c>
      <c r="F6" s="98">
        <f t="shared" si="0"/>
        <v>-91846457.310000002</v>
      </c>
    </row>
    <row r="7" spans="1:12" s="25" customFormat="1" ht="56.25" customHeight="1">
      <c r="A7" s="41" t="s">
        <v>209</v>
      </c>
      <c r="B7" s="33" t="s">
        <v>211</v>
      </c>
      <c r="C7" s="98">
        <f t="shared" si="0"/>
        <v>-91770977.99000001</v>
      </c>
      <c r="D7" s="98">
        <f t="shared" si="0"/>
        <v>-62283256.309999987</v>
      </c>
      <c r="E7" s="98">
        <f t="shared" si="0"/>
        <v>67.868140532169974</v>
      </c>
      <c r="F7" s="98">
        <f t="shared" si="0"/>
        <v>-91846457.310000002</v>
      </c>
    </row>
    <row r="8" spans="1:12" s="25" customFormat="1" ht="56.25" customHeight="1">
      <c r="A8" s="41" t="s">
        <v>212</v>
      </c>
      <c r="B8" s="33" t="s">
        <v>213</v>
      </c>
      <c r="C8" s="98">
        <f t="shared" si="0"/>
        <v>-91770977.99000001</v>
      </c>
      <c r="D8" s="98">
        <f t="shared" si="0"/>
        <v>-62283256.309999987</v>
      </c>
      <c r="E8" s="98">
        <f t="shared" si="0"/>
        <v>67.868140532169974</v>
      </c>
      <c r="F8" s="98">
        <f t="shared" si="0"/>
        <v>-91846457.310000002</v>
      </c>
    </row>
    <row r="9" spans="1:12" s="25" customFormat="1" ht="56.25" customHeight="1">
      <c r="A9" s="41" t="s">
        <v>214</v>
      </c>
      <c r="B9" s="33" t="s">
        <v>215</v>
      </c>
      <c r="C9" s="98">
        <f ca="1">-доходы!C52</f>
        <v>-91770977.99000001</v>
      </c>
      <c r="D9" s="98">
        <f ca="1">-доходы!D52</f>
        <v>-62283256.309999987</v>
      </c>
      <c r="E9" s="98">
        <f ca="1">D9/C9%</f>
        <v>67.868140532169974</v>
      </c>
      <c r="F9" s="98">
        <f ca="1">-доходы!F52</f>
        <v>-91846457.310000002</v>
      </c>
    </row>
    <row r="10" spans="1:12" s="25" customFormat="1" ht="56.25" customHeight="1">
      <c r="A10" s="41" t="s">
        <v>216</v>
      </c>
      <c r="B10" s="33" t="s">
        <v>217</v>
      </c>
      <c r="C10" s="98">
        <f t="shared" ref="C10:F13" si="1">C11</f>
        <v>100384170.36</v>
      </c>
      <c r="D10" s="98">
        <f t="shared" si="1"/>
        <v>65411840.890000001</v>
      </c>
      <c r="E10" s="98">
        <f t="shared" si="1"/>
        <v>0</v>
      </c>
      <c r="F10" s="98">
        <f t="shared" si="1"/>
        <v>100288883.94</v>
      </c>
    </row>
    <row r="11" spans="1:12" s="25" customFormat="1" ht="56.25" customHeight="1">
      <c r="A11" s="41" t="s">
        <v>218</v>
      </c>
      <c r="B11" s="33" t="s">
        <v>219</v>
      </c>
      <c r="C11" s="98">
        <f t="shared" si="1"/>
        <v>100384170.36</v>
      </c>
      <c r="D11" s="98">
        <f t="shared" si="1"/>
        <v>65411840.890000001</v>
      </c>
      <c r="E11" s="98">
        <f t="shared" si="1"/>
        <v>0</v>
      </c>
      <c r="F11" s="98">
        <f t="shared" si="1"/>
        <v>100288883.94</v>
      </c>
    </row>
    <row r="12" spans="1:12" s="25" customFormat="1" ht="56.25" customHeight="1">
      <c r="A12" s="41" t="s">
        <v>220</v>
      </c>
      <c r="B12" s="33" t="s">
        <v>221</v>
      </c>
      <c r="C12" s="99">
        <f t="shared" si="1"/>
        <v>100384170.36</v>
      </c>
      <c r="D12" s="99">
        <f t="shared" si="1"/>
        <v>65411840.890000001</v>
      </c>
      <c r="E12" s="99">
        <f t="shared" si="1"/>
        <v>0</v>
      </c>
      <c r="F12" s="99">
        <f t="shared" si="1"/>
        <v>100288883.94</v>
      </c>
    </row>
    <row r="13" spans="1:12" s="25" customFormat="1" ht="56.25" customHeight="1">
      <c r="A13" s="41" t="s">
        <v>222</v>
      </c>
      <c r="B13" s="33" t="s">
        <v>223</v>
      </c>
      <c r="C13" s="99">
        <f ca="1">расходы!G212</f>
        <v>100384170.36</v>
      </c>
      <c r="D13" s="99">
        <f ca="1">расходы!H212</f>
        <v>65411840.890000001</v>
      </c>
      <c r="E13" s="99">
        <f t="shared" si="1"/>
        <v>0</v>
      </c>
      <c r="F13" s="99">
        <f ca="1">расходы!J212</f>
        <v>100288883.94</v>
      </c>
    </row>
    <row r="14" spans="1:12" s="25" customFormat="1" ht="15.6">
      <c r="A14" s="36"/>
      <c r="B14" s="36" t="s">
        <v>224</v>
      </c>
      <c r="C14" s="37"/>
      <c r="D14" s="37"/>
      <c r="E14" s="37"/>
      <c r="F14" s="37"/>
    </row>
    <row r="16" spans="1:12" ht="18">
      <c r="F16" s="74">
        <v>1613552.8100000024</v>
      </c>
    </row>
  </sheetData>
  <mergeCells count="1">
    <mergeCell ref="A1:F1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доходы!Область_печати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2020-11-22T22:58:47Z</dcterms:modified>
</cp:coreProperties>
</file>