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140"/>
  </bookViews>
  <sheets>
    <sheet name="Приложение 12" sheetId="1" r:id="rId1"/>
  </sheets>
  <definedNames>
    <definedName name="_xlnm._FilterDatabase" localSheetId="0" hidden="1">'Приложение 12'!$A$10:$M$62</definedName>
    <definedName name="_xlnm.Print_Titles" localSheetId="0">'Приложение 12'!$8:$10</definedName>
    <definedName name="_xlnm.Print_Area" localSheetId="0">'Приложение 12'!$A$1:$I$64</definedName>
  </definedNames>
  <calcPr calcId="1445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I64" i="1"/>
  <c r="G64" i="1"/>
  <c r="I22" i="1" l="1"/>
  <c r="I19" i="1"/>
  <c r="I17" i="1" l="1"/>
  <c r="I37" i="1" l="1"/>
  <c r="I20" i="1"/>
  <c r="I23" i="1"/>
  <c r="I25" i="1"/>
  <c r="I27" i="1" l="1"/>
  <c r="I47" i="1" l="1"/>
  <c r="I43" i="1"/>
  <c r="I34" i="1"/>
  <c r="I33" i="1" s="1"/>
  <c r="I32" i="1"/>
  <c r="I29" i="1"/>
  <c r="I52" i="1" l="1"/>
  <c r="I31" i="1" l="1"/>
  <c r="I61" i="1"/>
  <c r="I60" i="1" l="1"/>
  <c r="I18" i="1" l="1"/>
  <c r="I21" i="1" l="1"/>
  <c r="I42" i="1" l="1"/>
  <c r="I26" i="1" l="1"/>
  <c r="I57" i="1" l="1"/>
  <c r="I16" i="1" l="1"/>
  <c r="I59" i="1"/>
  <c r="I55" i="1"/>
  <c r="I53" i="1"/>
  <c r="I51" i="1"/>
  <c r="I49" i="1"/>
  <c r="I46" i="1"/>
  <c r="I44" i="1"/>
  <c r="I39" i="1"/>
  <c r="I36" i="1"/>
  <c r="I28" i="1"/>
  <c r="I24" i="1"/>
  <c r="I12" i="1"/>
  <c r="I14" i="1"/>
  <c r="J12" i="1" l="1"/>
</calcChain>
</file>

<file path=xl/sharedStrings.xml><?xml version="1.0" encoding="utf-8"?>
<sst xmlns="http://schemas.openxmlformats.org/spreadsheetml/2006/main" count="124" uniqueCount="78">
  <si>
    <t>№ п/п</t>
  </si>
  <si>
    <t>Наименование программ, подпрограмм</t>
  </si>
  <si>
    <t>КГРБС</t>
  </si>
  <si>
    <t>КОДЫ</t>
  </si>
  <si>
    <t>классификации расходов</t>
  </si>
  <si>
    <t>КФСР</t>
  </si>
  <si>
    <t>КЦСР</t>
  </si>
  <si>
    <t>Главный распорядитель бюджетных средств</t>
  </si>
  <si>
    <t>Итого расходов:</t>
  </si>
  <si>
    <t>1.</t>
  </si>
  <si>
    <t>01 0 00 00000</t>
  </si>
  <si>
    <t>04 0 00 00000</t>
  </si>
  <si>
    <t>06 0 00 00000</t>
  </si>
  <si>
    <t>Подпрограмма 1. "Организация бюджетного процесса в Елизовском муниципальном районе"</t>
  </si>
  <si>
    <t>Подпрограмма 2. "Управление муниципальным долгом Елизовского муниципального района"</t>
  </si>
  <si>
    <t>Подпрограмма 3. "Совершенствование межбюджетных отношений в Елизовском муниципальном районе"</t>
  </si>
  <si>
    <t>Подпрограмма 1. "Развитие дошкольного образования в Елизовском муниципальном районе"</t>
  </si>
  <si>
    <t>Подпрограмма 2. "Развитие общего образования в Елизовском муниципальном районе"</t>
  </si>
  <si>
    <t>Подпрограмма 3. "Развитие дополнительного образования в Елизовском муниципальном районе"</t>
  </si>
  <si>
    <t>Подпрограмма 5. "Обеспечение реализации муниципальной программы и деятельности муниципальных казенных учреждений в Елизовском муниципальном районе"</t>
  </si>
  <si>
    <t>Подпрограмма 1. "Улучшение санитарно-экологического состояния муниципального района"</t>
  </si>
  <si>
    <t>Подпрограмма 2. Модернизация и реконструкция коммунального комплекса и инженерной инфраструктуры Елизовского муниципального района"</t>
  </si>
  <si>
    <t xml:space="preserve">Подпрограмма 3. "Ремонт ветких и аварийных сетей, реконструкция коммунальной инфраструктуры в муниципальных учрежениях Елизовского муниципального района" </t>
  </si>
  <si>
    <t>Подпрограмма 4. "Комплексное благоустройство Елизовского муниципального района"</t>
  </si>
  <si>
    <t>Подпрограмма 5. "Развитие транспорта и улично-дорожной сети в Елизовском муниципальном районе"</t>
  </si>
  <si>
    <t>Подпрограмма 1. "Развитие туризма в Елизовском муниципальном районе"</t>
  </si>
  <si>
    <t>Подпрограмма 2. "Развитие малого и среднего предпринимательства в Елизовском муниципальном районе"</t>
  </si>
  <si>
    <t>Подпрограмма 3. "Развитие сельского хозяйства Елизовского муниципального района"</t>
  </si>
  <si>
    <t>Подпрограмма 4. "Развитие муниципального управления в сфере экономики Елизовского муниципального района"</t>
  </si>
  <si>
    <t>01 1 00 00000</t>
  </si>
  <si>
    <t>01 3 00 00000</t>
  </si>
  <si>
    <t>Управление финансово-бюджетной политики Администрации Елизовского муниципального района</t>
  </si>
  <si>
    <t>02 1 00 00000</t>
  </si>
  <si>
    <t>01 2 00 00000</t>
  </si>
  <si>
    <t>Управление имущественных отношений Администрации Елизовского муниципального района</t>
  </si>
  <si>
    <t>Управление архитектуры, градостроительства и земельных отношений Администрации Елизовского муниципального района</t>
  </si>
  <si>
    <t>02 2 00 00000</t>
  </si>
  <si>
    <t>02 3 00 00000</t>
  </si>
  <si>
    <t>02 5 00 00000</t>
  </si>
  <si>
    <t>03 1 00 00000</t>
  </si>
  <si>
    <t>Управление дорожно-транспортного хозяйства и развития коммунальной инфраструктуры Администрации Елизовского муниципального района</t>
  </si>
  <si>
    <t>03 2 00 00000</t>
  </si>
  <si>
    <t>03 3 00 00000</t>
  </si>
  <si>
    <t>03 4 00 00000</t>
  </si>
  <si>
    <t>03 5 00 00000</t>
  </si>
  <si>
    <t>Управление культуры,спорта и молодежной политики Администрации Елизовского муниципального района</t>
  </si>
  <si>
    <t>04 1 00 00000</t>
  </si>
  <si>
    <t>Управление экономического развития Администрации Елизовского муниципального района</t>
  </si>
  <si>
    <t>04 2 00 00000</t>
  </si>
  <si>
    <t>04 3 00 00000</t>
  </si>
  <si>
    <t>04 4 00 00000</t>
  </si>
  <si>
    <t>04 5 00 00000</t>
  </si>
  <si>
    <t>Управление образования Администрации Елизовского муниципального района</t>
  </si>
  <si>
    <t>Подпрограмма 6. "Обеспечение реализации муниципальной программы и деятельности муниципальных казенных учреждений в Елизовском муниципальном районе"</t>
  </si>
  <si>
    <t>04 6 00 00000</t>
  </si>
  <si>
    <t>Подпрограмма 5. "Создание условий для развития сети социально ориентированный объектов розничной торговли лекарственными препаратами в сельской местности Елизовского муниципального района"</t>
  </si>
  <si>
    <t>Подпрограмма 6. "Природопользование на территории Елизовского муниципального района"</t>
  </si>
  <si>
    <t>03 6 00 00000</t>
  </si>
  <si>
    <t>Подпрограмма 7. "Обеспечение реализации муниципальной программы и деятельности муниципальных казенных учреждений в Елизовско муниципальном районе"</t>
  </si>
  <si>
    <t>03 7 00 00000</t>
  </si>
  <si>
    <t>02 4 00 00000</t>
  </si>
  <si>
    <t>Подпрограмма 7. "Развитие сферы наружной  рекаламы в Елизовском муниципальном районе"</t>
  </si>
  <si>
    <t>04 7 00 0000</t>
  </si>
  <si>
    <t>Подпрограмма 4. «Организация отдыха, оздоровления и занятости детей в Елизовском муниципальном районе»</t>
  </si>
  <si>
    <t>Приложение № 12</t>
  </si>
  <si>
    <t>03 2 00 0000</t>
  </si>
  <si>
    <t>к Решению "О бюджете Николаевского</t>
  </si>
  <si>
    <t>Муниципальная программа "Энергоэффективность,  развитие энергетики и коммунального хозяйства, обеспечение жителей населенных пунктов  Николаевского сельского поселения коммунальными услугами  "</t>
  </si>
  <si>
    <t xml:space="preserve">Муниципальная  программа  "Развитие культуры Николаевского сельского поселения Елизовского муниципального района"
</t>
  </si>
  <si>
    <t>Муниципальная программа «Формирование современной городской среды в Николаевском сельском поселении  на 2018-2024 годы»</t>
  </si>
  <si>
    <t>08 0 00 00000</t>
  </si>
  <si>
    <t>Муниципальная программа «Профилактика правонарушений, наркомании, алкоголизма и повышение безопасности дорожного движения в Николаевском сельском поселении»</t>
  </si>
  <si>
    <t>Годовой объем ассигнований на 2022 год</t>
  </si>
  <si>
    <t>Годовой объем ассигнований на 2023 год</t>
  </si>
  <si>
    <t>Годовой объем ассигнований на 2024 год</t>
  </si>
  <si>
    <t xml:space="preserve">сельского поселение  на 2022 год </t>
  </si>
  <si>
    <t>и  плановый период 2023 и 2024 годов "</t>
  </si>
  <si>
    <t>Распределение бюджетных ассигнований на реализацию муниципальных программ Николаевского сельского поселения 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</si>
</sst>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00"/>
    <numFmt numFmtId="165" formatCode="0000"/>
    <numFmt numFmtId="166" formatCode="0000000000"/>
    <numFmt numFmtId="167" formatCode="#,##0.00000"/>
    <numFmt numFmtId="168" formatCode="0.00000"/>
    <numFmt numFmtId="169" formatCode="_-* #,##0.00000\ _₽_-;\-* #,##0.000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0" fontId="2" fillId="0" borderId="1" xfId="0" applyFont="1" applyFill="1" applyBorder="1" applyAlignment="1">
      <alignment vertical="center"/>
    </xf>
    <xf numFmtId="0" fontId="3" fillId="0" borderId="0" xfId="0" applyFont="1" applyFill="1"/>
    <xf numFmtId="167" fontId="3" fillId="0" borderId="0" xfId="0" applyNumberFormat="1" applyFont="1" applyFill="1"/>
    <xf numFmtId="169" fontId="2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8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7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tabSelected="1" view="pageBreakPreview" zoomScale="90" zoomScaleNormal="90" zoomScaleSheetLayoutView="90" workbookViewId="0">
      <selection activeCell="I63" sqref="I63"/>
    </sheetView>
  </sheetViews>
  <sheetFormatPr defaultRowHeight="15.75" outlineLevelRow="1" x14ac:dyDescent="0.25"/>
  <cols>
    <col min="1" max="1" width="6.28515625" style="2" customWidth="1"/>
    <col min="2" max="2" width="39.7109375" style="2" customWidth="1"/>
    <col min="3" max="3" width="8.5703125" style="2" customWidth="1"/>
    <col min="4" max="4" width="8.28515625" style="2" customWidth="1"/>
    <col min="5" max="5" width="15" style="2" customWidth="1"/>
    <col min="6" max="6" width="14.85546875" style="2" customWidth="1"/>
    <col min="7" max="7" width="17.7109375" style="2" customWidth="1"/>
    <col min="8" max="8" width="15.42578125" style="2" customWidth="1"/>
    <col min="9" max="9" width="16" style="3" customWidth="1"/>
    <col min="10" max="10" width="19.85546875" style="2" customWidth="1"/>
    <col min="11" max="11" width="19.28515625" style="2" customWidth="1"/>
    <col min="12" max="12" width="22.85546875" style="2" customWidth="1"/>
    <col min="13" max="13" width="35.28515625" style="2" customWidth="1"/>
    <col min="14" max="14" width="11.42578125" style="2" customWidth="1"/>
    <col min="15" max="16384" width="9.140625" style="2"/>
  </cols>
  <sheetData>
    <row r="2" spans="1:14" x14ac:dyDescent="0.25">
      <c r="F2" s="28" t="s">
        <v>64</v>
      </c>
      <c r="G2" s="28"/>
      <c r="H2" s="28"/>
      <c r="I2" s="28"/>
      <c r="J2" s="6"/>
      <c r="K2" s="6"/>
      <c r="L2" s="7"/>
      <c r="M2" s="6"/>
      <c r="N2" s="6"/>
    </row>
    <row r="3" spans="1:14" x14ac:dyDescent="0.25">
      <c r="F3" s="28" t="s">
        <v>66</v>
      </c>
      <c r="G3" s="28"/>
      <c r="H3" s="28"/>
      <c r="I3" s="28"/>
      <c r="J3" s="6"/>
      <c r="K3" s="6"/>
      <c r="L3" s="7"/>
      <c r="M3" s="6"/>
      <c r="N3" s="6"/>
    </row>
    <row r="4" spans="1:14" x14ac:dyDescent="0.25">
      <c r="F4" s="28" t="s">
        <v>75</v>
      </c>
      <c r="G4" s="28"/>
      <c r="H4" s="28"/>
      <c r="I4" s="28"/>
      <c r="J4" s="6"/>
      <c r="K4" s="6"/>
      <c r="L4" s="7"/>
      <c r="M4" s="6"/>
      <c r="N4" s="6"/>
    </row>
    <row r="5" spans="1:14" x14ac:dyDescent="0.25">
      <c r="G5" s="28" t="s">
        <v>76</v>
      </c>
      <c r="H5" s="28"/>
      <c r="I5" s="28"/>
      <c r="J5" s="6"/>
      <c r="K5" s="6"/>
      <c r="L5" s="7"/>
      <c r="M5" s="6"/>
      <c r="N5" s="6"/>
    </row>
    <row r="6" spans="1:14" ht="33" customHeight="1" x14ac:dyDescent="0.25">
      <c r="A6" s="29" t="s">
        <v>77</v>
      </c>
      <c r="B6" s="29"/>
      <c r="C6" s="29"/>
      <c r="D6" s="29"/>
      <c r="E6" s="29"/>
      <c r="F6" s="29"/>
      <c r="G6" s="29"/>
      <c r="H6" s="29"/>
      <c r="I6" s="29"/>
      <c r="J6" s="6"/>
      <c r="K6" s="6"/>
      <c r="L6" s="7"/>
      <c r="M6" s="6"/>
      <c r="N6" s="6"/>
    </row>
    <row r="7" spans="1:14" x14ac:dyDescent="0.25">
      <c r="J7" s="6"/>
      <c r="K7" s="6"/>
      <c r="L7" s="7"/>
      <c r="M7" s="6"/>
      <c r="N7" s="6"/>
    </row>
    <row r="8" spans="1:14" ht="15.75" customHeight="1" x14ac:dyDescent="0.25">
      <c r="A8" s="30" t="s">
        <v>0</v>
      </c>
      <c r="B8" s="30" t="s">
        <v>1</v>
      </c>
      <c r="C8" s="32" t="s">
        <v>3</v>
      </c>
      <c r="D8" s="33"/>
      <c r="E8" s="34"/>
      <c r="F8" s="36" t="s">
        <v>7</v>
      </c>
      <c r="G8" s="39" t="s">
        <v>72</v>
      </c>
      <c r="H8" s="39" t="s">
        <v>73</v>
      </c>
      <c r="I8" s="39" t="s">
        <v>74</v>
      </c>
      <c r="J8" s="6"/>
      <c r="K8" s="7"/>
      <c r="L8" s="7"/>
      <c r="M8" s="6"/>
      <c r="N8" s="6"/>
    </row>
    <row r="9" spans="1:14" x14ac:dyDescent="0.25">
      <c r="A9" s="35"/>
      <c r="B9" s="35"/>
      <c r="C9" s="30" t="s">
        <v>2</v>
      </c>
      <c r="D9" s="32" t="s">
        <v>4</v>
      </c>
      <c r="E9" s="34"/>
      <c r="F9" s="37"/>
      <c r="G9" s="40"/>
      <c r="H9" s="40"/>
      <c r="I9" s="40"/>
      <c r="J9" s="6"/>
      <c r="K9" s="7"/>
      <c r="L9" s="7"/>
      <c r="M9" s="7"/>
      <c r="N9" s="6"/>
    </row>
    <row r="10" spans="1:14" ht="31.5" customHeight="1" x14ac:dyDescent="0.25">
      <c r="A10" s="31"/>
      <c r="B10" s="31"/>
      <c r="C10" s="31"/>
      <c r="D10" s="9" t="s">
        <v>5</v>
      </c>
      <c r="E10" s="9" t="s">
        <v>6</v>
      </c>
      <c r="F10" s="38"/>
      <c r="G10" s="41"/>
      <c r="H10" s="41"/>
      <c r="I10" s="41"/>
      <c r="J10" s="6"/>
      <c r="K10" s="7"/>
      <c r="L10" s="7"/>
      <c r="M10" s="7"/>
      <c r="N10" s="6"/>
    </row>
    <row r="11" spans="1:14" ht="76.5" x14ac:dyDescent="0.25">
      <c r="A11" s="10" t="s">
        <v>9</v>
      </c>
      <c r="B11" s="11" t="s">
        <v>67</v>
      </c>
      <c r="C11" s="12">
        <v>0</v>
      </c>
      <c r="D11" s="13">
        <v>0</v>
      </c>
      <c r="E11" s="14" t="s">
        <v>10</v>
      </c>
      <c r="F11" s="9"/>
      <c r="G11" s="15">
        <v>7255.8163299999997</v>
      </c>
      <c r="H11" s="15">
        <v>7419.7959199999996</v>
      </c>
      <c r="I11" s="15">
        <v>7419.7959199999996</v>
      </c>
      <c r="J11" s="7"/>
      <c r="K11" s="7"/>
      <c r="L11" s="7"/>
      <c r="M11" s="7"/>
      <c r="N11" s="6"/>
    </row>
    <row r="12" spans="1:14" ht="38.25" hidden="1" outlineLevel="1" x14ac:dyDescent="0.25">
      <c r="A12" s="9"/>
      <c r="B12" s="16" t="s">
        <v>13</v>
      </c>
      <c r="C12" s="17">
        <v>0</v>
      </c>
      <c r="D12" s="18">
        <v>0</v>
      </c>
      <c r="E12" s="9" t="s">
        <v>29</v>
      </c>
      <c r="F12" s="19"/>
      <c r="G12" s="20"/>
      <c r="H12" s="20"/>
      <c r="I12" s="21">
        <f>SUM(I13)</f>
        <v>31582.272000000001</v>
      </c>
      <c r="J12" s="7">
        <f>K12-L12</f>
        <v>0</v>
      </c>
      <c r="K12" s="7"/>
      <c r="L12" s="7"/>
      <c r="M12" s="7"/>
      <c r="N12" s="6"/>
    </row>
    <row r="13" spans="1:14" ht="102" hidden="1" outlineLevel="1" x14ac:dyDescent="0.25">
      <c r="A13" s="9"/>
      <c r="B13" s="16"/>
      <c r="C13" s="9">
        <v>905</v>
      </c>
      <c r="D13" s="18">
        <v>0</v>
      </c>
      <c r="E13" s="9" t="s">
        <v>29</v>
      </c>
      <c r="F13" s="19" t="s">
        <v>31</v>
      </c>
      <c r="G13" s="20"/>
      <c r="H13" s="20"/>
      <c r="I13" s="21">
        <v>31582.272000000001</v>
      </c>
    </row>
    <row r="14" spans="1:14" ht="38.25" hidden="1" outlineLevel="1" x14ac:dyDescent="0.25">
      <c r="A14" s="9"/>
      <c r="B14" s="16" t="s">
        <v>14</v>
      </c>
      <c r="C14" s="17">
        <v>0</v>
      </c>
      <c r="D14" s="18">
        <v>0</v>
      </c>
      <c r="E14" s="9" t="s">
        <v>33</v>
      </c>
      <c r="F14" s="19"/>
      <c r="G14" s="20"/>
      <c r="H14" s="20"/>
      <c r="I14" s="21">
        <f>SUM(I15)</f>
        <v>7975</v>
      </c>
      <c r="J14" s="3"/>
      <c r="L14" s="3"/>
    </row>
    <row r="15" spans="1:14" ht="102" hidden="1" outlineLevel="1" x14ac:dyDescent="0.25">
      <c r="A15" s="9"/>
      <c r="B15" s="16"/>
      <c r="C15" s="9">
        <v>905</v>
      </c>
      <c r="D15" s="18">
        <v>0</v>
      </c>
      <c r="E15" s="9" t="s">
        <v>33</v>
      </c>
      <c r="F15" s="19" t="s">
        <v>31</v>
      </c>
      <c r="G15" s="20"/>
      <c r="H15" s="20"/>
      <c r="I15" s="21">
        <v>7975</v>
      </c>
    </row>
    <row r="16" spans="1:14" ht="38.25" hidden="1" outlineLevel="1" x14ac:dyDescent="0.25">
      <c r="A16" s="9"/>
      <c r="B16" s="16" t="s">
        <v>15</v>
      </c>
      <c r="C16" s="17">
        <v>0</v>
      </c>
      <c r="D16" s="18">
        <v>0</v>
      </c>
      <c r="E16" s="9" t="s">
        <v>30</v>
      </c>
      <c r="F16" s="19"/>
      <c r="G16" s="20"/>
      <c r="H16" s="20"/>
      <c r="I16" s="21">
        <f>SUM(I17:I17)</f>
        <v>396509.15557</v>
      </c>
      <c r="L16" s="4"/>
    </row>
    <row r="17" spans="1:9" ht="102" hidden="1" outlineLevel="1" x14ac:dyDescent="0.25">
      <c r="A17" s="9"/>
      <c r="B17" s="16"/>
      <c r="C17" s="9">
        <v>905</v>
      </c>
      <c r="D17" s="18">
        <v>0</v>
      </c>
      <c r="E17" s="9" t="s">
        <v>30</v>
      </c>
      <c r="F17" s="19" t="s">
        <v>31</v>
      </c>
      <c r="G17" s="20"/>
      <c r="H17" s="20"/>
      <c r="I17" s="21">
        <f>37763.1+53697+4182.4+627.8+100321.3814+172540.4416+422.2015-422.2015-10000+14198.835+2189.20657+7707.447+1997.774+9292.2+1991.57</f>
        <v>396509.15557</v>
      </c>
    </row>
    <row r="18" spans="1:9" ht="38.25" hidden="1" outlineLevel="1" x14ac:dyDescent="0.25">
      <c r="A18" s="9"/>
      <c r="B18" s="16" t="s">
        <v>16</v>
      </c>
      <c r="C18" s="17">
        <v>0</v>
      </c>
      <c r="D18" s="18">
        <v>0</v>
      </c>
      <c r="E18" s="17" t="s">
        <v>32</v>
      </c>
      <c r="F18" s="22"/>
      <c r="G18" s="23"/>
      <c r="H18" s="23"/>
      <c r="I18" s="21">
        <f>SUM(I19:I20)</f>
        <v>1490309.1011799998</v>
      </c>
    </row>
    <row r="19" spans="1:9" ht="76.5" hidden="1" outlineLevel="1" x14ac:dyDescent="0.25">
      <c r="A19" s="9"/>
      <c r="B19" s="16"/>
      <c r="C19" s="17">
        <v>37</v>
      </c>
      <c r="D19" s="18">
        <v>0</v>
      </c>
      <c r="E19" s="9" t="s">
        <v>32</v>
      </c>
      <c r="F19" s="19" t="s">
        <v>52</v>
      </c>
      <c r="G19" s="20"/>
      <c r="H19" s="20"/>
      <c r="I19" s="21">
        <f>572406.19238+1100+71504.49059+815926-6000+5252.28378-3855.95295-717.776+11204.50172-641.73784</f>
        <v>1466178.0016799998</v>
      </c>
    </row>
    <row r="20" spans="1:9" ht="114.75" hidden="1" outlineLevel="1" x14ac:dyDescent="0.25">
      <c r="A20" s="9"/>
      <c r="B20" s="16"/>
      <c r="C20" s="17">
        <v>906</v>
      </c>
      <c r="D20" s="18">
        <v>0</v>
      </c>
      <c r="E20" s="9" t="s">
        <v>32</v>
      </c>
      <c r="F20" s="19" t="s">
        <v>35</v>
      </c>
      <c r="G20" s="20"/>
      <c r="H20" s="20"/>
      <c r="I20" s="21">
        <f>18000+6000+10.9035+20.196+100</f>
        <v>24131.0995</v>
      </c>
    </row>
    <row r="21" spans="1:9" ht="38.25" hidden="1" outlineLevel="1" x14ac:dyDescent="0.25">
      <c r="A21" s="9"/>
      <c r="B21" s="16" t="s">
        <v>17</v>
      </c>
      <c r="C21" s="17">
        <v>0</v>
      </c>
      <c r="D21" s="18">
        <v>0</v>
      </c>
      <c r="E21" s="9" t="s">
        <v>36</v>
      </c>
      <c r="F21" s="22"/>
      <c r="G21" s="23"/>
      <c r="H21" s="23"/>
      <c r="I21" s="21">
        <f>SUM(I22:I23)</f>
        <v>2013192.2846700002</v>
      </c>
    </row>
    <row r="22" spans="1:9" ht="76.5" hidden="1" outlineLevel="1" x14ac:dyDescent="0.25">
      <c r="A22" s="9"/>
      <c r="B22" s="16"/>
      <c r="C22" s="17">
        <v>37</v>
      </c>
      <c r="D22" s="18">
        <v>0</v>
      </c>
      <c r="E22" s="9" t="s">
        <v>36</v>
      </c>
      <c r="F22" s="19" t="s">
        <v>52</v>
      </c>
      <c r="G22" s="20"/>
      <c r="H22" s="20"/>
      <c r="I22" s="21">
        <f>315233.36507+250+109708.92028+1319423+117093+15230+35041.314+568.50874-32623+788.98004-4800-9.53568+4011.01996+26423.39807-3265.73027+70833.4+59350.09119+3123.6892-30000+48.17638-5526.73121+4800+641.73784</f>
        <v>2006343.6036100001</v>
      </c>
    </row>
    <row r="23" spans="1:9" ht="114.75" hidden="1" outlineLevel="1" x14ac:dyDescent="0.25">
      <c r="A23" s="9"/>
      <c r="B23" s="22"/>
      <c r="C23" s="17">
        <v>906</v>
      </c>
      <c r="D23" s="18">
        <v>0</v>
      </c>
      <c r="E23" s="9" t="s">
        <v>36</v>
      </c>
      <c r="F23" s="19" t="s">
        <v>35</v>
      </c>
      <c r="G23" s="20"/>
      <c r="H23" s="20"/>
      <c r="I23" s="21">
        <f>669.51291+4900+1279.16815</f>
        <v>6848.6810600000008</v>
      </c>
    </row>
    <row r="24" spans="1:9" ht="38.25" hidden="1" outlineLevel="1" x14ac:dyDescent="0.25">
      <c r="A24" s="9"/>
      <c r="B24" s="16" t="s">
        <v>18</v>
      </c>
      <c r="C24" s="17">
        <v>0</v>
      </c>
      <c r="D24" s="18">
        <v>0</v>
      </c>
      <c r="E24" s="9" t="s">
        <v>37</v>
      </c>
      <c r="F24" s="22"/>
      <c r="G24" s="23"/>
      <c r="H24" s="23"/>
      <c r="I24" s="21">
        <f>SUM(I25:I25)</f>
        <v>188213.08464999998</v>
      </c>
    </row>
    <row r="25" spans="1:9" ht="76.5" hidden="1" outlineLevel="1" x14ac:dyDescent="0.25">
      <c r="A25" s="9"/>
      <c r="B25" s="16"/>
      <c r="C25" s="17">
        <v>37</v>
      </c>
      <c r="D25" s="18">
        <v>0</v>
      </c>
      <c r="E25" s="9" t="s">
        <v>37</v>
      </c>
      <c r="F25" s="19" t="s">
        <v>52</v>
      </c>
      <c r="G25" s="20"/>
      <c r="H25" s="20"/>
      <c r="I25" s="21">
        <f>149027.45752+5453.92713+89.4+32623+1019.3</f>
        <v>188213.08464999998</v>
      </c>
    </row>
    <row r="26" spans="1:9" ht="38.25" hidden="1" outlineLevel="1" x14ac:dyDescent="0.25">
      <c r="A26" s="9"/>
      <c r="B26" s="16" t="s">
        <v>63</v>
      </c>
      <c r="C26" s="17">
        <v>0</v>
      </c>
      <c r="D26" s="18">
        <v>0</v>
      </c>
      <c r="E26" s="9" t="s">
        <v>60</v>
      </c>
      <c r="F26" s="19"/>
      <c r="G26" s="20"/>
      <c r="H26" s="20"/>
      <c r="I26" s="21">
        <f>SUM(I27:I27)</f>
        <v>25415.197899999999</v>
      </c>
    </row>
    <row r="27" spans="1:9" ht="76.5" hidden="1" outlineLevel="1" x14ac:dyDescent="0.25">
      <c r="A27" s="9"/>
      <c r="B27" s="22"/>
      <c r="C27" s="17">
        <v>37</v>
      </c>
      <c r="D27" s="18">
        <v>0</v>
      </c>
      <c r="E27" s="9" t="s">
        <v>60</v>
      </c>
      <c r="F27" s="19" t="s">
        <v>52</v>
      </c>
      <c r="G27" s="20"/>
      <c r="H27" s="20"/>
      <c r="I27" s="21">
        <f>19204+14837.77486-8626.57696</f>
        <v>25415.197899999999</v>
      </c>
    </row>
    <row r="28" spans="1:9" ht="51" hidden="1" outlineLevel="1" x14ac:dyDescent="0.25">
      <c r="A28" s="9"/>
      <c r="B28" s="16" t="s">
        <v>19</v>
      </c>
      <c r="C28" s="17">
        <v>0</v>
      </c>
      <c r="D28" s="18">
        <v>0</v>
      </c>
      <c r="E28" s="9" t="s">
        <v>38</v>
      </c>
      <c r="F28" s="22"/>
      <c r="G28" s="23"/>
      <c r="H28" s="23"/>
      <c r="I28" s="21">
        <f>SUM(I29:I29)</f>
        <v>366320.19497000001</v>
      </c>
    </row>
    <row r="29" spans="1:9" ht="76.5" hidden="1" outlineLevel="1" x14ac:dyDescent="0.25">
      <c r="A29" s="9"/>
      <c r="B29" s="22"/>
      <c r="C29" s="17">
        <v>37</v>
      </c>
      <c r="D29" s="18">
        <v>0</v>
      </c>
      <c r="E29" s="9" t="s">
        <v>38</v>
      </c>
      <c r="F29" s="19" t="s">
        <v>52</v>
      </c>
      <c r="G29" s="20"/>
      <c r="H29" s="20"/>
      <c r="I29" s="21">
        <f>87017.95929+12087+222603+4170+38865+300+1267.7+9.53568</f>
        <v>366320.19497000001</v>
      </c>
    </row>
    <row r="30" spans="1:9" ht="63.75" collapsed="1" x14ac:dyDescent="0.25">
      <c r="A30" s="10">
        <v>2</v>
      </c>
      <c r="B30" s="11" t="s">
        <v>68</v>
      </c>
      <c r="C30" s="12">
        <v>0</v>
      </c>
      <c r="D30" s="13">
        <v>0</v>
      </c>
      <c r="E30" s="14" t="s">
        <v>11</v>
      </c>
      <c r="F30" s="22"/>
      <c r="G30" s="24">
        <v>11476.53</v>
      </c>
      <c r="H30" s="24">
        <v>0</v>
      </c>
      <c r="I30" s="15">
        <v>0</v>
      </c>
    </row>
    <row r="31" spans="1:9" ht="38.25" hidden="1" outlineLevel="1" x14ac:dyDescent="0.25">
      <c r="A31" s="9"/>
      <c r="B31" s="16" t="s">
        <v>20</v>
      </c>
      <c r="C31" s="17">
        <v>0</v>
      </c>
      <c r="D31" s="18">
        <v>0</v>
      </c>
      <c r="E31" s="9" t="s">
        <v>39</v>
      </c>
      <c r="F31" s="22"/>
      <c r="G31" s="10"/>
      <c r="H31" s="10"/>
      <c r="I31" s="15">
        <f>SUM(I32)</f>
        <v>6624.08673</v>
      </c>
    </row>
    <row r="32" spans="1:9" ht="140.25" hidden="1" outlineLevel="1" x14ac:dyDescent="0.25">
      <c r="A32" s="9"/>
      <c r="B32" s="16"/>
      <c r="C32" s="17">
        <v>907</v>
      </c>
      <c r="D32" s="18">
        <v>0</v>
      </c>
      <c r="E32" s="9" t="s">
        <v>39</v>
      </c>
      <c r="F32" s="19" t="s">
        <v>40</v>
      </c>
      <c r="G32" s="20"/>
      <c r="H32" s="20"/>
      <c r="I32" s="15">
        <f>333.95804+2683.19569+3000+524.6+99.478-17.145</f>
        <v>6624.08673</v>
      </c>
    </row>
    <row r="33" spans="1:9" ht="51" hidden="1" outlineLevel="1" x14ac:dyDescent="0.25">
      <c r="A33" s="9"/>
      <c r="B33" s="16" t="s">
        <v>21</v>
      </c>
      <c r="C33" s="17">
        <v>0</v>
      </c>
      <c r="D33" s="18">
        <v>0</v>
      </c>
      <c r="E33" s="9" t="s">
        <v>41</v>
      </c>
      <c r="F33" s="22"/>
      <c r="G33" s="10"/>
      <c r="H33" s="10"/>
      <c r="I33" s="15">
        <f>SUM(I34:I35)</f>
        <v>10477.28068</v>
      </c>
    </row>
    <row r="34" spans="1:9" ht="89.25" hidden="1" outlineLevel="1" x14ac:dyDescent="0.25">
      <c r="A34" s="9"/>
      <c r="B34" s="16"/>
      <c r="C34" s="17">
        <v>908</v>
      </c>
      <c r="D34" s="18">
        <v>0</v>
      </c>
      <c r="E34" s="9" t="s">
        <v>41</v>
      </c>
      <c r="F34" s="19" t="s">
        <v>34</v>
      </c>
      <c r="G34" s="20"/>
      <c r="H34" s="20"/>
      <c r="I34" s="15">
        <f>823.2+17.145</f>
        <v>840.34500000000003</v>
      </c>
    </row>
    <row r="35" spans="1:9" ht="76.5" hidden="1" outlineLevel="1" x14ac:dyDescent="0.25">
      <c r="A35" s="9"/>
      <c r="B35" s="16"/>
      <c r="C35" s="17">
        <v>37</v>
      </c>
      <c r="D35" s="18">
        <v>0</v>
      </c>
      <c r="E35" s="9" t="s">
        <v>65</v>
      </c>
      <c r="F35" s="19" t="s">
        <v>52</v>
      </c>
      <c r="G35" s="20"/>
      <c r="H35" s="20"/>
      <c r="I35" s="15">
        <v>9636.9356800000005</v>
      </c>
    </row>
    <row r="36" spans="1:9" ht="63.75" hidden="1" outlineLevel="1" x14ac:dyDescent="0.25">
      <c r="A36" s="9"/>
      <c r="B36" s="16" t="s">
        <v>22</v>
      </c>
      <c r="C36" s="17">
        <v>0</v>
      </c>
      <c r="D36" s="18">
        <v>0</v>
      </c>
      <c r="E36" s="9" t="s">
        <v>42</v>
      </c>
      <c r="F36" s="22"/>
      <c r="G36" s="10"/>
      <c r="H36" s="10"/>
      <c r="I36" s="15">
        <f>SUM(I37:I38)</f>
        <v>4834.8232900000003</v>
      </c>
    </row>
    <row r="37" spans="1:9" ht="140.25" hidden="1" outlineLevel="1" x14ac:dyDescent="0.25">
      <c r="A37" s="9"/>
      <c r="B37" s="16"/>
      <c r="C37" s="17">
        <v>907</v>
      </c>
      <c r="D37" s="18">
        <v>0</v>
      </c>
      <c r="E37" s="9" t="s">
        <v>42</v>
      </c>
      <c r="F37" s="19" t="s">
        <v>40</v>
      </c>
      <c r="G37" s="20"/>
      <c r="H37" s="20"/>
      <c r="I37" s="15">
        <f>15.08776+322.37224+739.3+1724.63329</f>
        <v>2801.39329</v>
      </c>
    </row>
    <row r="38" spans="1:9" ht="76.5" hidden="1" outlineLevel="1" x14ac:dyDescent="0.25">
      <c r="A38" s="9"/>
      <c r="B38" s="16"/>
      <c r="C38" s="17">
        <v>37</v>
      </c>
      <c r="D38" s="18">
        <v>0</v>
      </c>
      <c r="E38" s="9" t="s">
        <v>42</v>
      </c>
      <c r="F38" s="19" t="s">
        <v>52</v>
      </c>
      <c r="G38" s="20"/>
      <c r="H38" s="20"/>
      <c r="I38" s="15">
        <v>2033.43</v>
      </c>
    </row>
    <row r="39" spans="1:9" ht="38.25" hidden="1" outlineLevel="1" x14ac:dyDescent="0.25">
      <c r="A39" s="9"/>
      <c r="B39" s="16" t="s">
        <v>23</v>
      </c>
      <c r="C39" s="17">
        <v>0</v>
      </c>
      <c r="D39" s="18">
        <v>0</v>
      </c>
      <c r="E39" s="9" t="s">
        <v>43</v>
      </c>
      <c r="F39" s="22"/>
      <c r="G39" s="10"/>
      <c r="H39" s="10"/>
      <c r="I39" s="15">
        <f>SUM(I40:I41)</f>
        <v>7774.4390000000003</v>
      </c>
    </row>
    <row r="40" spans="1:9" ht="76.5" hidden="1" outlineLevel="1" x14ac:dyDescent="0.25">
      <c r="A40" s="9"/>
      <c r="B40" s="16"/>
      <c r="C40" s="17">
        <v>37</v>
      </c>
      <c r="D40" s="18">
        <v>0</v>
      </c>
      <c r="E40" s="9" t="s">
        <v>43</v>
      </c>
      <c r="F40" s="19" t="s">
        <v>52</v>
      </c>
      <c r="G40" s="20"/>
      <c r="H40" s="20"/>
      <c r="I40" s="15">
        <v>5180.5389999999998</v>
      </c>
    </row>
    <row r="41" spans="1:9" ht="102" hidden="1" outlineLevel="1" x14ac:dyDescent="0.25">
      <c r="A41" s="9"/>
      <c r="B41" s="16"/>
      <c r="C41" s="17">
        <v>94</v>
      </c>
      <c r="D41" s="18">
        <v>0</v>
      </c>
      <c r="E41" s="9" t="s">
        <v>43</v>
      </c>
      <c r="F41" s="19" t="s">
        <v>45</v>
      </c>
      <c r="G41" s="20"/>
      <c r="H41" s="20"/>
      <c r="I41" s="15">
        <v>2593.9</v>
      </c>
    </row>
    <row r="42" spans="1:9" ht="38.25" hidden="1" outlineLevel="1" x14ac:dyDescent="0.25">
      <c r="A42" s="9"/>
      <c r="B42" s="16" t="s">
        <v>24</v>
      </c>
      <c r="C42" s="17">
        <v>0</v>
      </c>
      <c r="D42" s="18">
        <v>0</v>
      </c>
      <c r="E42" s="9" t="s">
        <v>44</v>
      </c>
      <c r="F42" s="22"/>
      <c r="G42" s="10"/>
      <c r="H42" s="10"/>
      <c r="I42" s="15">
        <f>SUM(I43:I43)</f>
        <v>17723.292469999997</v>
      </c>
    </row>
    <row r="43" spans="1:9" ht="140.25" hidden="1" outlineLevel="1" x14ac:dyDescent="0.25">
      <c r="A43" s="9"/>
      <c r="B43" s="16"/>
      <c r="C43" s="17">
        <v>907</v>
      </c>
      <c r="D43" s="18">
        <v>0</v>
      </c>
      <c r="E43" s="9" t="s">
        <v>44</v>
      </c>
      <c r="F43" s="19" t="s">
        <v>40</v>
      </c>
      <c r="G43" s="20"/>
      <c r="H43" s="20"/>
      <c r="I43" s="15">
        <f>800+9255.432+71.90087+8000-404.0404</f>
        <v>17723.292469999997</v>
      </c>
    </row>
    <row r="44" spans="1:9" ht="38.25" hidden="1" outlineLevel="1" x14ac:dyDescent="0.25">
      <c r="A44" s="9"/>
      <c r="B44" s="16" t="s">
        <v>56</v>
      </c>
      <c r="C44" s="17">
        <v>0</v>
      </c>
      <c r="D44" s="18">
        <v>0</v>
      </c>
      <c r="E44" s="9" t="s">
        <v>57</v>
      </c>
      <c r="F44" s="22"/>
      <c r="G44" s="10"/>
      <c r="H44" s="10"/>
      <c r="I44" s="15">
        <f>SUM(I45)</f>
        <v>662.74800000000005</v>
      </c>
    </row>
    <row r="45" spans="1:9" ht="140.25" hidden="1" outlineLevel="1" x14ac:dyDescent="0.25">
      <c r="A45" s="9"/>
      <c r="B45" s="16"/>
      <c r="C45" s="17">
        <v>907</v>
      </c>
      <c r="D45" s="18">
        <v>0</v>
      </c>
      <c r="E45" s="9" t="s">
        <v>57</v>
      </c>
      <c r="F45" s="19" t="s">
        <v>40</v>
      </c>
      <c r="G45" s="20"/>
      <c r="H45" s="20"/>
      <c r="I45" s="15">
        <v>662.74800000000005</v>
      </c>
    </row>
    <row r="46" spans="1:9" ht="51" hidden="1" outlineLevel="1" x14ac:dyDescent="0.25">
      <c r="A46" s="9"/>
      <c r="B46" s="16" t="s">
        <v>58</v>
      </c>
      <c r="C46" s="17">
        <v>0</v>
      </c>
      <c r="D46" s="18">
        <v>0</v>
      </c>
      <c r="E46" s="9" t="s">
        <v>59</v>
      </c>
      <c r="F46" s="22"/>
      <c r="G46" s="10"/>
      <c r="H46" s="10"/>
      <c r="I46" s="15">
        <f>SUM(I47:I47)</f>
        <v>219629.00410999998</v>
      </c>
    </row>
    <row r="47" spans="1:9" ht="140.25" hidden="1" outlineLevel="1" x14ac:dyDescent="0.25">
      <c r="A47" s="9"/>
      <c r="B47" s="16"/>
      <c r="C47" s="17">
        <v>907</v>
      </c>
      <c r="D47" s="18">
        <v>0</v>
      </c>
      <c r="E47" s="9" t="s">
        <v>59</v>
      </c>
      <c r="F47" s="19" t="s">
        <v>40</v>
      </c>
      <c r="G47" s="20"/>
      <c r="H47" s="20"/>
      <c r="I47" s="15">
        <f>29071.62331+62234+26796+404.0404+60719.3+40000+404.0404</f>
        <v>219629.00410999998</v>
      </c>
    </row>
    <row r="48" spans="1:9" ht="51" collapsed="1" x14ac:dyDescent="0.25">
      <c r="A48" s="10">
        <v>3</v>
      </c>
      <c r="B48" s="11" t="s">
        <v>69</v>
      </c>
      <c r="C48" s="12">
        <v>0</v>
      </c>
      <c r="D48" s="13">
        <v>0</v>
      </c>
      <c r="E48" s="14" t="s">
        <v>12</v>
      </c>
      <c r="F48" s="22"/>
      <c r="G48" s="10">
        <v>769.71556999999996</v>
      </c>
      <c r="H48" s="24">
        <v>758.59529999999995</v>
      </c>
      <c r="I48" s="15">
        <v>837.61811999999998</v>
      </c>
    </row>
    <row r="49" spans="1:10" ht="25.5" hidden="1" outlineLevel="1" x14ac:dyDescent="0.25">
      <c r="A49" s="9"/>
      <c r="B49" s="16" t="s">
        <v>25</v>
      </c>
      <c r="C49" s="17">
        <v>0</v>
      </c>
      <c r="D49" s="18">
        <v>0</v>
      </c>
      <c r="E49" s="9" t="s">
        <v>46</v>
      </c>
      <c r="F49" s="22"/>
      <c r="G49" s="23"/>
      <c r="H49" s="23"/>
      <c r="I49" s="21">
        <f>SUM(I50)</f>
        <v>1949.04</v>
      </c>
    </row>
    <row r="50" spans="1:10" ht="89.25" hidden="1" outlineLevel="1" x14ac:dyDescent="0.25">
      <c r="A50" s="9"/>
      <c r="B50" s="16"/>
      <c r="C50" s="17">
        <v>901</v>
      </c>
      <c r="D50" s="18">
        <v>0</v>
      </c>
      <c r="E50" s="9" t="s">
        <v>46</v>
      </c>
      <c r="F50" s="19" t="s">
        <v>47</v>
      </c>
      <c r="G50" s="20"/>
      <c r="H50" s="20"/>
      <c r="I50" s="21">
        <v>1949.04</v>
      </c>
    </row>
    <row r="51" spans="1:10" ht="38.25" hidden="1" outlineLevel="1" x14ac:dyDescent="0.25">
      <c r="A51" s="9"/>
      <c r="B51" s="16" t="s">
        <v>26</v>
      </c>
      <c r="C51" s="17">
        <v>0</v>
      </c>
      <c r="D51" s="18">
        <v>0</v>
      </c>
      <c r="E51" s="9" t="s">
        <v>48</v>
      </c>
      <c r="F51" s="22"/>
      <c r="G51" s="23"/>
      <c r="H51" s="23"/>
      <c r="I51" s="21">
        <f>SUM(I52)</f>
        <v>4296</v>
      </c>
    </row>
    <row r="52" spans="1:10" ht="89.25" hidden="1" outlineLevel="1" x14ac:dyDescent="0.25">
      <c r="A52" s="9"/>
      <c r="B52" s="16"/>
      <c r="C52" s="17">
        <v>901</v>
      </c>
      <c r="D52" s="18">
        <v>0</v>
      </c>
      <c r="E52" s="9" t="s">
        <v>48</v>
      </c>
      <c r="F52" s="19" t="s">
        <v>47</v>
      </c>
      <c r="G52" s="20"/>
      <c r="H52" s="20"/>
      <c r="I52" s="21">
        <f>2296+750+1250</f>
        <v>4296</v>
      </c>
    </row>
    <row r="53" spans="1:10" ht="38.25" hidden="1" outlineLevel="1" x14ac:dyDescent="0.25">
      <c r="A53" s="9"/>
      <c r="B53" s="16" t="s">
        <v>27</v>
      </c>
      <c r="C53" s="17">
        <v>0</v>
      </c>
      <c r="D53" s="18">
        <v>0</v>
      </c>
      <c r="E53" s="9" t="s">
        <v>49</v>
      </c>
      <c r="F53" s="22"/>
      <c r="G53" s="23"/>
      <c r="H53" s="23"/>
      <c r="I53" s="21">
        <f>SUM(I54)</f>
        <v>750</v>
      </c>
    </row>
    <row r="54" spans="1:10" ht="89.25" hidden="1" outlineLevel="1" x14ac:dyDescent="0.25">
      <c r="A54" s="9"/>
      <c r="B54" s="16"/>
      <c r="C54" s="17">
        <v>901</v>
      </c>
      <c r="D54" s="18">
        <v>0</v>
      </c>
      <c r="E54" s="9" t="s">
        <v>49</v>
      </c>
      <c r="F54" s="19" t="s">
        <v>47</v>
      </c>
      <c r="G54" s="20"/>
      <c r="H54" s="20"/>
      <c r="I54" s="21">
        <v>750</v>
      </c>
    </row>
    <row r="55" spans="1:10" ht="38.25" hidden="1" outlineLevel="1" x14ac:dyDescent="0.25">
      <c r="A55" s="9"/>
      <c r="B55" s="16" t="s">
        <v>28</v>
      </c>
      <c r="C55" s="17">
        <v>0</v>
      </c>
      <c r="D55" s="18">
        <v>0</v>
      </c>
      <c r="E55" s="9" t="s">
        <v>50</v>
      </c>
      <c r="F55" s="22"/>
      <c r="G55" s="23"/>
      <c r="H55" s="23"/>
      <c r="I55" s="21">
        <f>SUM(I56)</f>
        <v>150</v>
      </c>
    </row>
    <row r="56" spans="1:10" ht="89.25" hidden="1" outlineLevel="1" x14ac:dyDescent="0.25">
      <c r="A56" s="9"/>
      <c r="B56" s="16"/>
      <c r="C56" s="17">
        <v>901</v>
      </c>
      <c r="D56" s="18">
        <v>0</v>
      </c>
      <c r="E56" s="9" t="s">
        <v>50</v>
      </c>
      <c r="F56" s="19" t="s">
        <v>47</v>
      </c>
      <c r="G56" s="20"/>
      <c r="H56" s="20"/>
      <c r="I56" s="21">
        <v>150</v>
      </c>
    </row>
    <row r="57" spans="1:10" ht="63.75" hidden="1" outlineLevel="1" x14ac:dyDescent="0.25">
      <c r="A57" s="9"/>
      <c r="B57" s="16" t="s">
        <v>55</v>
      </c>
      <c r="C57" s="17">
        <v>0</v>
      </c>
      <c r="D57" s="18">
        <v>0</v>
      </c>
      <c r="E57" s="9" t="s">
        <v>51</v>
      </c>
      <c r="F57" s="19"/>
      <c r="G57" s="20"/>
      <c r="H57" s="20"/>
      <c r="I57" s="21">
        <f>I58</f>
        <v>2510</v>
      </c>
    </row>
    <row r="58" spans="1:10" ht="89.25" hidden="1" outlineLevel="1" x14ac:dyDescent="0.25">
      <c r="A58" s="9"/>
      <c r="B58" s="16"/>
      <c r="C58" s="17">
        <v>901</v>
      </c>
      <c r="D58" s="18">
        <v>0</v>
      </c>
      <c r="E58" s="9" t="s">
        <v>51</v>
      </c>
      <c r="F58" s="19" t="s">
        <v>47</v>
      </c>
      <c r="G58" s="20"/>
      <c r="H58" s="20"/>
      <c r="I58" s="21">
        <v>2510</v>
      </c>
    </row>
    <row r="59" spans="1:10" ht="51" hidden="1" outlineLevel="1" x14ac:dyDescent="0.25">
      <c r="A59" s="9"/>
      <c r="B59" s="16" t="s">
        <v>53</v>
      </c>
      <c r="C59" s="17">
        <v>0</v>
      </c>
      <c r="D59" s="18">
        <v>0</v>
      </c>
      <c r="E59" s="9" t="s">
        <v>54</v>
      </c>
      <c r="F59" s="22"/>
      <c r="G59" s="23"/>
      <c r="H59" s="23"/>
      <c r="I59" s="21">
        <f>SUM(I60:I60)</f>
        <v>43157.574889999996</v>
      </c>
    </row>
    <row r="60" spans="1:10" ht="89.25" hidden="1" outlineLevel="1" x14ac:dyDescent="0.25">
      <c r="A60" s="9"/>
      <c r="B60" s="16"/>
      <c r="C60" s="17">
        <v>901</v>
      </c>
      <c r="D60" s="18">
        <v>0</v>
      </c>
      <c r="E60" s="9" t="s">
        <v>54</v>
      </c>
      <c r="F60" s="19" t="s">
        <v>47</v>
      </c>
      <c r="G60" s="20"/>
      <c r="H60" s="20"/>
      <c r="I60" s="21">
        <f>43242.61489-85.04</f>
        <v>43157.574889999996</v>
      </c>
    </row>
    <row r="61" spans="1:10" ht="38.25" hidden="1" outlineLevel="1" x14ac:dyDescent="0.25">
      <c r="A61" s="9"/>
      <c r="B61" s="16" t="s">
        <v>61</v>
      </c>
      <c r="C61" s="17">
        <v>0</v>
      </c>
      <c r="D61" s="18">
        <v>0</v>
      </c>
      <c r="E61" s="9" t="s">
        <v>62</v>
      </c>
      <c r="F61" s="19"/>
      <c r="G61" s="20"/>
      <c r="H61" s="20"/>
      <c r="I61" s="21">
        <f>SUM(I62)</f>
        <v>150</v>
      </c>
    </row>
    <row r="62" spans="1:10" ht="89.25" hidden="1" outlineLevel="1" x14ac:dyDescent="0.25">
      <c r="A62" s="9"/>
      <c r="B62" s="16"/>
      <c r="C62" s="17">
        <v>901</v>
      </c>
      <c r="D62" s="18">
        <v>0</v>
      </c>
      <c r="E62" s="9" t="s">
        <v>62</v>
      </c>
      <c r="F62" s="19" t="s">
        <v>47</v>
      </c>
      <c r="G62" s="20"/>
      <c r="H62" s="20"/>
      <c r="I62" s="21">
        <v>150</v>
      </c>
    </row>
    <row r="63" spans="1:10" ht="63.75" outlineLevel="1" x14ac:dyDescent="0.25">
      <c r="A63" s="10">
        <v>4</v>
      </c>
      <c r="B63" s="25" t="s">
        <v>71</v>
      </c>
      <c r="C63" s="12">
        <v>0</v>
      </c>
      <c r="D63" s="13">
        <v>0</v>
      </c>
      <c r="E63" s="26" t="s">
        <v>70</v>
      </c>
      <c r="F63" s="19"/>
      <c r="G63" s="27">
        <v>10</v>
      </c>
      <c r="H63" s="27">
        <v>10</v>
      </c>
      <c r="I63" s="15">
        <v>10</v>
      </c>
    </row>
    <row r="64" spans="1:10" ht="23.25" customHeight="1" x14ac:dyDescent="0.25">
      <c r="A64" s="1"/>
      <c r="B64" s="5" t="s">
        <v>8</v>
      </c>
      <c r="C64" s="5"/>
      <c r="D64" s="5"/>
      <c r="E64" s="5"/>
      <c r="F64" s="5"/>
      <c r="G64" s="8">
        <f>G11+G30+G48+G63</f>
        <v>19512.061900000001</v>
      </c>
      <c r="H64" s="8">
        <f t="shared" ref="H64:I64" si="0">H11+H30+H48+H63</f>
        <v>8188.3912199999995</v>
      </c>
      <c r="I64" s="8">
        <f t="shared" si="0"/>
        <v>8267.4140399999997</v>
      </c>
      <c r="J64" s="3"/>
    </row>
    <row r="65" spans="10:12" x14ac:dyDescent="0.25">
      <c r="J65" s="3"/>
      <c r="K65" s="3"/>
      <c r="L65" s="3"/>
    </row>
    <row r="66" spans="10:12" x14ac:dyDescent="0.25">
      <c r="J66" s="3"/>
    </row>
  </sheetData>
  <mergeCells count="14">
    <mergeCell ref="F2:I2"/>
    <mergeCell ref="F3:I3"/>
    <mergeCell ref="F4:I4"/>
    <mergeCell ref="A6:I6"/>
    <mergeCell ref="C9:C10"/>
    <mergeCell ref="C8:E8"/>
    <mergeCell ref="D9:E9"/>
    <mergeCell ref="B8:B10"/>
    <mergeCell ref="A8:A10"/>
    <mergeCell ref="F8:F10"/>
    <mergeCell ref="I8:I10"/>
    <mergeCell ref="G8:G10"/>
    <mergeCell ref="H8:H10"/>
    <mergeCell ref="G5:I5"/>
  </mergeCells>
  <pageMargins left="1.1811023622047245" right="0.39370078740157483" top="0.39370078740157483" bottom="0.39370078740157483" header="0.31496062992125984" footer="0.31496062992125984"/>
  <pageSetup paperSize="9" scale="9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12</vt:lpstr>
      <vt:lpstr>'Приложение 12'!Заголовки_для_печати</vt:lpstr>
      <vt:lpstr>'Приложение 12'!Область_печати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Соломатин Сергей</dc:creator>
  <cp:lastModifiedBy>Admin</cp:lastModifiedBy>
  <cp:lastPrinted>2021-11-14T21:52:22Z</cp:lastPrinted>
  <dcterms:created xsi:type="dcterms:W3CDTF">2019-10-14T02:16:32Z</dcterms:created>
  <dcterms:modified xsi:type="dcterms:W3CDTF">2021-11-14T21:54:17Z</dcterms:modified>
</cp:coreProperties>
</file>