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7" i="1" l="1"/>
  <c r="I38" i="1"/>
  <c r="I39" i="1"/>
  <c r="I41" i="1"/>
  <c r="I42" i="1"/>
  <c r="I44" i="1"/>
  <c r="I45" i="1"/>
  <c r="I46" i="1"/>
  <c r="I47" i="1"/>
  <c r="I49" i="1"/>
  <c r="I51" i="1"/>
  <c r="I53" i="1"/>
  <c r="I54" i="1"/>
  <c r="I29" i="1"/>
  <c r="I30" i="1"/>
  <c r="I31" i="1"/>
  <c r="I32" i="1"/>
  <c r="I33" i="1"/>
  <c r="J33" i="1" s="1"/>
  <c r="I34" i="1"/>
  <c r="J34" i="1" s="1"/>
  <c r="I35" i="1"/>
  <c r="J29" i="1"/>
  <c r="J30" i="1"/>
  <c r="J31" i="1"/>
  <c r="J32" i="1"/>
  <c r="J35" i="1"/>
  <c r="J37" i="1"/>
  <c r="J38" i="1"/>
  <c r="J39" i="1"/>
  <c r="J41" i="1"/>
  <c r="J42" i="1"/>
  <c r="J44" i="1"/>
  <c r="J45" i="1"/>
  <c r="J46" i="1"/>
  <c r="J47" i="1"/>
  <c r="J49" i="1"/>
  <c r="J51" i="1"/>
  <c r="J53" i="1"/>
  <c r="J54" i="1"/>
  <c r="G52" i="1"/>
  <c r="I52" i="1" s="1"/>
  <c r="J52" i="1" s="1"/>
  <c r="G50" i="1"/>
  <c r="I50" i="1" s="1"/>
  <c r="J50" i="1" s="1"/>
  <c r="G48" i="1"/>
  <c r="I48" i="1" s="1"/>
  <c r="J48" i="1" s="1"/>
  <c r="G43" i="1"/>
  <c r="I43" i="1" s="1"/>
  <c r="J43" i="1" s="1"/>
  <c r="G40" i="1"/>
  <c r="I40" i="1" s="1"/>
  <c r="J40" i="1" s="1"/>
  <c r="G36" i="1"/>
  <c r="I36" i="1" s="1"/>
  <c r="J36" i="1" s="1"/>
  <c r="G34" i="1"/>
  <c r="G27" i="1"/>
  <c r="I27" i="1" s="1"/>
  <c r="J27" i="1" s="1"/>
  <c r="E16" i="1"/>
  <c r="F16" i="1" s="1"/>
  <c r="G12" i="1"/>
  <c r="H12" i="1" s="1"/>
  <c r="G14" i="1"/>
  <c r="G26" i="1" l="1"/>
  <c r="G55" i="1" s="1"/>
  <c r="I55" i="1" s="1"/>
  <c r="H14" i="1"/>
  <c r="J55" i="1" l="1"/>
  <c r="J26" i="1" s="1"/>
  <c r="I26" i="1"/>
  <c r="G10" i="1"/>
  <c r="C16" i="1"/>
  <c r="H10" i="1" l="1"/>
  <c r="H16" i="1" s="1"/>
  <c r="G16" i="1"/>
  <c r="I28" i="1" l="1"/>
  <c r="J28" i="1" s="1"/>
  <c r="E14" i="1" l="1"/>
  <c r="F14" i="1" s="1"/>
  <c r="E12" i="1"/>
  <c r="F12" i="1" s="1"/>
  <c r="E11" i="1"/>
  <c r="F11" i="1" s="1"/>
  <c r="E13" i="1"/>
  <c r="F13" i="1" s="1"/>
  <c r="E15" i="1"/>
  <c r="F15" i="1" s="1"/>
  <c r="E10" i="1" l="1"/>
  <c r="F10" i="1" s="1"/>
  <c r="B16" i="1"/>
</calcChain>
</file>

<file path=xl/sharedStrings.xml><?xml version="1.0" encoding="utf-8"?>
<sst xmlns="http://schemas.openxmlformats.org/spreadsheetml/2006/main" count="133" uniqueCount="94">
  <si>
    <t>Наименование показателя</t>
  </si>
  <si>
    <t>код главного распорядителя средств бюджета</t>
  </si>
  <si>
    <t xml:space="preserve">раздел                </t>
  </si>
  <si>
    <t xml:space="preserve">подраздел    </t>
  </si>
  <si>
    <t xml:space="preserve">целевая статья                 </t>
  </si>
  <si>
    <t xml:space="preserve">вид расходов </t>
  </si>
  <si>
    <t>Плановый период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</si>
  <si>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</si>
  <si>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990 00 10030</t>
  </si>
  <si>
    <t>990 00 10010</t>
  </si>
  <si>
    <t>990 00 10020</t>
  </si>
  <si>
    <t>Обеспечение проведения выборов и референдумов</t>
  </si>
  <si>
    <t>990 00 10100</t>
  </si>
  <si>
    <t>Национальная оборона</t>
  </si>
  <si>
    <t>990 00 51180</t>
  </si>
  <si>
    <t>990 00 12510</t>
  </si>
  <si>
    <t>Обеспечение пожарной безопасности</t>
  </si>
  <si>
    <t>990 00 12550</t>
  </si>
  <si>
    <t>Национальная экономика</t>
  </si>
  <si>
    <t>990 00 12720</t>
  </si>
  <si>
    <t>Другие вопросы в области национальной экономики</t>
  </si>
  <si>
    <t>Жилищно-коммунальное хозяйство</t>
  </si>
  <si>
    <t>990 00 12810</t>
  </si>
  <si>
    <t>Благоустройство</t>
  </si>
  <si>
    <t>Культура</t>
  </si>
  <si>
    <t>990 00 11010</t>
  </si>
  <si>
    <t>Социальная политика</t>
  </si>
  <si>
    <t>940 00 40270</t>
  </si>
  <si>
    <t>Физическая культура и спорт</t>
  </si>
  <si>
    <t>990 00 12920</t>
  </si>
  <si>
    <t>Межбюджетные трансферты</t>
  </si>
  <si>
    <t>990 00 12910</t>
  </si>
  <si>
    <t>01</t>
  </si>
  <si>
    <t>02</t>
  </si>
  <si>
    <t>03</t>
  </si>
  <si>
    <t>04</t>
  </si>
  <si>
    <t>06</t>
  </si>
  <si>
    <t>07</t>
  </si>
  <si>
    <t>11</t>
  </si>
  <si>
    <t>09</t>
  </si>
  <si>
    <t>05</t>
  </si>
  <si>
    <t>08</t>
  </si>
  <si>
    <t>991 00 12930</t>
  </si>
  <si>
    <t>Обеспечение деятельности финансовых, налоговых и таможенных органов и органов финансового (финансово-бюджетного) назора</t>
  </si>
  <si>
    <t>051 00 40520</t>
  </si>
  <si>
    <t>990 00 12710</t>
  </si>
  <si>
    <t>990 00 12740</t>
  </si>
  <si>
    <t>Резервные фонды</t>
  </si>
  <si>
    <t>Доходы, всего:</t>
  </si>
  <si>
    <t xml:space="preserve">     в том числе</t>
  </si>
  <si>
    <t>Безвозмездные поступления</t>
  </si>
  <si>
    <t>Расходы, всего</t>
  </si>
  <si>
    <t>Профицит (+)</t>
  </si>
  <si>
    <t>Дефицит (-)</t>
  </si>
  <si>
    <t>Верхний предел муниципального долга</t>
  </si>
  <si>
    <t>млн.руб.</t>
  </si>
  <si>
    <t>Приложение №</t>
  </si>
  <si>
    <t>2020 год-план</t>
  </si>
  <si>
    <t>2020 год</t>
  </si>
  <si>
    <t>99 0 00 12310</t>
  </si>
  <si>
    <t>99 0 00 12530</t>
  </si>
  <si>
    <t>14</t>
  </si>
  <si>
    <t>01 1 00 12520</t>
  </si>
  <si>
    <t>2021 год-план</t>
  </si>
  <si>
    <t>1. ОСНОВНЫЕ ПАРАМЕТРЫ СРЕДНЕСРОЧНОГО ФИНАНСОВОГО ПЛАНА</t>
  </si>
  <si>
    <t>ПОКАЗАТЕЛИ</t>
  </si>
  <si>
    <t>ПЛАН НА 2019 год</t>
  </si>
  <si>
    <t xml:space="preserve"> Среднесрочный финансовый план Корякского сельского поселения по доходам и расходам на 2019 год и плановый период 2020– 2021 годов</t>
  </si>
  <si>
    <t>в (тыс.руб)</t>
  </si>
  <si>
    <t>ПЛАН НА 2018 (по состоянию на 01.11.2018) год</t>
  </si>
  <si>
    <t>2. РАСПРЕДЕЛЕНИЕ ОБЪЕМОВ БЮДЖЕТНЫХ АССИГНОВАНИЙ ПО</t>
  </si>
  <si>
    <t>тыс.руб.</t>
  </si>
  <si>
    <t>ВСЕГО РАСХОДОВ:</t>
  </si>
  <si>
    <t>2021 год</t>
  </si>
  <si>
    <t>ГЛАВНЫМ РАСПОРЯДИТЕЛЯМ СРЕДСТВ МЕСТНОГО БЮДЖЕТА ПО РАЗДЕЛАМ, ПОДРАЗДЕЛАМ КЛАССИФИКАЦИИ РАСХОДОВ БЮДЖЕТОВ НА 2019 ГОД И ПЛАНОВЫЙ ПЕРИОД 2020-2021 ГОДОВ</t>
  </si>
  <si>
    <t>Отдел по финансовым, социальным и организационно-правовым вопросам Администрации Корякского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</si>
  <si>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</si>
  <si>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</si>
  <si>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</si>
  <si>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</si>
  <si>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</si>
  <si>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</si>
  <si>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</si>
  <si>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Жилищное хозяйство</t>
  </si>
  <si>
    <t>Другие вопросы в области жилищно-коммунального хозяйства</t>
  </si>
  <si>
    <t>Культура, кинематография</t>
  </si>
  <si>
    <t>Социальное обеспечение и иные выплаты населению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</si>
  <si>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</si>
  <si>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</si>
  <si>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>ПЛАН 2019 год</t>
  </si>
  <si>
    <t>Приложение</t>
  </si>
  <si>
    <t>к Постановлению администрации</t>
  </si>
  <si>
    <t>Корякского сельского поселения</t>
  </si>
  <si>
    <t>от 07.12.2018 №193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</si>
</sst>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top" wrapText="1"/>
    </xf>
    <xf numFmtId="164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0" fontId="7" fillId="2" borderId="1" xfId="1" applyFont="1" applyFill="1" applyBorder="1" applyAlignment="1" applyProtection="1">
      <alignment horizontal="left" vertical="center" wrapText="1" shrinkToFit="1"/>
    </xf>
    <xf numFmtId="164" fontId="9" fillId="2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top" wrapText="1"/>
    </xf>
    <xf numFmtId="164" fontId="5" fillId="2" borderId="3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K12" sqref="K12"/>
    </sheetView>
  </sheetViews>
  <sheetFormatPr defaultRowHeight="15" x14ac:dyDescent="0.25"/>
  <cols>
    <col min="1" max="1" width="34.42578125" customWidth="1"/>
    <col min="2" max="2" width="16.28515625" customWidth="1"/>
    <col min="3" max="3" width="10.140625" customWidth="1"/>
    <col min="4" max="4" width="8.85546875" customWidth="1"/>
    <col min="5" max="5" width="11.42578125" hidden="1" customWidth="1"/>
    <col min="6" max="6" width="10" hidden="1" customWidth="1"/>
    <col min="7" max="8" width="14.85546875" customWidth="1"/>
    <col min="9" max="10" width="11.28515625" customWidth="1"/>
  </cols>
  <sheetData>
    <row r="1" spans="1:8" ht="15.75" x14ac:dyDescent="0.25">
      <c r="D1" s="35"/>
      <c r="E1" s="63" t="s">
        <v>56</v>
      </c>
      <c r="F1" s="63"/>
      <c r="G1" s="36" t="s">
        <v>90</v>
      </c>
      <c r="H1" s="36"/>
    </row>
    <row r="2" spans="1:8" ht="15.75" x14ac:dyDescent="0.25">
      <c r="D2" s="36" t="s">
        <v>91</v>
      </c>
      <c r="E2" s="36"/>
      <c r="F2" s="36"/>
      <c r="G2" s="36"/>
      <c r="H2" s="36"/>
    </row>
    <row r="3" spans="1:8" ht="15.75" x14ac:dyDescent="0.25">
      <c r="D3" s="36" t="s">
        <v>92</v>
      </c>
      <c r="E3" s="36"/>
      <c r="F3" s="36"/>
      <c r="G3" s="36"/>
      <c r="H3" s="36"/>
    </row>
    <row r="4" spans="1:8" ht="15.75" x14ac:dyDescent="0.25">
      <c r="D4" s="36" t="s">
        <v>93</v>
      </c>
      <c r="E4" s="36"/>
      <c r="F4" s="36"/>
      <c r="G4" s="36"/>
      <c r="H4" s="36"/>
    </row>
    <row r="5" spans="1:8" ht="33.75" customHeight="1" x14ac:dyDescent="0.25">
      <c r="A5" s="72" t="s">
        <v>67</v>
      </c>
      <c r="B5" s="72"/>
      <c r="C5" s="72"/>
      <c r="D5" s="72"/>
      <c r="E5" s="72"/>
      <c r="F5" s="72"/>
      <c r="G5" s="72"/>
      <c r="H5" s="72"/>
    </row>
    <row r="6" spans="1:8" ht="33.75" customHeight="1" x14ac:dyDescent="0.25">
      <c r="A6" s="72" t="s">
        <v>64</v>
      </c>
      <c r="B6" s="72"/>
      <c r="C6" s="72"/>
      <c r="D6" s="72"/>
      <c r="E6" s="72"/>
      <c r="F6" s="72"/>
      <c r="G6" s="72"/>
      <c r="H6" s="72"/>
    </row>
    <row r="7" spans="1:8" x14ac:dyDescent="0.25">
      <c r="E7" s="64" t="s">
        <v>55</v>
      </c>
      <c r="F7" s="64"/>
      <c r="H7" t="s">
        <v>68</v>
      </c>
    </row>
    <row r="8" spans="1:8" ht="15.6" customHeight="1" x14ac:dyDescent="0.25">
      <c r="A8" s="65" t="s">
        <v>65</v>
      </c>
      <c r="B8" s="67" t="s">
        <v>69</v>
      </c>
      <c r="C8" s="73" t="s">
        <v>66</v>
      </c>
      <c r="D8" s="74"/>
      <c r="E8" s="69" t="s">
        <v>6</v>
      </c>
      <c r="F8" s="70"/>
      <c r="G8" s="69" t="s">
        <v>6</v>
      </c>
      <c r="H8" s="70"/>
    </row>
    <row r="9" spans="1:8" ht="31.5" x14ac:dyDescent="0.25">
      <c r="A9" s="66"/>
      <c r="B9" s="68"/>
      <c r="C9" s="75"/>
      <c r="D9" s="76"/>
      <c r="E9" s="11" t="s">
        <v>57</v>
      </c>
      <c r="F9" s="11" t="s">
        <v>63</v>
      </c>
      <c r="G9" s="11" t="s">
        <v>57</v>
      </c>
      <c r="H9" s="11" t="s">
        <v>63</v>
      </c>
    </row>
    <row r="10" spans="1:8" ht="18.75" x14ac:dyDescent="0.25">
      <c r="A10" s="12" t="s">
        <v>48</v>
      </c>
      <c r="B10" s="13">
        <v>117057.46</v>
      </c>
      <c r="C10" s="52">
        <v>73397.3</v>
      </c>
      <c r="D10" s="53"/>
      <c r="E10" s="14">
        <f>D10*1.043</f>
        <v>0</v>
      </c>
      <c r="F10" s="14">
        <f>E10*1.03</f>
        <v>0</v>
      </c>
      <c r="G10" s="14">
        <f>C10*1.043</f>
        <v>76553.383900000001</v>
      </c>
      <c r="H10" s="14">
        <f>G10*1.02</f>
        <v>78084.451578000007</v>
      </c>
    </row>
    <row r="11" spans="1:8" ht="18.75" x14ac:dyDescent="0.25">
      <c r="A11" s="12" t="s">
        <v>49</v>
      </c>
      <c r="B11" s="13"/>
      <c r="C11" s="25"/>
      <c r="D11" s="26"/>
      <c r="E11" s="14">
        <f>D11*1.045</f>
        <v>0</v>
      </c>
      <c r="F11" s="14">
        <f>E11*1.03</f>
        <v>0</v>
      </c>
      <c r="G11" s="14"/>
      <c r="H11" s="14"/>
    </row>
    <row r="12" spans="1:8" ht="37.5" x14ac:dyDescent="0.25">
      <c r="A12" s="15" t="s">
        <v>50</v>
      </c>
      <c r="B12" s="16">
        <v>103187.69</v>
      </c>
      <c r="C12" s="54">
        <v>61687.24</v>
      </c>
      <c r="D12" s="55"/>
      <c r="E12" s="21">
        <f>D12*1.043</f>
        <v>0</v>
      </c>
      <c r="F12" s="21">
        <f>E12*1.03</f>
        <v>0</v>
      </c>
      <c r="G12" s="14">
        <f t="shared" ref="G12:G14" si="0">C12*1.043</f>
        <v>64339.791319999997</v>
      </c>
      <c r="H12" s="14">
        <f t="shared" ref="H12:H14" si="1">G12*1.02</f>
        <v>65626.587146399994</v>
      </c>
    </row>
    <row r="13" spans="1:8" ht="15.75" x14ac:dyDescent="0.25">
      <c r="A13" s="17"/>
      <c r="B13" s="18"/>
      <c r="C13" s="27"/>
      <c r="D13" s="28"/>
      <c r="E13" s="14">
        <f>D13*1.045</f>
        <v>0</v>
      </c>
      <c r="F13" s="14">
        <f t="shared" ref="F13:F16" si="2">E13*1.04</f>
        <v>0</v>
      </c>
      <c r="G13" s="14"/>
      <c r="H13" s="14"/>
    </row>
    <row r="14" spans="1:8" ht="15.75" x14ac:dyDescent="0.25">
      <c r="A14" s="12" t="s">
        <v>51</v>
      </c>
      <c r="B14" s="14">
        <v>118089.06</v>
      </c>
      <c r="C14" s="48">
        <v>73397.3</v>
      </c>
      <c r="D14" s="49"/>
      <c r="E14" s="14">
        <f>C14*1.043</f>
        <v>76553.383900000001</v>
      </c>
      <c r="F14" s="14">
        <f>E14*1.034</f>
        <v>79156.198952599996</v>
      </c>
      <c r="G14" s="14">
        <f t="shared" si="0"/>
        <v>76553.383900000001</v>
      </c>
      <c r="H14" s="14">
        <f t="shared" si="1"/>
        <v>78084.451578000007</v>
      </c>
    </row>
    <row r="15" spans="1:8" ht="15.75" x14ac:dyDescent="0.25">
      <c r="A15" s="12" t="s">
        <v>52</v>
      </c>
      <c r="B15" s="14"/>
      <c r="C15" s="27"/>
      <c r="D15" s="28"/>
      <c r="E15" s="14">
        <f>D15*1.045</f>
        <v>0</v>
      </c>
      <c r="F15" s="14">
        <f t="shared" si="2"/>
        <v>0</v>
      </c>
      <c r="G15" s="14"/>
      <c r="H15" s="14"/>
    </row>
    <row r="16" spans="1:8" ht="15.75" x14ac:dyDescent="0.25">
      <c r="A16" s="12" t="s">
        <v>53</v>
      </c>
      <c r="B16" s="14">
        <f>B10-B14</f>
        <v>-1031.5999999999913</v>
      </c>
      <c r="C16" s="46">
        <f t="shared" ref="C16" si="3">C10-C14</f>
        <v>0</v>
      </c>
      <c r="D16" s="47"/>
      <c r="E16" s="14">
        <f>D16*1.043</f>
        <v>0</v>
      </c>
      <c r="F16" s="14">
        <f t="shared" si="2"/>
        <v>0</v>
      </c>
      <c r="G16" s="14">
        <f>G10-G14</f>
        <v>0</v>
      </c>
      <c r="H16" s="14">
        <f>H10-H14</f>
        <v>0</v>
      </c>
    </row>
    <row r="17" spans="1:11" ht="31.5" x14ac:dyDescent="0.25">
      <c r="A17" s="12" t="s">
        <v>54</v>
      </c>
      <c r="B17" s="14"/>
      <c r="C17" s="50"/>
      <c r="D17" s="51"/>
      <c r="E17" s="14"/>
      <c r="F17" s="14"/>
      <c r="G17" s="14"/>
      <c r="H17" s="14"/>
    </row>
    <row r="19" spans="1:11" ht="189.75" customHeight="1" x14ac:dyDescent="0.25"/>
    <row r="20" spans="1:11" ht="16.5" x14ac:dyDescent="0.25">
      <c r="A20" s="71" t="s">
        <v>70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11" ht="45" customHeight="1" x14ac:dyDescent="0.25">
      <c r="A21" s="56" t="s">
        <v>74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34.5" customHeight="1" x14ac:dyDescent="0.25">
      <c r="A22" s="19"/>
      <c r="B22" s="19"/>
      <c r="C22" s="19"/>
      <c r="D22" s="19"/>
      <c r="E22" s="19"/>
      <c r="F22" s="19"/>
      <c r="G22" s="19"/>
      <c r="H22" s="19"/>
      <c r="I22" s="64" t="s">
        <v>71</v>
      </c>
      <c r="J22" s="64"/>
    </row>
    <row r="23" spans="1:11" ht="63" customHeight="1" x14ac:dyDescent="0.25">
      <c r="A23" s="45" t="s">
        <v>0</v>
      </c>
      <c r="B23" s="45" t="s">
        <v>1</v>
      </c>
      <c r="C23" s="45" t="s">
        <v>2</v>
      </c>
      <c r="D23" s="61" t="s">
        <v>3</v>
      </c>
      <c r="E23" s="45" t="s">
        <v>4</v>
      </c>
      <c r="F23" s="45" t="s">
        <v>5</v>
      </c>
      <c r="G23" s="57" t="s">
        <v>89</v>
      </c>
      <c r="H23" s="58"/>
      <c r="I23" s="45" t="s">
        <v>6</v>
      </c>
      <c r="J23" s="45"/>
    </row>
    <row r="24" spans="1:11" x14ac:dyDescent="0.25">
      <c r="A24" s="45"/>
      <c r="B24" s="45"/>
      <c r="C24" s="45"/>
      <c r="D24" s="62"/>
      <c r="E24" s="45"/>
      <c r="F24" s="45"/>
      <c r="G24" s="59"/>
      <c r="H24" s="60"/>
      <c r="I24" s="2" t="s">
        <v>58</v>
      </c>
      <c r="J24" s="2" t="s">
        <v>73</v>
      </c>
    </row>
    <row r="25" spans="1:11" x14ac:dyDescent="0.25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43">
        <v>5</v>
      </c>
      <c r="H25" s="44"/>
      <c r="I25" s="32">
        <v>6</v>
      </c>
      <c r="J25" s="32">
        <v>7</v>
      </c>
    </row>
    <row r="26" spans="1:11" ht="78.75" x14ac:dyDescent="0.25">
      <c r="A26" s="29" t="s">
        <v>75</v>
      </c>
      <c r="B26" s="2">
        <v>940</v>
      </c>
      <c r="C26" s="2"/>
      <c r="D26" s="2"/>
      <c r="E26" s="2"/>
      <c r="F26" s="2"/>
      <c r="G26" s="43">
        <f>G27+G34+G36+G40+G43+G48+G50+G52+G54</f>
        <v>73397.299999999988</v>
      </c>
      <c r="H26" s="44"/>
      <c r="I26" s="32">
        <f>I55</f>
        <v>76553.383899999986</v>
      </c>
      <c r="J26" s="32">
        <f>J55</f>
        <v>78084.451577999993</v>
      </c>
    </row>
    <row r="27" spans="1:11" ht="31.5" x14ac:dyDescent="0.25">
      <c r="A27" s="31" t="s">
        <v>76</v>
      </c>
      <c r="B27" s="10">
        <v>940</v>
      </c>
      <c r="C27" s="8" t="s">
        <v>32</v>
      </c>
      <c r="D27" s="2"/>
      <c r="E27" s="2"/>
      <c r="F27" s="2"/>
      <c r="G27" s="41">
        <f>SUM(G28:H33)</f>
        <v>25014.28</v>
      </c>
      <c r="H27" s="42"/>
      <c r="I27" s="34">
        <f>G27*1.043</f>
        <v>26089.894039999996</v>
      </c>
      <c r="J27" s="34">
        <f>I27*1.02</f>
        <v>26611.691920799996</v>
      </c>
    </row>
    <row r="28" spans="1:11" ht="43.9" customHeight="1" x14ac:dyDescent="0.25">
      <c r="A28" s="3" t="s">
        <v>77</v>
      </c>
      <c r="B28" s="2">
        <v>940</v>
      </c>
      <c r="C28" s="5" t="s">
        <v>32</v>
      </c>
      <c r="D28" s="5" t="s">
        <v>33</v>
      </c>
      <c r="E28" s="2" t="s">
        <v>8</v>
      </c>
      <c r="F28" s="2">
        <v>100</v>
      </c>
      <c r="G28" s="39">
        <v>2913.03</v>
      </c>
      <c r="H28" s="40"/>
      <c r="I28" s="32">
        <f>G28*1.043</f>
        <v>3038.2902899999999</v>
      </c>
      <c r="J28" s="32">
        <f>I28*1.02</f>
        <v>3099.0560958000001</v>
      </c>
    </row>
    <row r="29" spans="1:11" ht="52.5" customHeight="1" x14ac:dyDescent="0.25">
      <c r="A29" s="3" t="s">
        <v>7</v>
      </c>
      <c r="B29" s="2">
        <v>940</v>
      </c>
      <c r="C29" s="5" t="s">
        <v>32</v>
      </c>
      <c r="D29" s="5" t="s">
        <v>34</v>
      </c>
      <c r="E29" s="2" t="s">
        <v>9</v>
      </c>
      <c r="F29" s="2">
        <v>100</v>
      </c>
      <c r="G29" s="39">
        <v>1413</v>
      </c>
      <c r="H29" s="40"/>
      <c r="I29" s="32">
        <f t="shared" ref="I29:I55" si="4">G29*1.043</f>
        <v>1473.7589999999998</v>
      </c>
      <c r="J29" s="32">
        <f t="shared" ref="J29:J55" si="5">I29*1.02</f>
        <v>1503.2341799999997</v>
      </c>
    </row>
    <row r="30" spans="1:11" ht="48" customHeight="1" x14ac:dyDescent="0.25">
      <c r="A30" s="3" t="s">
        <v>78</v>
      </c>
      <c r="B30" s="2">
        <v>940</v>
      </c>
      <c r="C30" s="5" t="s">
        <v>32</v>
      </c>
      <c r="D30" s="5" t="s">
        <v>35</v>
      </c>
      <c r="E30" s="2" t="s">
        <v>10</v>
      </c>
      <c r="F30" s="2">
        <v>100</v>
      </c>
      <c r="G30" s="39">
        <v>14391.43</v>
      </c>
      <c r="H30" s="40"/>
      <c r="I30" s="32">
        <f t="shared" si="4"/>
        <v>15010.261489999999</v>
      </c>
      <c r="J30" s="32">
        <f t="shared" si="5"/>
        <v>15310.466719799999</v>
      </c>
    </row>
    <row r="31" spans="1:11" ht="36.75" customHeight="1" x14ac:dyDescent="0.25">
      <c r="A31" s="6" t="s">
        <v>43</v>
      </c>
      <c r="B31" s="2">
        <v>940</v>
      </c>
      <c r="C31" s="5" t="s">
        <v>32</v>
      </c>
      <c r="D31" s="5" t="s">
        <v>36</v>
      </c>
      <c r="E31" s="2" t="s">
        <v>9</v>
      </c>
      <c r="F31" s="2">
        <v>100</v>
      </c>
      <c r="G31" s="39">
        <v>6286.82</v>
      </c>
      <c r="H31" s="40"/>
      <c r="I31" s="32">
        <f t="shared" si="4"/>
        <v>6557.1532599999991</v>
      </c>
      <c r="J31" s="32">
        <f t="shared" si="5"/>
        <v>6688.296325199999</v>
      </c>
    </row>
    <row r="32" spans="1:11" ht="24.75" x14ac:dyDescent="0.25">
      <c r="A32" s="3" t="s">
        <v>11</v>
      </c>
      <c r="B32" s="2">
        <v>940</v>
      </c>
      <c r="C32" s="5" t="s">
        <v>32</v>
      </c>
      <c r="D32" s="5" t="s">
        <v>37</v>
      </c>
      <c r="E32" s="2" t="s">
        <v>42</v>
      </c>
      <c r="F32" s="2">
        <v>200</v>
      </c>
      <c r="G32" s="39">
        <v>0</v>
      </c>
      <c r="H32" s="40"/>
      <c r="I32" s="32">
        <f t="shared" si="4"/>
        <v>0</v>
      </c>
      <c r="J32" s="32">
        <f t="shared" si="5"/>
        <v>0</v>
      </c>
    </row>
    <row r="33" spans="1:12" x14ac:dyDescent="0.25">
      <c r="A33" s="3" t="s">
        <v>47</v>
      </c>
      <c r="B33" s="2">
        <v>940</v>
      </c>
      <c r="C33" s="5" t="s">
        <v>32</v>
      </c>
      <c r="D33" s="5" t="s">
        <v>38</v>
      </c>
      <c r="E33" s="2" t="s">
        <v>12</v>
      </c>
      <c r="F33" s="2">
        <v>800</v>
      </c>
      <c r="G33" s="39">
        <v>10</v>
      </c>
      <c r="H33" s="40"/>
      <c r="I33" s="32">
        <f t="shared" si="4"/>
        <v>10.43</v>
      </c>
      <c r="J33" s="32">
        <f t="shared" si="5"/>
        <v>10.6386</v>
      </c>
    </row>
    <row r="34" spans="1:12" ht="15.75" x14ac:dyDescent="0.25">
      <c r="A34" s="30" t="s">
        <v>13</v>
      </c>
      <c r="B34" s="10">
        <v>940</v>
      </c>
      <c r="C34" s="8" t="s">
        <v>33</v>
      </c>
      <c r="D34" s="5"/>
      <c r="E34" s="2"/>
      <c r="F34" s="2"/>
      <c r="G34" s="37">
        <f>G35</f>
        <v>700.87</v>
      </c>
      <c r="H34" s="38"/>
      <c r="I34" s="34">
        <f t="shared" si="4"/>
        <v>731.00740999999994</v>
      </c>
      <c r="J34" s="34">
        <f t="shared" si="5"/>
        <v>745.62755819999995</v>
      </c>
    </row>
    <row r="35" spans="1:12" x14ac:dyDescent="0.25">
      <c r="A35" s="3" t="s">
        <v>79</v>
      </c>
      <c r="B35" s="2">
        <v>940</v>
      </c>
      <c r="C35" s="5" t="s">
        <v>33</v>
      </c>
      <c r="D35" s="5" t="s">
        <v>34</v>
      </c>
      <c r="E35" s="2" t="s">
        <v>14</v>
      </c>
      <c r="F35" s="2">
        <v>100</v>
      </c>
      <c r="G35" s="39">
        <v>700.87</v>
      </c>
      <c r="H35" s="40"/>
      <c r="I35" s="32">
        <f t="shared" si="4"/>
        <v>731.00740999999994</v>
      </c>
      <c r="J35" s="32">
        <f t="shared" si="5"/>
        <v>745.62755819999995</v>
      </c>
    </row>
    <row r="36" spans="1:12" ht="47.25" x14ac:dyDescent="0.25">
      <c r="A36" s="30" t="s">
        <v>88</v>
      </c>
      <c r="B36" s="10">
        <v>940</v>
      </c>
      <c r="C36" s="8" t="s">
        <v>34</v>
      </c>
      <c r="D36" s="8"/>
      <c r="E36" s="10"/>
      <c r="F36" s="10"/>
      <c r="G36" s="37">
        <f>G37+G38+G39</f>
        <v>160</v>
      </c>
      <c r="H36" s="38"/>
      <c r="I36" s="34">
        <f t="shared" si="4"/>
        <v>166.88</v>
      </c>
      <c r="J36" s="34">
        <f t="shared" si="5"/>
        <v>170.2176</v>
      </c>
    </row>
    <row r="37" spans="1:12" ht="48.75" x14ac:dyDescent="0.25">
      <c r="A37" s="3" t="s">
        <v>80</v>
      </c>
      <c r="B37" s="2">
        <v>940</v>
      </c>
      <c r="C37" s="5" t="s">
        <v>34</v>
      </c>
      <c r="D37" s="5" t="s">
        <v>39</v>
      </c>
      <c r="E37" s="2" t="s">
        <v>15</v>
      </c>
      <c r="F37" s="2">
        <v>200</v>
      </c>
      <c r="G37" s="39">
        <v>72.25</v>
      </c>
      <c r="H37" s="40"/>
      <c r="I37" s="32">
        <f t="shared" si="4"/>
        <v>75.356749999999991</v>
      </c>
      <c r="J37" s="32">
        <f t="shared" si="5"/>
        <v>76.863884999999996</v>
      </c>
    </row>
    <row r="38" spans="1:12" x14ac:dyDescent="0.25">
      <c r="A38" s="3" t="s">
        <v>16</v>
      </c>
      <c r="B38" s="2">
        <v>940</v>
      </c>
      <c r="C38" s="5" t="s">
        <v>34</v>
      </c>
      <c r="D38" s="5">
        <v>10</v>
      </c>
      <c r="E38" s="2" t="s">
        <v>17</v>
      </c>
      <c r="F38" s="2">
        <v>200</v>
      </c>
      <c r="G38" s="39">
        <v>77.75</v>
      </c>
      <c r="H38" s="40"/>
      <c r="I38" s="32">
        <f t="shared" si="4"/>
        <v>81.093249999999998</v>
      </c>
      <c r="J38" s="32">
        <f t="shared" si="5"/>
        <v>82.715114999999997</v>
      </c>
    </row>
    <row r="39" spans="1:12" ht="36.75" x14ac:dyDescent="0.25">
      <c r="A39" s="3" t="s">
        <v>81</v>
      </c>
      <c r="B39" s="2">
        <v>940</v>
      </c>
      <c r="C39" s="5" t="s">
        <v>34</v>
      </c>
      <c r="D39" s="5" t="s">
        <v>61</v>
      </c>
      <c r="E39" s="24" t="s">
        <v>62</v>
      </c>
      <c r="F39" s="2">
        <v>200</v>
      </c>
      <c r="G39" s="39">
        <v>10</v>
      </c>
      <c r="H39" s="40"/>
      <c r="I39" s="32">
        <f t="shared" si="4"/>
        <v>10.43</v>
      </c>
      <c r="J39" s="32">
        <f t="shared" si="5"/>
        <v>10.6386</v>
      </c>
    </row>
    <row r="40" spans="1:12" ht="15.75" x14ac:dyDescent="0.25">
      <c r="A40" s="30" t="s">
        <v>18</v>
      </c>
      <c r="B40" s="10">
        <v>940</v>
      </c>
      <c r="C40" s="8" t="s">
        <v>35</v>
      </c>
      <c r="D40" s="5"/>
      <c r="E40" s="2" t="s">
        <v>19</v>
      </c>
      <c r="F40" s="2">
        <v>200</v>
      </c>
      <c r="G40" s="37">
        <f>G41+G42</f>
        <v>1894.56</v>
      </c>
      <c r="H40" s="38"/>
      <c r="I40" s="34">
        <f t="shared" si="4"/>
        <v>1976.0260799999999</v>
      </c>
      <c r="J40" s="34">
        <f t="shared" si="5"/>
        <v>2015.5466015999998</v>
      </c>
      <c r="L40" s="7"/>
    </row>
    <row r="41" spans="1:12" ht="24" customHeight="1" x14ac:dyDescent="0.25">
      <c r="A41" s="3" t="s">
        <v>82</v>
      </c>
      <c r="B41" s="2">
        <v>940</v>
      </c>
      <c r="C41" s="5" t="s">
        <v>35</v>
      </c>
      <c r="D41" s="5" t="s">
        <v>39</v>
      </c>
      <c r="E41" s="23" t="s">
        <v>59</v>
      </c>
      <c r="F41" s="2">
        <v>200</v>
      </c>
      <c r="G41" s="39">
        <v>1784.56</v>
      </c>
      <c r="H41" s="40"/>
      <c r="I41" s="32">
        <f t="shared" si="4"/>
        <v>1861.2960799999998</v>
      </c>
      <c r="J41" s="32">
        <f t="shared" si="5"/>
        <v>1898.5220015999998</v>
      </c>
    </row>
    <row r="42" spans="1:12" ht="24" customHeight="1" x14ac:dyDescent="0.25">
      <c r="A42" s="3" t="s">
        <v>20</v>
      </c>
      <c r="B42" s="2">
        <v>940</v>
      </c>
      <c r="C42" s="5" t="s">
        <v>35</v>
      </c>
      <c r="D42" s="5">
        <v>12</v>
      </c>
      <c r="E42" s="23" t="s">
        <v>60</v>
      </c>
      <c r="F42" s="2">
        <v>200</v>
      </c>
      <c r="G42" s="39">
        <v>110</v>
      </c>
      <c r="H42" s="40"/>
      <c r="I42" s="32">
        <f t="shared" si="4"/>
        <v>114.72999999999999</v>
      </c>
      <c r="J42" s="32">
        <f t="shared" si="5"/>
        <v>117.02459999999999</v>
      </c>
    </row>
    <row r="43" spans="1:12" ht="31.15" customHeight="1" x14ac:dyDescent="0.25">
      <c r="A43" s="30" t="s">
        <v>21</v>
      </c>
      <c r="B43" s="10">
        <v>940</v>
      </c>
      <c r="C43" s="8" t="s">
        <v>40</v>
      </c>
      <c r="D43" s="5"/>
      <c r="E43" s="23"/>
      <c r="F43" s="2"/>
      <c r="G43" s="37">
        <f>G44+G46+G47</f>
        <v>6784.41</v>
      </c>
      <c r="H43" s="38"/>
      <c r="I43" s="34">
        <f t="shared" si="4"/>
        <v>7076.1396299999997</v>
      </c>
      <c r="J43" s="34">
        <f t="shared" si="5"/>
        <v>7217.6624225999994</v>
      </c>
    </row>
    <row r="44" spans="1:12" x14ac:dyDescent="0.25">
      <c r="A44" s="3" t="s">
        <v>83</v>
      </c>
      <c r="B44" s="2">
        <v>940</v>
      </c>
      <c r="C44" s="5" t="s">
        <v>40</v>
      </c>
      <c r="D44" s="5" t="s">
        <v>32</v>
      </c>
      <c r="E44" s="2" t="s">
        <v>22</v>
      </c>
      <c r="F44" s="2">
        <v>200</v>
      </c>
      <c r="G44" s="39">
        <v>3131.73</v>
      </c>
      <c r="H44" s="40"/>
      <c r="I44" s="32">
        <f t="shared" si="4"/>
        <v>3266.3943899999999</v>
      </c>
      <c r="J44" s="32">
        <f t="shared" si="5"/>
        <v>3331.7222778</v>
      </c>
    </row>
    <row r="45" spans="1:12" hidden="1" x14ac:dyDescent="0.25">
      <c r="A45" s="3" t="s">
        <v>21</v>
      </c>
      <c r="B45" s="2">
        <v>940</v>
      </c>
      <c r="C45" s="5" t="s">
        <v>40</v>
      </c>
      <c r="D45" s="5" t="s">
        <v>33</v>
      </c>
      <c r="E45" s="2" t="s">
        <v>44</v>
      </c>
      <c r="F45" s="2">
        <v>200</v>
      </c>
      <c r="G45" s="33"/>
      <c r="H45" s="33"/>
      <c r="I45" s="32">
        <f t="shared" si="4"/>
        <v>0</v>
      </c>
      <c r="J45" s="32">
        <f t="shared" si="5"/>
        <v>0</v>
      </c>
    </row>
    <row r="46" spans="1:12" x14ac:dyDescent="0.25">
      <c r="A46" s="3" t="s">
        <v>23</v>
      </c>
      <c r="B46" s="2">
        <v>940</v>
      </c>
      <c r="C46" s="5" t="s">
        <v>40</v>
      </c>
      <c r="D46" s="5" t="s">
        <v>34</v>
      </c>
      <c r="E46" s="2" t="s">
        <v>45</v>
      </c>
      <c r="F46" s="2">
        <v>200</v>
      </c>
      <c r="G46" s="39">
        <v>3571.61</v>
      </c>
      <c r="H46" s="40"/>
      <c r="I46" s="32">
        <f t="shared" si="4"/>
        <v>3725.18923</v>
      </c>
      <c r="J46" s="32">
        <f t="shared" si="5"/>
        <v>3799.6930146</v>
      </c>
    </row>
    <row r="47" spans="1:12" ht="22.9" customHeight="1" x14ac:dyDescent="0.25">
      <c r="A47" s="3" t="s">
        <v>84</v>
      </c>
      <c r="B47" s="2">
        <v>940</v>
      </c>
      <c r="C47" s="5" t="s">
        <v>40</v>
      </c>
      <c r="D47" s="5" t="s">
        <v>40</v>
      </c>
      <c r="E47" s="2" t="s">
        <v>46</v>
      </c>
      <c r="F47" s="2">
        <v>200</v>
      </c>
      <c r="G47" s="39">
        <v>81.069999999999993</v>
      </c>
      <c r="H47" s="40"/>
      <c r="I47" s="32">
        <f t="shared" si="4"/>
        <v>84.556009999999986</v>
      </c>
      <c r="J47" s="32">
        <f t="shared" si="5"/>
        <v>86.247130199999987</v>
      </c>
    </row>
    <row r="48" spans="1:12" ht="15.75" x14ac:dyDescent="0.25">
      <c r="A48" s="30" t="s">
        <v>85</v>
      </c>
      <c r="B48" s="10">
        <v>940</v>
      </c>
      <c r="C48" s="8" t="s">
        <v>41</v>
      </c>
      <c r="D48" s="8"/>
      <c r="E48" s="2" t="s">
        <v>25</v>
      </c>
      <c r="F48" s="2">
        <v>100</v>
      </c>
      <c r="G48" s="37">
        <f>G49</f>
        <v>32608.18</v>
      </c>
      <c r="H48" s="38"/>
      <c r="I48" s="34">
        <f t="shared" si="4"/>
        <v>34010.331740000001</v>
      </c>
      <c r="J48" s="34">
        <f t="shared" si="5"/>
        <v>34690.538374800002</v>
      </c>
    </row>
    <row r="49" spans="1:10" x14ac:dyDescent="0.25">
      <c r="A49" s="3" t="s">
        <v>24</v>
      </c>
      <c r="B49" s="2">
        <v>940</v>
      </c>
      <c r="C49" s="5" t="s">
        <v>41</v>
      </c>
      <c r="D49" s="5" t="s">
        <v>32</v>
      </c>
      <c r="E49" s="2" t="s">
        <v>25</v>
      </c>
      <c r="F49" s="2">
        <v>200</v>
      </c>
      <c r="G49" s="39">
        <v>32608.18</v>
      </c>
      <c r="H49" s="40"/>
      <c r="I49" s="32">
        <f t="shared" si="4"/>
        <v>34010.331740000001</v>
      </c>
      <c r="J49" s="32">
        <f t="shared" si="5"/>
        <v>34690.538374800002</v>
      </c>
    </row>
    <row r="50" spans="1:10" ht="15.75" x14ac:dyDescent="0.25">
      <c r="A50" s="30" t="s">
        <v>26</v>
      </c>
      <c r="B50" s="10">
        <v>940</v>
      </c>
      <c r="C50" s="8">
        <v>10</v>
      </c>
      <c r="D50" s="5"/>
      <c r="E50" s="2" t="s">
        <v>27</v>
      </c>
      <c r="F50" s="2">
        <v>200</v>
      </c>
      <c r="G50" s="37">
        <f>G51</f>
        <v>6165</v>
      </c>
      <c r="H50" s="38"/>
      <c r="I50" s="34">
        <f t="shared" si="4"/>
        <v>6430.0949999999993</v>
      </c>
      <c r="J50" s="34">
        <f t="shared" si="5"/>
        <v>6558.696899999999</v>
      </c>
    </row>
    <row r="51" spans="1:10" ht="24.75" x14ac:dyDescent="0.25">
      <c r="A51" s="3" t="s">
        <v>86</v>
      </c>
      <c r="B51" s="2">
        <v>940</v>
      </c>
      <c r="C51" s="5">
        <v>10</v>
      </c>
      <c r="D51" s="5" t="s">
        <v>34</v>
      </c>
      <c r="E51" s="2" t="s">
        <v>27</v>
      </c>
      <c r="F51" s="2">
        <v>300</v>
      </c>
      <c r="G51" s="39">
        <v>6165</v>
      </c>
      <c r="H51" s="40"/>
      <c r="I51" s="32">
        <f t="shared" si="4"/>
        <v>6430.0949999999993</v>
      </c>
      <c r="J51" s="32">
        <f t="shared" si="5"/>
        <v>6558.696899999999</v>
      </c>
    </row>
    <row r="52" spans="1:10" ht="15.75" x14ac:dyDescent="0.25">
      <c r="A52" s="30" t="s">
        <v>28</v>
      </c>
      <c r="B52" s="10">
        <v>940</v>
      </c>
      <c r="C52" s="8">
        <v>11</v>
      </c>
      <c r="D52" s="5"/>
      <c r="E52" s="2" t="s">
        <v>29</v>
      </c>
      <c r="F52" s="2">
        <v>200</v>
      </c>
      <c r="G52" s="37">
        <f>G53</f>
        <v>70</v>
      </c>
      <c r="H52" s="38"/>
      <c r="I52" s="34">
        <f t="shared" si="4"/>
        <v>73.009999999999991</v>
      </c>
      <c r="J52" s="34">
        <f t="shared" si="5"/>
        <v>74.470199999999991</v>
      </c>
    </row>
    <row r="53" spans="1:10" ht="24.75" x14ac:dyDescent="0.25">
      <c r="A53" s="3" t="s">
        <v>87</v>
      </c>
      <c r="B53" s="2">
        <v>940</v>
      </c>
      <c r="C53" s="5" t="s">
        <v>38</v>
      </c>
      <c r="D53" s="5" t="s">
        <v>40</v>
      </c>
      <c r="E53" s="2"/>
      <c r="F53" s="2"/>
      <c r="G53" s="39">
        <v>70</v>
      </c>
      <c r="H53" s="40"/>
      <c r="I53" s="32">
        <f t="shared" si="4"/>
        <v>73.009999999999991</v>
      </c>
      <c r="J53" s="32">
        <f t="shared" si="5"/>
        <v>74.470199999999991</v>
      </c>
    </row>
    <row r="54" spans="1:10" x14ac:dyDescent="0.25">
      <c r="A54" s="3" t="s">
        <v>30</v>
      </c>
      <c r="B54" s="2">
        <v>940</v>
      </c>
      <c r="C54" s="5">
        <v>14</v>
      </c>
      <c r="D54" s="5" t="s">
        <v>34</v>
      </c>
      <c r="E54" s="2" t="s">
        <v>31</v>
      </c>
      <c r="F54" s="2">
        <v>500</v>
      </c>
      <c r="G54" s="39">
        <v>0</v>
      </c>
      <c r="H54" s="40"/>
      <c r="I54" s="32">
        <f t="shared" si="4"/>
        <v>0</v>
      </c>
      <c r="J54" s="32">
        <f t="shared" si="5"/>
        <v>0</v>
      </c>
    </row>
    <row r="55" spans="1:10" x14ac:dyDescent="0.25">
      <c r="A55" s="9" t="s">
        <v>72</v>
      </c>
      <c r="B55" s="10"/>
      <c r="C55" s="8"/>
      <c r="D55" s="8"/>
      <c r="E55" s="10"/>
      <c r="F55" s="10"/>
      <c r="G55" s="41">
        <f>G26</f>
        <v>73397.299999999988</v>
      </c>
      <c r="H55" s="42"/>
      <c r="I55" s="34">
        <f t="shared" si="4"/>
        <v>76553.383899999986</v>
      </c>
      <c r="J55" s="34">
        <f t="shared" si="5"/>
        <v>78084.451577999993</v>
      </c>
    </row>
    <row r="56" spans="1:10" x14ac:dyDescent="0.25">
      <c r="A56" s="1"/>
      <c r="B56" s="4"/>
      <c r="C56" s="4"/>
      <c r="D56" s="4"/>
      <c r="E56" s="4"/>
      <c r="F56" s="4"/>
      <c r="G56" s="4"/>
      <c r="H56" s="22"/>
      <c r="I56" s="20"/>
      <c r="J56" s="4"/>
    </row>
    <row r="57" spans="1:10" x14ac:dyDescent="0.25">
      <c r="A57" s="1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mergeCells count="59">
    <mergeCell ref="E1:F1"/>
    <mergeCell ref="I22:J22"/>
    <mergeCell ref="A8:A9"/>
    <mergeCell ref="B8:B9"/>
    <mergeCell ref="E8:F8"/>
    <mergeCell ref="E7:F7"/>
    <mergeCell ref="A20:J20"/>
    <mergeCell ref="G8:H8"/>
    <mergeCell ref="A5:H5"/>
    <mergeCell ref="A6:H6"/>
    <mergeCell ref="C8:D9"/>
    <mergeCell ref="G1:H1"/>
    <mergeCell ref="C10:D10"/>
    <mergeCell ref="C12:D12"/>
    <mergeCell ref="A21:K21"/>
    <mergeCell ref="G23:H24"/>
    <mergeCell ref="A23:A24"/>
    <mergeCell ref="B23:B24"/>
    <mergeCell ref="C23:C24"/>
    <mergeCell ref="D23:D24"/>
    <mergeCell ref="E23:E24"/>
    <mergeCell ref="G27:H27"/>
    <mergeCell ref="I23:J23"/>
    <mergeCell ref="F23:F24"/>
    <mergeCell ref="C16:D16"/>
    <mergeCell ref="C14:D14"/>
    <mergeCell ref="C17:D17"/>
    <mergeCell ref="G54:H54"/>
    <mergeCell ref="G55:H55"/>
    <mergeCell ref="G34:H34"/>
    <mergeCell ref="G36:H36"/>
    <mergeCell ref="G47:H47"/>
    <mergeCell ref="G48:H48"/>
    <mergeCell ref="G49:H49"/>
    <mergeCell ref="G50:H50"/>
    <mergeCell ref="G51:H51"/>
    <mergeCell ref="G41:H41"/>
    <mergeCell ref="G42:H42"/>
    <mergeCell ref="G43:H43"/>
    <mergeCell ref="G44:H44"/>
    <mergeCell ref="G46:H46"/>
    <mergeCell ref="G35:H35"/>
    <mergeCell ref="G37:H37"/>
    <mergeCell ref="D2:H2"/>
    <mergeCell ref="D3:H3"/>
    <mergeCell ref="D4:H4"/>
    <mergeCell ref="G52:H52"/>
    <mergeCell ref="G53:H53"/>
    <mergeCell ref="G38:H38"/>
    <mergeCell ref="G39:H39"/>
    <mergeCell ref="G40:H40"/>
    <mergeCell ref="G29:H29"/>
    <mergeCell ref="G30:H30"/>
    <mergeCell ref="G31:H31"/>
    <mergeCell ref="G32:H32"/>
    <mergeCell ref="G33:H33"/>
    <mergeCell ref="G25:H25"/>
    <mergeCell ref="G28:H28"/>
    <mergeCell ref="G26:H26"/>
  </mergeCells>
  <pageMargins left="0.70866141732283472" right="0.70866141732283472" top="0.74803149606299213" bottom="0.31496062992125984" header="0.31496062992125984" footer="0.2755905511811023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2018-12-17T22:48:38Z</dcterms:modified>
</cp:coreProperties>
</file>