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р1" sheetId="4" r:id="rId1"/>
  </sheets>
  <calcPr calcId="152511"/>
</workbook>
</file>

<file path=xl/calcChain.xml><?xml version="1.0" encoding="utf-8"?>
<calcChain xmlns="http://schemas.openxmlformats.org/spreadsheetml/2006/main">
  <c r="C69" i="4" l="1"/>
  <c r="E82" i="4"/>
  <c r="E83" i="4"/>
  <c r="E77" i="4"/>
  <c r="E72" i="4"/>
  <c r="E71" i="4"/>
  <c r="C65" i="4"/>
  <c r="D45" i="4" l="1"/>
  <c r="D59" i="4" l="1"/>
  <c r="D69" i="4"/>
  <c r="E70" i="4"/>
  <c r="D75" i="4"/>
  <c r="D65" i="4"/>
  <c r="D52" i="4"/>
  <c r="D48" i="4"/>
  <c r="D42" i="4"/>
  <c r="D40" i="4"/>
  <c r="D36" i="4"/>
  <c r="D32" i="4"/>
  <c r="D28" i="4"/>
  <c r="D24" i="4"/>
  <c r="D21" i="4"/>
  <c r="D16" i="4"/>
  <c r="E15" i="4"/>
  <c r="E14" i="4"/>
  <c r="E12" i="4"/>
  <c r="E13" i="4"/>
  <c r="D10" i="4"/>
  <c r="E17" i="4"/>
  <c r="E18" i="4"/>
  <c r="E19" i="4"/>
  <c r="E20" i="4"/>
  <c r="E22" i="4"/>
  <c r="E23" i="4"/>
  <c r="E25" i="4"/>
  <c r="E26" i="4"/>
  <c r="E27" i="4"/>
  <c r="E29" i="4"/>
  <c r="E31" i="4"/>
  <c r="E33" i="4"/>
  <c r="E34" i="4"/>
  <c r="E35" i="4"/>
  <c r="E37" i="4"/>
  <c r="E38" i="4"/>
  <c r="E39" i="4"/>
  <c r="E41" i="4"/>
  <c r="E44" i="4"/>
  <c r="E46" i="4"/>
  <c r="E49" i="4"/>
  <c r="E53" i="4"/>
  <c r="E54" i="4"/>
  <c r="E57" i="4"/>
  <c r="E58" i="4"/>
  <c r="E60" i="4"/>
  <c r="E61" i="4"/>
  <c r="E63" i="4"/>
  <c r="E64" i="4"/>
  <c r="E66" i="4"/>
  <c r="E67" i="4"/>
  <c r="E68" i="4"/>
  <c r="E73" i="4"/>
  <c r="E74" i="4"/>
  <c r="E76" i="4"/>
  <c r="E78" i="4"/>
  <c r="E79" i="4"/>
  <c r="E80" i="4"/>
  <c r="E81" i="4"/>
  <c r="E84" i="4"/>
  <c r="E86" i="4"/>
  <c r="E87" i="4"/>
  <c r="E88" i="4"/>
  <c r="E89" i="4"/>
  <c r="E90" i="4"/>
  <c r="E91" i="4"/>
  <c r="E93" i="4"/>
  <c r="E11" i="4"/>
  <c r="D55" i="4" l="1"/>
  <c r="D51" i="4"/>
  <c r="D50" i="4" s="1"/>
  <c r="D9" i="4"/>
  <c r="D95" i="4" l="1"/>
  <c r="E65" i="4"/>
  <c r="C56" i="4" l="1"/>
  <c r="E56" i="4" l="1"/>
  <c r="C62" i="4"/>
  <c r="E62" i="4" s="1"/>
  <c r="C59" i="4"/>
  <c r="E59" i="4" s="1"/>
  <c r="C55" i="4" l="1"/>
  <c r="E55" i="4" s="1"/>
  <c r="C36" i="4"/>
  <c r="E36" i="4" s="1"/>
  <c r="C92" i="4"/>
  <c r="E69" i="4"/>
  <c r="C52" i="4"/>
  <c r="E52" i="4" s="1"/>
  <c r="C48" i="4"/>
  <c r="E48" i="4" s="1"/>
  <c r="C45" i="4"/>
  <c r="E45" i="4" s="1"/>
  <c r="C43" i="4"/>
  <c r="E43" i="4" s="1"/>
  <c r="C40" i="4"/>
  <c r="E40" i="4" s="1"/>
  <c r="E92" i="4" l="1"/>
  <c r="C75" i="4"/>
  <c r="E75" i="4" s="1"/>
  <c r="C42" i="4"/>
  <c r="E42" i="4" s="1"/>
  <c r="C51" i="4"/>
  <c r="C50" i="4" l="1"/>
  <c r="E50" i="4" s="1"/>
  <c r="E51" i="4"/>
  <c r="C32" i="4"/>
  <c r="E32" i="4" s="1"/>
  <c r="C30" i="4"/>
  <c r="E30" i="4" s="1"/>
  <c r="C28" i="4"/>
  <c r="E28" i="4" s="1"/>
  <c r="C24" i="4"/>
  <c r="E24" i="4" s="1"/>
  <c r="C21" i="4"/>
  <c r="E21" i="4" s="1"/>
  <c r="C16" i="4"/>
  <c r="E16" i="4" s="1"/>
  <c r="C10" i="4" l="1"/>
  <c r="E10" i="4" s="1"/>
  <c r="C9" i="4" l="1"/>
  <c r="E9" i="4" s="1"/>
  <c r="C95" i="4" l="1"/>
  <c r="E95" i="4" s="1"/>
</calcChain>
</file>

<file path=xl/sharedStrings.xml><?xml version="1.0" encoding="utf-8"?>
<sst xmlns="http://schemas.openxmlformats.org/spreadsheetml/2006/main" count="181" uniqueCount="157">
  <si>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</si>
  <si>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</si>
  <si>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</si>
  <si>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1 01 02030 01 0000 110</t>
  </si>
  <si>
    <t xml:space="preserve">1 03 02230 01 0000 110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</si>
  <si>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</si>
  <si>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1 03 02240 01 0000 110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</si>
  <si>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</si>
  <si>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1 03 02250 01 0000 110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</si>
  <si>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</si>
  <si>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1 03 02260 01 0000 110 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</si>
  <si>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</si>
  <si>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Единый сельскохозяйственный налог (за налоговые периоды, истекшие до 1 января 2011 года)</t>
  </si>
  <si>
    <t>1 06 01030 10 0000 110</t>
  </si>
  <si>
    <t>1 09 04053 10 0000 110</t>
  </si>
  <si>
    <t>Земельный налог (по обязательствам, возникшим до 1 января 2006 года), мобилизуемый на территориях поселений</t>
  </si>
  <si>
    <t>1 11 05013 10 0000 120</t>
  </si>
  <si>
    <t>1 11 05035 10 0000 120</t>
  </si>
  <si>
    <t>1 11 05075 10 0000 120</t>
  </si>
  <si>
    <t>1 13 01995 10 0000 130</t>
  </si>
  <si>
    <t>1 13 02995 10 0000 130</t>
  </si>
  <si>
    <t>1 14 02053 10 0000 410</t>
  </si>
  <si>
    <t>1 17 05050 10 0000 180</t>
  </si>
  <si>
    <t>2 19 05000 10 0000 151</t>
  </si>
  <si>
    <t>Коды доходов местного бюджета</t>
  </si>
  <si>
    <t>Наименование кода доходов местного бюджета</t>
  </si>
  <si>
    <t>Годовой объем (рублей)</t>
  </si>
  <si>
    <t>1 00 00000 00 0000 000</t>
  </si>
  <si>
    <t>1. НАЛОГОВЫЕ И НЕНАЛОГОВЫЕ ДОХОДЫ</t>
  </si>
  <si>
    <t>1 01 00000 00 0000 000</t>
  </si>
  <si>
    <t>Налоги на прибыль, доходы</t>
  </si>
  <si>
    <t xml:space="preserve"> 1 05 00000 00 0000 000</t>
  </si>
  <si>
    <t>Налоги на совокупный доход</t>
  </si>
  <si>
    <t xml:space="preserve">1 05 03010 01 0000 110 </t>
  </si>
  <si>
    <t xml:space="preserve">Единый сельскохозяйственный налог </t>
  </si>
  <si>
    <t xml:space="preserve">1 05 03020 01 0000 110 </t>
  </si>
  <si>
    <t>1 06 00000 00 0000 000</t>
  </si>
  <si>
    <t xml:space="preserve">Налоги на имущество </t>
  </si>
  <si>
    <t>1 08 00000 00 0000 000</t>
  </si>
  <si>
    <t xml:space="preserve">Государственная пошлина 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</si>
  <si>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</si>
  <si>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1 11 00000 00 0000 000</t>
  </si>
  <si>
    <t xml:space="preserve">Доходы от использования имущества, находящегося в государственной и муниципальной собственности </t>
  </si>
  <si>
    <t>1 13 00000 00 0000 000</t>
  </si>
  <si>
    <t>1 16 90000 00 0000 140</t>
  </si>
  <si>
    <t>Прочие поступления от денежных взысканий (штрафов) и иных сумм в возмещение ущерба</t>
  </si>
  <si>
    <t>2 00 00000 00 0000 000</t>
  </si>
  <si>
    <t>2.БЕЗВОЗМЕЗДНЫЕ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</si>
  <si>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</si>
  <si>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</si>
  <si>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Субсидии бюджетам бюджетной системы Российской Федерации (межбюджетные субсидии)</t>
  </si>
  <si>
    <t xml:space="preserve">Субвенции бюджетам субъектов Российской Федерации и муниципальных образований </t>
  </si>
  <si>
    <t>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</si>
  <si>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</t>
  </si>
  <si>
    <t>ИТОГО  ДОХОДОВ:</t>
  </si>
  <si>
    <t>1 08 04020 01 1000 110</t>
  </si>
  <si>
    <t>2 19 00000 00 0000 000</t>
  </si>
  <si>
    <t>1 09 00000 00 0000 000</t>
  </si>
  <si>
    <t>Задолженность и перерасчеты по отмененным налогам, сборам и иным обязательным платежам</t>
  </si>
  <si>
    <t>1 03 00000 00 0000 000</t>
  </si>
  <si>
    <t>Налоги на товары (работы, услуги), реализуемые на территории Российской Федерации</t>
  </si>
  <si>
    <t>1 17 05000 00 0000 180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</si>
  <si>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</si>
  <si>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1 06 06033 10 0000 110</t>
  </si>
  <si>
    <t>1 06 06043 10 0000 110</t>
  </si>
  <si>
    <t xml:space="preserve">Земельный налог с организаций, обладающих земельным участком, расположенным в границах сельских поселений
</t>
  </si>
  <si>
    <t xml:space="preserve">Земельный налог с физических лиц, обладающих земельным участком, расположенным в границах сельских поселений
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</si>
  <si>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</si>
  <si>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</si>
  <si>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</si>
  <si>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оказания платных услуг (работ) получателями средств бюджетов сельских поселений</t>
  </si>
  <si>
    <t>Прочие доходы от компенсации затрат  бюджетов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</si>
  <si>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</si>
  <si>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Прочие неналоговые доходы бюджетов сельских поселений</t>
  </si>
  <si>
    <t xml:space="preserve">Прочие субсидии бюджетам сельских поселений </t>
  </si>
  <si>
    <t>Прочие субвенции бюджетам сельских поселений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</si>
  <si>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</si>
  <si>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Прочие неналоговые доходы
</t>
  </si>
  <si>
    <t>Дотации бюджетам сельских поселений на выравнивание бюджетной обеспеченности (Средства краевого бюджета на выполнение полномочий органами государственной власти Камчатского края по расчету и предоставлению дотаций поселениям)</t>
  </si>
  <si>
    <t>Дотации бюджетам сельских поселений на выравнивание бюджетной обеспеченности (дотация из Районного Фонда финансовой поддержки поселений)</t>
  </si>
  <si>
    <t>2 02 49999 10 0000 151</t>
  </si>
  <si>
    <t>2 02 49990 10 0000 151</t>
  </si>
  <si>
    <t>2 02 39990 10 0000 151</t>
  </si>
  <si>
    <t>2 02 20000 00 0000  000</t>
  </si>
  <si>
    <t>1 16 00000 00 0000 000</t>
  </si>
  <si>
    <t>ШТРАФЫ, САНКЦИИ, ВОЗМЕЩЕНИЕ УЩЕРБА</t>
  </si>
  <si>
    <t>1 16 30000 00 0000 140</t>
  </si>
  <si>
    <t>Денежные взыскания (штрафы) за нарушение законодательства о налогах и сборах</t>
  </si>
  <si>
    <t xml:space="preserve"> 1 16 300150 10000 140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</si>
  <si>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</si>
  <si>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Субвенции бюджетам сельских поселений на выполнение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</si>
  <si>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</si>
  <si>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 статьей 228 Налогового кодекса Российской Федерации</t>
  </si>
  <si>
    <t>Субсидия местным бюджетам на реализацию мероприятий соответствующей подпрограммы соответствующей государственной программы Камчатского края. "  Государственная программа Камчатского края "Энергоэффективность, развитие энергетики и коммунального хозяйства, обеспечение жителей населенных пунктов Камчатского края коммунальными услугами и услугами по благоустройству территорий". Подпрограмма "Энергосбережение и повышение энергетической эффективности в Камчатском крае". Основное мероприятие "Проведение мероприятий, направленных на ремонт ветхих и аварийных сетей" (за исключением мероприятий Инвестиционной программы Камчатского края и субсидий, которым присвоены отдельные коды).</t>
  </si>
  <si>
    <t>Субвенции бюджетам сельских поселений на выполнение государственных полномочий Камчатского края по созданию административных комиссий в целях привлечения к административной ответственности, предусмотренной законом Камчатского края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</si>
  <si>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</si>
  <si>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113 02065 10 0000 130  </t>
  </si>
  <si>
    <t>Доходы, поступающие в порядке возмещения расходов, понесенных в связи с эксплуатацией имущества сельских поселений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</si>
  <si>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</si>
  <si>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</si>
  <si>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</si>
  <si>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Прочие межбюджетные трансферты, передаваемые бюджетам сельских поселений (на софинансирование расходов по оплате коммунальных услуг )</t>
  </si>
  <si>
    <t>Прочие межбюджетные трансферты, передаваемые бюджетам сельских поселений ( ремонт здания, помещений дома культуры МКУК "Сельский дом культуры п.Зеленый")</t>
  </si>
  <si>
    <t>Прочие межбюджетные трансферты, передаваемые бюджетам сельских поселений (софинансирование выполнения расходных обязательств поселения)</t>
  </si>
  <si>
    <t xml:space="preserve">Иные межбюджетные трансферты на проведение ремонтных работ здания МКУК "Сельский дом культуры с.Коряки" Корякского сельского поселения Елизовского муниципального района Камчатского края </t>
  </si>
  <si>
    <t>Прочие межбюджетные трансферты, передаваемые бюджетам сельских поселений (на софинансирование расходов по оплате труда учреждениям культуры )</t>
  </si>
  <si>
    <t>Прочие межбюджетные трансферты, передаваемые бюджетам сельских поселений (на софинансирование расходов по оплате труда работников учреждений, финансируемых из бюджета поселения)</t>
  </si>
  <si>
    <t>Прочие межбюджетные трансферты, передаваемые бюджетам сельских поселений (на софинансирование выполнения расходных обязательств городских и сельских  поселений)</t>
  </si>
  <si>
    <t>Прочие межбюджетные трансферты, передаваемые бюджетам сельских поселений (на на софинансирование расходов по доведению заработной платы работников учреждений, финансируемых из бюджета поселений до уровня установленной минимальной заработной платы в КК)</t>
  </si>
  <si>
    <t>Прочие межбюджетные трансферты, передаваемые бюджетам сельских поселений (на софинансирование расходов, связанных с ликвидацией последствий пожара МКУК СДК с.Коряки)</t>
  </si>
  <si>
    <t>2 02 15001 10 0000 150</t>
  </si>
  <si>
    <t>2 02 49999 10 0000 150</t>
  </si>
  <si>
    <t>2 02 40014 10 0000 150</t>
  </si>
  <si>
    <t>2 02 30024 10 0000 150</t>
  </si>
  <si>
    <t>2 02 30022 10 0000 150</t>
  </si>
  <si>
    <t>2 02 35118 10 0000 150</t>
  </si>
  <si>
    <t>2 02 29999 10 0000 150</t>
  </si>
  <si>
    <t>2 02 25555 10 0000 150</t>
  </si>
  <si>
    <t xml:space="preserve"> Субсидия  местным бюджетам на реализацию мероприятий соответствующей подпрограммы соответствующей государственной программы Камчатского края "Обращение с отходами производства и потребления в Камчатском крае" Подпрограмма "Ликвидация мест стихийного несанкционированного размещения отходов производства и потребления" Основное мероприятие "Выявление случаев причинения вреда окружающей среде при размещении бесхозяйных отходов, в том числе твердых коммунальных отходов, и ликвидации последствий такого вреда". (за исключением  мероприятий Инвестиционной программы Камчатского края и субсидий, которым присвоены отдельные коды)</t>
  </si>
  <si>
    <t>Прочие межбюджетные трансферты, передаваемые бюджетам сельских поселений  (на стимулирование достижений наилучших показателей деятельности)</t>
  </si>
  <si>
    <t>Прочие межбюджетные трансферты, передаваемые бюджетам сельских поселений (на повышение оплаты труда работникам учреждений, финансируемых из бюджета поселения)</t>
  </si>
  <si>
    <t>2 02 40000 00 0000 150</t>
  </si>
  <si>
    <t>2 02 30000 00 0000 150</t>
  </si>
  <si>
    <t>2 02 1000 00 0000 150</t>
  </si>
  <si>
    <t>2 02 00000 00 0000 150</t>
  </si>
  <si>
    <t>Региональный проект "Формирование комфортной городской среды". Реализация программ формирования современной городской среды. Государственная программа Камчатского края "Формирование современной городской среды в Камчатском крае". Подпрограмма "Современная городская среда в Камчатском крае".   Расходы за счет средств федерального  бюджета текущего года</t>
  </si>
  <si>
    <t>2 02 25576 10 0000 150</t>
  </si>
  <si>
    <t>Региональный проект "Формирование комфортной городской среды". Реализация программ формирования современной городской среды. Государственная программа Камчатского края "Формирование современной городской среды в Камчатском крае". Подпрограмма "Современная городская среда в Камчатском крае".   Расходы за счет средств краевого  бюджета текущего года</t>
  </si>
  <si>
    <t>Обеспечение комплексного развития сельских территорий. Государственная программа Камчатского края "Комплексное развитие сельских территорий Камчатского края". Подпрограмма "Создание и развитие инфраструктуры на сельских территориях". Основное мероприятие "Предоставление государственной поддержки на реализацию общественно - значимых проектов по благоустройству сельских территорий". Расходы за счет средств федерального  бюджета текущего года</t>
  </si>
  <si>
    <t>Обеспечение комплексного развития сельских территорий. Государственная программа Камчатского края "Комплексное развитие сельских территорий Камчатского края". Подпрограмма "Создание и развитие инфраструктуры на сельских территориях". Основное мероприятие "Предоставление государственной поддержки на реализацию общественно - значимых проектов по благоустройству сельских территорий". Расходы за счет средств краевого  бюджета текущего года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</si>
  <si>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</si>
  <si>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</si>
  <si>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Субсидии бюджетам сельских поселений на обеспечение комплексного развития сельских территорий</t>
  </si>
  <si>
    <t>2 02 25513 10 0000 150</t>
  </si>
  <si>
    <t>Субсидия бюджетам сельских поселений на развитие сети учреждений культурно-досугового типа</t>
  </si>
  <si>
    <t>Региональный проект "Обеспечение качественно нового уровня развития инфраструктуры культуры ("Культурная среда")". Государственная программа Камчатского края "Развитие культуры в Камчатском крае". Подпрограмма "Развитие инфраструктуры в сфере культуры". Развитие сети учреждений культурно-досугового типа.   Расходы за счет средств федерального  бюджета текущего года</t>
  </si>
  <si>
    <t>Региональный проект "Обеспечение качественно нового уровня развития инфраструктуры культуры ("Культурная среда")". Государственная программа Камчатского края "Развитие культуры в Камчатском крае". Подпрограмма "Развитие инфраструктуры в сфере культуры". Развитие сети учреждений культурно-досугового типа.    Расходы за счет средств краевого  бюджета текущего года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</si>
  <si>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</si>
  <si>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(на  финансовое обеспечение полномочий, переданных ЕМР на 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строительство)</t>
  </si>
  <si>
    <t>Доходы  бюджета Корякского сельского поселения на 2024 год</t>
  </si>
  <si>
    <t xml:space="preserve"> Субсидия  местным бюджетам на реализацию мероприятий соответствующей подпрограммы соответствующей государственной программы Камчатского края.  Государственная программа Камчатского края "Обеспечение доступным и комфортным жильем жителей Камчатского края" Подпрограмма " Стимулирование развития жилищного строительства" Основное мероприятие "Разработка (актуализация) документации по планировке и межеванию территории Корякского сельского поселения"</t>
  </si>
  <si>
    <t xml:space="preserve">К отчету Об исполнении бюджета </t>
  </si>
  <si>
    <t>Процент исполнения</t>
  </si>
  <si>
    <t>Приложение №  1</t>
  </si>
  <si>
    <t>Корякского сельского поселения за первое полугодие 2024 года"</t>
  </si>
  <si>
    <t>1 01 02130 01 0000 110</t>
  </si>
  <si>
    <t>1 01 02140 01 0000 110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</si>
  <si>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</si>
  <si>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</si>
  <si>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 xml:space="preserve">Субвенции бюджетам сельских поселений на осуществлениепервичного воинского учета органами местного самоуправления поселений, муниципальных и горордских округов  </t>
  </si>
  <si>
    <t>Межбюджетные трансферты, передаваемые бюджетам сельских поселений из бюджетов муниципальных районов на финансовое обеспечение переданных полномочий ЕМР по вопросам местного значения муниципального района об участии в деятельности по накоплению (в том числе раздельному накоплению) твердых коммунальных отходов в части создания и содержания мест (контейнерные площадки)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</si>
  <si>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</si>
  <si>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</si>
  <si>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Иные межбюджетные трансферты на покрытие расходов, связанных с проведением предупредительных противопаводковых мероприятий (Складирование скального грунта на территории Корякского сельского поселения)</t>
  </si>
  <si>
    <t>Прочие межбюджетные трансферты, передаваемые бюджетам сельских поселений (на организацию несовершеннолетних в каникулярный период )</t>
  </si>
  <si>
    <t>На мероприятие для выполнения Государственной программы Камчатского края "Формирование современной городско среды"</t>
  </si>
  <si>
    <t>Исполнено на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</si>
</sst>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17" fillId="0" borderId="0"/>
  </cellStyleXfs>
  <cellXfs count="84">
    <xf numFmtId="0" fontId="0" fillId="0" borderId="0" xfId="0"/>
    <xf numFmtId="0" fontId="8" fillId="0" borderId="0" xfId="0" applyFont="1" applyAlignment="1">
      <alignment horizontal="right"/>
    </xf>
    <xf numFmtId="0" fontId="9" fillId="0" borderId="1" xfId="0" applyFont="1" applyBorder="1" applyAlignment="1">
      <alignment horizontal="center" vertical="top" wrapText="1"/>
    </xf>
    <xf numFmtId="0" fontId="10" fillId="0" borderId="0" xfId="0" applyFont="1"/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justify" vertical="top"/>
    </xf>
    <xf numFmtId="0" fontId="5" fillId="0" borderId="1" xfId="0" applyFont="1" applyBorder="1" applyAlignment="1">
      <alignment vertical="justify" wrapText="1"/>
    </xf>
    <xf numFmtId="0" fontId="11" fillId="0" borderId="0" xfId="0" applyFont="1"/>
    <xf numFmtId="1" fontId="8" fillId="0" borderId="0" xfId="0" applyNumberFormat="1" applyFont="1" applyAlignment="1">
      <alignment horizontal="right"/>
    </xf>
    <xf numFmtId="1" fontId="8" fillId="0" borderId="0" xfId="0" applyNumberFormat="1" applyFont="1"/>
    <xf numFmtId="1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justify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4" fillId="0" borderId="0" xfId="0" applyFont="1"/>
    <xf numFmtId="2" fontId="5" fillId="2" borderId="1" xfId="3" applyNumberFormat="1" applyFont="1" applyFill="1" applyBorder="1" applyAlignment="1">
      <alignment horizontal="justify" wrapText="1"/>
    </xf>
    <xf numFmtId="0" fontId="2" fillId="0" borderId="0" xfId="0" applyFont="1"/>
    <xf numFmtId="4" fontId="0" fillId="0" borderId="0" xfId="0" applyNumberForma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justify" vertical="top" wrapText="1"/>
    </xf>
    <xf numFmtId="0" fontId="15" fillId="0" borderId="1" xfId="0" applyFont="1" applyFill="1" applyBorder="1" applyAlignment="1">
      <alignment horizontal="justify" vertical="center" wrapText="1"/>
    </xf>
    <xf numFmtId="0" fontId="16" fillId="0" borderId="0" xfId="0" applyFont="1"/>
    <xf numFmtId="0" fontId="15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2" fontId="5" fillId="4" borderId="1" xfId="0" applyNumberFormat="1" applyFont="1" applyFill="1" applyBorder="1" applyAlignment="1">
      <alignment vertical="center" wrapText="1"/>
    </xf>
    <xf numFmtId="2" fontId="9" fillId="4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0" xfId="0" applyFont="1" applyAlignment="1"/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4" fontId="9" fillId="0" borderId="4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" fontId="9" fillId="4" borderId="3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4" fontId="5" fillId="4" borderId="1" xfId="1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4" fontId="5" fillId="4" borderId="5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0" fontId="5" fillId="0" borderId="1" xfId="0" quotePrefix="1" applyFont="1" applyBorder="1" applyAlignment="1">
      <alignment horizontal="justify" vertical="top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</cellXfs>
  <cellStyles count="5">
    <cellStyle name="Обычный" xfId="0" builtinId="0"/>
    <cellStyle name="Обычный 2" xfId="3"/>
    <cellStyle name="Обычный 2 2" xfId="4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5"/>
  <sheetViews>
    <sheetView tabSelected="1" zoomScale="84" zoomScaleNormal="84" workbookViewId="0">
      <selection activeCell="D9" sqref="D9"/>
    </sheetView>
  </sheetViews>
  <sheetFormatPr defaultRowHeight="15" x14ac:dyDescent="0.25"/>
  <cols>
    <col min="1" max="1" width="25.7109375" customWidth="1"/>
    <col min="2" max="2" width="55.85546875" customWidth="1"/>
    <col min="3" max="3" width="17.85546875" customWidth="1"/>
    <col min="4" max="4" width="21.28515625" customWidth="1"/>
    <col min="5" max="5" width="21.7109375" customWidth="1"/>
    <col min="7" max="7" width="13.28515625" customWidth="1"/>
  </cols>
  <sheetData>
    <row r="1" spans="1:9" s="3" customFormat="1" ht="15.75" x14ac:dyDescent="0.25">
      <c r="A1" s="31"/>
      <c r="B1" s="80" t="s">
        <v>143</v>
      </c>
      <c r="C1" s="80"/>
      <c r="D1" s="80"/>
      <c r="E1" s="80"/>
      <c r="F1"/>
      <c r="G1" s="52"/>
      <c r="H1" s="52"/>
      <c r="I1" s="52"/>
    </row>
    <row r="2" spans="1:9" s="3" customFormat="1" ht="15.75" x14ac:dyDescent="0.25">
      <c r="A2" s="31"/>
      <c r="B2" s="81" t="s">
        <v>141</v>
      </c>
      <c r="C2" s="81"/>
      <c r="D2" s="81"/>
      <c r="E2" s="81"/>
      <c r="F2" s="52"/>
      <c r="G2" s="52"/>
      <c r="H2" s="52"/>
      <c r="I2" s="52"/>
    </row>
    <row r="3" spans="1:9" s="3" customFormat="1" ht="16.5" customHeight="1" x14ac:dyDescent="0.25">
      <c r="A3" s="31"/>
      <c r="B3" s="82" t="s">
        <v>144</v>
      </c>
      <c r="C3" s="82"/>
      <c r="D3" s="82"/>
      <c r="E3" s="82"/>
      <c r="F3" s="52"/>
      <c r="G3" s="52"/>
      <c r="H3" s="52"/>
      <c r="I3" s="52"/>
    </row>
    <row r="4" spans="1:9" ht="18.75" customHeight="1" x14ac:dyDescent="0.25">
      <c r="A4" s="11"/>
      <c r="B4" s="82"/>
      <c r="C4" s="82"/>
      <c r="E4" s="53"/>
      <c r="F4" s="53"/>
      <c r="G4" s="53"/>
      <c r="H4" s="53"/>
      <c r="I4" s="53"/>
    </row>
    <row r="5" spans="1:9" x14ac:dyDescent="0.25">
      <c r="A5" s="11"/>
      <c r="B5" s="1"/>
      <c r="C5" s="12"/>
    </row>
    <row r="6" spans="1:9" ht="15.75" x14ac:dyDescent="0.25">
      <c r="A6" s="83" t="s">
        <v>139</v>
      </c>
      <c r="B6" s="83"/>
      <c r="C6" s="83"/>
      <c r="D6" s="83"/>
      <c r="E6" s="83"/>
    </row>
    <row r="7" spans="1:9" x14ac:dyDescent="0.25">
      <c r="A7" s="11"/>
      <c r="B7" s="11"/>
      <c r="C7" s="13"/>
    </row>
    <row r="8" spans="1:9" ht="25.5" x14ac:dyDescent="0.25">
      <c r="A8" s="35" t="s">
        <v>24</v>
      </c>
      <c r="B8" s="36" t="s">
        <v>25</v>
      </c>
      <c r="C8" s="14" t="s">
        <v>26</v>
      </c>
      <c r="D8" s="51" t="s">
        <v>156</v>
      </c>
      <c r="E8" s="39" t="s">
        <v>142</v>
      </c>
    </row>
    <row r="9" spans="1:9" x14ac:dyDescent="0.25">
      <c r="A9" s="56" t="s">
        <v>27</v>
      </c>
      <c r="B9" s="57" t="s">
        <v>28</v>
      </c>
      <c r="C9" s="58">
        <f>C10+C21+C24+C28+C32+C36+C42+C30+C16+C48+C40</f>
        <v>20538212.77</v>
      </c>
      <c r="D9" s="76">
        <f>D10+D16+D21+D24+D28+D32+D36+D40+D42+D48</f>
        <v>7780631.2599999998</v>
      </c>
      <c r="E9" s="78">
        <f>D9/C9*100%</f>
        <v>0.37883682222657195</v>
      </c>
    </row>
    <row r="10" spans="1:9" x14ac:dyDescent="0.25">
      <c r="A10" s="15" t="s">
        <v>29</v>
      </c>
      <c r="B10" s="16" t="s">
        <v>30</v>
      </c>
      <c r="C10" s="59">
        <f>C11+C12+C13</f>
        <v>1536000</v>
      </c>
      <c r="D10" s="74">
        <f>SUM(D11:D15)</f>
        <v>897714.9</v>
      </c>
      <c r="E10" s="77">
        <f>D10/C10*100%</f>
        <v>0.58444980468749996</v>
      </c>
    </row>
    <row r="11" spans="1:9" ht="63.75" x14ac:dyDescent="0.25">
      <c r="A11" s="17" t="s">
        <v>0</v>
      </c>
      <c r="B11" s="18" t="s">
        <v>1</v>
      </c>
      <c r="C11" s="60">
        <v>1519000</v>
      </c>
      <c r="D11" s="71">
        <v>882753.5</v>
      </c>
      <c r="E11" s="70">
        <f>D11/C11*100%</f>
        <v>0.58114121132323893</v>
      </c>
    </row>
    <row r="12" spans="1:9" ht="89.25" x14ac:dyDescent="0.25">
      <c r="A12" s="17" t="s">
        <v>2</v>
      </c>
      <c r="B12" s="18" t="s">
        <v>91</v>
      </c>
      <c r="C12" s="60">
        <v>2000</v>
      </c>
      <c r="D12" s="71">
        <v>43.43</v>
      </c>
      <c r="E12" s="70">
        <f t="shared" ref="E12:E13" si="0">D12/C12*100%</f>
        <v>2.1714999999999998E-2</v>
      </c>
    </row>
    <row r="13" spans="1:9" ht="38.25" x14ac:dyDescent="0.25">
      <c r="A13" s="17" t="s">
        <v>3</v>
      </c>
      <c r="B13" s="18" t="s">
        <v>92</v>
      </c>
      <c r="C13" s="60">
        <v>15000</v>
      </c>
      <c r="D13" s="71">
        <v>2929.65</v>
      </c>
      <c r="E13" s="70">
        <f t="shared" si="0"/>
        <v>0.19531000000000001</v>
      </c>
    </row>
    <row r="14" spans="1:9" ht="51" x14ac:dyDescent="0.25">
      <c r="A14" s="17" t="s">
        <v>145</v>
      </c>
      <c r="B14" s="18" t="s">
        <v>147</v>
      </c>
      <c r="C14" s="60">
        <v>0</v>
      </c>
      <c r="D14" s="71">
        <v>11457.32</v>
      </c>
      <c r="E14" s="71">
        <f>C14/D14*100%</f>
        <v>0</v>
      </c>
    </row>
    <row r="15" spans="1:9" ht="51" x14ac:dyDescent="0.25">
      <c r="A15" s="17" t="s">
        <v>146</v>
      </c>
      <c r="B15" s="18" t="s">
        <v>148</v>
      </c>
      <c r="C15" s="60">
        <v>0</v>
      </c>
      <c r="D15" s="71">
        <v>531</v>
      </c>
      <c r="E15" s="71">
        <f>C15/D15*100%</f>
        <v>0</v>
      </c>
    </row>
    <row r="16" spans="1:9" s="33" customFormat="1" ht="25.5" x14ac:dyDescent="0.25">
      <c r="A16" s="54" t="s">
        <v>59</v>
      </c>
      <c r="B16" s="55" t="s">
        <v>60</v>
      </c>
      <c r="C16" s="62">
        <f>SUM(C17:C20)</f>
        <v>3589400</v>
      </c>
      <c r="D16" s="74">
        <f>SUM(D17:D20)</f>
        <v>1640004.23</v>
      </c>
      <c r="E16" s="77">
        <f>D16/C16*100%</f>
        <v>0.45690205326795563</v>
      </c>
    </row>
    <row r="17" spans="1:8" ht="63.75" x14ac:dyDescent="0.25">
      <c r="A17" s="5" t="s">
        <v>4</v>
      </c>
      <c r="B17" s="18" t="s">
        <v>5</v>
      </c>
      <c r="C17" s="60">
        <v>1855400</v>
      </c>
      <c r="D17" s="71">
        <v>837751.13</v>
      </c>
      <c r="E17" s="70">
        <f t="shared" ref="E17:E79" si="1">D17/C17*100%</f>
        <v>0.45152049692788615</v>
      </c>
    </row>
    <row r="18" spans="1:8" ht="76.5" x14ac:dyDescent="0.25">
      <c r="A18" s="5" t="s">
        <v>6</v>
      </c>
      <c r="B18" s="18" t="s">
        <v>7</v>
      </c>
      <c r="C18" s="60">
        <v>9400</v>
      </c>
      <c r="D18" s="71">
        <v>4847.95</v>
      </c>
      <c r="E18" s="70">
        <f t="shared" si="1"/>
        <v>0.51573936170212764</v>
      </c>
    </row>
    <row r="19" spans="1:8" ht="63.75" x14ac:dyDescent="0.25">
      <c r="A19" s="5" t="s">
        <v>8</v>
      </c>
      <c r="B19" s="18" t="s">
        <v>9</v>
      </c>
      <c r="C19" s="60">
        <v>1970200</v>
      </c>
      <c r="D19" s="71">
        <v>906180.02</v>
      </c>
      <c r="E19" s="70">
        <f t="shared" si="1"/>
        <v>0.45994316313064665</v>
      </c>
    </row>
    <row r="20" spans="1:8" ht="63.75" x14ac:dyDescent="0.25">
      <c r="A20" s="5" t="s">
        <v>10</v>
      </c>
      <c r="B20" s="18" t="s">
        <v>11</v>
      </c>
      <c r="C20" s="60">
        <v>-245600</v>
      </c>
      <c r="D20" s="71">
        <v>-108774.87</v>
      </c>
      <c r="E20" s="70">
        <f t="shared" si="1"/>
        <v>0.44289442182410421</v>
      </c>
    </row>
    <row r="21" spans="1:8" x14ac:dyDescent="0.25">
      <c r="A21" s="15" t="s">
        <v>31</v>
      </c>
      <c r="B21" s="16" t="s">
        <v>32</v>
      </c>
      <c r="C21" s="62">
        <f>C22+C23</f>
        <v>371000</v>
      </c>
      <c r="D21" s="74">
        <f>SUM(D22)</f>
        <v>313311.3</v>
      </c>
      <c r="E21" s="77">
        <f t="shared" si="1"/>
        <v>0.8445048517520215</v>
      </c>
    </row>
    <row r="22" spans="1:8" x14ac:dyDescent="0.25">
      <c r="A22" s="19" t="s">
        <v>33</v>
      </c>
      <c r="B22" s="20" t="s">
        <v>34</v>
      </c>
      <c r="C22" s="60">
        <v>371000</v>
      </c>
      <c r="D22" s="71">
        <v>313311.3</v>
      </c>
      <c r="E22" s="70">
        <f t="shared" si="1"/>
        <v>0.8445048517520215</v>
      </c>
    </row>
    <row r="23" spans="1:8" ht="25.5" hidden="1" x14ac:dyDescent="0.25">
      <c r="A23" s="19" t="s">
        <v>35</v>
      </c>
      <c r="B23" s="20" t="s">
        <v>12</v>
      </c>
      <c r="C23" s="73"/>
      <c r="D23" s="75"/>
      <c r="E23" s="72" t="e">
        <f t="shared" si="1"/>
        <v>#DIV/0!</v>
      </c>
    </row>
    <row r="24" spans="1:8" x14ac:dyDescent="0.25">
      <c r="A24" s="15" t="s">
        <v>36</v>
      </c>
      <c r="B24" s="16" t="s">
        <v>37</v>
      </c>
      <c r="C24" s="62">
        <f>C25+C26+C27</f>
        <v>2596000</v>
      </c>
      <c r="D24" s="74">
        <f>SUM(D25:D27)</f>
        <v>509969</v>
      </c>
      <c r="E24" s="77">
        <f t="shared" si="1"/>
        <v>0.19644414483821263</v>
      </c>
    </row>
    <row r="25" spans="1:8" ht="38.25" x14ac:dyDescent="0.25">
      <c r="A25" s="17" t="s">
        <v>13</v>
      </c>
      <c r="B25" s="18" t="s">
        <v>62</v>
      </c>
      <c r="C25" s="60">
        <v>690000</v>
      </c>
      <c r="D25" s="71">
        <v>98755.21</v>
      </c>
      <c r="E25" s="70">
        <f t="shared" si="1"/>
        <v>0.14312349275362321</v>
      </c>
    </row>
    <row r="26" spans="1:8" ht="35.450000000000003" customHeight="1" x14ac:dyDescent="0.25">
      <c r="A26" s="36" t="s">
        <v>63</v>
      </c>
      <c r="B26" s="21" t="s">
        <v>65</v>
      </c>
      <c r="C26" s="63">
        <v>658000</v>
      </c>
      <c r="D26" s="71">
        <v>240769.5</v>
      </c>
      <c r="E26" s="70">
        <f t="shared" si="1"/>
        <v>0.36591109422492402</v>
      </c>
    </row>
    <row r="27" spans="1:8" ht="33.6" customHeight="1" x14ac:dyDescent="0.25">
      <c r="A27" s="36" t="s">
        <v>64</v>
      </c>
      <c r="B27" s="21" t="s">
        <v>66</v>
      </c>
      <c r="C27" s="63">
        <v>1248000</v>
      </c>
      <c r="D27" s="71">
        <v>170444.29</v>
      </c>
      <c r="E27" s="70">
        <f t="shared" si="1"/>
        <v>0.13657395032051284</v>
      </c>
    </row>
    <row r="28" spans="1:8" x14ac:dyDescent="0.25">
      <c r="A28" s="15" t="s">
        <v>38</v>
      </c>
      <c r="B28" s="16" t="s">
        <v>39</v>
      </c>
      <c r="C28" s="61">
        <f>C29</f>
        <v>20000</v>
      </c>
      <c r="D28" s="74">
        <f>SUM(D29)</f>
        <v>2250</v>
      </c>
      <c r="E28" s="77">
        <f>D28/C28*100%</f>
        <v>0.1125</v>
      </c>
    </row>
    <row r="29" spans="1:8" ht="51" x14ac:dyDescent="0.25">
      <c r="A29" s="19" t="s">
        <v>55</v>
      </c>
      <c r="B29" s="18" t="s">
        <v>40</v>
      </c>
      <c r="C29" s="60">
        <v>20000</v>
      </c>
      <c r="D29" s="71">
        <v>2250</v>
      </c>
      <c r="E29" s="70">
        <f t="shared" si="1"/>
        <v>0.1125</v>
      </c>
      <c r="F29" s="33"/>
      <c r="G29" s="33"/>
      <c r="H29" s="33"/>
    </row>
    <row r="30" spans="1:8" s="33" customFormat="1" ht="29.25" hidden="1" customHeight="1" x14ac:dyDescent="0.25">
      <c r="A30" s="22" t="s">
        <v>57</v>
      </c>
      <c r="B30" s="16" t="s">
        <v>58</v>
      </c>
      <c r="C30" s="62">
        <f>C31</f>
        <v>0</v>
      </c>
      <c r="D30" s="76"/>
      <c r="E30" s="72" t="e">
        <f t="shared" si="1"/>
        <v>#DIV/0!</v>
      </c>
      <c r="F30"/>
      <c r="G30"/>
      <c r="H30"/>
    </row>
    <row r="31" spans="1:8" ht="25.5" hidden="1" x14ac:dyDescent="0.25">
      <c r="A31" s="19" t="s">
        <v>14</v>
      </c>
      <c r="B31" s="18" t="s">
        <v>15</v>
      </c>
      <c r="C31" s="60">
        <v>0</v>
      </c>
      <c r="D31" s="75"/>
      <c r="E31" s="72" t="e">
        <f t="shared" si="1"/>
        <v>#DIV/0!</v>
      </c>
    </row>
    <row r="32" spans="1:8" ht="25.5" x14ac:dyDescent="0.25">
      <c r="A32" s="15" t="s">
        <v>41</v>
      </c>
      <c r="B32" s="16" t="s">
        <v>42</v>
      </c>
      <c r="C32" s="62">
        <f>C33+C34+C35</f>
        <v>2170312.77</v>
      </c>
      <c r="D32" s="74">
        <f>SUM(D34:D35)</f>
        <v>386984.83</v>
      </c>
      <c r="E32" s="77">
        <f t="shared" si="1"/>
        <v>0.1783083228137666</v>
      </c>
    </row>
    <row r="33" spans="1:5" ht="63.75" hidden="1" x14ac:dyDescent="0.25">
      <c r="A33" s="17" t="s">
        <v>16</v>
      </c>
      <c r="B33" s="18" t="s">
        <v>67</v>
      </c>
      <c r="C33" s="60"/>
      <c r="D33" s="71"/>
      <c r="E33" s="70" t="e">
        <f t="shared" si="1"/>
        <v>#DIV/0!</v>
      </c>
    </row>
    <row r="34" spans="1:5" ht="65.25" customHeight="1" x14ac:dyDescent="0.25">
      <c r="A34" s="19" t="s">
        <v>17</v>
      </c>
      <c r="B34" s="18" t="s">
        <v>68</v>
      </c>
      <c r="C34" s="60">
        <v>1494312.77</v>
      </c>
      <c r="D34" s="71">
        <v>386984.83</v>
      </c>
      <c r="E34" s="70">
        <f t="shared" si="1"/>
        <v>0.25897177469747518</v>
      </c>
    </row>
    <row r="35" spans="1:5" ht="31.5" customHeight="1" x14ac:dyDescent="0.25">
      <c r="A35" s="19" t="s">
        <v>18</v>
      </c>
      <c r="B35" s="21" t="s">
        <v>69</v>
      </c>
      <c r="C35" s="60">
        <v>676000</v>
      </c>
      <c r="D35" s="71">
        <v>0</v>
      </c>
      <c r="E35" s="70">
        <f t="shared" si="1"/>
        <v>0</v>
      </c>
    </row>
    <row r="36" spans="1:5" ht="24.75" x14ac:dyDescent="0.25">
      <c r="A36" s="22" t="s">
        <v>43</v>
      </c>
      <c r="B36" s="40" t="s">
        <v>98</v>
      </c>
      <c r="C36" s="62">
        <f>C38+C37+C39</f>
        <v>1263500</v>
      </c>
      <c r="D36" s="74">
        <f>SUM(D37:D39)</f>
        <v>3706242.8</v>
      </c>
      <c r="E36" s="77">
        <f>D36/C36*100%</f>
        <v>2.9333144440047487</v>
      </c>
    </row>
    <row r="37" spans="1:5" ht="25.5" x14ac:dyDescent="0.25">
      <c r="A37" s="5" t="s">
        <v>19</v>
      </c>
      <c r="B37" s="23" t="s">
        <v>70</v>
      </c>
      <c r="C37" s="63">
        <v>135200</v>
      </c>
      <c r="D37" s="71">
        <v>63754</v>
      </c>
      <c r="E37" s="70">
        <f t="shared" si="1"/>
        <v>0.47155325443786983</v>
      </c>
    </row>
    <row r="38" spans="1:5" ht="38.25" x14ac:dyDescent="0.25">
      <c r="A38" s="41" t="s">
        <v>96</v>
      </c>
      <c r="B38" s="42" t="s">
        <v>97</v>
      </c>
      <c r="C38" s="60">
        <v>922500</v>
      </c>
      <c r="D38" s="71">
        <v>542488.80000000005</v>
      </c>
      <c r="E38" s="70">
        <f t="shared" si="1"/>
        <v>0.58806373983739846</v>
      </c>
    </row>
    <row r="39" spans="1:5" ht="25.5" x14ac:dyDescent="0.25">
      <c r="A39" s="38" t="s">
        <v>20</v>
      </c>
      <c r="B39" s="23" t="s">
        <v>71</v>
      </c>
      <c r="C39" s="63">
        <v>205800</v>
      </c>
      <c r="D39" s="71">
        <v>3100000</v>
      </c>
      <c r="E39" s="70">
        <f t="shared" si="1"/>
        <v>15.063168124392615</v>
      </c>
    </row>
    <row r="40" spans="1:5" ht="24" x14ac:dyDescent="0.25">
      <c r="A40" s="2" t="s">
        <v>99</v>
      </c>
      <c r="B40" s="43" t="s">
        <v>100</v>
      </c>
      <c r="C40" s="64">
        <f>C41</f>
        <v>8500000</v>
      </c>
      <c r="D40" s="74">
        <f>SUM(D41)</f>
        <v>0</v>
      </c>
      <c r="E40" s="77">
        <f t="shared" si="1"/>
        <v>0</v>
      </c>
    </row>
    <row r="41" spans="1:5" ht="76.5" x14ac:dyDescent="0.25">
      <c r="A41" s="39" t="s">
        <v>21</v>
      </c>
      <c r="B41" s="23" t="s">
        <v>72</v>
      </c>
      <c r="C41" s="63">
        <v>8500000</v>
      </c>
      <c r="D41" s="71">
        <v>0</v>
      </c>
      <c r="E41" s="70">
        <f t="shared" si="1"/>
        <v>0</v>
      </c>
    </row>
    <row r="42" spans="1:5" x14ac:dyDescent="0.25">
      <c r="A42" s="2" t="s">
        <v>84</v>
      </c>
      <c r="B42" s="44" t="s">
        <v>85</v>
      </c>
      <c r="C42" s="61">
        <f>C43+C45</f>
        <v>30000</v>
      </c>
      <c r="D42" s="74">
        <f>SUM(D45)</f>
        <v>10800</v>
      </c>
      <c r="E42" s="77">
        <f t="shared" si="1"/>
        <v>0.36</v>
      </c>
    </row>
    <row r="43" spans="1:5" ht="25.5" hidden="1" x14ac:dyDescent="0.25">
      <c r="A43" s="2" t="s">
        <v>86</v>
      </c>
      <c r="B43" s="16" t="s">
        <v>87</v>
      </c>
      <c r="C43" s="62">
        <f>C44</f>
        <v>0</v>
      </c>
      <c r="D43" s="71"/>
      <c r="E43" s="70" t="e">
        <f t="shared" si="1"/>
        <v>#DIV/0!</v>
      </c>
    </row>
    <row r="44" spans="1:5" s="33" customFormat="1" ht="37.9" hidden="1" customHeight="1" x14ac:dyDescent="0.25">
      <c r="A44" s="19" t="s">
        <v>88</v>
      </c>
      <c r="B44" s="37" t="s">
        <v>89</v>
      </c>
      <c r="C44" s="60">
        <v>0</v>
      </c>
      <c r="D44" s="74"/>
      <c r="E44" s="70" t="e">
        <f t="shared" si="1"/>
        <v>#DIV/0!</v>
      </c>
    </row>
    <row r="45" spans="1:5" ht="25.5" x14ac:dyDescent="0.25">
      <c r="A45" s="2" t="s">
        <v>44</v>
      </c>
      <c r="B45" s="25" t="s">
        <v>45</v>
      </c>
      <c r="C45" s="62">
        <f>C46</f>
        <v>30000</v>
      </c>
      <c r="D45" s="71">
        <f>SUM(D46:D47)</f>
        <v>10800</v>
      </c>
      <c r="E45" s="70">
        <f t="shared" si="1"/>
        <v>0.36</v>
      </c>
    </row>
    <row r="46" spans="1:5" ht="38.25" x14ac:dyDescent="0.25">
      <c r="A46" s="50" t="s">
        <v>130</v>
      </c>
      <c r="B46" s="6" t="s">
        <v>131</v>
      </c>
      <c r="C46" s="60">
        <v>30000</v>
      </c>
      <c r="D46" s="71">
        <v>3500</v>
      </c>
      <c r="E46" s="70">
        <f t="shared" si="1"/>
        <v>0.11666666666666667</v>
      </c>
    </row>
    <row r="47" spans="1:5" ht="63.75" x14ac:dyDescent="0.25">
      <c r="A47" s="50" t="s">
        <v>151</v>
      </c>
      <c r="B47" s="79" t="s">
        <v>152</v>
      </c>
      <c r="C47" s="60">
        <v>0</v>
      </c>
      <c r="D47" s="71">
        <v>7300</v>
      </c>
      <c r="E47" s="70">
        <v>0</v>
      </c>
    </row>
    <row r="48" spans="1:5" ht="25.5" x14ac:dyDescent="0.25">
      <c r="A48" s="2" t="s">
        <v>61</v>
      </c>
      <c r="B48" s="30" t="s">
        <v>77</v>
      </c>
      <c r="C48" s="62">
        <f>C49</f>
        <v>462000</v>
      </c>
      <c r="D48" s="74">
        <f>SUM(D49)</f>
        <v>313354.2</v>
      </c>
      <c r="E48" s="77">
        <f t="shared" si="1"/>
        <v>0.67825584415584417</v>
      </c>
    </row>
    <row r="49" spans="1:5" x14ac:dyDescent="0.25">
      <c r="A49" s="8" t="s">
        <v>22</v>
      </c>
      <c r="B49" s="9" t="s">
        <v>73</v>
      </c>
      <c r="C49" s="60">
        <v>462000</v>
      </c>
      <c r="D49" s="71">
        <v>313354.2</v>
      </c>
      <c r="E49" s="70">
        <f t="shared" si="1"/>
        <v>0.67825584415584417</v>
      </c>
    </row>
    <row r="50" spans="1:5" ht="40.9" customHeight="1" x14ac:dyDescent="0.25">
      <c r="A50" s="15" t="s">
        <v>46</v>
      </c>
      <c r="B50" s="45" t="s">
        <v>47</v>
      </c>
      <c r="C50" s="62">
        <f>C51+C92</f>
        <v>77453189.060000002</v>
      </c>
      <c r="D50" s="74">
        <f>SUM(D51)</f>
        <v>46447662.760000005</v>
      </c>
      <c r="E50" s="77">
        <f t="shared" si="1"/>
        <v>0.59968689893477189</v>
      </c>
    </row>
    <row r="51" spans="1:5" ht="24" x14ac:dyDescent="0.25">
      <c r="A51" s="15" t="s">
        <v>124</v>
      </c>
      <c r="B51" s="46" t="s">
        <v>48</v>
      </c>
      <c r="C51" s="62">
        <f>C52+C55+C69+C75</f>
        <v>77453189.060000002</v>
      </c>
      <c r="D51" s="74">
        <f>SUM(D52,D55,D69,D75)</f>
        <v>46447662.760000005</v>
      </c>
      <c r="E51" s="77">
        <f t="shared" si="1"/>
        <v>0.59968689893477189</v>
      </c>
    </row>
    <row r="52" spans="1:5" ht="25.5" x14ac:dyDescent="0.25">
      <c r="A52" s="15" t="s">
        <v>123</v>
      </c>
      <c r="B52" s="16" t="s">
        <v>49</v>
      </c>
      <c r="C52" s="62">
        <f>C53+C54</f>
        <v>8215448</v>
      </c>
      <c r="D52" s="74">
        <f>SUM(D53:D54)</f>
        <v>4649500</v>
      </c>
      <c r="E52" s="77">
        <f t="shared" si="1"/>
        <v>0.56594600805701645</v>
      </c>
    </row>
    <row r="53" spans="1:5" ht="63.75" x14ac:dyDescent="0.25">
      <c r="A53" s="17" t="s">
        <v>110</v>
      </c>
      <c r="B53" s="20" t="s">
        <v>78</v>
      </c>
      <c r="C53" s="60">
        <v>3099000</v>
      </c>
      <c r="D53" s="71">
        <v>1549500</v>
      </c>
      <c r="E53" s="70">
        <f t="shared" si="1"/>
        <v>0.5</v>
      </c>
    </row>
    <row r="54" spans="1:5" ht="38.25" x14ac:dyDescent="0.25">
      <c r="A54" s="17" t="s">
        <v>110</v>
      </c>
      <c r="B54" s="20" t="s">
        <v>79</v>
      </c>
      <c r="C54" s="60">
        <v>5116448</v>
      </c>
      <c r="D54" s="71">
        <v>3100000</v>
      </c>
      <c r="E54" s="70">
        <f t="shared" si="1"/>
        <v>0.6058890855531025</v>
      </c>
    </row>
    <row r="55" spans="1:5" ht="25.5" x14ac:dyDescent="0.25">
      <c r="A55" s="26" t="s">
        <v>83</v>
      </c>
      <c r="B55" s="28" t="s">
        <v>50</v>
      </c>
      <c r="C55" s="64">
        <f>C56+C59+C62+C65</f>
        <v>2981356.48</v>
      </c>
      <c r="D55" s="74">
        <f>SUM(D59,D65)</f>
        <v>1618216.78</v>
      </c>
      <c r="E55" s="77">
        <f t="shared" si="1"/>
        <v>0.54277869515288557</v>
      </c>
    </row>
    <row r="56" spans="1:5" ht="25.5" hidden="1" x14ac:dyDescent="0.25">
      <c r="A56" s="49" t="s">
        <v>133</v>
      </c>
      <c r="B56" s="25" t="s">
        <v>134</v>
      </c>
      <c r="C56" s="64">
        <f>C57+C58</f>
        <v>0</v>
      </c>
      <c r="D56" s="71"/>
      <c r="E56" s="70" t="e">
        <f t="shared" si="1"/>
        <v>#DIV/0!</v>
      </c>
    </row>
    <row r="57" spans="1:5" ht="96.75" hidden="1" customHeight="1" x14ac:dyDescent="0.25">
      <c r="A57" s="17" t="s">
        <v>133</v>
      </c>
      <c r="B57" s="47" t="s">
        <v>135</v>
      </c>
      <c r="C57" s="60">
        <v>0</v>
      </c>
      <c r="D57" s="71"/>
      <c r="E57" s="70" t="e">
        <f t="shared" si="1"/>
        <v>#DIV/0!</v>
      </c>
    </row>
    <row r="58" spans="1:5" ht="99" hidden="1" customHeight="1" x14ac:dyDescent="0.25">
      <c r="A58" s="17" t="s">
        <v>133</v>
      </c>
      <c r="B58" s="47" t="s">
        <v>136</v>
      </c>
      <c r="C58" s="60">
        <v>0</v>
      </c>
      <c r="D58" s="71"/>
      <c r="E58" s="70" t="e">
        <f t="shared" si="1"/>
        <v>#DIV/0!</v>
      </c>
    </row>
    <row r="59" spans="1:5" ht="51" x14ac:dyDescent="0.25">
      <c r="A59" s="49" t="s">
        <v>117</v>
      </c>
      <c r="B59" s="25" t="s">
        <v>95</v>
      </c>
      <c r="C59" s="64">
        <f>C60+C61</f>
        <v>1123832.76</v>
      </c>
      <c r="D59" s="74">
        <f>SUM(D60:D61)</f>
        <v>281716.77999999997</v>
      </c>
      <c r="E59" s="77">
        <f t="shared" si="1"/>
        <v>0.25067500256888753</v>
      </c>
    </row>
    <row r="60" spans="1:5" ht="97.5" customHeight="1" x14ac:dyDescent="0.25">
      <c r="A60" s="17" t="s">
        <v>117</v>
      </c>
      <c r="B60" s="47" t="s">
        <v>125</v>
      </c>
      <c r="C60" s="60">
        <v>1070316.9099999999</v>
      </c>
      <c r="D60" s="71">
        <v>228298.23999999999</v>
      </c>
      <c r="E60" s="70">
        <f t="shared" si="1"/>
        <v>0.21329966654455643</v>
      </c>
    </row>
    <row r="61" spans="1:5" ht="99" customHeight="1" x14ac:dyDescent="0.25">
      <c r="A61" s="17" t="s">
        <v>117</v>
      </c>
      <c r="B61" s="47" t="s">
        <v>127</v>
      </c>
      <c r="C61" s="60">
        <v>53515.85</v>
      </c>
      <c r="D61" s="71">
        <v>53418.54</v>
      </c>
      <c r="E61" s="70">
        <f t="shared" si="1"/>
        <v>0.99818166019973531</v>
      </c>
    </row>
    <row r="62" spans="1:5" ht="36" hidden="1" customHeight="1" x14ac:dyDescent="0.25">
      <c r="A62" s="15" t="s">
        <v>126</v>
      </c>
      <c r="B62" s="48" t="s">
        <v>132</v>
      </c>
      <c r="C62" s="62">
        <f>C63+C64</f>
        <v>0</v>
      </c>
      <c r="D62" s="75"/>
      <c r="E62" s="72" t="e">
        <f t="shared" si="1"/>
        <v>#DIV/0!</v>
      </c>
    </row>
    <row r="63" spans="1:5" ht="126" hidden="1" customHeight="1" x14ac:dyDescent="0.25">
      <c r="A63" s="17" t="s">
        <v>126</v>
      </c>
      <c r="B63" s="47" t="s">
        <v>128</v>
      </c>
      <c r="C63" s="60">
        <v>0</v>
      </c>
      <c r="D63" s="75"/>
      <c r="E63" s="72" t="e">
        <f t="shared" si="1"/>
        <v>#DIV/0!</v>
      </c>
    </row>
    <row r="64" spans="1:5" ht="115.5" hidden="1" customHeight="1" x14ac:dyDescent="0.25">
      <c r="A64" s="17" t="s">
        <v>126</v>
      </c>
      <c r="B64" s="47" t="s">
        <v>129</v>
      </c>
      <c r="C64" s="60">
        <v>0</v>
      </c>
      <c r="D64" s="75"/>
      <c r="E64" s="72" t="e">
        <f t="shared" si="1"/>
        <v>#DIV/0!</v>
      </c>
    </row>
    <row r="65" spans="1:7" ht="30" customHeight="1" x14ac:dyDescent="0.25">
      <c r="A65" s="15" t="s">
        <v>116</v>
      </c>
      <c r="B65" s="48" t="s">
        <v>74</v>
      </c>
      <c r="C65" s="62">
        <f>SUM(C66:C67)</f>
        <v>1857523.72</v>
      </c>
      <c r="D65" s="74">
        <f>SUM(D66:D67)</f>
        <v>1336500</v>
      </c>
      <c r="E65" s="77">
        <f t="shared" si="1"/>
        <v>0.71950628980393316</v>
      </c>
    </row>
    <row r="66" spans="1:7" ht="188.25" customHeight="1" x14ac:dyDescent="0.25">
      <c r="A66" s="17" t="s">
        <v>116</v>
      </c>
      <c r="B66" s="24" t="s">
        <v>93</v>
      </c>
      <c r="C66" s="65">
        <v>506585</v>
      </c>
      <c r="D66" s="71">
        <v>0</v>
      </c>
      <c r="E66" s="70">
        <f t="shared" si="1"/>
        <v>0</v>
      </c>
    </row>
    <row r="67" spans="1:7" ht="114" customHeight="1" x14ac:dyDescent="0.25">
      <c r="A67" s="17" t="s">
        <v>116</v>
      </c>
      <c r="B67" s="32" t="s">
        <v>140</v>
      </c>
      <c r="C67" s="60">
        <v>1350938.72</v>
      </c>
      <c r="D67" s="71">
        <v>1336500</v>
      </c>
      <c r="E67" s="70">
        <f t="shared" si="1"/>
        <v>0.98931208367467627</v>
      </c>
    </row>
    <row r="68" spans="1:7" ht="186.75" hidden="1" customHeight="1" x14ac:dyDescent="0.25">
      <c r="A68" s="17" t="s">
        <v>116</v>
      </c>
      <c r="B68" s="32" t="s">
        <v>118</v>
      </c>
      <c r="C68" s="60">
        <v>0</v>
      </c>
      <c r="D68" s="75"/>
      <c r="E68" s="72" t="e">
        <f t="shared" si="1"/>
        <v>#DIV/0!</v>
      </c>
    </row>
    <row r="69" spans="1:7" ht="25.5" x14ac:dyDescent="0.25">
      <c r="A69" s="15" t="s">
        <v>122</v>
      </c>
      <c r="B69" s="16" t="s">
        <v>51</v>
      </c>
      <c r="C69" s="62">
        <f>SUM(C71:C73)</f>
        <v>2712600</v>
      </c>
      <c r="D69" s="74">
        <f>SUM(D71:D73)</f>
        <v>1566250</v>
      </c>
      <c r="E69" s="77">
        <f>D69/C69*100%</f>
        <v>0.57739806827398066</v>
      </c>
    </row>
    <row r="70" spans="1:7" ht="38.25" hidden="1" x14ac:dyDescent="0.25">
      <c r="A70" s="17" t="s">
        <v>115</v>
      </c>
      <c r="B70" s="27" t="s">
        <v>137</v>
      </c>
      <c r="C70" s="60"/>
      <c r="D70" s="71"/>
      <c r="E70" s="70" t="e">
        <f t="shared" si="1"/>
        <v>#DIV/0!</v>
      </c>
    </row>
    <row r="71" spans="1:7" ht="51" x14ac:dyDescent="0.25">
      <c r="A71" s="17" t="s">
        <v>115</v>
      </c>
      <c r="B71" s="27" t="s">
        <v>149</v>
      </c>
      <c r="C71" s="60">
        <v>908500</v>
      </c>
      <c r="D71" s="71">
        <v>454250</v>
      </c>
      <c r="E71" s="70">
        <f>D71/C71*100%</f>
        <v>0.5</v>
      </c>
    </row>
    <row r="72" spans="1:7" ht="51" x14ac:dyDescent="0.25">
      <c r="A72" s="17" t="s">
        <v>114</v>
      </c>
      <c r="B72" s="27" t="s">
        <v>90</v>
      </c>
      <c r="C72" s="60">
        <v>1781800</v>
      </c>
      <c r="D72" s="71">
        <v>1102000</v>
      </c>
      <c r="E72" s="70">
        <f t="shared" si="1"/>
        <v>0.61847569873161967</v>
      </c>
    </row>
    <row r="73" spans="1:7" ht="63.75" x14ac:dyDescent="0.25">
      <c r="A73" s="17" t="s">
        <v>113</v>
      </c>
      <c r="B73" s="27" t="s">
        <v>94</v>
      </c>
      <c r="C73" s="60">
        <v>22300</v>
      </c>
      <c r="D73" s="71">
        <v>10000</v>
      </c>
      <c r="E73" s="70">
        <f t="shared" si="1"/>
        <v>0.44843049327354262</v>
      </c>
    </row>
    <row r="74" spans="1:7" hidden="1" x14ac:dyDescent="0.25">
      <c r="A74" s="8" t="s">
        <v>82</v>
      </c>
      <c r="B74" s="10" t="s">
        <v>75</v>
      </c>
      <c r="C74" s="60">
        <v>0</v>
      </c>
      <c r="D74" s="75"/>
      <c r="E74" s="72" t="e">
        <f t="shared" si="1"/>
        <v>#DIV/0!</v>
      </c>
    </row>
    <row r="75" spans="1:7" ht="26.45" customHeight="1" x14ac:dyDescent="0.25">
      <c r="A75" s="4" t="s">
        <v>121</v>
      </c>
      <c r="B75" s="28" t="s">
        <v>52</v>
      </c>
      <c r="C75" s="62">
        <f>SUM(C76:C94)</f>
        <v>63543784.579999998</v>
      </c>
      <c r="D75" s="74">
        <f>SUM(D76:D86)</f>
        <v>38613695.980000004</v>
      </c>
      <c r="E75" s="77">
        <f t="shared" si="1"/>
        <v>0.60767069879802882</v>
      </c>
      <c r="G75" s="34"/>
    </row>
    <row r="76" spans="1:7" ht="132" customHeight="1" x14ac:dyDescent="0.25">
      <c r="A76" s="17" t="s">
        <v>112</v>
      </c>
      <c r="B76" s="27" t="s">
        <v>138</v>
      </c>
      <c r="C76" s="60">
        <v>2291726.2400000002</v>
      </c>
      <c r="D76" s="71">
        <v>921375</v>
      </c>
      <c r="E76" s="70">
        <f t="shared" si="1"/>
        <v>0.40204409406247404</v>
      </c>
    </row>
    <row r="77" spans="1:7" ht="93.75" customHeight="1" x14ac:dyDescent="0.25">
      <c r="A77" s="17" t="s">
        <v>112</v>
      </c>
      <c r="B77" s="27" t="s">
        <v>150</v>
      </c>
      <c r="C77" s="60">
        <v>1178424</v>
      </c>
      <c r="D77" s="71">
        <v>409570.98</v>
      </c>
      <c r="E77" s="70">
        <f t="shared" si="1"/>
        <v>0.34755824728620599</v>
      </c>
    </row>
    <row r="78" spans="1:7" ht="38.25" x14ac:dyDescent="0.25">
      <c r="A78" s="17" t="s">
        <v>111</v>
      </c>
      <c r="B78" s="27" t="s">
        <v>119</v>
      </c>
      <c r="C78" s="60">
        <v>409500</v>
      </c>
      <c r="D78" s="71">
        <v>204750</v>
      </c>
      <c r="E78" s="70">
        <f t="shared" si="1"/>
        <v>0.5</v>
      </c>
    </row>
    <row r="79" spans="1:7" ht="38.25" x14ac:dyDescent="0.25">
      <c r="A79" s="17" t="s">
        <v>111</v>
      </c>
      <c r="B79" s="27" t="s">
        <v>101</v>
      </c>
      <c r="C79" s="60">
        <v>3849200</v>
      </c>
      <c r="D79" s="71">
        <v>2958000</v>
      </c>
      <c r="E79" s="70">
        <f t="shared" si="1"/>
        <v>0.76847137067442584</v>
      </c>
    </row>
    <row r="80" spans="1:7" ht="38.25" hidden="1" x14ac:dyDescent="0.25">
      <c r="A80" s="17" t="s">
        <v>80</v>
      </c>
      <c r="B80" s="27" t="s">
        <v>102</v>
      </c>
      <c r="C80" s="66"/>
      <c r="D80" s="71"/>
      <c r="E80" s="70" t="e">
        <f t="shared" ref="E80:E93" si="2">D80/C80*100%</f>
        <v>#DIV/0!</v>
      </c>
    </row>
    <row r="81" spans="1:5" ht="38.25" x14ac:dyDescent="0.25">
      <c r="A81" s="17" t="s">
        <v>111</v>
      </c>
      <c r="B81" s="27" t="s">
        <v>103</v>
      </c>
      <c r="C81" s="60">
        <v>100000</v>
      </c>
      <c r="D81" s="71">
        <v>100000</v>
      </c>
      <c r="E81" s="70">
        <f t="shared" si="2"/>
        <v>1</v>
      </c>
    </row>
    <row r="82" spans="1:5" ht="51" hidden="1" x14ac:dyDescent="0.25">
      <c r="A82" s="17" t="s">
        <v>80</v>
      </c>
      <c r="B82" s="27" t="s">
        <v>104</v>
      </c>
      <c r="C82" s="66"/>
      <c r="D82" s="71"/>
      <c r="E82" s="70" t="e">
        <f t="shared" si="2"/>
        <v>#DIV/0!</v>
      </c>
    </row>
    <row r="83" spans="1:5" ht="51" x14ac:dyDescent="0.25">
      <c r="A83" s="17" t="s">
        <v>80</v>
      </c>
      <c r="B83" s="27" t="s">
        <v>153</v>
      </c>
      <c r="C83" s="66">
        <v>12506000</v>
      </c>
      <c r="D83" s="71">
        <v>12506000</v>
      </c>
      <c r="E83" s="70">
        <f t="shared" si="2"/>
        <v>1</v>
      </c>
    </row>
    <row r="84" spans="1:5" ht="38.25" x14ac:dyDescent="0.25">
      <c r="A84" s="17" t="s">
        <v>111</v>
      </c>
      <c r="B84" s="27" t="s">
        <v>105</v>
      </c>
      <c r="C84" s="60">
        <v>21867100</v>
      </c>
      <c r="D84" s="71">
        <v>13014000</v>
      </c>
      <c r="E84" s="70">
        <f t="shared" si="2"/>
        <v>0.59514064507867981</v>
      </c>
    </row>
    <row r="85" spans="1:5" ht="38.25" x14ac:dyDescent="0.25">
      <c r="A85" s="17" t="s">
        <v>111</v>
      </c>
      <c r="B85" s="27" t="s">
        <v>154</v>
      </c>
      <c r="C85" s="60">
        <v>1944469.68</v>
      </c>
      <c r="D85" s="71">
        <v>0</v>
      </c>
      <c r="E85" s="70">
        <v>0</v>
      </c>
    </row>
    <row r="86" spans="1:5" ht="51" x14ac:dyDescent="0.25">
      <c r="A86" s="17" t="s">
        <v>111</v>
      </c>
      <c r="B86" s="27" t="s">
        <v>106</v>
      </c>
      <c r="C86" s="60">
        <v>14103900</v>
      </c>
      <c r="D86" s="71">
        <v>8500000</v>
      </c>
      <c r="E86" s="70">
        <f t="shared" si="2"/>
        <v>0.6026701834244429</v>
      </c>
    </row>
    <row r="87" spans="1:5" ht="38.25" hidden="1" x14ac:dyDescent="0.25">
      <c r="A87" s="17" t="s">
        <v>80</v>
      </c>
      <c r="B87" s="27" t="s">
        <v>107</v>
      </c>
      <c r="C87" s="60">
        <v>0</v>
      </c>
      <c r="D87" s="71"/>
      <c r="E87" s="70" t="e">
        <f t="shared" si="2"/>
        <v>#DIV/0!</v>
      </c>
    </row>
    <row r="88" spans="1:5" ht="63.75" hidden="1" x14ac:dyDescent="0.25">
      <c r="A88" s="17" t="s">
        <v>80</v>
      </c>
      <c r="B88" s="27" t="s">
        <v>108</v>
      </c>
      <c r="C88" s="60">
        <v>0</v>
      </c>
      <c r="D88" s="71"/>
      <c r="E88" s="70" t="e">
        <f t="shared" si="2"/>
        <v>#DIV/0!</v>
      </c>
    </row>
    <row r="89" spans="1:5" hidden="1" x14ac:dyDescent="0.25">
      <c r="A89" s="17" t="s">
        <v>111</v>
      </c>
      <c r="B89" s="27"/>
      <c r="C89" s="60">
        <v>0</v>
      </c>
      <c r="D89" s="71"/>
      <c r="E89" s="70" t="e">
        <f t="shared" si="2"/>
        <v>#DIV/0!</v>
      </c>
    </row>
    <row r="90" spans="1:5" ht="62.25" hidden="1" customHeight="1" x14ac:dyDescent="0.25">
      <c r="A90" s="17" t="s">
        <v>111</v>
      </c>
      <c r="B90" s="27" t="s">
        <v>120</v>
      </c>
      <c r="C90" s="66"/>
      <c r="D90" s="71"/>
      <c r="E90" s="70" t="e">
        <f t="shared" si="2"/>
        <v>#DIV/0!</v>
      </c>
    </row>
    <row r="91" spans="1:5" ht="38.25" hidden="1" x14ac:dyDescent="0.25">
      <c r="A91" s="17" t="s">
        <v>81</v>
      </c>
      <c r="B91" s="27" t="s">
        <v>109</v>
      </c>
      <c r="C91" s="67">
        <v>0</v>
      </c>
      <c r="D91" s="71"/>
      <c r="E91" s="70" t="e">
        <f t="shared" si="2"/>
        <v>#DIV/0!</v>
      </c>
    </row>
    <row r="92" spans="1:5" ht="25.5" hidden="1" x14ac:dyDescent="0.25">
      <c r="A92" s="29" t="s">
        <v>56</v>
      </c>
      <c r="B92" s="30" t="s">
        <v>53</v>
      </c>
      <c r="C92" s="68">
        <f>C93</f>
        <v>0</v>
      </c>
      <c r="D92" s="71"/>
      <c r="E92" s="70" t="e">
        <f t="shared" si="2"/>
        <v>#DIV/0!</v>
      </c>
    </row>
    <row r="93" spans="1:5" ht="38.25" hidden="1" x14ac:dyDescent="0.25">
      <c r="A93" s="7" t="s">
        <v>23</v>
      </c>
      <c r="B93" s="21" t="s">
        <v>76</v>
      </c>
      <c r="C93" s="69"/>
      <c r="D93" s="71"/>
      <c r="E93" s="70" t="e">
        <f t="shared" si="2"/>
        <v>#DIV/0!</v>
      </c>
    </row>
    <row r="94" spans="1:5" ht="25.5" x14ac:dyDescent="0.25">
      <c r="A94" s="7" t="s">
        <v>111</v>
      </c>
      <c r="B94" s="21" t="s">
        <v>155</v>
      </c>
      <c r="C94" s="69">
        <v>5293464.66</v>
      </c>
      <c r="D94" s="71"/>
      <c r="E94" s="70"/>
    </row>
    <row r="95" spans="1:5" x14ac:dyDescent="0.25">
      <c r="A95" s="17"/>
      <c r="B95" s="16" t="s">
        <v>54</v>
      </c>
      <c r="C95" s="59">
        <f>C50+C9</f>
        <v>97991401.829999998</v>
      </c>
      <c r="D95" s="74">
        <f>SUM(D9+D50)</f>
        <v>54228294.020000003</v>
      </c>
      <c r="E95" s="77">
        <f>D95/C95*100%</f>
        <v>0.5533984921868732</v>
      </c>
    </row>
  </sheetData>
  <mergeCells count="5">
    <mergeCell ref="B1:E1"/>
    <mergeCell ref="B2:E2"/>
    <mergeCell ref="B3:E3"/>
    <mergeCell ref="B4:C4"/>
    <mergeCell ref="A6:E6"/>
  </mergeCells>
  <pageMargins left="0.70866141732283472" right="0.70866141732283472" top="0.15748031496062992" bottom="0.31496062992125984" header="0.31496062992125984" footer="0.31496062992125984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2024-08-21T00:39:28Z</dcterms:modified>
</cp:coreProperties>
</file>