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746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1'!$A$1:$T$39</definedName>
    <definedName name="_xlnm.Print_Area" localSheetId="1">'форма 2'!$A$1:$V$38</definedName>
    <definedName name="_xlnm.Print_Area" localSheetId="2">'форма 3'!$A$1:$N$9</definedName>
  </definedNames>
  <calcPr fullCalcOnLoad="1"/>
</workbook>
</file>

<file path=xl/sharedStrings.xml><?xml version="1.0" encoding="utf-8"?>
<sst xmlns="http://schemas.openxmlformats.org/spreadsheetml/2006/main" count="383" uniqueCount="134">
  <si>
    <t>Адрес МКД</t>
  </si>
  <si>
    <t>руб.</t>
  </si>
  <si>
    <t>Корякское сельское поселение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</si>
  <si>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</si>
  <si>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</si>
  <si>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</si>
  <si>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</si>
  <si>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</si>
  <si>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</si>
  <si>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</si>
  <si>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</si>
  <si>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</si>
  <si>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</si>
  <si>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</si>
  <si>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</si>
  <si>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</si>
  <si>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</si>
  <si>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</si>
  <si>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</si>
  <si>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</si>
  <si>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</si>
  <si>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виды, установленные законом Камчатского края от 02.12.2013 №359</t>
  </si>
  <si>
    <t>государственная экспертиза проектной документации</t>
  </si>
  <si>
    <t>проведение инженерно-геологических изысканий</t>
  </si>
  <si>
    <t>Всего</t>
  </si>
  <si>
    <t>отопление</t>
  </si>
  <si>
    <t>ХВС</t>
  </si>
  <si>
    <t>ГВС</t>
  </si>
  <si>
    <t>электро снабжение</t>
  </si>
  <si>
    <t>,</t>
  </si>
  <si>
    <t>1.2</t>
  </si>
  <si>
    <t>1.2.1</t>
  </si>
  <si>
    <t>1.2.2</t>
  </si>
  <si>
    <t>1.2.3</t>
  </si>
  <si>
    <t>Итого по МО:</t>
  </si>
  <si>
    <t>2017</t>
  </si>
  <si>
    <t>2018</t>
  </si>
  <si>
    <t>2019</t>
  </si>
  <si>
    <t>с. Коряки, ул. Геологов, д. 1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</si>
  <si>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</si>
  <si>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</si>
  <si>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</si>
  <si>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</si>
  <si>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</si>
  <si>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</si>
  <si>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</si>
  <si>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</si>
  <si>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</si>
  <si>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</si>
  <si>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</si>
  <si>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</si>
  <si>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</si>
  <si>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</si>
  <si>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</si>
  <si>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</si>
  <si>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</si>
  <si>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</si>
  <si>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</si>
  <si>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</si>
  <si>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</si>
  <si>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</si>
  <si>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</si>
  <si>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</si>
  <si>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руб./кв.м</t>
  </si>
  <si>
    <t>Итого по МО :</t>
  </si>
  <si>
    <t>Х</t>
  </si>
  <si>
    <t>1.1</t>
  </si>
  <si>
    <t>1.1.1</t>
  </si>
  <si>
    <t>1.1.2</t>
  </si>
  <si>
    <t>1.1.3</t>
  </si>
  <si>
    <t>планируемый год проведения капитального ремонта</t>
  </si>
  <si>
    <t>Количество МКД</t>
  </si>
  <si>
    <t>I квартал</t>
  </si>
  <si>
    <t>II квартал</t>
  </si>
  <si>
    <t>III квартал</t>
  </si>
  <si>
    <t>IV квартал</t>
  </si>
  <si>
    <t>1</t>
  </si>
  <si>
    <t>2017 год</t>
  </si>
  <si>
    <t>2</t>
  </si>
  <si>
    <t>2018 год</t>
  </si>
  <si>
    <t>3</t>
  </si>
  <si>
    <t>2019 год</t>
  </si>
  <si>
    <t>с. Коряки, ул. Геологов, д. 18</t>
  </si>
  <si>
    <t xml:space="preserve"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Корякскому сельскому поселению на период 2017-2019 годы </t>
  </si>
  <si>
    <t>с. Коряки, ул. Геологов, д. 5</t>
  </si>
  <si>
    <t>п. Зеленый, ул. Юбилейная, д. 13</t>
  </si>
  <si>
    <t>с. Коряки, ул. Геологов, д. 4</t>
  </si>
  <si>
    <t>п. Зеленый, ул. Юбилейная, д. 11</t>
  </si>
  <si>
    <t>п. Зеленый, ул. Юбилейная, д. 10</t>
  </si>
  <si>
    <t>с. Коряки, ул. Геологов, д. 3</t>
  </si>
  <si>
    <t>с. Коряки, ул. Геологов, д. 12</t>
  </si>
  <si>
    <t>п. Зеленый, ул. Юбилейная, д. 12</t>
  </si>
  <si>
    <t>с. Коряки, ул. Колхозная, д. 16</t>
  </si>
  <si>
    <t>1.2.4</t>
  </si>
  <si>
    <t>1.2.5</t>
  </si>
  <si>
    <t>1.2.6</t>
  </si>
  <si>
    <t>1.2.7</t>
  </si>
  <si>
    <t>1.2.8</t>
  </si>
  <si>
    <t>1.2.9</t>
  </si>
  <si>
    <t>1.1.4</t>
  </si>
  <si>
    <t>1.1.5</t>
  </si>
  <si>
    <t>1.1.6</t>
  </si>
  <si>
    <t>1.1.7</t>
  </si>
  <si>
    <t>1.1.8</t>
  </si>
  <si>
    <t>1.1.9</t>
  </si>
  <si>
    <t>блочный</t>
  </si>
  <si>
    <t>деревянный, брусчатый</t>
  </si>
  <si>
    <t>1.1.10</t>
  </si>
  <si>
    <t>1.1.11</t>
  </si>
  <si>
    <t>1.2.10</t>
  </si>
  <si>
    <t>1.2.11</t>
  </si>
  <si>
    <t>водо отведение</t>
  </si>
  <si>
    <t>крыша</t>
  </si>
  <si>
    <t>фасада</t>
  </si>
  <si>
    <t>водоотв.</t>
  </si>
  <si>
    <t>электроснаб.</t>
  </si>
  <si>
    <t>29.22</t>
  </si>
  <si>
    <t>37.21</t>
  </si>
  <si>
    <t>35.21</t>
  </si>
  <si>
    <t>31.21</t>
  </si>
  <si>
    <t xml:space="preserve">3. Планируемые показатели выполнения краткосрочного плана реализации  региональной программы капитального ремонта общего имущества многоквартирных домов в Камчатском крае на 2014-2043 годы                                                                                                                   по Корякскому сельскому  поселению на 2017-2019 годы </t>
  </si>
  <si>
    <t>с. Коряки, ул. Колхозная, д. 15</t>
  </si>
  <si>
    <t>с. Коряки, ул. Колхозная, д. 18</t>
  </si>
  <si>
    <t>с. Коряки, ул. Колхозная, д. 20</t>
  </si>
  <si>
    <t>29.21</t>
  </si>
  <si>
    <t>код</t>
  </si>
  <si>
    <t>п. Зеленый, ул. Юбилейная, д. 15</t>
  </si>
  <si>
    <t>панельный</t>
  </si>
  <si>
    <t>п. Зеленый, ул. Юбилейная, д. 2</t>
  </si>
  <si>
    <t>п. Зеленый, ул. Юбилейная, д. 14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</si>
  <si>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Корякскому сельскому поселению на 2017-2019 годы</t>
  </si>
  <si>
    <t>Приложение  2 к Постановлению № 135 от 16.09.2019 г.   администрации Корякского сельского поселения   Елизовского муниципального района</t>
  </si>
  <si>
    <t>Приложение 1 к Постановлению №  135 от 16.09.2019 г.   админострации Корякского сельского поселения    Елизовского муниципального района</t>
  </si>
  <si>
    <t>Приложение  3 к Постановлению № 135  от 16.09.2019 года                                           администрации Корякского сельского поселения                                                              Елизовского муниципального района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</si>
</sst>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000000000000000"/>
    <numFmt numFmtId="179" formatCode="#,##0.00000000000000000000000000"/>
    <numFmt numFmtId="180" formatCode="#,##0.0000000000"/>
    <numFmt numFmtId="181" formatCode="#,##0.0000000000000000000000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53">
      <alignment/>
      <protection/>
    </xf>
    <xf numFmtId="0" fontId="3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 horizontal="right" vertical="top"/>
    </xf>
    <xf numFmtId="4" fontId="52" fillId="0" borderId="0" xfId="0" applyNumberFormat="1" applyFont="1" applyAlignment="1">
      <alignment horizontal="right" vertical="top"/>
    </xf>
    <xf numFmtId="0" fontId="53" fillId="0" borderId="0" xfId="0" applyFont="1" applyAlignment="1">
      <alignment horizontal="right" vertical="top" wrapText="1"/>
    </xf>
    <xf numFmtId="3" fontId="53" fillId="0" borderId="0" xfId="0" applyNumberFormat="1" applyFont="1" applyAlignment="1">
      <alignment horizontal="right" vertical="top" wrapText="1"/>
    </xf>
    <xf numFmtId="4" fontId="54" fillId="0" borderId="10" xfId="53" applyNumberFormat="1" applyFont="1" applyFill="1" applyBorder="1" applyAlignment="1">
      <alignment horizontal="center" vertical="center" textRotation="90" wrapText="1"/>
      <protection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3" fontId="54" fillId="0" borderId="10" xfId="53" applyNumberFormat="1" applyFont="1" applyFill="1" applyBorder="1" applyAlignment="1">
      <alignment horizontal="center" vertical="center" wrapText="1"/>
      <protection/>
    </xf>
    <xf numFmtId="0" fontId="54" fillId="0" borderId="10" xfId="53" applyFont="1" applyFill="1" applyBorder="1" applyAlignment="1">
      <alignment horizontal="center" vertical="center"/>
      <protection/>
    </xf>
    <xf numFmtId="3" fontId="54" fillId="0" borderId="10" xfId="53" applyNumberFormat="1" applyFont="1" applyFill="1" applyBorder="1" applyAlignment="1">
      <alignment horizontal="center" vertical="center"/>
      <protection/>
    </xf>
    <xf numFmtId="0" fontId="55" fillId="0" borderId="10" xfId="53" applyFont="1" applyFill="1" applyBorder="1" applyAlignment="1">
      <alignment horizontal="center" vertical="center"/>
      <protection/>
    </xf>
    <xf numFmtId="4" fontId="55" fillId="0" borderId="10" xfId="53" applyNumberFormat="1" applyFont="1" applyFill="1" applyBorder="1" applyAlignment="1">
      <alignment horizontal="center" vertical="center" wrapText="1"/>
      <protection/>
    </xf>
    <xf numFmtId="3" fontId="55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54" fillId="0" borderId="10" xfId="53" applyNumberFormat="1" applyFont="1" applyFill="1" applyBorder="1" applyAlignment="1">
      <alignment horizontal="center" vertical="center" wrapText="1"/>
      <protection/>
    </xf>
    <xf numFmtId="0" fontId="54" fillId="0" borderId="10" xfId="53" applyFont="1" applyFill="1" applyBorder="1" applyAlignment="1">
      <alignment horizontal="center" vertical="center" wrapText="1"/>
      <protection/>
    </xf>
    <xf numFmtId="14" fontId="54" fillId="0" borderId="10" xfId="53" applyNumberFormat="1" applyFont="1" applyFill="1" applyBorder="1" applyAlignment="1">
      <alignment horizontal="center" vertical="center" wrapText="1"/>
      <protection/>
    </xf>
    <xf numFmtId="4" fontId="55" fillId="0" borderId="10" xfId="53" applyNumberFormat="1" applyFont="1" applyBorder="1" applyAlignment="1">
      <alignment horizontal="center"/>
      <protection/>
    </xf>
    <xf numFmtId="3" fontId="55" fillId="0" borderId="10" xfId="53" applyNumberFormat="1" applyFont="1" applyBorder="1" applyAlignment="1">
      <alignment horizontal="center"/>
      <protection/>
    </xf>
    <xf numFmtId="0" fontId="56" fillId="0" borderId="0" xfId="53" applyFont="1" applyAlignment="1">
      <alignment horizontal="center" vertical="top"/>
      <protection/>
    </xf>
    <xf numFmtId="0" fontId="52" fillId="0" borderId="0" xfId="53" applyFont="1" applyAlignment="1">
      <alignment vertical="top"/>
      <protection/>
    </xf>
    <xf numFmtId="4" fontId="52" fillId="0" borderId="0" xfId="53" applyNumberFormat="1" applyFont="1" applyAlignment="1">
      <alignment vertical="top"/>
      <protection/>
    </xf>
    <xf numFmtId="0" fontId="53" fillId="0" borderId="0" xfId="53" applyFont="1" applyAlignment="1">
      <alignment vertical="top" wrapText="1"/>
      <protection/>
    </xf>
    <xf numFmtId="0" fontId="57" fillId="0" borderId="10" xfId="53" applyFont="1" applyBorder="1" applyAlignment="1">
      <alignment horizontal="center" vertical="center" wrapText="1"/>
      <protection/>
    </xf>
    <xf numFmtId="4" fontId="57" fillId="0" borderId="10" xfId="53" applyNumberFormat="1" applyFont="1" applyBorder="1" applyAlignment="1">
      <alignment horizontal="center" vertical="center" wrapText="1"/>
      <protection/>
    </xf>
    <xf numFmtId="4" fontId="54" fillId="0" borderId="10" xfId="53" applyNumberFormat="1" applyFont="1" applyBorder="1" applyAlignment="1">
      <alignment horizontal="center" vertical="center" wrapText="1"/>
      <protection/>
    </xf>
    <xf numFmtId="0" fontId="57" fillId="0" borderId="10" xfId="53" applyFont="1" applyBorder="1" applyAlignment="1">
      <alignment horizontal="center" vertical="center"/>
      <protection/>
    </xf>
    <xf numFmtId="4" fontId="57" fillId="0" borderId="10" xfId="53" applyNumberFormat="1" applyFont="1" applyBorder="1" applyAlignment="1">
      <alignment horizontal="center" vertical="center"/>
      <protection/>
    </xf>
    <xf numFmtId="1" fontId="57" fillId="0" borderId="10" xfId="53" applyNumberFormat="1" applyFont="1" applyBorder="1" applyAlignment="1">
      <alignment horizontal="center" vertical="center"/>
      <protection/>
    </xf>
    <xf numFmtId="49" fontId="54" fillId="0" borderId="10" xfId="53" applyNumberFormat="1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center" vertical="center" wrapText="1"/>
      <protection/>
    </xf>
    <xf numFmtId="3" fontId="2" fillId="0" borderId="10" xfId="53" applyNumberFormat="1" applyFont="1" applyBorder="1" applyAlignment="1">
      <alignment horizontal="center" vertical="center" wrapText="1"/>
      <protection/>
    </xf>
    <xf numFmtId="49" fontId="54" fillId="0" borderId="10" xfId="53" applyNumberFormat="1" applyFont="1" applyBorder="1" applyAlignment="1">
      <alignment horizontal="center" vertical="center"/>
      <protection/>
    </xf>
    <xf numFmtId="0" fontId="54" fillId="0" borderId="10" xfId="53" applyFont="1" applyBorder="1" applyAlignment="1">
      <alignment horizontal="center" vertical="center"/>
      <protection/>
    </xf>
    <xf numFmtId="4" fontId="54" fillId="0" borderId="10" xfId="53" applyNumberFormat="1" applyFont="1" applyBorder="1" applyAlignment="1">
      <alignment horizontal="center" vertical="center"/>
      <protection/>
    </xf>
    <xf numFmtId="3" fontId="54" fillId="0" borderId="10" xfId="53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6" fillId="33" borderId="0" xfId="53" applyFont="1" applyFill="1" applyBorder="1" applyAlignment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54" fillId="0" borderId="10" xfId="53" applyNumberFormat="1" applyFont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/>
    </xf>
    <xf numFmtId="3" fontId="54" fillId="0" borderId="10" xfId="53" applyNumberFormat="1" applyFont="1" applyBorder="1" applyAlignment="1">
      <alignment horizontal="center" vertical="center" wrapText="1"/>
      <protection/>
    </xf>
    <xf numFmtId="172" fontId="54" fillId="0" borderId="10" xfId="53" applyNumberFormat="1" applyFont="1" applyBorder="1" applyAlignment="1">
      <alignment horizontal="center" vertical="center" wrapText="1"/>
      <protection/>
    </xf>
    <xf numFmtId="172" fontId="54" fillId="0" borderId="10" xfId="53" applyNumberFormat="1" applyFont="1" applyBorder="1" applyAlignment="1">
      <alignment horizontal="center" vertical="center"/>
      <protection/>
    </xf>
    <xf numFmtId="3" fontId="55" fillId="0" borderId="0" xfId="53" applyNumberFormat="1" applyFont="1" applyBorder="1" applyAlignment="1">
      <alignment horizontal="center"/>
      <protection/>
    </xf>
    <xf numFmtId="172" fontId="54" fillId="0" borderId="10" xfId="53" applyNumberFormat="1" applyFont="1" applyFill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0" fontId="57" fillId="0" borderId="10" xfId="53" applyFont="1" applyBorder="1" applyAlignment="1">
      <alignment horizontal="center" vertical="center" wrapText="1"/>
      <protection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" fontId="54" fillId="0" borderId="13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55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55" fillId="0" borderId="10" xfId="53" applyNumberFormat="1" applyFont="1" applyBorder="1" applyAlignment="1">
      <alignment horizontal="center" vertical="center"/>
      <protection/>
    </xf>
    <xf numFmtId="172" fontId="0" fillId="0" borderId="0" xfId="0" applyNumberFormat="1" applyBorder="1" applyAlignment="1">
      <alignment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180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172" fontId="0" fillId="0" borderId="0" xfId="0" applyNumberFormat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188" fontId="0" fillId="0" borderId="0" xfId="0" applyNumberFormat="1" applyBorder="1" applyAlignment="1">
      <alignment/>
    </xf>
    <xf numFmtId="49" fontId="54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vertical="center"/>
    </xf>
    <xf numFmtId="0" fontId="54" fillId="33" borderId="10" xfId="53" applyFont="1" applyFill="1" applyBorder="1" applyAlignment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/>
    </xf>
    <xf numFmtId="4" fontId="54" fillId="33" borderId="10" xfId="53" applyNumberFormat="1" applyFont="1" applyFill="1" applyBorder="1" applyAlignment="1">
      <alignment horizontal="center" vertical="center" wrapText="1"/>
      <protection/>
    </xf>
    <xf numFmtId="3" fontId="54" fillId="33" borderId="10" xfId="53" applyNumberFormat="1" applyFont="1" applyFill="1" applyBorder="1" applyAlignment="1">
      <alignment horizontal="center" vertical="center" wrapText="1"/>
      <protection/>
    </xf>
    <xf numFmtId="172" fontId="54" fillId="33" borderId="10" xfId="53" applyNumberFormat="1" applyFont="1" applyFill="1" applyBorder="1" applyAlignment="1">
      <alignment horizontal="center" vertical="center" wrapText="1"/>
      <protection/>
    </xf>
    <xf numFmtId="4" fontId="55" fillId="33" borderId="10" xfId="53" applyNumberFormat="1" applyFont="1" applyFill="1" applyBorder="1" applyAlignment="1">
      <alignment horizontal="center"/>
      <protection/>
    </xf>
    <xf numFmtId="0" fontId="58" fillId="0" borderId="0" xfId="53" applyFont="1" applyAlignment="1">
      <alignment horizontal="right" vertical="top" wrapText="1"/>
      <protection/>
    </xf>
    <xf numFmtId="0" fontId="59" fillId="0" borderId="15" xfId="0" applyFont="1" applyBorder="1" applyAlignment="1">
      <alignment horizontal="center" vertical="top" wrapText="1"/>
    </xf>
    <xf numFmtId="0" fontId="54" fillId="0" borderId="14" xfId="53" applyFont="1" applyFill="1" applyBorder="1" applyAlignment="1">
      <alignment horizontal="center" vertical="center" wrapText="1"/>
      <protection/>
    </xf>
    <xf numFmtId="0" fontId="54" fillId="0" borderId="16" xfId="53" applyFont="1" applyFill="1" applyBorder="1" applyAlignment="1">
      <alignment horizontal="center" vertical="center" wrapText="1"/>
      <protection/>
    </xf>
    <xf numFmtId="0" fontId="54" fillId="0" borderId="17" xfId="53" applyFont="1" applyFill="1" applyBorder="1" applyAlignment="1">
      <alignment horizontal="center" vertical="center" wrapText="1"/>
      <protection/>
    </xf>
    <xf numFmtId="0" fontId="54" fillId="0" borderId="12" xfId="53" applyFont="1" applyFill="1" applyBorder="1" applyAlignment="1">
      <alignment horizontal="center" vertical="center"/>
      <protection/>
    </xf>
    <xf numFmtId="0" fontId="54" fillId="0" borderId="11" xfId="53" applyFont="1" applyFill="1" applyBorder="1" applyAlignment="1">
      <alignment horizontal="center" vertical="center"/>
      <protection/>
    </xf>
    <xf numFmtId="0" fontId="54" fillId="0" borderId="14" xfId="53" applyFont="1" applyFill="1" applyBorder="1" applyAlignment="1">
      <alignment horizontal="center" vertical="center" textRotation="90"/>
      <protection/>
    </xf>
    <xf numFmtId="0" fontId="54" fillId="0" borderId="16" xfId="53" applyFont="1" applyFill="1" applyBorder="1" applyAlignment="1">
      <alignment horizontal="center" vertical="center" textRotation="90"/>
      <protection/>
    </xf>
    <xf numFmtId="0" fontId="54" fillId="0" borderId="17" xfId="53" applyFont="1" applyFill="1" applyBorder="1" applyAlignment="1">
      <alignment horizontal="center" vertical="center" textRotation="90"/>
      <protection/>
    </xf>
    <xf numFmtId="3" fontId="54" fillId="0" borderId="14" xfId="53" applyNumberFormat="1" applyFont="1" applyFill="1" applyBorder="1" applyAlignment="1">
      <alignment horizontal="center" vertical="center" textRotation="90"/>
      <protection/>
    </xf>
    <xf numFmtId="3" fontId="54" fillId="0" borderId="16" xfId="53" applyNumberFormat="1" applyFont="1" applyFill="1" applyBorder="1" applyAlignment="1">
      <alignment horizontal="center" vertical="center" textRotation="90"/>
      <protection/>
    </xf>
    <xf numFmtId="3" fontId="54" fillId="0" borderId="17" xfId="53" applyNumberFormat="1" applyFont="1" applyFill="1" applyBorder="1" applyAlignment="1">
      <alignment horizontal="center" vertical="center" textRotation="90"/>
      <protection/>
    </xf>
    <xf numFmtId="4" fontId="54" fillId="0" borderId="14" xfId="53" applyNumberFormat="1" applyFont="1" applyFill="1" applyBorder="1" applyAlignment="1">
      <alignment horizontal="center" vertical="center" textRotation="90" wrapText="1"/>
      <protection/>
    </xf>
    <xf numFmtId="4" fontId="54" fillId="0" borderId="16" xfId="53" applyNumberFormat="1" applyFont="1" applyFill="1" applyBorder="1" applyAlignment="1">
      <alignment horizontal="center" vertical="center" textRotation="90" wrapText="1"/>
      <protection/>
    </xf>
    <xf numFmtId="4" fontId="54" fillId="0" borderId="17" xfId="53" applyNumberFormat="1" applyFont="1" applyFill="1" applyBorder="1" applyAlignment="1">
      <alignment horizontal="center" vertical="center" textRotation="90" wrapText="1"/>
      <protection/>
    </xf>
    <xf numFmtId="0" fontId="55" fillId="0" borderId="12" xfId="53" applyFont="1" applyFill="1" applyBorder="1" applyAlignment="1">
      <alignment vertical="center"/>
      <protection/>
    </xf>
    <xf numFmtId="0" fontId="55" fillId="0" borderId="11" xfId="53" applyFont="1" applyFill="1" applyBorder="1" applyAlignment="1">
      <alignment vertical="center"/>
      <protection/>
    </xf>
    <xf numFmtId="4" fontId="54" fillId="0" borderId="12" xfId="53" applyNumberFormat="1" applyFont="1" applyFill="1" applyBorder="1" applyAlignment="1">
      <alignment horizontal="center" vertical="center" wrapText="1"/>
      <protection/>
    </xf>
    <xf numFmtId="4" fontId="54" fillId="0" borderId="11" xfId="53" applyNumberFormat="1" applyFont="1" applyFill="1" applyBorder="1" applyAlignment="1">
      <alignment horizontal="center" vertical="center" wrapText="1"/>
      <protection/>
    </xf>
    <xf numFmtId="0" fontId="54" fillId="0" borderId="14" xfId="53" applyFont="1" applyFill="1" applyBorder="1" applyAlignment="1">
      <alignment horizontal="center" vertical="center" textRotation="90" wrapText="1"/>
      <protection/>
    </xf>
    <xf numFmtId="0" fontId="54" fillId="0" borderId="16" xfId="53" applyFont="1" applyFill="1" applyBorder="1" applyAlignment="1">
      <alignment horizontal="center" vertical="center" textRotation="90" wrapText="1"/>
      <protection/>
    </xf>
    <xf numFmtId="0" fontId="54" fillId="0" borderId="17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55" fillId="0" borderId="12" xfId="53" applyFont="1" applyBorder="1" applyAlignment="1">
      <alignment horizontal="center"/>
      <protection/>
    </xf>
    <xf numFmtId="0" fontId="55" fillId="0" borderId="18" xfId="53" applyFont="1" applyBorder="1" applyAlignment="1">
      <alignment horizontal="center"/>
      <protection/>
    </xf>
    <xf numFmtId="0" fontId="55" fillId="0" borderId="11" xfId="53" applyFont="1" applyBorder="1" applyAlignment="1">
      <alignment horizontal="center"/>
      <protection/>
    </xf>
    <xf numFmtId="3" fontId="54" fillId="0" borderId="14" xfId="53" applyNumberFormat="1" applyFont="1" applyFill="1" applyBorder="1" applyAlignment="1">
      <alignment horizontal="center" vertical="center" textRotation="90" wrapText="1"/>
      <protection/>
    </xf>
    <xf numFmtId="3" fontId="54" fillId="0" borderId="16" xfId="53" applyNumberFormat="1" applyFont="1" applyFill="1" applyBorder="1" applyAlignment="1">
      <alignment horizontal="center" vertical="center" textRotation="90" wrapText="1"/>
      <protection/>
    </xf>
    <xf numFmtId="3" fontId="54" fillId="0" borderId="17" xfId="53" applyNumberFormat="1" applyFont="1" applyFill="1" applyBorder="1" applyAlignment="1">
      <alignment horizontal="center" vertical="center" textRotation="90" wrapText="1"/>
      <protection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4" fontId="54" fillId="0" borderId="10" xfId="53" applyNumberFormat="1" applyFont="1" applyFill="1" applyBorder="1" applyAlignment="1">
      <alignment horizontal="center" vertical="center" textRotation="90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59" fillId="0" borderId="15" xfId="53" applyFont="1" applyBorder="1" applyAlignment="1">
      <alignment horizontal="center" vertical="center" wrapText="1"/>
      <protection/>
    </xf>
    <xf numFmtId="49" fontId="57" fillId="0" borderId="10" xfId="53" applyNumberFormat="1" applyFont="1" applyBorder="1" applyAlignment="1">
      <alignment horizontal="center" vertical="center" wrapText="1"/>
      <protection/>
    </xf>
    <xf numFmtId="0" fontId="57" fillId="0" borderId="10" xfId="53" applyFont="1" applyBorder="1" applyAlignment="1">
      <alignment horizontal="center" vertical="center" wrapText="1"/>
      <protection/>
    </xf>
    <xf numFmtId="4" fontId="54" fillId="0" borderId="10" xfId="53" applyNumberFormat="1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="80" zoomScaleNormal="80" zoomScalePageLayoutView="0" workbookViewId="0" topLeftCell="A1">
      <selection activeCell="L3" sqref="L3:Q3"/>
    </sheetView>
  </sheetViews>
  <sheetFormatPr defaultColWidth="9.140625" defaultRowHeight="15"/>
  <cols>
    <col min="1" max="1" width="7.421875" style="0" bestFit="1" customWidth="1"/>
    <col min="2" max="2" width="33.28125" style="0" bestFit="1" customWidth="1"/>
    <col min="3" max="4" width="6.8515625" style="0" customWidth="1"/>
    <col min="5" max="5" width="22.7109375" style="0" bestFit="1" customWidth="1"/>
    <col min="6" max="7" width="4.00390625" style="0" bestFit="1" customWidth="1"/>
    <col min="8" max="10" width="9.7109375" style="1" customWidth="1"/>
    <col min="11" max="11" width="9.140625" style="1" customWidth="1"/>
    <col min="12" max="12" width="14.28125" style="1" bestFit="1" customWidth="1"/>
    <col min="13" max="13" width="9.28125" style="1" customWidth="1"/>
    <col min="14" max="14" width="21.421875" style="1" bestFit="1" customWidth="1"/>
    <col min="15" max="15" width="13.57421875" style="1" bestFit="1" customWidth="1"/>
    <col min="16" max="16" width="21.8515625" style="1" customWidth="1"/>
    <col min="17" max="17" width="5.00390625" style="1" bestFit="1" customWidth="1"/>
    <col min="18" max="19" width="10.57421875" style="1" customWidth="1"/>
    <col min="20" max="20" width="11.28125" style="0" customWidth="1"/>
    <col min="21" max="21" width="6.140625" style="0" hidden="1" customWidth="1"/>
    <col min="22" max="22" width="2.57421875" style="0" customWidth="1"/>
    <col min="23" max="23" width="33.421875" style="0" customWidth="1"/>
    <col min="24" max="24" width="13.140625" style="0" bestFit="1" customWidth="1"/>
    <col min="25" max="25" width="15.7109375" style="0" customWidth="1"/>
    <col min="26" max="26" width="16.7109375" style="0" customWidth="1"/>
    <col min="27" max="28" width="12.421875" style="0" bestFit="1" customWidth="1"/>
  </cols>
  <sheetData>
    <row r="1" spans="1:20" ht="27.75" customHeight="1">
      <c r="A1" s="9"/>
      <c r="B1" s="9"/>
      <c r="C1" s="9"/>
      <c r="D1" s="9"/>
      <c r="E1" s="9"/>
      <c r="F1" s="9"/>
      <c r="G1" s="9"/>
      <c r="H1" s="10"/>
      <c r="I1" s="11"/>
      <c r="J1" s="11"/>
      <c r="K1" s="12"/>
      <c r="L1" s="11"/>
      <c r="M1" s="126" t="s">
        <v>132</v>
      </c>
      <c r="N1" s="126"/>
      <c r="O1" s="126"/>
      <c r="P1" s="126"/>
      <c r="Q1" s="126"/>
      <c r="R1" s="126"/>
      <c r="S1" s="126"/>
      <c r="T1" s="126"/>
    </row>
    <row r="2" spans="1:20" ht="42.75" customHeight="1">
      <c r="A2" s="127" t="s">
        <v>130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5" customHeight="1">
      <c r="A3" s="128" t="s">
        <v>39</v>
      </c>
      <c r="B3" s="128" t="s">
        <v>0</v>
      </c>
      <c r="C3" s="131" t="s">
        <v>40</v>
      </c>
      <c r="D3" s="132"/>
      <c r="E3" s="133" t="s">
        <v>41</v>
      </c>
      <c r="F3" s="136" t="s">
        <v>42</v>
      </c>
      <c r="G3" s="136" t="s">
        <v>43</v>
      </c>
      <c r="H3" s="139" t="s">
        <v>44</v>
      </c>
      <c r="I3" s="144" t="s">
        <v>45</v>
      </c>
      <c r="J3" s="145"/>
      <c r="K3" s="155" t="s">
        <v>46</v>
      </c>
      <c r="L3" s="158" t="s">
        <v>47</v>
      </c>
      <c r="M3" s="158"/>
      <c r="N3" s="158"/>
      <c r="O3" s="158"/>
      <c r="P3" s="158"/>
      <c r="Q3" s="158"/>
      <c r="R3" s="139" t="s">
        <v>48</v>
      </c>
      <c r="S3" s="139" t="s">
        <v>49</v>
      </c>
      <c r="T3" s="155" t="s">
        <v>50</v>
      </c>
    </row>
    <row r="4" spans="1:20" ht="15" customHeight="1">
      <c r="A4" s="129"/>
      <c r="B4" s="129"/>
      <c r="C4" s="146" t="s">
        <v>51</v>
      </c>
      <c r="D4" s="146" t="s">
        <v>52</v>
      </c>
      <c r="E4" s="134"/>
      <c r="F4" s="137"/>
      <c r="G4" s="137"/>
      <c r="H4" s="140"/>
      <c r="I4" s="139" t="s">
        <v>53</v>
      </c>
      <c r="J4" s="139" t="s">
        <v>54</v>
      </c>
      <c r="K4" s="156"/>
      <c r="L4" s="159" t="s">
        <v>53</v>
      </c>
      <c r="M4" s="158" t="s">
        <v>55</v>
      </c>
      <c r="N4" s="158"/>
      <c r="O4" s="158"/>
      <c r="P4" s="158"/>
      <c r="Q4" s="158"/>
      <c r="R4" s="140"/>
      <c r="S4" s="140"/>
      <c r="T4" s="156"/>
    </row>
    <row r="5" spans="1:20" ht="147" customHeight="1">
      <c r="A5" s="129"/>
      <c r="B5" s="129"/>
      <c r="C5" s="147"/>
      <c r="D5" s="147"/>
      <c r="E5" s="134"/>
      <c r="F5" s="137"/>
      <c r="G5" s="137"/>
      <c r="H5" s="141"/>
      <c r="I5" s="141"/>
      <c r="J5" s="141"/>
      <c r="K5" s="157"/>
      <c r="L5" s="159"/>
      <c r="M5" s="13" t="s">
        <v>56</v>
      </c>
      <c r="N5" s="13" t="s">
        <v>57</v>
      </c>
      <c r="O5" s="13" t="s">
        <v>58</v>
      </c>
      <c r="P5" s="13" t="s">
        <v>59</v>
      </c>
      <c r="Q5" s="13" t="s">
        <v>60</v>
      </c>
      <c r="R5" s="141"/>
      <c r="S5" s="141"/>
      <c r="T5" s="156"/>
    </row>
    <row r="6" spans="1:20" ht="15">
      <c r="A6" s="130"/>
      <c r="B6" s="130"/>
      <c r="C6" s="148"/>
      <c r="D6" s="148"/>
      <c r="E6" s="135"/>
      <c r="F6" s="138"/>
      <c r="G6" s="138"/>
      <c r="H6" s="14" t="s">
        <v>61</v>
      </c>
      <c r="I6" s="14" t="s">
        <v>61</v>
      </c>
      <c r="J6" s="14" t="s">
        <v>61</v>
      </c>
      <c r="K6" s="15" t="s">
        <v>62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63</v>
      </c>
      <c r="S6" s="14" t="s">
        <v>63</v>
      </c>
      <c r="T6" s="157"/>
    </row>
    <row r="7" spans="1:20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</row>
    <row r="8" spans="1:20" ht="15">
      <c r="A8" s="142" t="s">
        <v>64</v>
      </c>
      <c r="B8" s="143"/>
      <c r="C8" s="18" t="s">
        <v>65</v>
      </c>
      <c r="D8" s="18" t="s">
        <v>65</v>
      </c>
      <c r="E8" s="18" t="s">
        <v>65</v>
      </c>
      <c r="F8" s="18" t="s">
        <v>65</v>
      </c>
      <c r="G8" s="18" t="s">
        <v>65</v>
      </c>
      <c r="H8" s="19">
        <f aca="true" t="shared" si="0" ref="H8:Q8">H10+H23+H34</f>
        <v>46353.4</v>
      </c>
      <c r="I8" s="19">
        <f t="shared" si="0"/>
        <v>42891.700000000004</v>
      </c>
      <c r="J8" s="19">
        <f t="shared" si="0"/>
        <v>42860</v>
      </c>
      <c r="K8" s="20">
        <f t="shared" si="0"/>
        <v>2056</v>
      </c>
      <c r="L8" s="19">
        <f t="shared" si="0"/>
        <v>33117379</v>
      </c>
      <c r="M8" s="19">
        <f t="shared" si="0"/>
        <v>0</v>
      </c>
      <c r="N8" s="19">
        <f t="shared" si="0"/>
        <v>18927341.569999997</v>
      </c>
      <c r="O8" s="19">
        <f t="shared" si="0"/>
        <v>0</v>
      </c>
      <c r="P8" s="19">
        <f t="shared" si="0"/>
        <v>14190037.43</v>
      </c>
      <c r="Q8" s="19">
        <f t="shared" si="0"/>
        <v>0</v>
      </c>
      <c r="R8" s="18" t="s">
        <v>65</v>
      </c>
      <c r="S8" s="18" t="s">
        <v>65</v>
      </c>
      <c r="T8" s="18" t="s">
        <v>65</v>
      </c>
    </row>
    <row r="9" spans="1:20" ht="15">
      <c r="A9" s="149">
        <v>2017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1"/>
    </row>
    <row r="10" spans="1:35" ht="15">
      <c r="A10" s="21" t="s">
        <v>66</v>
      </c>
      <c r="B10" s="3" t="s">
        <v>2</v>
      </c>
      <c r="C10" s="18" t="s">
        <v>65</v>
      </c>
      <c r="D10" s="18" t="s">
        <v>65</v>
      </c>
      <c r="E10" s="18" t="s">
        <v>65</v>
      </c>
      <c r="F10" s="18" t="s">
        <v>65</v>
      </c>
      <c r="G10" s="18" t="s">
        <v>65</v>
      </c>
      <c r="H10" s="19">
        <f aca="true" t="shared" si="1" ref="H10:Q10">SUM(H11:H21)</f>
        <v>16788.5</v>
      </c>
      <c r="I10" s="19">
        <f t="shared" si="1"/>
        <v>15535.1</v>
      </c>
      <c r="J10" s="19">
        <f t="shared" si="1"/>
        <v>15506</v>
      </c>
      <c r="K10" s="20">
        <f t="shared" si="1"/>
        <v>756</v>
      </c>
      <c r="L10" s="19">
        <f t="shared" si="1"/>
        <v>3255806</v>
      </c>
      <c r="M10" s="19">
        <f t="shared" si="1"/>
        <v>0</v>
      </c>
      <c r="N10" s="19">
        <f t="shared" si="1"/>
        <v>1532996.8599999999</v>
      </c>
      <c r="O10" s="19">
        <f t="shared" si="1"/>
        <v>0</v>
      </c>
      <c r="P10" s="19">
        <f t="shared" si="1"/>
        <v>1722809.1400000001</v>
      </c>
      <c r="Q10" s="19">
        <f t="shared" si="1"/>
        <v>0</v>
      </c>
      <c r="R10" s="18" t="s">
        <v>65</v>
      </c>
      <c r="S10" s="18" t="s">
        <v>65</v>
      </c>
      <c r="T10" s="18" t="s">
        <v>65</v>
      </c>
      <c r="W10" s="86"/>
      <c r="Y10" s="86"/>
      <c r="AA10" s="86"/>
      <c r="AI10" s="6"/>
    </row>
    <row r="11" spans="1:25" ht="15">
      <c r="A11" s="22" t="s">
        <v>67</v>
      </c>
      <c r="B11" s="5" t="s">
        <v>88</v>
      </c>
      <c r="C11" s="23">
        <v>1968</v>
      </c>
      <c r="D11" s="23">
        <v>1968</v>
      </c>
      <c r="E11" s="44" t="s">
        <v>105</v>
      </c>
      <c r="F11" s="15">
        <v>2</v>
      </c>
      <c r="G11" s="15">
        <v>2</v>
      </c>
      <c r="H11" s="59">
        <v>674</v>
      </c>
      <c r="I11" s="53">
        <v>620.2</v>
      </c>
      <c r="J11" s="53">
        <v>591.1</v>
      </c>
      <c r="K11" s="15">
        <v>29</v>
      </c>
      <c r="L11" s="53">
        <f>'форма 2'!C11</f>
        <v>202411</v>
      </c>
      <c r="M11" s="53">
        <v>0</v>
      </c>
      <c r="N11" s="53">
        <v>95305.26</v>
      </c>
      <c r="O11" s="53">
        <v>0</v>
      </c>
      <c r="P11" s="53">
        <v>107105.74</v>
      </c>
      <c r="Q11" s="53">
        <v>0</v>
      </c>
      <c r="R11" s="53">
        <f>L11/I11</f>
        <v>326.3640761044824</v>
      </c>
      <c r="S11" s="53">
        <v>2668.45</v>
      </c>
      <c r="T11" s="24">
        <v>43100</v>
      </c>
      <c r="U11" s="83" t="s">
        <v>116</v>
      </c>
      <c r="V11" s="81"/>
      <c r="W11" s="87"/>
      <c r="Y11" s="86"/>
    </row>
    <row r="12" spans="1:25" ht="15">
      <c r="A12" s="22" t="s">
        <v>68</v>
      </c>
      <c r="B12" s="5" t="s">
        <v>87</v>
      </c>
      <c r="C12" s="23">
        <v>1968</v>
      </c>
      <c r="D12" s="23">
        <v>1968</v>
      </c>
      <c r="E12" s="44" t="s">
        <v>105</v>
      </c>
      <c r="F12" s="15">
        <v>2</v>
      </c>
      <c r="G12" s="15">
        <v>2</v>
      </c>
      <c r="H12" s="59">
        <v>681.4</v>
      </c>
      <c r="I12" s="53">
        <v>609.5</v>
      </c>
      <c r="J12" s="53">
        <v>609.5</v>
      </c>
      <c r="K12" s="15">
        <v>30</v>
      </c>
      <c r="L12" s="61">
        <f>'форма 2'!C12</f>
        <v>235917</v>
      </c>
      <c r="M12" s="53">
        <v>0</v>
      </c>
      <c r="N12" s="93">
        <v>111081.56</v>
      </c>
      <c r="O12" s="53">
        <v>0</v>
      </c>
      <c r="P12" s="85">
        <v>124835.44</v>
      </c>
      <c r="Q12" s="53">
        <v>0</v>
      </c>
      <c r="R12" s="61">
        <f aca="true" t="shared" si="2" ref="R12:R21">L12/I12</f>
        <v>387.0664479081214</v>
      </c>
      <c r="S12" s="53">
        <v>3116.44</v>
      </c>
      <c r="T12" s="24">
        <v>43100</v>
      </c>
      <c r="U12" s="83" t="s">
        <v>116</v>
      </c>
      <c r="W12" s="87"/>
      <c r="Y12" s="86"/>
    </row>
    <row r="13" spans="1:25" ht="15">
      <c r="A13" s="22" t="s">
        <v>69</v>
      </c>
      <c r="B13" s="5" t="s">
        <v>91</v>
      </c>
      <c r="C13" s="23">
        <v>1971</v>
      </c>
      <c r="D13" s="23">
        <v>1971</v>
      </c>
      <c r="E13" s="44" t="s">
        <v>105</v>
      </c>
      <c r="F13" s="15">
        <v>2</v>
      </c>
      <c r="G13" s="15">
        <v>2</v>
      </c>
      <c r="H13" s="59">
        <v>708.9</v>
      </c>
      <c r="I13" s="53">
        <v>636.8</v>
      </c>
      <c r="J13" s="53">
        <v>636.8</v>
      </c>
      <c r="K13" s="15">
        <v>31</v>
      </c>
      <c r="L13" s="61">
        <f>'форма 2'!C13</f>
        <v>240406</v>
      </c>
      <c r="M13" s="53">
        <v>0</v>
      </c>
      <c r="N13" s="93">
        <v>113195.21</v>
      </c>
      <c r="O13" s="53">
        <v>0</v>
      </c>
      <c r="P13" s="85">
        <v>127210.79</v>
      </c>
      <c r="Q13" s="53">
        <v>0</v>
      </c>
      <c r="R13" s="61">
        <f t="shared" si="2"/>
        <v>377.52198492462315</v>
      </c>
      <c r="S13" s="61">
        <v>3116.44</v>
      </c>
      <c r="T13" s="24">
        <v>43100</v>
      </c>
      <c r="U13" s="83" t="s">
        <v>116</v>
      </c>
      <c r="W13" s="87"/>
      <c r="Y13" s="86"/>
    </row>
    <row r="14" spans="1:25" ht="15">
      <c r="A14" s="22" t="s">
        <v>99</v>
      </c>
      <c r="B14" s="5" t="s">
        <v>85</v>
      </c>
      <c r="C14" s="23">
        <v>1969</v>
      </c>
      <c r="D14" s="23">
        <v>1969</v>
      </c>
      <c r="E14" s="44" t="s">
        <v>105</v>
      </c>
      <c r="F14" s="15">
        <v>2</v>
      </c>
      <c r="G14" s="15">
        <v>2</v>
      </c>
      <c r="H14" s="59">
        <v>714.8</v>
      </c>
      <c r="I14" s="53">
        <v>642.2</v>
      </c>
      <c r="J14" s="53">
        <v>642.2</v>
      </c>
      <c r="K14" s="15">
        <v>31</v>
      </c>
      <c r="L14" s="61">
        <f>'форма 2'!C14</f>
        <v>240672</v>
      </c>
      <c r="M14" s="53">
        <v>0</v>
      </c>
      <c r="N14" s="93">
        <v>113320.46</v>
      </c>
      <c r="O14" s="53">
        <v>0</v>
      </c>
      <c r="P14" s="85">
        <v>127351.54</v>
      </c>
      <c r="Q14" s="53">
        <v>0</v>
      </c>
      <c r="R14" s="61">
        <f t="shared" si="2"/>
        <v>374.7617564621613</v>
      </c>
      <c r="S14" s="61">
        <v>3116.44</v>
      </c>
      <c r="T14" s="24">
        <v>43100</v>
      </c>
      <c r="U14" s="83" t="s">
        <v>116</v>
      </c>
      <c r="W14" s="87"/>
      <c r="Y14" s="86"/>
    </row>
    <row r="15" spans="1:35" ht="15">
      <c r="A15" s="22" t="s">
        <v>100</v>
      </c>
      <c r="B15" s="5" t="s">
        <v>38</v>
      </c>
      <c r="C15" s="23">
        <v>1982</v>
      </c>
      <c r="D15" s="23">
        <v>1982</v>
      </c>
      <c r="E15" s="44" t="s">
        <v>106</v>
      </c>
      <c r="F15" s="16">
        <v>2</v>
      </c>
      <c r="G15" s="16">
        <v>2</v>
      </c>
      <c r="H15" s="59">
        <v>811</v>
      </c>
      <c r="I15" s="14">
        <v>730.6</v>
      </c>
      <c r="J15" s="14">
        <v>730.6</v>
      </c>
      <c r="K15" s="15">
        <v>36</v>
      </c>
      <c r="L15" s="61">
        <f>'форма 2'!C15</f>
        <v>315473</v>
      </c>
      <c r="M15" s="61">
        <v>0</v>
      </c>
      <c r="N15" s="93">
        <v>148540.52</v>
      </c>
      <c r="O15" s="61">
        <v>0</v>
      </c>
      <c r="P15" s="85">
        <v>166932.48</v>
      </c>
      <c r="Q15" s="61">
        <v>0</v>
      </c>
      <c r="R15" s="61">
        <f t="shared" si="2"/>
        <v>431.7998905009581</v>
      </c>
      <c r="S15" s="61">
        <v>4915.55</v>
      </c>
      <c r="T15" s="24">
        <v>43100</v>
      </c>
      <c r="U15" s="83" t="s">
        <v>117</v>
      </c>
      <c r="W15" s="87"/>
      <c r="Y15" s="86"/>
      <c r="AI15" s="45"/>
    </row>
    <row r="16" spans="1:25" ht="15">
      <c r="A16" s="22" t="s">
        <v>101</v>
      </c>
      <c r="B16" s="5" t="s">
        <v>89</v>
      </c>
      <c r="C16" s="23">
        <v>1983</v>
      </c>
      <c r="D16" s="23">
        <v>1983</v>
      </c>
      <c r="E16" s="44" t="s">
        <v>106</v>
      </c>
      <c r="F16" s="15">
        <v>2</v>
      </c>
      <c r="G16" s="15">
        <v>2</v>
      </c>
      <c r="H16" s="59">
        <v>802.9</v>
      </c>
      <c r="I16" s="53">
        <v>722.5</v>
      </c>
      <c r="J16" s="53">
        <v>722.5</v>
      </c>
      <c r="K16" s="15">
        <v>35</v>
      </c>
      <c r="L16" s="61">
        <f>'форма 2'!C16</f>
        <v>193468</v>
      </c>
      <c r="M16" s="53">
        <v>0</v>
      </c>
      <c r="N16" s="93">
        <v>91094.44</v>
      </c>
      <c r="O16" s="53">
        <v>0</v>
      </c>
      <c r="P16" s="85">
        <v>102373.56</v>
      </c>
      <c r="Q16" s="53">
        <v>0</v>
      </c>
      <c r="R16" s="61">
        <f t="shared" si="2"/>
        <v>267.7757785467128</v>
      </c>
      <c r="S16" s="61">
        <v>3019.12</v>
      </c>
      <c r="T16" s="24">
        <v>43100</v>
      </c>
      <c r="U16" s="83" t="s">
        <v>117</v>
      </c>
      <c r="W16" s="87"/>
      <c r="Y16" s="86"/>
    </row>
    <row r="17" spans="1:25" ht="15">
      <c r="A17" s="22" t="s">
        <v>102</v>
      </c>
      <c r="B17" s="5" t="s">
        <v>86</v>
      </c>
      <c r="C17" s="23">
        <v>1982</v>
      </c>
      <c r="D17" s="23">
        <v>1982</v>
      </c>
      <c r="E17" s="44" t="s">
        <v>106</v>
      </c>
      <c r="F17" s="15">
        <v>2</v>
      </c>
      <c r="G17" s="15">
        <v>2</v>
      </c>
      <c r="H17" s="59">
        <v>817.7</v>
      </c>
      <c r="I17" s="53">
        <v>737.3</v>
      </c>
      <c r="J17" s="53">
        <v>737.3</v>
      </c>
      <c r="K17" s="15">
        <v>36</v>
      </c>
      <c r="L17" s="61">
        <f>'форма 2'!C17</f>
        <v>315862</v>
      </c>
      <c r="M17" s="53">
        <v>0</v>
      </c>
      <c r="N17" s="93">
        <v>148723.68</v>
      </c>
      <c r="O17" s="53">
        <v>0</v>
      </c>
      <c r="P17" s="85">
        <v>167138.32</v>
      </c>
      <c r="Q17" s="53">
        <v>0</v>
      </c>
      <c r="R17" s="61">
        <f t="shared" si="2"/>
        <v>428.40363488403636</v>
      </c>
      <c r="S17" s="61">
        <v>4915.55</v>
      </c>
      <c r="T17" s="24">
        <v>43100</v>
      </c>
      <c r="U17" s="83" t="s">
        <v>117</v>
      </c>
      <c r="W17" s="87"/>
      <c r="Y17" s="86"/>
    </row>
    <row r="18" spans="1:25" ht="15">
      <c r="A18" s="22" t="s">
        <v>103</v>
      </c>
      <c r="B18" s="5" t="s">
        <v>84</v>
      </c>
      <c r="C18" s="23">
        <v>1983</v>
      </c>
      <c r="D18" s="23">
        <v>1983</v>
      </c>
      <c r="E18" s="44" t="s">
        <v>106</v>
      </c>
      <c r="F18" s="15">
        <v>2</v>
      </c>
      <c r="G18" s="15">
        <v>2</v>
      </c>
      <c r="H18" s="59">
        <v>822.6</v>
      </c>
      <c r="I18" s="53">
        <v>742.2</v>
      </c>
      <c r="J18" s="53">
        <v>742.2</v>
      </c>
      <c r="K18" s="15">
        <v>36</v>
      </c>
      <c r="L18" s="61">
        <f>'форма 2'!C18</f>
        <v>141216</v>
      </c>
      <c r="M18" s="53">
        <v>0</v>
      </c>
      <c r="N18" s="93">
        <v>66491.58</v>
      </c>
      <c r="O18" s="53">
        <v>0</v>
      </c>
      <c r="P18" s="85">
        <v>74724.42</v>
      </c>
      <c r="Q18" s="53">
        <v>0</v>
      </c>
      <c r="R18" s="61">
        <f t="shared" si="2"/>
        <v>190.26677445432497</v>
      </c>
      <c r="S18" s="61">
        <v>2195.78</v>
      </c>
      <c r="T18" s="24">
        <v>43100</v>
      </c>
      <c r="U18" s="83" t="s">
        <v>117</v>
      </c>
      <c r="W18" s="87"/>
      <c r="Y18" s="86"/>
    </row>
    <row r="19" spans="1:25" ht="15">
      <c r="A19" s="22" t="s">
        <v>104</v>
      </c>
      <c r="B19" s="5" t="s">
        <v>90</v>
      </c>
      <c r="C19" s="23">
        <v>1986</v>
      </c>
      <c r="D19" s="23">
        <v>1986</v>
      </c>
      <c r="E19" s="44" t="s">
        <v>105</v>
      </c>
      <c r="F19" s="15">
        <v>5</v>
      </c>
      <c r="G19" s="15">
        <v>3</v>
      </c>
      <c r="H19" s="59">
        <v>4496</v>
      </c>
      <c r="I19" s="53">
        <v>4282.1</v>
      </c>
      <c r="J19" s="53">
        <v>4282.1</v>
      </c>
      <c r="K19" s="15">
        <v>209</v>
      </c>
      <c r="L19" s="61">
        <f>'форма 2'!C19</f>
        <v>431366</v>
      </c>
      <c r="M19" s="53">
        <v>0</v>
      </c>
      <c r="N19" s="93">
        <v>203108.76</v>
      </c>
      <c r="O19" s="53">
        <v>0</v>
      </c>
      <c r="P19" s="85">
        <v>228257.24</v>
      </c>
      <c r="Q19" s="53">
        <v>0</v>
      </c>
      <c r="R19" s="61">
        <f t="shared" si="2"/>
        <v>100.73702155484457</v>
      </c>
      <c r="S19" s="61">
        <v>273.08</v>
      </c>
      <c r="T19" s="24">
        <v>43100</v>
      </c>
      <c r="U19" s="83" t="s">
        <v>118</v>
      </c>
      <c r="W19" s="87"/>
      <c r="Y19" s="86"/>
    </row>
    <row r="20" spans="1:25" ht="15">
      <c r="A20" s="22" t="s">
        <v>107</v>
      </c>
      <c r="B20" s="5" t="s">
        <v>82</v>
      </c>
      <c r="C20" s="23">
        <v>1990</v>
      </c>
      <c r="D20" s="23">
        <v>1990</v>
      </c>
      <c r="E20" s="44" t="s">
        <v>127</v>
      </c>
      <c r="F20" s="15">
        <v>5</v>
      </c>
      <c r="G20" s="15">
        <v>3</v>
      </c>
      <c r="H20" s="59">
        <v>4450.3</v>
      </c>
      <c r="I20" s="53">
        <v>4183.6</v>
      </c>
      <c r="J20" s="53">
        <v>4183.6</v>
      </c>
      <c r="K20" s="15">
        <v>204</v>
      </c>
      <c r="L20" s="61">
        <f>'форма 2'!C20</f>
        <v>431366</v>
      </c>
      <c r="M20" s="53">
        <v>0</v>
      </c>
      <c r="N20" s="93">
        <v>203108.76</v>
      </c>
      <c r="O20" s="53">
        <v>0</v>
      </c>
      <c r="P20" s="85">
        <v>228257.24</v>
      </c>
      <c r="Q20" s="53">
        <v>0</v>
      </c>
      <c r="R20" s="61">
        <f t="shared" si="2"/>
        <v>103.10880581317525</v>
      </c>
      <c r="S20" s="61">
        <v>273.08</v>
      </c>
      <c r="T20" s="24">
        <v>43100</v>
      </c>
      <c r="U20" s="83" t="s">
        <v>118</v>
      </c>
      <c r="W20" s="87"/>
      <c r="Y20" s="86"/>
    </row>
    <row r="21" spans="1:25" ht="15">
      <c r="A21" s="22" t="s">
        <v>108</v>
      </c>
      <c r="B21" s="5" t="s">
        <v>92</v>
      </c>
      <c r="C21" s="23">
        <v>1971</v>
      </c>
      <c r="D21" s="23">
        <v>1971</v>
      </c>
      <c r="E21" s="44" t="s">
        <v>105</v>
      </c>
      <c r="F21" s="15">
        <v>3</v>
      </c>
      <c r="G21" s="15">
        <v>3</v>
      </c>
      <c r="H21" s="59">
        <v>1808.9</v>
      </c>
      <c r="I21" s="53">
        <v>1628.1</v>
      </c>
      <c r="J21" s="53">
        <v>1628.1</v>
      </c>
      <c r="K21" s="15">
        <v>79</v>
      </c>
      <c r="L21" s="61">
        <f>'форма 2'!C21</f>
        <v>507649</v>
      </c>
      <c r="M21" s="53">
        <v>0</v>
      </c>
      <c r="N21" s="93">
        <v>239026.63</v>
      </c>
      <c r="O21" s="53">
        <v>0</v>
      </c>
      <c r="P21" s="85">
        <v>268622.37</v>
      </c>
      <c r="Q21" s="53">
        <v>0</v>
      </c>
      <c r="R21" s="61">
        <f t="shared" si="2"/>
        <v>311.8045574596155</v>
      </c>
      <c r="S21" s="61">
        <v>903.53</v>
      </c>
      <c r="T21" s="24">
        <v>43100</v>
      </c>
      <c r="U21" s="83" t="s">
        <v>119</v>
      </c>
      <c r="W21" s="87"/>
      <c r="Y21" s="86"/>
    </row>
    <row r="22" spans="1:23" ht="15">
      <c r="A22" s="149">
        <v>2018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1"/>
      <c r="U22" s="84"/>
      <c r="W22" s="82"/>
    </row>
    <row r="23" spans="1:27" ht="15">
      <c r="A23" s="21" t="s">
        <v>66</v>
      </c>
      <c r="B23" s="3" t="s">
        <v>2</v>
      </c>
      <c r="C23" s="18" t="s">
        <v>65</v>
      </c>
      <c r="D23" s="18" t="s">
        <v>65</v>
      </c>
      <c r="E23" s="18" t="s">
        <v>65</v>
      </c>
      <c r="F23" s="18" t="s">
        <v>65</v>
      </c>
      <c r="G23" s="18" t="s">
        <v>65</v>
      </c>
      <c r="H23" s="60">
        <f aca="true" t="shared" si="3" ref="H23:Q23">SUM(H24:H32)</f>
        <v>16548.1</v>
      </c>
      <c r="I23" s="60">
        <f t="shared" si="3"/>
        <v>15355.7</v>
      </c>
      <c r="J23" s="60">
        <f t="shared" si="3"/>
        <v>15354.400000000001</v>
      </c>
      <c r="K23" s="63">
        <f t="shared" si="3"/>
        <v>750</v>
      </c>
      <c r="L23" s="19">
        <f t="shared" si="3"/>
        <v>14539536</v>
      </c>
      <c r="M23" s="19">
        <f t="shared" si="3"/>
        <v>0</v>
      </c>
      <c r="N23" s="19">
        <f t="shared" si="3"/>
        <v>8471929.839999998</v>
      </c>
      <c r="O23" s="19">
        <f t="shared" si="3"/>
        <v>0</v>
      </c>
      <c r="P23" s="19">
        <f t="shared" si="3"/>
        <v>6067606.16</v>
      </c>
      <c r="Q23" s="19">
        <f t="shared" si="3"/>
        <v>0</v>
      </c>
      <c r="R23" s="26" t="s">
        <v>65</v>
      </c>
      <c r="S23" s="26" t="s">
        <v>65</v>
      </c>
      <c r="T23" s="26" t="s">
        <v>65</v>
      </c>
      <c r="U23" s="84"/>
      <c r="W23" s="100"/>
      <c r="X23" s="86"/>
      <c r="Y23" s="86"/>
      <c r="AA23" s="86"/>
    </row>
    <row r="24" spans="1:26" ht="15">
      <c r="A24" s="22" t="s">
        <v>67</v>
      </c>
      <c r="B24" s="5" t="s">
        <v>85</v>
      </c>
      <c r="C24" s="23">
        <v>1969</v>
      </c>
      <c r="D24" s="23">
        <v>1969</v>
      </c>
      <c r="E24" s="44" t="s">
        <v>105</v>
      </c>
      <c r="F24" s="15">
        <v>2</v>
      </c>
      <c r="G24" s="15">
        <v>2</v>
      </c>
      <c r="H24" s="59">
        <v>714.8</v>
      </c>
      <c r="I24" s="61">
        <v>642.2</v>
      </c>
      <c r="J24" s="61">
        <v>642.2</v>
      </c>
      <c r="K24" s="15">
        <v>31</v>
      </c>
      <c r="L24" s="61">
        <f>'форма 2'!C24</f>
        <v>902220</v>
      </c>
      <c r="M24" s="61">
        <v>0</v>
      </c>
      <c r="N24" s="61">
        <v>525707.6</v>
      </c>
      <c r="O24" s="61">
        <v>0</v>
      </c>
      <c r="P24" s="61">
        <v>376512.4</v>
      </c>
      <c r="Q24" s="61">
        <v>0</v>
      </c>
      <c r="R24" s="61">
        <f aca="true" t="shared" si="4" ref="R24:R32">L24/I24</f>
        <v>1404.8894425412643</v>
      </c>
      <c r="S24" s="61">
        <v>2192.26</v>
      </c>
      <c r="T24" s="24">
        <v>43465</v>
      </c>
      <c r="U24" s="83" t="s">
        <v>116</v>
      </c>
      <c r="V24" s="81"/>
      <c r="W24" s="87"/>
      <c r="X24" s="86"/>
      <c r="Y24" s="86"/>
      <c r="Z24" s="86"/>
    </row>
    <row r="25" spans="1:24" ht="15">
      <c r="A25" s="22" t="s">
        <v>68</v>
      </c>
      <c r="B25" s="5" t="s">
        <v>126</v>
      </c>
      <c r="C25" s="23">
        <v>1972</v>
      </c>
      <c r="D25" s="23">
        <v>2007</v>
      </c>
      <c r="E25" s="44" t="s">
        <v>105</v>
      </c>
      <c r="F25" s="15">
        <v>2</v>
      </c>
      <c r="G25" s="15">
        <v>2</v>
      </c>
      <c r="H25" s="59">
        <v>804.5</v>
      </c>
      <c r="I25" s="91">
        <v>732.2</v>
      </c>
      <c r="J25" s="91">
        <v>730.9</v>
      </c>
      <c r="K25" s="15">
        <v>36</v>
      </c>
      <c r="L25" s="91">
        <f>'форма 2'!C25</f>
        <v>37320</v>
      </c>
      <c r="M25" s="91">
        <v>0</v>
      </c>
      <c r="N25" s="98">
        <v>21745.7</v>
      </c>
      <c r="O25" s="91">
        <v>0</v>
      </c>
      <c r="P25" s="91">
        <v>15574.3</v>
      </c>
      <c r="Q25" s="91">
        <v>0</v>
      </c>
      <c r="R25" s="91">
        <f t="shared" si="4"/>
        <v>50.969680415187106</v>
      </c>
      <c r="S25" s="91">
        <v>470.48</v>
      </c>
      <c r="T25" s="24">
        <v>43465</v>
      </c>
      <c r="U25" s="83" t="s">
        <v>116</v>
      </c>
      <c r="V25" s="81"/>
      <c r="W25" s="87"/>
      <c r="X25" s="86"/>
    </row>
    <row r="26" spans="1:35" ht="15">
      <c r="A26" s="22" t="s">
        <v>69</v>
      </c>
      <c r="B26" s="5" t="s">
        <v>38</v>
      </c>
      <c r="C26" s="23">
        <v>1982</v>
      </c>
      <c r="D26" s="23">
        <v>1982</v>
      </c>
      <c r="E26" s="44" t="s">
        <v>106</v>
      </c>
      <c r="F26" s="16">
        <v>2</v>
      </c>
      <c r="G26" s="16">
        <v>2</v>
      </c>
      <c r="H26" s="59">
        <v>811</v>
      </c>
      <c r="I26" s="61">
        <v>730.6</v>
      </c>
      <c r="J26" s="61">
        <v>730.6</v>
      </c>
      <c r="K26" s="15">
        <v>36</v>
      </c>
      <c r="L26" s="91">
        <f>'форма 2'!C26</f>
        <v>9107382</v>
      </c>
      <c r="M26" s="61">
        <v>0</v>
      </c>
      <c r="N26" s="98">
        <v>5306710.029999999</v>
      </c>
      <c r="O26" s="61">
        <v>0</v>
      </c>
      <c r="P26" s="88">
        <v>3800671.97</v>
      </c>
      <c r="Q26" s="61">
        <v>0</v>
      </c>
      <c r="R26" s="61">
        <f t="shared" si="4"/>
        <v>12465.620038324665</v>
      </c>
      <c r="S26" s="61">
        <v>12465.620038324665</v>
      </c>
      <c r="T26" s="24">
        <v>43465</v>
      </c>
      <c r="U26" s="83" t="s">
        <v>117</v>
      </c>
      <c r="W26" s="87"/>
      <c r="X26" s="86"/>
      <c r="AI26" s="45"/>
    </row>
    <row r="27" spans="1:24" ht="15">
      <c r="A27" s="22" t="s">
        <v>99</v>
      </c>
      <c r="B27" s="5" t="s">
        <v>86</v>
      </c>
      <c r="C27" s="23">
        <v>1982</v>
      </c>
      <c r="D27" s="23">
        <v>1982</v>
      </c>
      <c r="E27" s="44" t="s">
        <v>106</v>
      </c>
      <c r="F27" s="15">
        <v>2</v>
      </c>
      <c r="G27" s="15">
        <v>2</v>
      </c>
      <c r="H27" s="59">
        <v>817.7</v>
      </c>
      <c r="I27" s="61">
        <v>737.3</v>
      </c>
      <c r="J27" s="61">
        <v>737.3</v>
      </c>
      <c r="K27" s="15">
        <v>36</v>
      </c>
      <c r="L27" s="91">
        <f>'форма 2'!C27</f>
        <v>754258</v>
      </c>
      <c r="M27" s="61">
        <v>0</v>
      </c>
      <c r="N27" s="98">
        <v>439492.76</v>
      </c>
      <c r="O27" s="61">
        <v>0</v>
      </c>
      <c r="P27" s="88">
        <v>314765.24</v>
      </c>
      <c r="Q27" s="61">
        <v>0</v>
      </c>
      <c r="R27" s="61">
        <f t="shared" si="4"/>
        <v>1023.0001356300014</v>
      </c>
      <c r="S27" s="61">
        <v>1023.0001356300014</v>
      </c>
      <c r="T27" s="24">
        <v>43465</v>
      </c>
      <c r="U27" s="83" t="s">
        <v>117</v>
      </c>
      <c r="W27" s="87"/>
      <c r="X27" s="86"/>
    </row>
    <row r="28" spans="1:24" ht="15">
      <c r="A28" s="22" t="s">
        <v>100</v>
      </c>
      <c r="B28" s="5" t="s">
        <v>90</v>
      </c>
      <c r="C28" s="23">
        <v>1986</v>
      </c>
      <c r="D28" s="23">
        <v>1986</v>
      </c>
      <c r="E28" s="44" t="s">
        <v>105</v>
      </c>
      <c r="F28" s="15">
        <v>5</v>
      </c>
      <c r="G28" s="15">
        <v>3</v>
      </c>
      <c r="H28" s="59">
        <v>4496</v>
      </c>
      <c r="I28" s="61">
        <v>4282.1</v>
      </c>
      <c r="J28" s="61">
        <v>4282.1</v>
      </c>
      <c r="K28" s="15">
        <v>209</v>
      </c>
      <c r="L28" s="91">
        <f>'форма 2'!C28</f>
        <v>2957219</v>
      </c>
      <c r="M28" s="61">
        <v>0</v>
      </c>
      <c r="N28" s="98">
        <v>1723119.08</v>
      </c>
      <c r="O28" s="61">
        <v>0</v>
      </c>
      <c r="P28" s="88">
        <v>1234099.92</v>
      </c>
      <c r="Q28" s="61">
        <v>0</v>
      </c>
      <c r="R28" s="61">
        <f t="shared" si="4"/>
        <v>690.600172812405</v>
      </c>
      <c r="S28" s="61">
        <v>690.6</v>
      </c>
      <c r="T28" s="24">
        <v>43465</v>
      </c>
      <c r="U28" s="83" t="s">
        <v>118</v>
      </c>
      <c r="W28" s="87"/>
      <c r="X28" s="86"/>
    </row>
    <row r="29" spans="1:24" ht="15">
      <c r="A29" s="22" t="s">
        <v>101</v>
      </c>
      <c r="B29" s="5" t="s">
        <v>82</v>
      </c>
      <c r="C29" s="23">
        <v>1990</v>
      </c>
      <c r="D29" s="23">
        <v>1990</v>
      </c>
      <c r="E29" s="44" t="s">
        <v>127</v>
      </c>
      <c r="F29" s="15">
        <v>5</v>
      </c>
      <c r="G29" s="15">
        <v>3</v>
      </c>
      <c r="H29" s="59">
        <v>4450.3</v>
      </c>
      <c r="I29" s="91">
        <v>4183.6</v>
      </c>
      <c r="J29" s="91">
        <v>4183.6</v>
      </c>
      <c r="K29" s="15">
        <v>204</v>
      </c>
      <c r="L29" s="91">
        <f>'форма 2'!C29</f>
        <v>115493</v>
      </c>
      <c r="M29" s="91">
        <v>0</v>
      </c>
      <c r="N29" s="98">
        <v>67295.72</v>
      </c>
      <c r="O29" s="91">
        <v>0</v>
      </c>
      <c r="P29" s="91">
        <v>48197.28</v>
      </c>
      <c r="Q29" s="91">
        <v>0</v>
      </c>
      <c r="R29" s="91">
        <f>L29/I29</f>
        <v>27.60612869299168</v>
      </c>
      <c r="S29" s="91">
        <v>763</v>
      </c>
      <c r="T29" s="24">
        <v>43465</v>
      </c>
      <c r="U29" s="83" t="s">
        <v>118</v>
      </c>
      <c r="W29" s="87"/>
      <c r="X29" s="86"/>
    </row>
    <row r="30" spans="1:24" ht="15">
      <c r="A30" s="22" t="s">
        <v>102</v>
      </c>
      <c r="B30" s="5" t="s">
        <v>121</v>
      </c>
      <c r="C30" s="23">
        <v>1973</v>
      </c>
      <c r="D30" s="23">
        <v>2007</v>
      </c>
      <c r="E30" s="44" t="s">
        <v>105</v>
      </c>
      <c r="F30" s="15">
        <v>2</v>
      </c>
      <c r="G30" s="15">
        <v>2</v>
      </c>
      <c r="H30" s="59">
        <v>756.5</v>
      </c>
      <c r="I30" s="89">
        <v>689.5</v>
      </c>
      <c r="J30" s="89">
        <v>689.5</v>
      </c>
      <c r="K30" s="15">
        <v>34</v>
      </c>
      <c r="L30" s="91">
        <f>'форма 2'!C30</f>
        <v>89832</v>
      </c>
      <c r="M30" s="89">
        <v>0</v>
      </c>
      <c r="N30" s="98">
        <v>52343.51</v>
      </c>
      <c r="O30" s="89">
        <v>0</v>
      </c>
      <c r="P30" s="89">
        <v>37488.49</v>
      </c>
      <c r="Q30" s="89">
        <v>0</v>
      </c>
      <c r="R30" s="89">
        <f t="shared" si="4"/>
        <v>130.28571428571428</v>
      </c>
      <c r="S30" s="89">
        <v>1142.59</v>
      </c>
      <c r="T30" s="24">
        <v>43465</v>
      </c>
      <c r="U30" s="83" t="s">
        <v>124</v>
      </c>
      <c r="W30" s="87"/>
      <c r="X30" s="86"/>
    </row>
    <row r="31" spans="1:24" ht="15">
      <c r="A31" s="22" t="s">
        <v>103</v>
      </c>
      <c r="B31" s="5" t="s">
        <v>122</v>
      </c>
      <c r="C31" s="23">
        <v>1973</v>
      </c>
      <c r="D31" s="23">
        <v>2008</v>
      </c>
      <c r="E31" s="44" t="s">
        <v>105</v>
      </c>
      <c r="F31" s="15">
        <v>3</v>
      </c>
      <c r="G31" s="15">
        <v>3</v>
      </c>
      <c r="H31" s="59">
        <v>1831.6</v>
      </c>
      <c r="I31" s="89">
        <v>1658.1</v>
      </c>
      <c r="J31" s="89">
        <v>1658.1</v>
      </c>
      <c r="K31" s="15">
        <v>81</v>
      </c>
      <c r="L31" s="91">
        <f>'форма 2'!C31</f>
        <v>287347</v>
      </c>
      <c r="M31" s="89">
        <v>0</v>
      </c>
      <c r="N31" s="98">
        <v>167432</v>
      </c>
      <c r="O31" s="89">
        <v>0</v>
      </c>
      <c r="P31" s="89">
        <v>119915</v>
      </c>
      <c r="Q31" s="89">
        <v>0</v>
      </c>
      <c r="R31" s="89">
        <f t="shared" si="4"/>
        <v>173.29895663711477</v>
      </c>
      <c r="S31" s="89">
        <v>504.99</v>
      </c>
      <c r="T31" s="24">
        <v>43465</v>
      </c>
      <c r="U31" s="83" t="s">
        <v>119</v>
      </c>
      <c r="W31" s="87"/>
      <c r="X31" s="86"/>
    </row>
    <row r="32" spans="1:24" ht="15">
      <c r="A32" s="22" t="s">
        <v>104</v>
      </c>
      <c r="B32" s="5" t="s">
        <v>123</v>
      </c>
      <c r="C32" s="23">
        <v>1976</v>
      </c>
      <c r="D32" s="23">
        <v>2007</v>
      </c>
      <c r="E32" s="44" t="s">
        <v>105</v>
      </c>
      <c r="F32" s="15">
        <v>3</v>
      </c>
      <c r="G32" s="15">
        <v>3</v>
      </c>
      <c r="H32" s="59">
        <v>1865.7</v>
      </c>
      <c r="I32" s="89">
        <v>1700.1</v>
      </c>
      <c r="J32" s="89">
        <v>1700.1</v>
      </c>
      <c r="K32" s="15">
        <v>83</v>
      </c>
      <c r="L32" s="91">
        <f>'форма 2'!C32</f>
        <v>288465</v>
      </c>
      <c r="M32" s="89">
        <v>0</v>
      </c>
      <c r="N32" s="98">
        <v>168083.44</v>
      </c>
      <c r="O32" s="89">
        <v>0</v>
      </c>
      <c r="P32" s="89">
        <v>120381.56</v>
      </c>
      <c r="Q32" s="89">
        <v>0</v>
      </c>
      <c r="R32" s="89">
        <f t="shared" si="4"/>
        <v>169.6753132168696</v>
      </c>
      <c r="S32" s="89">
        <v>504.99</v>
      </c>
      <c r="T32" s="24">
        <v>43465</v>
      </c>
      <c r="U32" s="83" t="s">
        <v>119</v>
      </c>
      <c r="W32" s="87"/>
      <c r="X32" s="86"/>
    </row>
    <row r="33" spans="1:26" ht="15">
      <c r="A33" s="152">
        <v>2019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4"/>
      <c r="U33" s="84"/>
      <c r="W33" s="87"/>
      <c r="X33" s="86"/>
      <c r="Y33" s="86"/>
      <c r="Z33" s="86"/>
    </row>
    <row r="34" spans="1:24" ht="15">
      <c r="A34" s="21" t="s">
        <v>66</v>
      </c>
      <c r="B34" s="3" t="s">
        <v>2</v>
      </c>
      <c r="C34" s="18" t="s">
        <v>65</v>
      </c>
      <c r="D34" s="18" t="s">
        <v>65</v>
      </c>
      <c r="E34" s="18" t="s">
        <v>65</v>
      </c>
      <c r="F34" s="18" t="s">
        <v>65</v>
      </c>
      <c r="G34" s="18" t="s">
        <v>65</v>
      </c>
      <c r="H34" s="25">
        <f>SUM(H35:H42)</f>
        <v>13016.800000000001</v>
      </c>
      <c r="I34" s="25">
        <f>SUM(I35:I42)</f>
        <v>12000.900000000001</v>
      </c>
      <c r="J34" s="25">
        <f>SUM(J35:J42)</f>
        <v>11999.600000000002</v>
      </c>
      <c r="K34" s="96">
        <f>SUM(K35:K42)</f>
        <v>550</v>
      </c>
      <c r="L34" s="125">
        <f>SUM(L35:L42)</f>
        <v>15322037</v>
      </c>
      <c r="M34" s="25">
        <f>SUM(M36:M40)</f>
        <v>0</v>
      </c>
      <c r="N34" s="25">
        <f>SUM(N35:N42)</f>
        <v>8922414.87</v>
      </c>
      <c r="O34" s="25">
        <f>SUM(O36:O40)</f>
        <v>0</v>
      </c>
      <c r="P34" s="25">
        <f>SUM(P35:P42)</f>
        <v>6399622.13</v>
      </c>
      <c r="Q34" s="25">
        <f>SUM(Q36:Q40)</f>
        <v>0</v>
      </c>
      <c r="R34" s="18" t="s">
        <v>65</v>
      </c>
      <c r="S34" s="25" t="str">
        <f>R34</f>
        <v>Х</v>
      </c>
      <c r="T34" s="26" t="s">
        <v>65</v>
      </c>
      <c r="U34" s="84"/>
      <c r="W34" s="99"/>
      <c r="X34" s="99"/>
    </row>
    <row r="35" spans="1:28" ht="15">
      <c r="A35" s="118" t="s">
        <v>67</v>
      </c>
      <c r="B35" s="119" t="s">
        <v>128</v>
      </c>
      <c r="C35" s="120">
        <v>1977</v>
      </c>
      <c r="D35" s="120">
        <v>1977</v>
      </c>
      <c r="E35" s="115" t="s">
        <v>105</v>
      </c>
      <c r="F35" s="115">
        <v>3</v>
      </c>
      <c r="G35" s="115">
        <v>3</v>
      </c>
      <c r="H35" s="115">
        <v>1794.4</v>
      </c>
      <c r="I35" s="121">
        <f>J35</f>
        <v>1669.8</v>
      </c>
      <c r="J35" s="122">
        <v>1669.8</v>
      </c>
      <c r="K35" s="123">
        <v>46</v>
      </c>
      <c r="L35" s="123">
        <v>253915</v>
      </c>
      <c r="M35" s="122">
        <v>0</v>
      </c>
      <c r="N35" s="113">
        <v>147861.2</v>
      </c>
      <c r="O35" s="113">
        <v>0</v>
      </c>
      <c r="P35" s="113">
        <v>106053.8</v>
      </c>
      <c r="Q35" s="113">
        <v>0</v>
      </c>
      <c r="R35" s="113">
        <f>L35/I35</f>
        <v>152.06312133189604</v>
      </c>
      <c r="S35" s="113">
        <v>511.56</v>
      </c>
      <c r="T35" s="24">
        <v>43830</v>
      </c>
      <c r="U35" s="83" t="s">
        <v>116</v>
      </c>
      <c r="V35" s="81"/>
      <c r="W35" s="97"/>
      <c r="X35" s="97"/>
      <c r="Y35" s="97"/>
      <c r="Z35" s="86"/>
      <c r="AA35" s="86"/>
      <c r="AB35" s="86"/>
    </row>
    <row r="36" spans="1:28" ht="15">
      <c r="A36" s="118" t="s">
        <v>68</v>
      </c>
      <c r="B36" s="119" t="s">
        <v>85</v>
      </c>
      <c r="C36" s="120">
        <v>1969</v>
      </c>
      <c r="D36" s="120">
        <v>1969</v>
      </c>
      <c r="E36" s="115" t="s">
        <v>105</v>
      </c>
      <c r="F36" s="123">
        <v>2</v>
      </c>
      <c r="G36" s="123">
        <v>2</v>
      </c>
      <c r="H36" s="124">
        <v>714.8</v>
      </c>
      <c r="I36" s="122">
        <v>642.2</v>
      </c>
      <c r="J36" s="122">
        <v>642.2</v>
      </c>
      <c r="K36" s="123">
        <v>31</v>
      </c>
      <c r="L36" s="122">
        <f>'форма 2'!C36</f>
        <v>5325122</v>
      </c>
      <c r="M36" s="122">
        <v>0</v>
      </c>
      <c r="N36" s="91">
        <v>3100955.12</v>
      </c>
      <c r="O36" s="91">
        <v>0</v>
      </c>
      <c r="P36" s="91">
        <v>2224166.88</v>
      </c>
      <c r="Q36" s="91">
        <v>0</v>
      </c>
      <c r="R36" s="114">
        <f aca="true" t="shared" si="5" ref="R36:R42">L36/I36</f>
        <v>8291.999377141077</v>
      </c>
      <c r="S36" s="91">
        <v>8291.999377141077</v>
      </c>
      <c r="T36" s="24">
        <v>43830</v>
      </c>
      <c r="U36" s="83" t="s">
        <v>116</v>
      </c>
      <c r="V36" s="81"/>
      <c r="W36" s="117"/>
      <c r="X36" s="97"/>
      <c r="Y36" s="97"/>
      <c r="Z36" s="86"/>
      <c r="AA36" s="86"/>
      <c r="AB36" s="86"/>
    </row>
    <row r="37" spans="1:28" ht="15">
      <c r="A37" s="118" t="s">
        <v>69</v>
      </c>
      <c r="B37" s="119" t="s">
        <v>129</v>
      </c>
      <c r="C37" s="120">
        <v>1972</v>
      </c>
      <c r="D37" s="120">
        <v>1972</v>
      </c>
      <c r="E37" s="115" t="s">
        <v>105</v>
      </c>
      <c r="F37" s="115">
        <v>2</v>
      </c>
      <c r="G37" s="115">
        <v>2</v>
      </c>
      <c r="H37" s="115">
        <v>799</v>
      </c>
      <c r="I37" s="121">
        <f>J37</f>
        <v>725.4</v>
      </c>
      <c r="J37" s="122">
        <v>725.4</v>
      </c>
      <c r="K37" s="123">
        <v>35</v>
      </c>
      <c r="L37" s="123">
        <v>156076</v>
      </c>
      <c r="M37" s="122">
        <v>0</v>
      </c>
      <c r="N37" s="112">
        <v>90887.05</v>
      </c>
      <c r="O37" s="112">
        <v>0</v>
      </c>
      <c r="P37" s="112">
        <v>65188.95</v>
      </c>
      <c r="Q37" s="106">
        <v>0</v>
      </c>
      <c r="R37" s="114">
        <f t="shared" si="5"/>
        <v>215.15853322304935</v>
      </c>
      <c r="S37" s="112">
        <v>1605.92</v>
      </c>
      <c r="T37" s="24">
        <v>43830</v>
      </c>
      <c r="U37" s="83" t="s">
        <v>117</v>
      </c>
      <c r="V37" s="81"/>
      <c r="W37" s="117"/>
      <c r="X37" s="97"/>
      <c r="Y37" s="97"/>
      <c r="Z37" s="86"/>
      <c r="AA37" s="86"/>
      <c r="AB37" s="86"/>
    </row>
    <row r="38" spans="1:28" ht="15">
      <c r="A38" s="118" t="s">
        <v>99</v>
      </c>
      <c r="B38" s="119" t="s">
        <v>126</v>
      </c>
      <c r="C38" s="120">
        <v>1972</v>
      </c>
      <c r="D38" s="120">
        <v>2007</v>
      </c>
      <c r="E38" s="115" t="s">
        <v>105</v>
      </c>
      <c r="F38" s="123">
        <v>2</v>
      </c>
      <c r="G38" s="123">
        <v>2</v>
      </c>
      <c r="H38" s="124">
        <v>804.5</v>
      </c>
      <c r="I38" s="122">
        <v>732.2</v>
      </c>
      <c r="J38" s="122">
        <v>730.9</v>
      </c>
      <c r="K38" s="123">
        <v>36</v>
      </c>
      <c r="L38" s="122">
        <f>'форма 2'!C38</f>
        <v>3067891</v>
      </c>
      <c r="M38" s="122">
        <v>0</v>
      </c>
      <c r="N38" s="98">
        <v>1786511.61</v>
      </c>
      <c r="O38" s="98">
        <v>0</v>
      </c>
      <c r="P38" s="98">
        <v>1281379.39</v>
      </c>
      <c r="Q38" s="91">
        <v>0</v>
      </c>
      <c r="R38" s="114">
        <f t="shared" si="5"/>
        <v>4189.963124829282</v>
      </c>
      <c r="S38" s="91">
        <v>2462.3395247200215</v>
      </c>
      <c r="T38" s="24">
        <v>43830</v>
      </c>
      <c r="U38" s="83" t="s">
        <v>117</v>
      </c>
      <c r="W38" s="97"/>
      <c r="X38" s="97"/>
      <c r="Y38" s="97"/>
      <c r="Z38" s="86"/>
      <c r="AA38" s="86"/>
      <c r="AB38" s="86"/>
    </row>
    <row r="39" spans="1:28" ht="15">
      <c r="A39" s="118" t="s">
        <v>100</v>
      </c>
      <c r="B39" s="119" t="s">
        <v>82</v>
      </c>
      <c r="C39" s="120">
        <v>1990</v>
      </c>
      <c r="D39" s="120">
        <v>1990</v>
      </c>
      <c r="E39" s="115" t="s">
        <v>127</v>
      </c>
      <c r="F39" s="123">
        <v>5</v>
      </c>
      <c r="G39" s="123">
        <v>3</v>
      </c>
      <c r="H39" s="124">
        <v>4450.3</v>
      </c>
      <c r="I39" s="122">
        <v>4183.6</v>
      </c>
      <c r="J39" s="122">
        <v>4183.6</v>
      </c>
      <c r="K39" s="123">
        <v>204</v>
      </c>
      <c r="L39" s="122">
        <f>'форма 2'!C39</f>
        <v>2889195</v>
      </c>
      <c r="M39" s="122">
        <v>0</v>
      </c>
      <c r="N39" s="98">
        <v>1682452.35</v>
      </c>
      <c r="O39" s="98">
        <v>0</v>
      </c>
      <c r="P39" s="98">
        <v>1206742.65</v>
      </c>
      <c r="Q39" s="61">
        <v>0</v>
      </c>
      <c r="R39" s="114">
        <f t="shared" si="5"/>
        <v>690.6002007840137</v>
      </c>
      <c r="S39" s="61">
        <v>763</v>
      </c>
      <c r="T39" s="24">
        <v>43830</v>
      </c>
      <c r="U39" s="83" t="s">
        <v>116</v>
      </c>
      <c r="W39" s="87"/>
      <c r="X39" s="87"/>
      <c r="Y39" s="97"/>
      <c r="Z39" s="86"/>
      <c r="AA39" s="86"/>
      <c r="AB39" s="86"/>
    </row>
    <row r="40" spans="1:25" ht="15">
      <c r="A40" s="118" t="s">
        <v>101</v>
      </c>
      <c r="B40" s="119" t="s">
        <v>121</v>
      </c>
      <c r="C40" s="120">
        <v>1973</v>
      </c>
      <c r="D40" s="120">
        <v>2007</v>
      </c>
      <c r="E40" s="115" t="s">
        <v>105</v>
      </c>
      <c r="F40" s="123">
        <v>2</v>
      </c>
      <c r="G40" s="123">
        <v>2</v>
      </c>
      <c r="H40" s="124">
        <v>756.5</v>
      </c>
      <c r="I40" s="122">
        <v>689.5</v>
      </c>
      <c r="J40" s="122">
        <v>689.5</v>
      </c>
      <c r="K40" s="123">
        <v>34</v>
      </c>
      <c r="L40" s="122">
        <v>3180835</v>
      </c>
      <c r="M40" s="122">
        <v>0</v>
      </c>
      <c r="N40" s="98">
        <v>1852281.6</v>
      </c>
      <c r="O40" s="98">
        <v>0</v>
      </c>
      <c r="P40" s="98">
        <v>1328553.4</v>
      </c>
      <c r="Q40" s="91">
        <v>0</v>
      </c>
      <c r="R40" s="114">
        <f t="shared" si="5"/>
        <v>4613.248730964467</v>
      </c>
      <c r="S40" s="112">
        <v>1974.39</v>
      </c>
      <c r="T40" s="24">
        <v>43830</v>
      </c>
      <c r="W40" s="82"/>
      <c r="Y40" s="86"/>
    </row>
    <row r="41" spans="1:24" ht="15">
      <c r="A41" s="118" t="s">
        <v>102</v>
      </c>
      <c r="B41" s="119" t="s">
        <v>122</v>
      </c>
      <c r="C41" s="120">
        <v>1973</v>
      </c>
      <c r="D41" s="120">
        <v>2008</v>
      </c>
      <c r="E41" s="115" t="s">
        <v>105</v>
      </c>
      <c r="F41" s="123">
        <v>3</v>
      </c>
      <c r="G41" s="123">
        <v>3</v>
      </c>
      <c r="H41" s="124">
        <v>1831.6</v>
      </c>
      <c r="I41" s="122">
        <v>1658.1</v>
      </c>
      <c r="J41" s="122">
        <v>1658.1</v>
      </c>
      <c r="K41" s="123">
        <v>81</v>
      </c>
      <c r="L41" s="122">
        <v>280217</v>
      </c>
      <c r="M41" s="122">
        <v>0</v>
      </c>
      <c r="N41" s="114">
        <v>163177.53</v>
      </c>
      <c r="O41" s="114">
        <v>0</v>
      </c>
      <c r="P41" s="114">
        <v>117039.47</v>
      </c>
      <c r="Q41" s="114">
        <v>0</v>
      </c>
      <c r="R41" s="114">
        <f t="shared" si="5"/>
        <v>168.99885411012605</v>
      </c>
      <c r="S41" s="114">
        <v>562.02</v>
      </c>
      <c r="T41" s="24">
        <v>43830</v>
      </c>
      <c r="X41" s="86"/>
    </row>
    <row r="42" spans="1:20" ht="15">
      <c r="A42" s="118" t="s">
        <v>103</v>
      </c>
      <c r="B42" s="119" t="s">
        <v>123</v>
      </c>
      <c r="C42" s="120">
        <v>1976</v>
      </c>
      <c r="D42" s="120">
        <v>2007</v>
      </c>
      <c r="E42" s="115" t="s">
        <v>105</v>
      </c>
      <c r="F42" s="123">
        <v>3</v>
      </c>
      <c r="G42" s="123">
        <v>3</v>
      </c>
      <c r="H42" s="124">
        <v>1865.7</v>
      </c>
      <c r="I42" s="122">
        <v>1700.1</v>
      </c>
      <c r="J42" s="122">
        <v>1700.1</v>
      </c>
      <c r="K42" s="123">
        <v>83</v>
      </c>
      <c r="L42" s="122">
        <v>168786</v>
      </c>
      <c r="M42" s="122">
        <v>0</v>
      </c>
      <c r="N42" s="114">
        <v>98288.41</v>
      </c>
      <c r="O42" s="114">
        <v>0</v>
      </c>
      <c r="P42" s="114">
        <v>70497.59</v>
      </c>
      <c r="Q42" s="114">
        <v>0</v>
      </c>
      <c r="R42" s="114">
        <f t="shared" si="5"/>
        <v>99.28004235044997</v>
      </c>
      <c r="S42" s="114">
        <v>337.2</v>
      </c>
      <c r="T42" s="24">
        <v>43830</v>
      </c>
    </row>
    <row r="43" spans="14:19" ht="15">
      <c r="N43" s="86"/>
      <c r="O43" s="116"/>
      <c r="P43" s="86"/>
      <c r="R43"/>
      <c r="S43" s="58"/>
    </row>
    <row r="44" spans="2:19" ht="15">
      <c r="B44" s="74"/>
      <c r="L44" s="107"/>
      <c r="N44" s="86"/>
      <c r="P44" s="86"/>
      <c r="R44"/>
      <c r="S44"/>
    </row>
    <row r="45" spans="12:16" ht="15">
      <c r="L45" s="107"/>
      <c r="N45" s="86"/>
      <c r="P45" s="86"/>
    </row>
    <row r="46" spans="12:14" ht="15">
      <c r="L46" s="107"/>
      <c r="N46" s="86"/>
    </row>
    <row r="47" spans="12:16" ht="15">
      <c r="L47" s="107"/>
      <c r="N47" s="86"/>
      <c r="P47" s="86"/>
    </row>
    <row r="48" ht="15">
      <c r="L48" s="107"/>
    </row>
    <row r="49" ht="15">
      <c r="L49" s="107"/>
    </row>
    <row r="50" ht="15">
      <c r="L50" s="107"/>
    </row>
    <row r="51" ht="15">
      <c r="L51" s="107"/>
    </row>
    <row r="52" ht="15">
      <c r="L52" s="107"/>
    </row>
    <row r="53" ht="15">
      <c r="L53" s="107"/>
    </row>
  </sheetData>
  <sheetProtection/>
  <mergeCells count="25">
    <mergeCell ref="A9:T9"/>
    <mergeCell ref="A22:T22"/>
    <mergeCell ref="A33:T33"/>
    <mergeCell ref="K3:K5"/>
    <mergeCell ref="L3:Q3"/>
    <mergeCell ref="R3:R5"/>
    <mergeCell ref="S3:S5"/>
    <mergeCell ref="T3:T6"/>
    <mergeCell ref="L4:L5"/>
    <mergeCell ref="M4:Q4"/>
    <mergeCell ref="A8:B8"/>
    <mergeCell ref="I3:J3"/>
    <mergeCell ref="C4:C6"/>
    <mergeCell ref="D4:D6"/>
    <mergeCell ref="I4:I5"/>
    <mergeCell ref="J4:J5"/>
    <mergeCell ref="M1:T1"/>
    <mergeCell ref="A2:T2"/>
    <mergeCell ref="A3:A6"/>
    <mergeCell ref="B3:B6"/>
    <mergeCell ref="C3:D3"/>
    <mergeCell ref="E3:E6"/>
    <mergeCell ref="F3:F6"/>
    <mergeCell ref="G3:G6"/>
    <mergeCell ref="H3:H5"/>
  </mergeCells>
  <printOptions/>
  <pageMargins left="0.7874015748031497" right="0.7874015748031497" top="1.1811023622047245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2"/>
  <sheetViews>
    <sheetView zoomScale="80" zoomScaleNormal="80" workbookViewId="0" topLeftCell="A1">
      <selection activeCell="R4" sqref="R4:S5"/>
    </sheetView>
  </sheetViews>
  <sheetFormatPr defaultColWidth="9.140625" defaultRowHeight="15"/>
  <cols>
    <col min="1" max="1" width="8.7109375" style="6" customWidth="1"/>
    <col min="2" max="2" width="33.57421875" style="6" customWidth="1"/>
    <col min="3" max="3" width="15.140625" style="6" customWidth="1"/>
    <col min="4" max="5" width="14.8515625" style="6" bestFit="1" customWidth="1"/>
    <col min="6" max="6" width="13.8515625" style="6" bestFit="1" customWidth="1"/>
    <col min="7" max="7" width="7.57421875" style="6" bestFit="1" customWidth="1"/>
    <col min="8" max="8" width="13.28125" style="6" customWidth="1"/>
    <col min="9" max="9" width="13.7109375" style="6" customWidth="1"/>
    <col min="10" max="11" width="7.140625" style="6" customWidth="1"/>
    <col min="12" max="12" width="9.00390625" style="6" bestFit="1" customWidth="1"/>
    <col min="13" max="13" width="13.140625" style="6" bestFit="1" customWidth="1"/>
    <col min="14" max="15" width="6.28125" style="6" customWidth="1"/>
    <col min="16" max="16" width="8.7109375" style="6" bestFit="1" customWidth="1"/>
    <col min="17" max="17" width="14.28125" style="6" bestFit="1" customWidth="1"/>
    <col min="18" max="18" width="7.140625" style="6" bestFit="1" customWidth="1"/>
    <col min="19" max="19" width="9.28125" style="6" bestFit="1" customWidth="1"/>
    <col min="20" max="20" width="17.00390625" style="6" customWidth="1"/>
    <col min="21" max="21" width="14.57421875" style="6" customWidth="1"/>
    <col min="22" max="22" width="13.7109375" style="6" bestFit="1" customWidth="1"/>
    <col min="23" max="23" width="10.8515625" style="71" hidden="1" customWidth="1"/>
    <col min="24" max="24" width="9.8515625" style="71" hidden="1" customWidth="1"/>
    <col min="25" max="25" width="5.28125" style="71" hidden="1" customWidth="1"/>
    <col min="26" max="26" width="9.8515625" style="71" hidden="1" customWidth="1"/>
    <col min="27" max="27" width="10.57421875" style="71" hidden="1" customWidth="1"/>
    <col min="28" max="28" width="9.8515625" style="71" hidden="1" customWidth="1"/>
    <col min="29" max="29" width="10.8515625" style="71" hidden="1" customWidth="1"/>
    <col min="30" max="30" width="9.140625" style="74" hidden="1" customWidth="1"/>
    <col min="31" max="231" width="9.140625" style="71" customWidth="1"/>
    <col min="232" max="16384" width="9.140625" style="6" customWidth="1"/>
  </cols>
  <sheetData>
    <row r="1" spans="1:22" ht="36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61" t="s">
        <v>131</v>
      </c>
      <c r="O1" s="161"/>
      <c r="P1" s="161"/>
      <c r="Q1" s="161"/>
      <c r="R1" s="161"/>
      <c r="S1" s="161"/>
      <c r="T1" s="161"/>
      <c r="U1" s="161"/>
      <c r="V1" s="161"/>
    </row>
    <row r="2" spans="1:22" ht="45" customHeight="1">
      <c r="A2" s="168" t="s">
        <v>83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32.25" customHeight="1">
      <c r="A3" s="160" t="s">
        <v>29</v>
      </c>
      <c r="B3" s="160" t="s">
        <v>0</v>
      </c>
      <c r="C3" s="160" t="s">
        <v>3</v>
      </c>
      <c r="D3" s="169" t="s">
        <v>4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0" t="s">
        <v>21</v>
      </c>
      <c r="U3" s="160"/>
      <c r="V3" s="160"/>
    </row>
    <row r="4" spans="1:22" ht="22.5" customHeight="1">
      <c r="A4" s="160"/>
      <c r="B4" s="160"/>
      <c r="C4" s="160"/>
      <c r="D4" s="160" t="s">
        <v>5</v>
      </c>
      <c r="E4" s="160"/>
      <c r="F4" s="160"/>
      <c r="G4" s="160"/>
      <c r="H4" s="160"/>
      <c r="I4" s="160"/>
      <c r="J4" s="160" t="s">
        <v>6</v>
      </c>
      <c r="K4" s="160"/>
      <c r="L4" s="160" t="s">
        <v>7</v>
      </c>
      <c r="M4" s="160"/>
      <c r="N4" s="160" t="s">
        <v>8</v>
      </c>
      <c r="O4" s="160"/>
      <c r="P4" s="160" t="s">
        <v>9</v>
      </c>
      <c r="Q4" s="160"/>
      <c r="R4" s="160" t="s">
        <v>10</v>
      </c>
      <c r="S4" s="160"/>
      <c r="T4" s="160" t="s">
        <v>22</v>
      </c>
      <c r="U4" s="160" t="s">
        <v>23</v>
      </c>
      <c r="V4" s="160" t="s">
        <v>11</v>
      </c>
    </row>
    <row r="5" spans="1:22" ht="47.25" customHeight="1">
      <c r="A5" s="160"/>
      <c r="B5" s="160"/>
      <c r="C5" s="160"/>
      <c r="D5" s="101" t="s">
        <v>24</v>
      </c>
      <c r="E5" s="101" t="s">
        <v>25</v>
      </c>
      <c r="F5" s="101" t="s">
        <v>26</v>
      </c>
      <c r="G5" s="101" t="s">
        <v>27</v>
      </c>
      <c r="H5" s="101" t="s">
        <v>111</v>
      </c>
      <c r="I5" s="101" t="s">
        <v>28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ht="15">
      <c r="A6" s="101"/>
      <c r="B6" s="101"/>
      <c r="C6" s="101" t="s">
        <v>1</v>
      </c>
      <c r="D6" s="101" t="s">
        <v>1</v>
      </c>
      <c r="E6" s="101" t="s">
        <v>1</v>
      </c>
      <c r="F6" s="101" t="s">
        <v>1</v>
      </c>
      <c r="G6" s="101" t="s">
        <v>1</v>
      </c>
      <c r="H6" s="101" t="s">
        <v>1</v>
      </c>
      <c r="I6" s="101" t="s">
        <v>1</v>
      </c>
      <c r="J6" s="101" t="s">
        <v>12</v>
      </c>
      <c r="K6" s="101" t="s">
        <v>1</v>
      </c>
      <c r="L6" s="101" t="s">
        <v>13</v>
      </c>
      <c r="M6" s="101" t="s">
        <v>1</v>
      </c>
      <c r="N6" s="101" t="s">
        <v>13</v>
      </c>
      <c r="O6" s="101" t="s">
        <v>1</v>
      </c>
      <c r="P6" s="101" t="s">
        <v>13</v>
      </c>
      <c r="Q6" s="101" t="s">
        <v>1</v>
      </c>
      <c r="R6" s="101" t="s">
        <v>14</v>
      </c>
      <c r="S6" s="101" t="s">
        <v>1</v>
      </c>
      <c r="T6" s="101" t="s">
        <v>1</v>
      </c>
      <c r="U6" s="101" t="s">
        <v>15</v>
      </c>
      <c r="V6" s="101" t="s">
        <v>1</v>
      </c>
    </row>
    <row r="7" spans="1:22" ht="15">
      <c r="A7" s="102">
        <v>1</v>
      </c>
      <c r="B7" s="102">
        <v>2</v>
      </c>
      <c r="C7" s="102">
        <v>3</v>
      </c>
      <c r="D7" s="102">
        <v>4</v>
      </c>
      <c r="E7" s="102" t="s">
        <v>16</v>
      </c>
      <c r="F7" s="102" t="s">
        <v>17</v>
      </c>
      <c r="G7" s="102" t="s">
        <v>18</v>
      </c>
      <c r="H7" s="102" t="s">
        <v>19</v>
      </c>
      <c r="I7" s="102" t="s">
        <v>20</v>
      </c>
      <c r="J7" s="102">
        <v>5</v>
      </c>
      <c r="K7" s="102">
        <v>6</v>
      </c>
      <c r="L7" s="102">
        <v>7</v>
      </c>
      <c r="M7" s="102">
        <v>8</v>
      </c>
      <c r="N7" s="102">
        <v>9</v>
      </c>
      <c r="O7" s="102">
        <v>10</v>
      </c>
      <c r="P7" s="102">
        <v>11</v>
      </c>
      <c r="Q7" s="102">
        <v>12</v>
      </c>
      <c r="R7" s="102">
        <v>13</v>
      </c>
      <c r="S7" s="102">
        <v>14</v>
      </c>
      <c r="T7" s="102">
        <v>15</v>
      </c>
      <c r="U7" s="102">
        <v>16</v>
      </c>
      <c r="V7" s="102">
        <v>18</v>
      </c>
    </row>
    <row r="8" spans="1:231" s="7" customFormat="1" ht="15">
      <c r="A8" s="164" t="s">
        <v>34</v>
      </c>
      <c r="B8" s="164"/>
      <c r="C8" s="46">
        <f aca="true" t="shared" si="0" ref="C8:V8">C10+C23+C34</f>
        <v>33117379</v>
      </c>
      <c r="D8" s="46">
        <f t="shared" si="0"/>
        <v>7432983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7432983</v>
      </c>
      <c r="J8" s="46">
        <f t="shared" si="0"/>
        <v>0</v>
      </c>
      <c r="K8" s="46">
        <f t="shared" si="0"/>
        <v>0</v>
      </c>
      <c r="L8" s="46">
        <f t="shared" si="0"/>
        <v>1120.7</v>
      </c>
      <c r="M8" s="46">
        <f t="shared" si="0"/>
        <v>6112720</v>
      </c>
      <c r="N8" s="46">
        <f t="shared" si="0"/>
        <v>0</v>
      </c>
      <c r="O8" s="46">
        <f t="shared" si="0"/>
        <v>0</v>
      </c>
      <c r="P8" s="46">
        <f t="shared" si="0"/>
        <v>7143</v>
      </c>
      <c r="Q8" s="46">
        <f t="shared" si="0"/>
        <v>14432504</v>
      </c>
      <c r="R8" s="46">
        <f t="shared" si="0"/>
        <v>0</v>
      </c>
      <c r="S8" s="46">
        <f t="shared" si="0"/>
        <v>0</v>
      </c>
      <c r="T8" s="46">
        <f t="shared" si="0"/>
        <v>0</v>
      </c>
      <c r="U8" s="46">
        <f t="shared" si="0"/>
        <v>0</v>
      </c>
      <c r="V8" s="46">
        <f t="shared" si="0"/>
        <v>5139172</v>
      </c>
      <c r="W8" s="71"/>
      <c r="X8" s="71"/>
      <c r="Y8" s="71"/>
      <c r="Z8" s="71"/>
      <c r="AA8" s="71"/>
      <c r="AB8" s="71"/>
      <c r="AC8" s="71"/>
      <c r="AD8" s="75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</row>
    <row r="9" spans="1:231" s="8" customFormat="1" ht="15" customHeight="1">
      <c r="A9" s="162" t="s">
        <v>35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71"/>
      <c r="X9" s="71"/>
      <c r="Y9" s="71"/>
      <c r="Z9" s="71"/>
      <c r="AA9" s="71"/>
      <c r="AB9" s="71"/>
      <c r="AC9" s="71"/>
      <c r="AD9" s="75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</row>
    <row r="10" spans="1:231" s="8" customFormat="1" ht="14.25" customHeight="1">
      <c r="A10" s="103" t="s">
        <v>30</v>
      </c>
      <c r="B10" s="104" t="s">
        <v>2</v>
      </c>
      <c r="C10" s="46">
        <f aca="true" t="shared" si="1" ref="C10:V10">SUM(C11:C21)</f>
        <v>3255806</v>
      </c>
      <c r="D10" s="108">
        <f t="shared" si="1"/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  <c r="H10" s="47">
        <f t="shared" si="1"/>
        <v>0</v>
      </c>
      <c r="I10" s="47">
        <f t="shared" si="1"/>
        <v>0</v>
      </c>
      <c r="J10" s="47">
        <f t="shared" si="1"/>
        <v>0</v>
      </c>
      <c r="K10" s="47">
        <f t="shared" si="1"/>
        <v>0</v>
      </c>
      <c r="L10" s="47">
        <f t="shared" si="1"/>
        <v>0</v>
      </c>
      <c r="M10" s="47">
        <f t="shared" si="1"/>
        <v>0</v>
      </c>
      <c r="N10" s="47">
        <f t="shared" si="1"/>
        <v>0</v>
      </c>
      <c r="O10" s="47">
        <f t="shared" si="1"/>
        <v>0</v>
      </c>
      <c r="P10" s="47">
        <f t="shared" si="1"/>
        <v>0</v>
      </c>
      <c r="Q10" s="47">
        <f t="shared" si="1"/>
        <v>0</v>
      </c>
      <c r="R10" s="109">
        <f t="shared" si="1"/>
        <v>0</v>
      </c>
      <c r="S10" s="46">
        <f t="shared" si="1"/>
        <v>0</v>
      </c>
      <c r="T10" s="46">
        <f t="shared" si="1"/>
        <v>0</v>
      </c>
      <c r="U10" s="46">
        <f t="shared" si="1"/>
        <v>0</v>
      </c>
      <c r="V10" s="46">
        <f t="shared" si="1"/>
        <v>3255806</v>
      </c>
      <c r="W10" s="90" t="s">
        <v>25</v>
      </c>
      <c r="X10" s="90" t="s">
        <v>26</v>
      </c>
      <c r="Y10" s="90" t="s">
        <v>27</v>
      </c>
      <c r="Z10" s="90" t="s">
        <v>114</v>
      </c>
      <c r="AA10" s="90" t="s">
        <v>115</v>
      </c>
      <c r="AB10" s="90" t="s">
        <v>112</v>
      </c>
      <c r="AC10" s="90" t="s">
        <v>113</v>
      </c>
      <c r="AD10" s="90" t="s">
        <v>125</v>
      </c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</row>
    <row r="11" spans="1:231" s="54" customFormat="1" ht="14.25" customHeight="1">
      <c r="A11" s="64" t="s">
        <v>31</v>
      </c>
      <c r="B11" s="52" t="s">
        <v>88</v>
      </c>
      <c r="C11" s="47">
        <f>D11+K11+M11+O11+Q11+S11+T11+U11+V11</f>
        <v>202411</v>
      </c>
      <c r="D11" s="79">
        <f>SUM(E11:I11)</f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78">
        <v>0</v>
      </c>
      <c r="S11" s="47">
        <v>0</v>
      </c>
      <c r="T11" s="47">
        <v>0</v>
      </c>
      <c r="U11" s="47">
        <v>0</v>
      </c>
      <c r="V11" s="47">
        <v>202411</v>
      </c>
      <c r="W11" s="73">
        <v>66450.35263964273</v>
      </c>
      <c r="X11" s="73"/>
      <c r="Y11" s="73"/>
      <c r="Z11" s="73"/>
      <c r="AA11" s="73">
        <v>67979.8845771903</v>
      </c>
      <c r="AB11" s="73"/>
      <c r="AC11" s="73">
        <v>67979.8845771903</v>
      </c>
      <c r="AD11" s="76" t="s">
        <v>116</v>
      </c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</row>
    <row r="12" spans="1:231" s="54" customFormat="1" ht="14.25" customHeight="1">
      <c r="A12" s="64" t="s">
        <v>32</v>
      </c>
      <c r="B12" s="52" t="s">
        <v>87</v>
      </c>
      <c r="C12" s="47">
        <f aca="true" t="shared" si="2" ref="C12:C21">D12+K12+M12+O12+Q12+S12+T12+U12+V12</f>
        <v>235917</v>
      </c>
      <c r="D12" s="79">
        <f aca="true" t="shared" si="3" ref="D12:D21">SUM(E12:I12)</f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78">
        <v>0</v>
      </c>
      <c r="S12" s="47">
        <v>0</v>
      </c>
      <c r="T12" s="47">
        <v>0</v>
      </c>
      <c r="U12" s="47">
        <v>0</v>
      </c>
      <c r="V12" s="47">
        <v>235917</v>
      </c>
      <c r="W12" s="73">
        <v>66314.54760057319</v>
      </c>
      <c r="X12" s="73">
        <v>50880.71521744818</v>
      </c>
      <c r="Y12" s="73"/>
      <c r="Z12" s="73">
        <v>50880.71521744818</v>
      </c>
      <c r="AA12" s="73">
        <v>67840.95362326426</v>
      </c>
      <c r="AB12" s="73"/>
      <c r="AC12" s="73"/>
      <c r="AD12" s="76" t="s">
        <v>116</v>
      </c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</row>
    <row r="13" spans="1:231" s="54" customFormat="1" ht="14.25" customHeight="1">
      <c r="A13" s="64" t="s">
        <v>33</v>
      </c>
      <c r="B13" s="52" t="s">
        <v>91</v>
      </c>
      <c r="C13" s="47">
        <f t="shared" si="2"/>
        <v>240406</v>
      </c>
      <c r="D13" s="79">
        <f t="shared" si="3"/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78">
        <v>0</v>
      </c>
      <c r="S13" s="47">
        <v>0</v>
      </c>
      <c r="T13" s="47">
        <v>0</v>
      </c>
      <c r="U13" s="47">
        <v>0</v>
      </c>
      <c r="V13" s="47">
        <v>240406</v>
      </c>
      <c r="W13" s="73">
        <v>67576.13833735001</v>
      </c>
      <c r="X13" s="73">
        <v>51848.68742447501</v>
      </c>
      <c r="Y13" s="73"/>
      <c r="Z13" s="73">
        <v>51848.68742447501</v>
      </c>
      <c r="AA13" s="73">
        <v>69131.58323263336</v>
      </c>
      <c r="AB13" s="73"/>
      <c r="AC13" s="73"/>
      <c r="AD13" s="76" t="s">
        <v>116</v>
      </c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</row>
    <row r="14" spans="1:231" s="54" customFormat="1" ht="14.25" customHeight="1">
      <c r="A14" s="64" t="s">
        <v>93</v>
      </c>
      <c r="B14" s="52" t="s">
        <v>85</v>
      </c>
      <c r="C14" s="47">
        <f t="shared" si="2"/>
        <v>240672</v>
      </c>
      <c r="D14" s="79">
        <f t="shared" si="3"/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78">
        <v>0</v>
      </c>
      <c r="S14" s="47">
        <v>0</v>
      </c>
      <c r="T14" s="47">
        <v>0</v>
      </c>
      <c r="U14" s="47">
        <v>0</v>
      </c>
      <c r="V14" s="47">
        <v>240672</v>
      </c>
      <c r="W14" s="73">
        <v>67651.02148973415</v>
      </c>
      <c r="X14" s="73">
        <v>51906.14251523415</v>
      </c>
      <c r="Y14" s="73"/>
      <c r="Z14" s="73">
        <v>51906.14251523415</v>
      </c>
      <c r="AA14" s="73">
        <v>69208.1900203122</v>
      </c>
      <c r="AB14" s="73"/>
      <c r="AC14" s="73"/>
      <c r="AD14" s="76" t="s">
        <v>116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</row>
    <row r="15" spans="1:231" s="8" customFormat="1" ht="14.25" customHeight="1">
      <c r="A15" s="64" t="s">
        <v>94</v>
      </c>
      <c r="B15" s="52" t="s">
        <v>38</v>
      </c>
      <c r="C15" s="47">
        <f t="shared" si="2"/>
        <v>315473</v>
      </c>
      <c r="D15" s="79">
        <f t="shared" si="3"/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78">
        <v>0</v>
      </c>
      <c r="S15" s="47">
        <v>0</v>
      </c>
      <c r="T15" s="47">
        <v>0</v>
      </c>
      <c r="U15" s="47">
        <v>0</v>
      </c>
      <c r="V15" s="47">
        <v>315473</v>
      </c>
      <c r="W15" s="73">
        <v>68871.99763538736</v>
      </c>
      <c r="X15" s="73">
        <v>52842.952639137366</v>
      </c>
      <c r="Y15" s="73"/>
      <c r="Z15" s="73">
        <v>52842.952639137366</v>
      </c>
      <c r="AA15" s="73">
        <v>70457.27018551649</v>
      </c>
      <c r="AB15" s="73"/>
      <c r="AC15" s="73">
        <v>70457.27018551649</v>
      </c>
      <c r="AD15" s="76" t="s">
        <v>117</v>
      </c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</row>
    <row r="16" spans="1:231" s="8" customFormat="1" ht="14.25" customHeight="1">
      <c r="A16" s="64" t="s">
        <v>95</v>
      </c>
      <c r="B16" s="52" t="s">
        <v>89</v>
      </c>
      <c r="C16" s="47">
        <f t="shared" si="2"/>
        <v>193468</v>
      </c>
      <c r="D16" s="79">
        <f t="shared" si="3"/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78">
        <v>0</v>
      </c>
      <c r="S16" s="47">
        <v>0</v>
      </c>
      <c r="T16" s="47">
        <v>0</v>
      </c>
      <c r="U16" s="47">
        <v>0</v>
      </c>
      <c r="V16" s="47">
        <v>193468</v>
      </c>
      <c r="W16" s="73"/>
      <c r="X16" s="73">
        <v>52764.07361623076</v>
      </c>
      <c r="Y16" s="73"/>
      <c r="Z16" s="73">
        <v>52764.07361623076</v>
      </c>
      <c r="AA16" s="73">
        <v>70352.09815497434</v>
      </c>
      <c r="AB16" s="73"/>
      <c r="AC16" s="73">
        <v>70352.09815497434</v>
      </c>
      <c r="AD16" s="80" t="s">
        <v>117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</row>
    <row r="17" spans="1:231" s="50" customFormat="1" ht="14.25" customHeight="1">
      <c r="A17" s="64" t="s">
        <v>96</v>
      </c>
      <c r="B17" s="52" t="s">
        <v>86</v>
      </c>
      <c r="C17" s="47">
        <f t="shared" si="2"/>
        <v>315862</v>
      </c>
      <c r="D17" s="79">
        <f t="shared" si="3"/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78">
        <v>0</v>
      </c>
      <c r="S17" s="47">
        <v>0</v>
      </c>
      <c r="T17" s="47">
        <v>0</v>
      </c>
      <c r="U17" s="47">
        <v>0</v>
      </c>
      <c r="V17" s="47">
        <v>315862</v>
      </c>
      <c r="W17" s="73">
        <v>68957.03443555241</v>
      </c>
      <c r="X17" s="73">
        <v>52908.1982506774</v>
      </c>
      <c r="Y17" s="73"/>
      <c r="Z17" s="73">
        <v>52908.1982506774</v>
      </c>
      <c r="AA17" s="73">
        <v>70544.26433423656</v>
      </c>
      <c r="AB17" s="73"/>
      <c r="AC17" s="73">
        <v>70544.26433423656</v>
      </c>
      <c r="AD17" s="80" t="s">
        <v>117</v>
      </c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</row>
    <row r="18" spans="1:231" s="54" customFormat="1" ht="14.25" customHeight="1">
      <c r="A18" s="64" t="s">
        <v>97</v>
      </c>
      <c r="B18" s="52" t="s">
        <v>84</v>
      </c>
      <c r="C18" s="47">
        <f t="shared" si="2"/>
        <v>141216</v>
      </c>
      <c r="D18" s="79">
        <f t="shared" si="3"/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78">
        <v>0</v>
      </c>
      <c r="S18" s="47">
        <v>0</v>
      </c>
      <c r="T18" s="47">
        <v>0</v>
      </c>
      <c r="U18" s="47">
        <v>0</v>
      </c>
      <c r="V18" s="47">
        <v>141216</v>
      </c>
      <c r="W18" s="73"/>
      <c r="X18" s="73">
        <v>52955.91519046042</v>
      </c>
      <c r="Y18" s="73"/>
      <c r="Z18" s="73">
        <v>52955.91519046042</v>
      </c>
      <c r="AA18" s="73">
        <v>70607.8869206139</v>
      </c>
      <c r="AB18" s="73"/>
      <c r="AC18" s="73">
        <v>70607.8869206139</v>
      </c>
      <c r="AD18" s="80" t="s">
        <v>117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</row>
    <row r="19" spans="1:231" s="54" customFormat="1" ht="14.25" customHeight="1">
      <c r="A19" s="64" t="s">
        <v>98</v>
      </c>
      <c r="B19" s="52" t="s">
        <v>90</v>
      </c>
      <c r="C19" s="47">
        <f t="shared" si="2"/>
        <v>431366</v>
      </c>
      <c r="D19" s="79">
        <f t="shared" si="3"/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78">
        <v>0</v>
      </c>
      <c r="S19" s="47">
        <v>0</v>
      </c>
      <c r="T19" s="47">
        <v>0</v>
      </c>
      <c r="U19" s="47">
        <v>0</v>
      </c>
      <c r="V19" s="47">
        <v>431366</v>
      </c>
      <c r="W19" s="73">
        <v>213228.68619844486</v>
      </c>
      <c r="X19" s="73"/>
      <c r="Y19" s="73"/>
      <c r="Z19" s="73"/>
      <c r="AA19" s="73">
        <v>218136.71260592647</v>
      </c>
      <c r="AB19" s="73"/>
      <c r="AC19" s="73"/>
      <c r="AD19" s="80" t="s">
        <v>118</v>
      </c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</row>
    <row r="20" spans="1:231" s="54" customFormat="1" ht="14.25" customHeight="1">
      <c r="A20" s="64" t="s">
        <v>109</v>
      </c>
      <c r="B20" s="52" t="s">
        <v>82</v>
      </c>
      <c r="C20" s="47">
        <f t="shared" si="2"/>
        <v>431366</v>
      </c>
      <c r="D20" s="79">
        <f t="shared" si="3"/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78">
        <v>0</v>
      </c>
      <c r="S20" s="47">
        <v>0</v>
      </c>
      <c r="T20" s="47">
        <v>0</v>
      </c>
      <c r="U20" s="47">
        <v>0</v>
      </c>
      <c r="V20" s="47">
        <v>431366</v>
      </c>
      <c r="W20" s="73">
        <v>213228.68619844486</v>
      </c>
      <c r="X20" s="73"/>
      <c r="Y20" s="73"/>
      <c r="Z20" s="73"/>
      <c r="AA20" s="73">
        <v>218136.71260592647</v>
      </c>
      <c r="AB20" s="73"/>
      <c r="AC20" s="73"/>
      <c r="AD20" s="76" t="s">
        <v>118</v>
      </c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</row>
    <row r="21" spans="1:231" s="54" customFormat="1" ht="14.25" customHeight="1">
      <c r="A21" s="64" t="s">
        <v>110</v>
      </c>
      <c r="B21" s="52" t="s">
        <v>92</v>
      </c>
      <c r="C21" s="47">
        <f t="shared" si="2"/>
        <v>507649</v>
      </c>
      <c r="D21" s="79">
        <f t="shared" si="3"/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78">
        <v>0</v>
      </c>
      <c r="S21" s="47">
        <v>0</v>
      </c>
      <c r="T21" s="47">
        <v>0</v>
      </c>
      <c r="U21" s="47">
        <v>0</v>
      </c>
      <c r="V21" s="47">
        <v>507649</v>
      </c>
      <c r="W21" s="73">
        <v>110826.77263483751</v>
      </c>
      <c r="X21" s="73">
        <v>85033.30959696251</v>
      </c>
      <c r="Y21" s="73"/>
      <c r="Z21" s="73">
        <v>85033.30959696251</v>
      </c>
      <c r="AA21" s="73">
        <v>113377.74612928336</v>
      </c>
      <c r="AB21" s="73"/>
      <c r="AC21" s="73">
        <v>113377.74612928336</v>
      </c>
      <c r="AD21" s="76" t="s">
        <v>119</v>
      </c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</row>
    <row r="22" spans="1:231" s="51" customFormat="1" ht="14.25" customHeight="1">
      <c r="A22" s="162" t="s">
        <v>36</v>
      </c>
      <c r="B22" s="162"/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2"/>
      <c r="U22" s="162"/>
      <c r="V22" s="162"/>
      <c r="W22" s="72"/>
      <c r="X22" s="72"/>
      <c r="Y22" s="72"/>
      <c r="Z22" s="72"/>
      <c r="AA22" s="72"/>
      <c r="AB22" s="72"/>
      <c r="AC22" s="72"/>
      <c r="AD22" s="77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</row>
    <row r="23" spans="1:231" s="51" customFormat="1" ht="14.25" customHeight="1">
      <c r="A23" s="103" t="s">
        <v>30</v>
      </c>
      <c r="B23" s="104" t="s">
        <v>2</v>
      </c>
      <c r="C23" s="46">
        <f aca="true" t="shared" si="4" ref="C23:V23">SUM(C24:C32)</f>
        <v>14539536</v>
      </c>
      <c r="D23" s="46">
        <f t="shared" si="4"/>
        <v>4543788</v>
      </c>
      <c r="E23" s="111">
        <f t="shared" si="4"/>
        <v>0</v>
      </c>
      <c r="F23" s="111">
        <f t="shared" si="4"/>
        <v>0</v>
      </c>
      <c r="G23" s="111">
        <f t="shared" si="4"/>
        <v>0</v>
      </c>
      <c r="H23" s="111">
        <f t="shared" si="4"/>
        <v>0</v>
      </c>
      <c r="I23" s="111">
        <f t="shared" si="4"/>
        <v>4543788</v>
      </c>
      <c r="J23" s="111">
        <f t="shared" si="4"/>
        <v>0</v>
      </c>
      <c r="K23" s="111">
        <f t="shared" si="4"/>
        <v>0</v>
      </c>
      <c r="L23" s="111">
        <f t="shared" si="4"/>
        <v>0</v>
      </c>
      <c r="M23" s="111">
        <f t="shared" si="4"/>
        <v>0</v>
      </c>
      <c r="N23" s="111">
        <f t="shared" si="4"/>
        <v>0</v>
      </c>
      <c r="O23" s="111">
        <f t="shared" si="4"/>
        <v>0</v>
      </c>
      <c r="P23" s="111">
        <f t="shared" si="4"/>
        <v>6630</v>
      </c>
      <c r="Q23" s="111">
        <f t="shared" si="4"/>
        <v>9107382</v>
      </c>
      <c r="R23" s="111">
        <f t="shared" si="4"/>
        <v>0</v>
      </c>
      <c r="S23" s="46">
        <f t="shared" si="4"/>
        <v>0</v>
      </c>
      <c r="T23" s="46">
        <f t="shared" si="4"/>
        <v>0</v>
      </c>
      <c r="U23" s="46">
        <f t="shared" si="4"/>
        <v>0</v>
      </c>
      <c r="V23" s="46">
        <f t="shared" si="4"/>
        <v>888366</v>
      </c>
      <c r="W23" s="90" t="s">
        <v>25</v>
      </c>
      <c r="X23" s="90" t="s">
        <v>26</v>
      </c>
      <c r="Y23" s="90" t="s">
        <v>27</v>
      </c>
      <c r="Z23" s="90" t="s">
        <v>114</v>
      </c>
      <c r="AA23" s="90" t="s">
        <v>115</v>
      </c>
      <c r="AB23" s="90" t="s">
        <v>112</v>
      </c>
      <c r="AC23" s="90" t="s">
        <v>113</v>
      </c>
      <c r="AD23" s="90" t="s">
        <v>125</v>
      </c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</row>
    <row r="24" spans="1:231" s="8" customFormat="1" ht="14.25" customHeight="1">
      <c r="A24" s="4" t="s">
        <v>31</v>
      </c>
      <c r="B24" s="65" t="s">
        <v>85</v>
      </c>
      <c r="C24" s="66">
        <f aca="true" t="shared" si="5" ref="C24:C32">D24+K24+M24+O24+Q24+S24+T24+U24+V24</f>
        <v>902220</v>
      </c>
      <c r="D24" s="110">
        <f aca="true" t="shared" si="6" ref="D24:D32">SUM(E24:I24)</f>
        <v>832311</v>
      </c>
      <c r="E24" s="47">
        <v>0</v>
      </c>
      <c r="F24" s="47">
        <v>0</v>
      </c>
      <c r="G24" s="47">
        <v>0</v>
      </c>
      <c r="H24" s="47">
        <v>0</v>
      </c>
      <c r="I24" s="47">
        <v>832311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66">
        <v>0</v>
      </c>
      <c r="T24" s="66">
        <v>0</v>
      </c>
      <c r="U24" s="66">
        <v>0</v>
      </c>
      <c r="V24" s="66">
        <v>69909</v>
      </c>
      <c r="W24" s="73"/>
      <c r="X24" s="73"/>
      <c r="Y24" s="73"/>
      <c r="Z24" s="73"/>
      <c r="AA24" s="73"/>
      <c r="AB24" s="73"/>
      <c r="AC24" s="73">
        <v>69909</v>
      </c>
      <c r="AD24" s="80" t="s">
        <v>116</v>
      </c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</row>
    <row r="25" spans="1:231" s="54" customFormat="1" ht="14.25" customHeight="1">
      <c r="A25" s="4" t="s">
        <v>32</v>
      </c>
      <c r="B25" s="52" t="s">
        <v>126</v>
      </c>
      <c r="C25" s="66">
        <f t="shared" si="5"/>
        <v>37320</v>
      </c>
      <c r="D25" s="110">
        <f t="shared" si="6"/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37320</v>
      </c>
      <c r="W25" s="73"/>
      <c r="X25" s="73"/>
      <c r="Y25" s="73"/>
      <c r="Z25" s="73"/>
      <c r="AA25" s="73"/>
      <c r="AB25" s="73"/>
      <c r="AC25" s="73">
        <v>37320</v>
      </c>
      <c r="AD25" s="80" t="s">
        <v>116</v>
      </c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</row>
    <row r="26" spans="1:231" s="51" customFormat="1" ht="14.25" customHeight="1">
      <c r="A26" s="4" t="s">
        <v>33</v>
      </c>
      <c r="B26" s="65" t="s">
        <v>38</v>
      </c>
      <c r="C26" s="66">
        <f t="shared" si="5"/>
        <v>9107382</v>
      </c>
      <c r="D26" s="110">
        <f t="shared" si="6"/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6630</v>
      </c>
      <c r="Q26" s="47">
        <v>9107382</v>
      </c>
      <c r="R26" s="47">
        <v>0</v>
      </c>
      <c r="S26" s="66">
        <v>0</v>
      </c>
      <c r="T26" s="66">
        <v>0</v>
      </c>
      <c r="U26" s="66">
        <v>0</v>
      </c>
      <c r="V26" s="66">
        <v>0</v>
      </c>
      <c r="W26" s="73"/>
      <c r="X26" s="73"/>
      <c r="Y26" s="73"/>
      <c r="Z26" s="73"/>
      <c r="AA26" s="73"/>
      <c r="AB26" s="73"/>
      <c r="AC26" s="73"/>
      <c r="AD26" s="80" t="s">
        <v>117</v>
      </c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</row>
    <row r="27" spans="1:231" s="51" customFormat="1" ht="14.25" customHeight="1">
      <c r="A27" s="4" t="s">
        <v>93</v>
      </c>
      <c r="B27" s="65" t="s">
        <v>86</v>
      </c>
      <c r="C27" s="66">
        <f t="shared" si="5"/>
        <v>754258</v>
      </c>
      <c r="D27" s="110">
        <f t="shared" si="6"/>
        <v>754258</v>
      </c>
      <c r="E27" s="47">
        <v>0</v>
      </c>
      <c r="F27" s="47">
        <v>0</v>
      </c>
      <c r="G27" s="47">
        <v>0</v>
      </c>
      <c r="H27" s="47">
        <v>0</v>
      </c>
      <c r="I27" s="47">
        <v>754258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66">
        <v>0</v>
      </c>
      <c r="T27" s="66">
        <v>0</v>
      </c>
      <c r="U27" s="66">
        <v>0</v>
      </c>
      <c r="V27" s="66">
        <v>0</v>
      </c>
      <c r="W27" s="73"/>
      <c r="X27" s="73"/>
      <c r="Y27" s="73"/>
      <c r="Z27" s="73"/>
      <c r="AA27" s="73"/>
      <c r="AB27" s="73"/>
      <c r="AC27" s="73"/>
      <c r="AD27" s="80" t="s">
        <v>117</v>
      </c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</row>
    <row r="28" spans="1:30" ht="15" customHeight="1">
      <c r="A28" s="4" t="s">
        <v>94</v>
      </c>
      <c r="B28" s="65" t="s">
        <v>90</v>
      </c>
      <c r="C28" s="66">
        <f t="shared" si="5"/>
        <v>2957219</v>
      </c>
      <c r="D28" s="110">
        <f t="shared" si="6"/>
        <v>2957219</v>
      </c>
      <c r="E28" s="47">
        <v>0</v>
      </c>
      <c r="F28" s="47">
        <v>0</v>
      </c>
      <c r="G28" s="47">
        <v>0</v>
      </c>
      <c r="H28" s="47">
        <v>0</v>
      </c>
      <c r="I28" s="47">
        <v>2957219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66">
        <v>0</v>
      </c>
      <c r="T28" s="66">
        <v>0</v>
      </c>
      <c r="U28" s="66">
        <v>0</v>
      </c>
      <c r="V28" s="66">
        <v>0</v>
      </c>
      <c r="W28" s="73"/>
      <c r="X28" s="73"/>
      <c r="Y28" s="73"/>
      <c r="Z28" s="73"/>
      <c r="AA28" s="73"/>
      <c r="AB28" s="73"/>
      <c r="AC28" s="73"/>
      <c r="AD28" s="80" t="s">
        <v>118</v>
      </c>
    </row>
    <row r="29" spans="1:231" s="7" customFormat="1" ht="14.25" customHeight="1">
      <c r="A29" s="4" t="s">
        <v>95</v>
      </c>
      <c r="B29" s="65" t="s">
        <v>82</v>
      </c>
      <c r="C29" s="47">
        <f t="shared" si="5"/>
        <v>115493</v>
      </c>
      <c r="D29" s="79">
        <f t="shared" si="6"/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66">
        <v>0</v>
      </c>
      <c r="T29" s="66">
        <v>0</v>
      </c>
      <c r="U29" s="66">
        <v>0</v>
      </c>
      <c r="V29" s="66">
        <v>115493</v>
      </c>
      <c r="W29" s="73"/>
      <c r="X29" s="73"/>
      <c r="Y29" s="73"/>
      <c r="Z29" s="73"/>
      <c r="AA29" s="73"/>
      <c r="AB29" s="73"/>
      <c r="AC29" s="73"/>
      <c r="AD29" s="95" t="s">
        <v>118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</row>
    <row r="30" spans="1:231" s="51" customFormat="1" ht="14.25" customHeight="1">
      <c r="A30" s="4" t="s">
        <v>96</v>
      </c>
      <c r="B30" s="5" t="s">
        <v>121</v>
      </c>
      <c r="C30" s="66">
        <f t="shared" si="5"/>
        <v>89832</v>
      </c>
      <c r="D30" s="110">
        <f t="shared" si="6"/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66">
        <v>0</v>
      </c>
      <c r="T30" s="66">
        <v>0</v>
      </c>
      <c r="U30" s="66">
        <v>0</v>
      </c>
      <c r="V30" s="66">
        <v>89832</v>
      </c>
      <c r="W30" s="73"/>
      <c r="X30" s="73">
        <v>52842</v>
      </c>
      <c r="Y30" s="73"/>
      <c r="Z30" s="73"/>
      <c r="AA30" s="73"/>
      <c r="AB30" s="73">
        <v>36990</v>
      </c>
      <c r="AC30" s="73"/>
      <c r="AD30" s="80" t="s">
        <v>124</v>
      </c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</row>
    <row r="31" spans="1:231" s="51" customFormat="1" ht="14.25" customHeight="1">
      <c r="A31" s="4" t="s">
        <v>97</v>
      </c>
      <c r="B31" s="5" t="s">
        <v>122</v>
      </c>
      <c r="C31" s="66">
        <f t="shared" si="5"/>
        <v>287347</v>
      </c>
      <c r="D31" s="110">
        <f t="shared" si="6"/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66">
        <v>0</v>
      </c>
      <c r="T31" s="66">
        <v>0</v>
      </c>
      <c r="U31" s="66">
        <v>0</v>
      </c>
      <c r="V31" s="66">
        <v>287347</v>
      </c>
      <c r="W31" s="73">
        <v>112240</v>
      </c>
      <c r="X31" s="73"/>
      <c r="Y31" s="73"/>
      <c r="Z31" s="73"/>
      <c r="AA31" s="73"/>
      <c r="AB31" s="73">
        <v>60283</v>
      </c>
      <c r="AC31" s="73">
        <v>114824</v>
      </c>
      <c r="AD31" s="80" t="s">
        <v>119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</row>
    <row r="32" spans="1:231" s="51" customFormat="1" ht="14.25" customHeight="1">
      <c r="A32" s="4" t="s">
        <v>98</v>
      </c>
      <c r="B32" s="5" t="s">
        <v>123</v>
      </c>
      <c r="C32" s="66">
        <f t="shared" si="5"/>
        <v>288465</v>
      </c>
      <c r="D32" s="110">
        <f t="shared" si="6"/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66">
        <v>0</v>
      </c>
      <c r="T32" s="66">
        <v>0</v>
      </c>
      <c r="U32" s="66">
        <v>0</v>
      </c>
      <c r="V32" s="66">
        <v>288465</v>
      </c>
      <c r="W32" s="73">
        <v>112677</v>
      </c>
      <c r="X32" s="73"/>
      <c r="Y32" s="73"/>
      <c r="Z32" s="73"/>
      <c r="AA32" s="73"/>
      <c r="AB32" s="73">
        <v>60517</v>
      </c>
      <c r="AC32" s="73">
        <v>115271</v>
      </c>
      <c r="AD32" s="80" t="s">
        <v>119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</row>
    <row r="33" spans="1:231" s="51" customFormat="1" ht="14.25" customHeight="1">
      <c r="A33" s="165" t="s">
        <v>37</v>
      </c>
      <c r="B33" s="166"/>
      <c r="C33" s="166"/>
      <c r="D33" s="166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66"/>
      <c r="V33" s="166"/>
      <c r="W33" s="72"/>
      <c r="X33" s="72"/>
      <c r="Y33" s="72"/>
      <c r="Z33" s="72"/>
      <c r="AA33" s="72"/>
      <c r="AB33" s="72"/>
      <c r="AC33" s="72"/>
      <c r="AD33" s="94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</row>
    <row r="34" spans="1:231" s="51" customFormat="1" ht="14.25" customHeight="1">
      <c r="A34" s="68" t="s">
        <v>30</v>
      </c>
      <c r="B34" s="69" t="s">
        <v>2</v>
      </c>
      <c r="C34" s="67">
        <f>SUM(C35:C42)</f>
        <v>15322037</v>
      </c>
      <c r="D34" s="67">
        <f>SUM(D35:D42)</f>
        <v>2889195</v>
      </c>
      <c r="E34" s="67">
        <f aca="true" t="shared" si="7" ref="E34:V34">SUM(E35:E42)</f>
        <v>0</v>
      </c>
      <c r="F34" s="67">
        <f t="shared" si="7"/>
        <v>0</v>
      </c>
      <c r="G34" s="67">
        <f t="shared" si="7"/>
        <v>0</v>
      </c>
      <c r="H34" s="67">
        <f t="shared" si="7"/>
        <v>0</v>
      </c>
      <c r="I34" s="67">
        <f t="shared" si="7"/>
        <v>2889195</v>
      </c>
      <c r="J34" s="67">
        <f t="shared" si="7"/>
        <v>0</v>
      </c>
      <c r="K34" s="67">
        <f t="shared" si="7"/>
        <v>0</v>
      </c>
      <c r="L34" s="67">
        <f t="shared" si="7"/>
        <v>1120.7</v>
      </c>
      <c r="M34" s="67">
        <f t="shared" si="7"/>
        <v>6112720</v>
      </c>
      <c r="N34" s="67">
        <f t="shared" si="7"/>
        <v>0</v>
      </c>
      <c r="O34" s="67">
        <f t="shared" si="7"/>
        <v>0</v>
      </c>
      <c r="P34" s="67">
        <f t="shared" si="7"/>
        <v>513</v>
      </c>
      <c r="Q34" s="67">
        <f t="shared" si="7"/>
        <v>5325122</v>
      </c>
      <c r="R34" s="67">
        <f t="shared" si="7"/>
        <v>0</v>
      </c>
      <c r="S34" s="67">
        <f t="shared" si="7"/>
        <v>0</v>
      </c>
      <c r="T34" s="67">
        <f t="shared" si="7"/>
        <v>0</v>
      </c>
      <c r="U34" s="67">
        <f t="shared" si="7"/>
        <v>0</v>
      </c>
      <c r="V34" s="67">
        <f t="shared" si="7"/>
        <v>995000</v>
      </c>
      <c r="W34" s="92" t="s">
        <v>25</v>
      </c>
      <c r="X34" s="92" t="s">
        <v>26</v>
      </c>
      <c r="Y34" s="92" t="s">
        <v>27</v>
      </c>
      <c r="Z34" s="92" t="s">
        <v>114</v>
      </c>
      <c r="AA34" s="92" t="s">
        <v>115</v>
      </c>
      <c r="AB34" s="92" t="s">
        <v>112</v>
      </c>
      <c r="AC34" s="92" t="s">
        <v>113</v>
      </c>
      <c r="AD34" s="92" t="s">
        <v>125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</row>
    <row r="35" spans="1:231" s="54" customFormat="1" ht="14.25" customHeight="1">
      <c r="A35" s="64" t="s">
        <v>31</v>
      </c>
      <c r="B35" s="52" t="s">
        <v>128</v>
      </c>
      <c r="C35" s="47">
        <f aca="true" t="shared" si="8" ref="C35:C42">D35+K35+M35+O35+Q35+S35+T35+U35+V35</f>
        <v>253915</v>
      </c>
      <c r="D35" s="47">
        <f aca="true" t="shared" si="9" ref="D35:D42">SUM(E35:I35)</f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f>'форма 1'!L35</f>
        <v>253915</v>
      </c>
      <c r="W35" s="73">
        <v>67651.02148973415</v>
      </c>
      <c r="X35" s="73">
        <v>51906.14251523415</v>
      </c>
      <c r="Y35" s="73"/>
      <c r="Z35" s="73">
        <v>51906.14251523415</v>
      </c>
      <c r="AA35" s="73">
        <v>69208.1900203122</v>
      </c>
      <c r="AB35" s="73"/>
      <c r="AC35" s="73"/>
      <c r="AD35" s="80" t="s">
        <v>116</v>
      </c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</row>
    <row r="36" spans="1:231" s="54" customFormat="1" ht="14.25" customHeight="1">
      <c r="A36" s="64" t="s">
        <v>32</v>
      </c>
      <c r="B36" s="52" t="s">
        <v>85</v>
      </c>
      <c r="C36" s="47">
        <f t="shared" si="8"/>
        <v>5325122</v>
      </c>
      <c r="D36" s="47">
        <f t="shared" si="9"/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513</v>
      </c>
      <c r="Q36" s="47">
        <v>5325122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73">
        <v>67651.02148973415</v>
      </c>
      <c r="X36" s="73">
        <v>51906.14251523415</v>
      </c>
      <c r="Y36" s="73"/>
      <c r="Z36" s="73">
        <v>51906.14251523415</v>
      </c>
      <c r="AA36" s="73">
        <v>69208.1900203122</v>
      </c>
      <c r="AB36" s="73"/>
      <c r="AC36" s="73"/>
      <c r="AD36" s="80" t="s">
        <v>116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</row>
    <row r="37" spans="1:30" s="70" customFormat="1" ht="14.25" customHeight="1">
      <c r="A37" s="64" t="s">
        <v>33</v>
      </c>
      <c r="B37" s="52" t="s">
        <v>129</v>
      </c>
      <c r="C37" s="47">
        <f t="shared" si="8"/>
        <v>156076</v>
      </c>
      <c r="D37" s="47">
        <f t="shared" si="9"/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f>'форма 1'!L37</f>
        <v>156076</v>
      </c>
      <c r="W37" s="73"/>
      <c r="X37" s="73"/>
      <c r="Y37" s="73"/>
      <c r="Z37" s="73"/>
      <c r="AA37" s="73"/>
      <c r="AB37" s="73"/>
      <c r="AC37" s="73"/>
      <c r="AD37" s="95" t="s">
        <v>117</v>
      </c>
    </row>
    <row r="38" spans="1:231" s="51" customFormat="1" ht="14.25" customHeight="1">
      <c r="A38" s="64" t="s">
        <v>93</v>
      </c>
      <c r="B38" s="52" t="s">
        <v>126</v>
      </c>
      <c r="C38" s="47">
        <f t="shared" si="8"/>
        <v>3067891</v>
      </c>
      <c r="D38" s="47">
        <f t="shared" si="9"/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431.2</v>
      </c>
      <c r="M38" s="47">
        <v>3067891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73"/>
      <c r="X38" s="73"/>
      <c r="Y38" s="73"/>
      <c r="Z38" s="73"/>
      <c r="AA38" s="73"/>
      <c r="AB38" s="73"/>
      <c r="AC38" s="73"/>
      <c r="AD38" s="80" t="s">
        <v>117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</row>
    <row r="39" spans="1:231" s="51" customFormat="1" ht="14.25" customHeight="1">
      <c r="A39" s="64" t="s">
        <v>94</v>
      </c>
      <c r="B39" s="65" t="s">
        <v>82</v>
      </c>
      <c r="C39" s="47">
        <f t="shared" si="8"/>
        <v>2889195</v>
      </c>
      <c r="D39" s="47">
        <f t="shared" si="9"/>
        <v>2889195</v>
      </c>
      <c r="E39" s="66">
        <v>0</v>
      </c>
      <c r="F39" s="66">
        <v>0</v>
      </c>
      <c r="G39" s="66">
        <v>0</v>
      </c>
      <c r="H39" s="66">
        <v>0</v>
      </c>
      <c r="I39" s="66">
        <v>2889195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73"/>
      <c r="X39" s="73">
        <v>52842</v>
      </c>
      <c r="Y39" s="73"/>
      <c r="Z39" s="73"/>
      <c r="AA39" s="73"/>
      <c r="AB39" s="73">
        <v>36990</v>
      </c>
      <c r="AC39" s="73"/>
      <c r="AD39" s="80" t="s">
        <v>124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</row>
    <row r="40" spans="1:22" ht="15">
      <c r="A40" s="64" t="s">
        <v>95</v>
      </c>
      <c r="B40" s="5" t="s">
        <v>121</v>
      </c>
      <c r="C40" s="47">
        <f>D40+K40+M40+O40+Q40+S40+T40+U40+V40</f>
        <v>3180835</v>
      </c>
      <c r="D40" s="47">
        <f t="shared" si="9"/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47">
        <v>689.5</v>
      </c>
      <c r="M40" s="47">
        <v>3044829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136006</v>
      </c>
    </row>
    <row r="41" spans="1:22" ht="15">
      <c r="A41" s="4" t="s">
        <v>96</v>
      </c>
      <c r="B41" s="5" t="s">
        <v>122</v>
      </c>
      <c r="C41" s="66">
        <f t="shared" si="8"/>
        <v>280217</v>
      </c>
      <c r="D41" s="110">
        <f t="shared" si="9"/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66">
        <v>0</v>
      </c>
      <c r="T41" s="66">
        <v>0</v>
      </c>
      <c r="U41" s="66">
        <v>0</v>
      </c>
      <c r="V41" s="66">
        <f>'форма 1'!L41</f>
        <v>280217</v>
      </c>
    </row>
    <row r="42" spans="1:22" ht="15">
      <c r="A42" s="4" t="s">
        <v>97</v>
      </c>
      <c r="B42" s="5" t="s">
        <v>123</v>
      </c>
      <c r="C42" s="66">
        <f t="shared" si="8"/>
        <v>168786</v>
      </c>
      <c r="D42" s="110">
        <f t="shared" si="9"/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66">
        <v>0</v>
      </c>
      <c r="T42" s="66">
        <v>0</v>
      </c>
      <c r="U42" s="66">
        <v>0</v>
      </c>
      <c r="V42" s="66">
        <f>'форма 1'!L42</f>
        <v>168786</v>
      </c>
    </row>
  </sheetData>
  <sheetProtection/>
  <mergeCells count="20">
    <mergeCell ref="A33:V33"/>
    <mergeCell ref="D4:I4"/>
    <mergeCell ref="A2:V2"/>
    <mergeCell ref="A3:A5"/>
    <mergeCell ref="B3:B5"/>
    <mergeCell ref="C3:C5"/>
    <mergeCell ref="D3:S3"/>
    <mergeCell ref="T3:V3"/>
    <mergeCell ref="J4:K5"/>
    <mergeCell ref="L4:M5"/>
    <mergeCell ref="T4:T5"/>
    <mergeCell ref="U4:U5"/>
    <mergeCell ref="N1:V1"/>
    <mergeCell ref="A9:V9"/>
    <mergeCell ref="A22:V22"/>
    <mergeCell ref="V4:V5"/>
    <mergeCell ref="A8:B8"/>
    <mergeCell ref="N4:O5"/>
    <mergeCell ref="P4:Q5"/>
    <mergeCell ref="R4:S5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1">
      <selection activeCell="R1" sqref="R1"/>
    </sheetView>
  </sheetViews>
  <sheetFormatPr defaultColWidth="9.140625" defaultRowHeight="15"/>
  <cols>
    <col min="1" max="1" width="6.140625" style="2" bestFit="1" customWidth="1"/>
    <col min="2" max="2" width="16.7109375" style="2" customWidth="1"/>
    <col min="3" max="3" width="12.8515625" style="2" customWidth="1"/>
    <col min="4" max="4" width="23.421875" style="2" customWidth="1"/>
    <col min="5" max="12" width="8.140625" style="2" customWidth="1"/>
    <col min="13" max="13" width="13.140625" style="2" customWidth="1"/>
    <col min="14" max="14" width="12.57421875" style="2" customWidth="1"/>
    <col min="15" max="16384" width="9.140625" style="2" customWidth="1"/>
  </cols>
  <sheetData>
    <row r="1" spans="1:14" ht="50.25" customHeight="1">
      <c r="A1" s="27"/>
      <c r="B1" s="28"/>
      <c r="C1" s="29"/>
      <c r="D1" s="28"/>
      <c r="E1" s="28"/>
      <c r="F1" s="30"/>
      <c r="G1" s="126" t="s">
        <v>133</v>
      </c>
      <c r="H1" s="126"/>
      <c r="I1" s="126"/>
      <c r="J1" s="126"/>
      <c r="K1" s="126"/>
      <c r="L1" s="126"/>
      <c r="M1" s="126"/>
      <c r="N1" s="126"/>
    </row>
    <row r="2" spans="1:14" ht="71.25" customHeight="1">
      <c r="A2" s="170" t="s">
        <v>120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5" customHeight="1">
      <c r="A3" s="171" t="s">
        <v>39</v>
      </c>
      <c r="B3" s="172" t="s">
        <v>70</v>
      </c>
      <c r="C3" s="173" t="s">
        <v>44</v>
      </c>
      <c r="D3" s="174" t="s">
        <v>46</v>
      </c>
      <c r="E3" s="172" t="s">
        <v>71</v>
      </c>
      <c r="F3" s="172"/>
      <c r="G3" s="172"/>
      <c r="H3" s="172"/>
      <c r="I3" s="172"/>
      <c r="J3" s="172" t="s">
        <v>47</v>
      </c>
      <c r="K3" s="172"/>
      <c r="L3" s="172"/>
      <c r="M3" s="172"/>
      <c r="N3" s="172"/>
    </row>
    <row r="4" spans="1:14" ht="60" customHeight="1">
      <c r="A4" s="171"/>
      <c r="B4" s="172"/>
      <c r="C4" s="173"/>
      <c r="D4" s="174"/>
      <c r="E4" s="31" t="s">
        <v>72</v>
      </c>
      <c r="F4" s="31" t="s">
        <v>73</v>
      </c>
      <c r="G4" s="31" t="s">
        <v>74</v>
      </c>
      <c r="H4" s="31" t="s">
        <v>75</v>
      </c>
      <c r="I4" s="31" t="s">
        <v>53</v>
      </c>
      <c r="J4" s="31" t="s">
        <v>72</v>
      </c>
      <c r="K4" s="31" t="s">
        <v>73</v>
      </c>
      <c r="L4" s="31" t="s">
        <v>74</v>
      </c>
      <c r="M4" s="32" t="s">
        <v>75</v>
      </c>
      <c r="N4" s="32" t="s">
        <v>53</v>
      </c>
    </row>
    <row r="5" spans="1:14" ht="15">
      <c r="A5" s="171"/>
      <c r="B5" s="172"/>
      <c r="C5" s="33" t="s">
        <v>13</v>
      </c>
      <c r="D5" s="34" t="s">
        <v>62</v>
      </c>
      <c r="E5" s="34" t="s">
        <v>12</v>
      </c>
      <c r="F5" s="34" t="s">
        <v>12</v>
      </c>
      <c r="G5" s="34" t="s">
        <v>12</v>
      </c>
      <c r="H5" s="34" t="s">
        <v>12</v>
      </c>
      <c r="I5" s="34" t="s">
        <v>12</v>
      </c>
      <c r="J5" s="34" t="s">
        <v>1</v>
      </c>
      <c r="K5" s="34" t="s">
        <v>1</v>
      </c>
      <c r="L5" s="34" t="s">
        <v>1</v>
      </c>
      <c r="M5" s="35" t="s">
        <v>1</v>
      </c>
      <c r="N5" s="35" t="s">
        <v>1</v>
      </c>
    </row>
    <row r="6" spans="1:14" ht="1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</row>
    <row r="7" spans="1:14" ht="15">
      <c r="A7" s="37" t="s">
        <v>76</v>
      </c>
      <c r="B7" s="38" t="s">
        <v>77</v>
      </c>
      <c r="C7" s="55">
        <f>'форма 1'!H10</f>
        <v>16788.5</v>
      </c>
      <c r="D7" s="39">
        <f>'форма 1'!K10</f>
        <v>756</v>
      </c>
      <c r="E7" s="38"/>
      <c r="F7" s="38"/>
      <c r="G7" s="38"/>
      <c r="H7" s="38">
        <v>11</v>
      </c>
      <c r="I7" s="31">
        <f>SUM(E7:H7)</f>
        <v>11</v>
      </c>
      <c r="J7" s="38"/>
      <c r="K7" s="38"/>
      <c r="L7" s="38"/>
      <c r="M7" s="33">
        <f>'форма 1'!L10</f>
        <v>3255806</v>
      </c>
      <c r="N7" s="32">
        <f>SUM(J7:M7)</f>
        <v>3255806</v>
      </c>
    </row>
    <row r="8" spans="1:14" ht="15">
      <c r="A8" s="37" t="s">
        <v>78</v>
      </c>
      <c r="B8" s="38" t="s">
        <v>79</v>
      </c>
      <c r="C8" s="56">
        <f>'форма 1'!H23</f>
        <v>16548.1</v>
      </c>
      <c r="D8" s="39">
        <f>'форма 1'!K23</f>
        <v>750</v>
      </c>
      <c r="E8" s="38"/>
      <c r="F8" s="38"/>
      <c r="G8" s="38"/>
      <c r="H8" s="38">
        <v>9</v>
      </c>
      <c r="I8" s="62">
        <f>SUM(E8:H8)</f>
        <v>9</v>
      </c>
      <c r="J8" s="38"/>
      <c r="K8" s="38"/>
      <c r="L8" s="38"/>
      <c r="M8" s="48">
        <f>'форма 1'!L23</f>
        <v>14539536</v>
      </c>
      <c r="N8" s="32">
        <f>SUM(J8:M8)</f>
        <v>14539536</v>
      </c>
    </row>
    <row r="9" spans="1:14" ht="15">
      <c r="A9" s="40" t="s">
        <v>80</v>
      </c>
      <c r="B9" s="41" t="s">
        <v>81</v>
      </c>
      <c r="C9" s="57">
        <f>'форма 1'!H34</f>
        <v>13016.800000000001</v>
      </c>
      <c r="D9" s="43">
        <f>'форма 1'!K34</f>
        <v>550</v>
      </c>
      <c r="E9" s="41"/>
      <c r="F9" s="41"/>
      <c r="G9" s="41"/>
      <c r="H9" s="41">
        <v>9</v>
      </c>
      <c r="I9" s="62">
        <v>9</v>
      </c>
      <c r="J9" s="41"/>
      <c r="K9" s="41"/>
      <c r="L9" s="41"/>
      <c r="M9" s="42">
        <f>'форма 1'!L34</f>
        <v>15322037</v>
      </c>
      <c r="N9" s="32">
        <f>SUM(J9:M9)</f>
        <v>15322037</v>
      </c>
    </row>
    <row r="11" spans="13:14" ht="15">
      <c r="M11" s="49"/>
      <c r="N11" s="49"/>
    </row>
  </sheetData>
  <sheetProtection/>
  <mergeCells count="8">
    <mergeCell ref="G1:N1"/>
    <mergeCell ref="A2:N2"/>
    <mergeCell ref="A3:A5"/>
    <mergeCell ref="B3:B5"/>
    <mergeCell ref="C3:C4"/>
    <mergeCell ref="D3:D4"/>
    <mergeCell ref="E3:I3"/>
    <mergeCell ref="J3:N3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Кузовлев Дмитрий Владимирович</dc:creator>
  <cp:keywords/>
  <dc:description/>
  <cp:lastModifiedBy>admkoriak1</cp:lastModifiedBy>
  <cp:lastPrinted>2019-02-25T05:10:31Z</cp:lastPrinted>
  <dcterms:created xsi:type="dcterms:W3CDTF">2014-07-06T05:18:17Z</dcterms:created>
  <dcterms:modified xsi:type="dcterms:W3CDTF">2020-12-07T03:45:59Z</dcterms:modified>
  <cp:category/>
  <cp:version/>
  <cp:contentType/>
  <cp:contentStatus/>
</cp:coreProperties>
</file>