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075" windowHeight="10950" activeTab="0"/>
  </bookViews>
  <sheets>
    <sheet name="шаблон запроса" sheetId="1" r:id="rId1"/>
  </sheets>
  <definedNames>
    <definedName name="_xlnm.Print_Titles" localSheetId="0">'шаблон запроса'!$4:$7</definedName>
    <definedName name="_xlnm.Print_Area" localSheetId="0">'шаблон запроса'!$A$1:$Y$79</definedName>
  </definedNames>
  <calcPr fullCalcOnLoad="1"/>
</workbook>
</file>

<file path=xl/sharedStrings.xml><?xml version="1.0" encoding="utf-8"?>
<sst xmlns="http://schemas.openxmlformats.org/spreadsheetml/2006/main" count="109" uniqueCount="89">
  <si>
    <t>ИТОГО ПО ВСЕМ УКАЗАМ</t>
  </si>
  <si>
    <t xml:space="preserve">Предусмотрено в консолидированном бюджете субъекта РФ  </t>
  </si>
  <si>
    <t>в том числе по источникам финансирования:</t>
  </si>
  <si>
    <t>из них:</t>
  </si>
  <si>
    <t xml:space="preserve"> за счет бюджета субъекта РФ</t>
  </si>
  <si>
    <t>объем средств, отнесенных на дефицит консолидированного бюджета субъекта РФ</t>
  </si>
  <si>
    <t>Мероприятия, направленные на содействие стратегическому планированию и экономическому развитию, включая содействие созданию высокопроизводительных рабочих мест, повышение производительсности труда</t>
  </si>
  <si>
    <t xml:space="preserve">   - мероприятия, направленные на развитие малого  и среднего предпринимательства, включая создание уполномоченного по защите прав предпринимателей</t>
  </si>
  <si>
    <t xml:space="preserve">   - мероприятия ФЦП "ДВ и З до 2013 г"</t>
  </si>
  <si>
    <t xml:space="preserve">   - мероприятия ФЦП "ДВ и БР до 2018 г"</t>
  </si>
  <si>
    <t>Мероприятия, направленные на совершентвование бюджетной, налоговой политики и повышение эффективности бюджетных расходов</t>
  </si>
  <si>
    <t>Мероприятия, направленные на приватизацию и совершенствование управления государственным имуществом</t>
  </si>
  <si>
    <t>Мероприятия, направленные на улучшение условий ведения предпринимательской деятельности, в  т.ч.:</t>
  </si>
  <si>
    <t>Мероприятия, направленные на ускоренное развитие Дальнего Востока, в т.ч.:</t>
  </si>
  <si>
    <t>Указ № 596 "О долгосрочной государственной экономической политике" в том числе:</t>
  </si>
  <si>
    <t>Указ № 597 "О мероприятиях по реализации государственной социальной политики" в том числе:</t>
  </si>
  <si>
    <t>Указ № 598 "О совершенствовании государственной политики в сфере здравоохранения" в том числе:</t>
  </si>
  <si>
    <t>мероприятия, направленные на сохранение и укрепление здоровья граждан, в том числе:</t>
  </si>
  <si>
    <t>мероприятия по предупреждению потерь здоровья населения:</t>
  </si>
  <si>
    <t xml:space="preserve"> - от онкологических заболеваний</t>
  </si>
  <si>
    <t xml:space="preserve"> - от заболевания туберкулезом</t>
  </si>
  <si>
    <t xml:space="preserve"> - младенческой смерности</t>
  </si>
  <si>
    <t>мероприятия по формированию здорового образа жизни</t>
  </si>
  <si>
    <t>мероприятия, направленные на лекарственное обеспечение населения</t>
  </si>
  <si>
    <t>мероприятия, направленные на совершенствование системы образования</t>
  </si>
  <si>
    <t>мероприятия по выявлению и поддержки одаренных детей</t>
  </si>
  <si>
    <t>мероприятия, направленные на предоставление дополнительного образования детям</t>
  </si>
  <si>
    <t>мероприятия по поддержке  педагогических работников, работающих с детьми из социально неблагополучных семей</t>
  </si>
  <si>
    <t>мероприятия, направленные на сохранение и  развитие российской культуры</t>
  </si>
  <si>
    <t>мероприятия, направленные на поддержку социально ориентированных некоммерческих организаций</t>
  </si>
  <si>
    <t>мероприятия, направленные на развитие доступного и комфортного жилья, в т.ч:</t>
  </si>
  <si>
    <t xml:space="preserve"> - формирование специальных условий  ипотечного кредитования для различных категорий граждан</t>
  </si>
  <si>
    <t xml:space="preserve"> - мероприятия, направленные на улучшение жилищных условий семей, имеющих трех и более детей, включая создание необходимой инфраструктуры на земельных участках</t>
  </si>
  <si>
    <t xml:space="preserve"> - формирование рынка  доступного арендного жилья и развитие некоммерческого жилищного фонда для граждан, имеющих невысокий уровень дохода</t>
  </si>
  <si>
    <t>мероприятия, направленные на улучшение качества жилищно-коммунальных услуг, в т.ч.:</t>
  </si>
  <si>
    <t xml:space="preserve">   - инвестиции в объекты коммунального хозяйства </t>
  </si>
  <si>
    <t xml:space="preserve">   -  капитальный ремонт коммунальных объектов</t>
  </si>
  <si>
    <t xml:space="preserve">   - средства на капремонт жилого фонда и переселения граждан из аварийного и ветхого жилфонда </t>
  </si>
  <si>
    <t>в т.ч. средства Госкорпорации</t>
  </si>
  <si>
    <t xml:space="preserve"> - мероприятия, направленные на создание условий для привлечения частных инвестиций в сферу ЖКХ</t>
  </si>
  <si>
    <t>Указ Президента РФ от 07.05.2012 № 600 "О мерах по обеспечению граждан Российской Федерации доступным и комфортным жильем и повышению качества жилищно-коммунальных услуг" в том числе:</t>
  </si>
  <si>
    <t>мероприятия, направленные на  предоставление государственных и муниципальных услуг по принципу "одного окна", включая создание и обеспечение функционирования МФЦ</t>
  </si>
  <si>
    <t>мероприятия, направленные на  раскрытие информации о деятельности органов исполнительной власти в сети Интернет, включая проекты НПА, внедрение механизмов общественного обсуждения</t>
  </si>
  <si>
    <t>мероприятия, направленные на  дальнейшее совершенствование и развитие института оценки регулирующего воздействия</t>
  </si>
  <si>
    <t>мероприятия, направленные на реформирование и развитие государственной службы, включая внедрение новых принципов кадровой политики</t>
  </si>
  <si>
    <t>мероприятия, направленные на повышение бюджетной обеспеченности местных бюджетов</t>
  </si>
  <si>
    <t>мероприятия, направленные на  совершенствование работы по предупреждению национальных конфликтов, включая создание создание эффективных механизмов их урегулирования и проведение системного мониторинга состояния межнациональных отношений, а также на активизацию работы по недопущению проявлений национального и религиозного экстремизма и пресечению деятельности организованных преступных групп, сформированных по этническому принципу</t>
  </si>
  <si>
    <t xml:space="preserve">Указ Президента РФ от 07.05.2012 № 602 "Об обеспечении межнационального согласия"  </t>
  </si>
  <si>
    <t>мероприятия, направленные на повышение рождаемости и поддержке семей, имеющих трех и более детей,  в т.ч.:</t>
  </si>
  <si>
    <t xml:space="preserve">  -  ежемесячная денежная выплата в размере прожиточного минимума на детей, назначаемая в случае рождения после 31 декабря 2012 г. третьего ребенка или последующих детей до достижения ребенком возраста трех лет</t>
  </si>
  <si>
    <t>мероприятия, направленные на увеличение продолжительности жизни</t>
  </si>
  <si>
    <t>Указ Президента РФ от 07.05.2012 № 606 "О мерах по реализации демографической политики в   Российской Федерации" в том числе:</t>
  </si>
  <si>
    <t>Указ Президента РФ от 07.05.2012 № 599 "О мерах по реализации государственной политики в области образования и науки" в том числе:</t>
  </si>
  <si>
    <t xml:space="preserve">Указ Президента РФ от 07.05.2012 № 601 "Об основных направлениях системы совершенствования государственного управления" в том числе: </t>
  </si>
  <si>
    <t xml:space="preserve">    - мероприятия, направленные на инвестиционное развитие, включая  реализацию Указа Президента Российской Федерации № 1276, внедрение стандарта АСИ;</t>
  </si>
  <si>
    <t>Мероприятия, направленные на инновационное развитие и модернизацию экономики, включая увеличение высокотехнологичных и наукоемких отраслей</t>
  </si>
  <si>
    <t xml:space="preserve"> - от болезней системы кровообращения</t>
  </si>
  <si>
    <t xml:space="preserve"> - смертности от ДТП</t>
  </si>
  <si>
    <t>мероприятия по обеспечению системы здравоохранения медицинскими кадрами</t>
  </si>
  <si>
    <t xml:space="preserve">мероприятия по обеспечению доступности дошкольного образования </t>
  </si>
  <si>
    <t>мероприятия, направленные на создание сети многофункциональных центров прикладных квалификаций</t>
  </si>
  <si>
    <t xml:space="preserve"> - строительство жилья экономического класса, включая бесплатное предоставление земельных участков по строительству такого жилья, развитие инфраструктуры</t>
  </si>
  <si>
    <t>мероприятия, направленные на предупреждение и пресечение монополистической деятельности и недобросовествной конкуренции хозяйствующих субъектов в сфере жилищного строительства и производства строительных материалов</t>
  </si>
  <si>
    <t xml:space="preserve"> - мероприятия, направленные на  создание условий  для совмещения женщинами обязанностей   по воспитанию детей с трудовой занятостью, а также на организацию профессионального обучения (переобучения) женщин, находящихся в отпуске по уходу за ребёнком до достижения им возраста трёх лет</t>
  </si>
  <si>
    <t>мероприятия, направленные на на совершенствование миграционной политики, включая содействие миграции в целях обучения и осуществления преподавательской и научной деятельности, участие Российской Федерации в программах гуманитарной миграции, а также разработку и реализацию программ социальной адаптации и интеграции мигрантов</t>
  </si>
  <si>
    <t>мероприятия, направленные на повышение заработной платы, в том числе:</t>
  </si>
  <si>
    <t>- доведение в  2012 г.средней заработной платы педагогических работников образовательных учреждений общего образования до уровня средней заработной платы в регионе</t>
  </si>
  <si>
    <t>- доведение к  2013 г. средней заработной платы педагогических работников дошкольных образовательных учреждений до средней заработной платы в сфере общего образования в регионе</t>
  </si>
  <si>
    <t>- доведение к  2018 г. средней заработной платы преподавателей и мастеров производственного обучения  образовательных учреждений начального и среднего профессионального образования до уровня средней заработной платы в регионе</t>
  </si>
  <si>
    <t>- доведение к  2018 г. средней заработной платы преподавателей образовательных учреждений высшего профессионального образования  до 200 процентов от средней заработной платы в регионе</t>
  </si>
  <si>
    <t>- доведение к  2018 г. средней заработной платы научных сотрудников до 200 процентов от средней заработной платы в регионе</t>
  </si>
  <si>
    <t xml:space="preserve">доведение к 2018 г. средней заработной  платы врачей и работников медицинских организаций, имеющих высшее медицинское (фарматевтическое) или иное высшее образование, предоставляющих медицинские услуги (обеспечивающих предоставление медицинских услуг) до 200 процентов к средней заработной плате в регионе </t>
  </si>
  <si>
    <t>- доведение к  2018 г. средней заработной платы работников учреждений культуры до средней заработной платы в регионе</t>
  </si>
  <si>
    <t xml:space="preserve">- доведение к 2018 г. средней заработной платы среднего медицинского персонала (персонала, обеспечивающего условия для предоставления медицинских услуг) до 100 процентов к средней заработной плате в регионе </t>
  </si>
  <si>
    <t xml:space="preserve">- доведение к 2018 г. средней заработной  платы младшего медицинского персонала (персонала, обеспечивающего условия для предоставления медицинских услуг) до 100 процентов к средней заработной платы в регионе </t>
  </si>
  <si>
    <t xml:space="preserve">- доведение к 2018 г. средней заработной  платы социальных работников, включая социальных работников медицинских организаций до 100 процентов к средней заработной платы в регионе </t>
  </si>
  <si>
    <t>за счет федерального бюджета</t>
  </si>
  <si>
    <t>Внебюджетные источники</t>
  </si>
  <si>
    <t>за счет бюджетов муниципальных образований</t>
  </si>
  <si>
    <t>Общая потребность средств на год</t>
  </si>
  <si>
    <t>Объем недостающих средств (не предусмотренных в консолидированном бюджете субъекта РФ)</t>
  </si>
  <si>
    <t>3 (4+5+6)</t>
  </si>
  <si>
    <t>9 (2-3-8)</t>
  </si>
  <si>
    <t>11 (12+13+14)</t>
  </si>
  <si>
    <t>17 (10-11-16)</t>
  </si>
  <si>
    <t>19 (20+21+22)</t>
  </si>
  <si>
    <t>25 (18-19-24)</t>
  </si>
  <si>
    <r>
      <t xml:space="preserve">Оценка потребности средств, необходимых для реализации указов Президента Российской Федерации от 7 мая 2012 года №596-602, 606 субъекта Российской Федерации </t>
    </r>
    <r>
      <rPr>
        <b/>
        <sz val="20"/>
        <rFont val="Times New Roman"/>
        <family val="1"/>
      </rPr>
      <t>Камчатский край</t>
    </r>
    <r>
      <rPr>
        <sz val="20"/>
        <rFont val="Times New Roman"/>
        <family val="1"/>
      </rPr>
      <t>, млн рублей</t>
    </r>
  </si>
  <si>
    <t xml:space="preserve">по состоянию на 01.01.2019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</si>
</sst>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Arial Cyr"/>
      <family val="0"/>
    </font>
    <font>
      <i/>
      <sz val="16"/>
      <name val="Arial Cyr"/>
      <family val="0"/>
    </font>
    <font>
      <sz val="20"/>
      <name val="Times New Roman"/>
      <family val="1"/>
    </font>
    <font>
      <b/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 Cyr"/>
      <family val="0"/>
    </font>
    <font>
      <sz val="16"/>
      <color indexed="10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Arial Cyr"/>
      <family val="0"/>
    </font>
    <font>
      <sz val="14"/>
      <color rgb="FFFF0000"/>
      <name val="Arial Cyr"/>
      <family val="0"/>
    </font>
    <font>
      <sz val="16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7" fontId="9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177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3" fillId="0" borderId="0" xfId="0" applyFont="1" applyFill="1" applyAlignment="1">
      <alignment/>
    </xf>
    <xf numFmtId="177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0" fontId="6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55" fillId="0" borderId="0" xfId="0" applyFont="1" applyFill="1" applyAlignment="1">
      <alignment/>
    </xf>
    <xf numFmtId="0" fontId="8" fillId="0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83"/>
  <sheetViews>
    <sheetView tabSelected="1" zoomScale="59" zoomScaleNormal="59" zoomScaleSheetLayoutView="62" zoomScalePageLayoutView="0" workbookViewId="0" topLeftCell="A1">
      <pane ySplit="9" topLeftCell="A61" activePane="bottomLeft" state="frozen"/>
      <selection pane="topLeft" activeCell="A1" sqref="A1"/>
      <selection pane="bottomLeft" activeCell="Z12" sqref="Z12"/>
    </sheetView>
  </sheetViews>
  <sheetFormatPr defaultColWidth="9.00390625" defaultRowHeight="12.75"/>
  <cols>
    <col min="1" max="1" width="50.25390625" style="3" customWidth="1"/>
    <col min="2" max="2" width="12.00390625" style="3" customWidth="1"/>
    <col min="3" max="3" width="18.625" style="3" customWidth="1"/>
    <col min="4" max="4" width="12.75390625" style="3" customWidth="1"/>
    <col min="5" max="5" width="11.75390625" style="3" customWidth="1"/>
    <col min="6" max="6" width="15.125" style="3" customWidth="1"/>
    <col min="7" max="7" width="19.00390625" style="3" customWidth="1"/>
    <col min="8" max="8" width="13.75390625" style="3" customWidth="1"/>
    <col min="9" max="9" width="18.875" style="3" customWidth="1"/>
    <col min="10" max="10" width="12.625" style="3" customWidth="1"/>
    <col min="11" max="11" width="18.375" style="3" customWidth="1"/>
    <col min="12" max="12" width="12.875" style="3" customWidth="1"/>
    <col min="13" max="13" width="12.75390625" style="3" customWidth="1"/>
    <col min="14" max="14" width="16.00390625" style="3" customWidth="1"/>
    <col min="15" max="15" width="18.625" style="3" customWidth="1"/>
    <col min="16" max="16" width="14.125" style="3" customWidth="1"/>
    <col min="17" max="17" width="19.375" style="3" customWidth="1"/>
    <col min="18" max="18" width="13.875" style="3" customWidth="1"/>
    <col min="19" max="19" width="18.25390625" style="3" customWidth="1"/>
    <col min="20" max="20" width="13.375" style="3" bestFit="1" customWidth="1"/>
    <col min="21" max="21" width="11.875" style="3" bestFit="1" customWidth="1"/>
    <col min="22" max="22" width="16.125" style="3" bestFit="1" customWidth="1"/>
    <col min="23" max="23" width="19.125" style="3" customWidth="1"/>
    <col min="24" max="24" width="14.25390625" style="3" customWidth="1"/>
    <col min="25" max="25" width="19.125" style="3" customWidth="1"/>
    <col min="26" max="26" width="14.25390625" style="3" customWidth="1"/>
    <col min="27" max="27" width="14.75390625" style="3" customWidth="1"/>
    <col min="28" max="28" width="11.75390625" style="3" customWidth="1"/>
    <col min="29" max="16384" width="9.125" style="3" customWidth="1"/>
  </cols>
  <sheetData>
    <row r="1" ht="22.5" customHeight="1"/>
    <row r="2" spans="1:25" ht="42" customHeight="1">
      <c r="A2" s="23" t="s">
        <v>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ht="2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4"/>
      <c r="S3" s="34"/>
      <c r="T3" s="34"/>
      <c r="U3" s="5"/>
      <c r="W3" s="28" t="s">
        <v>88</v>
      </c>
      <c r="X3" s="28"/>
      <c r="Y3" s="28"/>
    </row>
    <row r="4" spans="1:25" s="15" customFormat="1" ht="15.75" customHeight="1">
      <c r="A4" s="26"/>
      <c r="B4" s="32">
        <v>2018</v>
      </c>
      <c r="C4" s="32"/>
      <c r="D4" s="32"/>
      <c r="E4" s="32"/>
      <c r="F4" s="32"/>
      <c r="G4" s="32"/>
      <c r="H4" s="32"/>
      <c r="I4" s="32"/>
      <c r="J4" s="32">
        <v>2019</v>
      </c>
      <c r="K4" s="32"/>
      <c r="L4" s="32"/>
      <c r="M4" s="32"/>
      <c r="N4" s="32"/>
      <c r="O4" s="32"/>
      <c r="P4" s="32"/>
      <c r="Q4" s="32"/>
      <c r="R4" s="32">
        <v>2020</v>
      </c>
      <c r="S4" s="32"/>
      <c r="T4" s="32"/>
      <c r="U4" s="32"/>
      <c r="V4" s="32"/>
      <c r="W4" s="32"/>
      <c r="X4" s="32"/>
      <c r="Y4" s="33"/>
    </row>
    <row r="5" spans="1:25" s="15" customFormat="1" ht="15.75" customHeight="1">
      <c r="A5" s="26"/>
      <c r="B5" s="24" t="s">
        <v>79</v>
      </c>
      <c r="C5" s="29" t="s">
        <v>2</v>
      </c>
      <c r="D5" s="30"/>
      <c r="E5" s="30"/>
      <c r="F5" s="30"/>
      <c r="G5" s="30"/>
      <c r="H5" s="31"/>
      <c r="I5" s="24" t="s">
        <v>80</v>
      </c>
      <c r="J5" s="24" t="s">
        <v>79</v>
      </c>
      <c r="K5" s="29" t="s">
        <v>2</v>
      </c>
      <c r="L5" s="30"/>
      <c r="M5" s="30"/>
      <c r="N5" s="30"/>
      <c r="O5" s="30"/>
      <c r="P5" s="31"/>
      <c r="Q5" s="24" t="s">
        <v>80</v>
      </c>
      <c r="R5" s="24" t="s">
        <v>79</v>
      </c>
      <c r="S5" s="29" t="s">
        <v>2</v>
      </c>
      <c r="T5" s="30"/>
      <c r="U5" s="30"/>
      <c r="V5" s="30"/>
      <c r="W5" s="30"/>
      <c r="X5" s="31"/>
      <c r="Y5" s="24" t="s">
        <v>80</v>
      </c>
    </row>
    <row r="6" spans="1:25" s="15" customFormat="1" ht="18" customHeight="1">
      <c r="A6" s="26"/>
      <c r="B6" s="24"/>
      <c r="C6" s="27" t="s">
        <v>1</v>
      </c>
      <c r="D6" s="29" t="s">
        <v>3</v>
      </c>
      <c r="E6" s="30"/>
      <c r="F6" s="30"/>
      <c r="G6" s="31"/>
      <c r="H6" s="27" t="s">
        <v>77</v>
      </c>
      <c r="I6" s="24"/>
      <c r="J6" s="24"/>
      <c r="K6" s="27" t="s">
        <v>1</v>
      </c>
      <c r="L6" s="29" t="s">
        <v>3</v>
      </c>
      <c r="M6" s="30"/>
      <c r="N6" s="30"/>
      <c r="O6" s="31"/>
      <c r="P6" s="27" t="s">
        <v>77</v>
      </c>
      <c r="Q6" s="24"/>
      <c r="R6" s="24"/>
      <c r="S6" s="27" t="s">
        <v>1</v>
      </c>
      <c r="T6" s="29" t="s">
        <v>3</v>
      </c>
      <c r="U6" s="30"/>
      <c r="V6" s="30"/>
      <c r="W6" s="31"/>
      <c r="X6" s="27" t="s">
        <v>77</v>
      </c>
      <c r="Y6" s="24"/>
    </row>
    <row r="7" spans="1:25" s="15" customFormat="1" ht="90">
      <c r="A7" s="26"/>
      <c r="B7" s="25"/>
      <c r="C7" s="25"/>
      <c r="D7" s="6" t="s">
        <v>76</v>
      </c>
      <c r="E7" s="7" t="s">
        <v>4</v>
      </c>
      <c r="F7" s="7" t="s">
        <v>78</v>
      </c>
      <c r="G7" s="6" t="s">
        <v>5</v>
      </c>
      <c r="H7" s="25"/>
      <c r="I7" s="25"/>
      <c r="J7" s="25"/>
      <c r="K7" s="25"/>
      <c r="L7" s="6" t="s">
        <v>76</v>
      </c>
      <c r="M7" s="7" t="s">
        <v>4</v>
      </c>
      <c r="N7" s="7" t="s">
        <v>78</v>
      </c>
      <c r="O7" s="6" t="s">
        <v>5</v>
      </c>
      <c r="P7" s="25"/>
      <c r="Q7" s="25"/>
      <c r="R7" s="25"/>
      <c r="S7" s="25"/>
      <c r="T7" s="6" t="s">
        <v>76</v>
      </c>
      <c r="U7" s="7" t="s">
        <v>4</v>
      </c>
      <c r="V7" s="7" t="s">
        <v>78</v>
      </c>
      <c r="W7" s="6" t="s">
        <v>5</v>
      </c>
      <c r="X7" s="25"/>
      <c r="Y7" s="25"/>
    </row>
    <row r="8" spans="1:25" s="15" customFormat="1" ht="15">
      <c r="A8" s="8">
        <v>1</v>
      </c>
      <c r="B8" s="9">
        <v>2</v>
      </c>
      <c r="C8" s="9" t="s">
        <v>81</v>
      </c>
      <c r="D8" s="10">
        <v>4</v>
      </c>
      <c r="E8" s="11">
        <v>5</v>
      </c>
      <c r="F8" s="11">
        <v>6</v>
      </c>
      <c r="G8" s="10">
        <v>7</v>
      </c>
      <c r="H8" s="9">
        <v>8</v>
      </c>
      <c r="I8" s="9" t="s">
        <v>82</v>
      </c>
      <c r="J8" s="9">
        <v>10</v>
      </c>
      <c r="K8" s="9" t="s">
        <v>83</v>
      </c>
      <c r="L8" s="10">
        <v>12</v>
      </c>
      <c r="M8" s="11">
        <v>13</v>
      </c>
      <c r="N8" s="11">
        <v>14</v>
      </c>
      <c r="O8" s="10">
        <v>15</v>
      </c>
      <c r="P8" s="9">
        <v>16</v>
      </c>
      <c r="Q8" s="9" t="s">
        <v>84</v>
      </c>
      <c r="R8" s="9">
        <v>18</v>
      </c>
      <c r="S8" s="9" t="s">
        <v>85</v>
      </c>
      <c r="T8" s="10">
        <v>20</v>
      </c>
      <c r="U8" s="11">
        <v>21</v>
      </c>
      <c r="V8" s="11">
        <v>22</v>
      </c>
      <c r="W8" s="10">
        <v>23</v>
      </c>
      <c r="X8" s="9">
        <v>24</v>
      </c>
      <c r="Y8" s="9" t="s">
        <v>86</v>
      </c>
    </row>
    <row r="9" spans="1:30" ht="31.5" customHeight="1">
      <c r="A9" s="12" t="s">
        <v>0</v>
      </c>
      <c r="B9" s="2">
        <f aca="true" t="shared" si="0" ref="B9:Y9">B10+B21+B35+B46+B53+B66+B72+B74</f>
        <v>57337.17779214999</v>
      </c>
      <c r="C9" s="2">
        <f t="shared" si="0"/>
        <v>32385.2779928</v>
      </c>
      <c r="D9" s="2">
        <f t="shared" si="0"/>
        <v>11679.756998500001</v>
      </c>
      <c r="E9" s="2">
        <f t="shared" si="0"/>
        <v>19598.2179923</v>
      </c>
      <c r="F9" s="2">
        <f t="shared" si="0"/>
        <v>1107.3030019999999</v>
      </c>
      <c r="G9" s="2">
        <f t="shared" si="0"/>
        <v>0</v>
      </c>
      <c r="H9" s="2">
        <f t="shared" si="0"/>
        <v>12335.617122</v>
      </c>
      <c r="I9" s="2">
        <f t="shared" si="0"/>
        <v>12616.282677349998</v>
      </c>
      <c r="J9" s="2">
        <f t="shared" si="0"/>
        <v>72173.25851933334</v>
      </c>
      <c r="K9" s="2">
        <f t="shared" si="0"/>
        <v>34059.41640432864</v>
      </c>
      <c r="L9" s="2">
        <f t="shared" si="0"/>
        <v>16781.787971123907</v>
      </c>
      <c r="M9" s="2">
        <f t="shared" si="0"/>
        <v>16189.965739204737</v>
      </c>
      <c r="N9" s="2">
        <f t="shared" si="0"/>
        <v>1087.662694</v>
      </c>
      <c r="O9" s="2">
        <f t="shared" si="0"/>
        <v>0</v>
      </c>
      <c r="P9" s="2">
        <f t="shared" si="0"/>
        <v>14548.229062</v>
      </c>
      <c r="Q9" s="2">
        <f t="shared" si="0"/>
        <v>23565.61305300469</v>
      </c>
      <c r="R9" s="2">
        <f t="shared" si="0"/>
        <v>71488.59981666667</v>
      </c>
      <c r="S9" s="2">
        <f t="shared" si="0"/>
        <v>31791.616134</v>
      </c>
      <c r="T9" s="2">
        <f t="shared" si="0"/>
        <v>16224.019999999999</v>
      </c>
      <c r="U9" s="2">
        <f t="shared" si="0"/>
        <v>14562.597570000002</v>
      </c>
      <c r="V9" s="2">
        <f t="shared" si="0"/>
        <v>1004.998564</v>
      </c>
      <c r="W9" s="2">
        <f t="shared" si="0"/>
        <v>0</v>
      </c>
      <c r="X9" s="2">
        <f t="shared" si="0"/>
        <v>15393.483062000001</v>
      </c>
      <c r="Y9" s="2">
        <f t="shared" si="0"/>
        <v>24303.500620666662</v>
      </c>
      <c r="Z9" s="16"/>
      <c r="AA9" s="16"/>
      <c r="AB9" s="17"/>
      <c r="AC9" s="17"/>
      <c r="AD9" s="17"/>
    </row>
    <row r="10" spans="1:30" ht="46.5" customHeight="1">
      <c r="A10" s="12" t="s">
        <v>14</v>
      </c>
      <c r="B10" s="2">
        <f>B11+B12+B13+B14+B17+B18</f>
        <v>18435.76868215</v>
      </c>
      <c r="C10" s="2">
        <f aca="true" t="shared" si="1" ref="C10:Y10">C11+C12+C13+C14+C17+C18</f>
        <v>10595.8460048</v>
      </c>
      <c r="D10" s="2">
        <f t="shared" si="1"/>
        <v>9128.292899999999</v>
      </c>
      <c r="E10" s="2">
        <f t="shared" si="1"/>
        <v>1459.5531048</v>
      </c>
      <c r="F10" s="2">
        <f t="shared" si="1"/>
        <v>8</v>
      </c>
      <c r="G10" s="2">
        <f t="shared" si="1"/>
        <v>0</v>
      </c>
      <c r="H10" s="2">
        <f t="shared" si="1"/>
        <v>371</v>
      </c>
      <c r="I10" s="2">
        <f t="shared" si="1"/>
        <v>7468.9226773499995</v>
      </c>
      <c r="J10" s="2">
        <f t="shared" si="1"/>
        <v>31103.465000000004</v>
      </c>
      <c r="K10" s="2">
        <f t="shared" si="1"/>
        <v>14911.871180328646</v>
      </c>
      <c r="L10" s="2">
        <f t="shared" si="1"/>
        <v>13764.250481123909</v>
      </c>
      <c r="M10" s="2">
        <f t="shared" si="1"/>
        <v>1139.6206992047369</v>
      </c>
      <c r="N10" s="2">
        <f t="shared" si="1"/>
        <v>8</v>
      </c>
      <c r="O10" s="2">
        <f t="shared" si="1"/>
        <v>0</v>
      </c>
      <c r="P10" s="2">
        <f t="shared" si="1"/>
        <v>445</v>
      </c>
      <c r="Q10" s="2">
        <f t="shared" si="1"/>
        <v>15746.593819671354</v>
      </c>
      <c r="R10" s="2">
        <f t="shared" si="1"/>
        <v>29279.65303</v>
      </c>
      <c r="S10" s="2">
        <f t="shared" si="1"/>
        <v>13564.3349</v>
      </c>
      <c r="T10" s="2">
        <f t="shared" si="1"/>
        <v>12675.180999999999</v>
      </c>
      <c r="U10" s="2">
        <f t="shared" si="1"/>
        <v>881.1539</v>
      </c>
      <c r="V10" s="2">
        <f t="shared" si="1"/>
        <v>8</v>
      </c>
      <c r="W10" s="2">
        <f t="shared" si="1"/>
        <v>0</v>
      </c>
      <c r="X10" s="2">
        <f t="shared" si="1"/>
        <v>449</v>
      </c>
      <c r="Y10" s="2">
        <f t="shared" si="1"/>
        <v>15266.31813</v>
      </c>
      <c r="Z10" s="16"/>
      <c r="AA10" s="16"/>
      <c r="AB10" s="17"/>
      <c r="AC10" s="17"/>
      <c r="AD10" s="17"/>
    </row>
    <row r="11" spans="1:30" ht="85.5" customHeight="1">
      <c r="A11" s="13" t="s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6"/>
      <c r="AA11" s="16"/>
      <c r="AB11" s="17"/>
      <c r="AC11" s="17"/>
      <c r="AD11" s="17"/>
    </row>
    <row r="12" spans="1:30" ht="63">
      <c r="A12" s="13" t="s">
        <v>10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6"/>
      <c r="AA12" s="16"/>
      <c r="AB12" s="17"/>
      <c r="AC12" s="17"/>
      <c r="AD12" s="17"/>
    </row>
    <row r="13" spans="1:30" s="35" customFormat="1" ht="47.25">
      <c r="A13" s="13" t="s">
        <v>11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6"/>
      <c r="AA13" s="17"/>
      <c r="AB13" s="17"/>
      <c r="AC13" s="17"/>
      <c r="AD13" s="17"/>
    </row>
    <row r="14" spans="1:30" ht="47.25">
      <c r="A14" s="13" t="s">
        <v>12</v>
      </c>
      <c r="B14" s="1">
        <f>C14+H14+I14</f>
        <v>976.72432915</v>
      </c>
      <c r="C14" s="1">
        <f>SUM(D14:F14)</f>
        <v>605.72432915</v>
      </c>
      <c r="D14" s="1">
        <f aca="true" t="shared" si="2" ref="D14:I14">D15+D16</f>
        <v>45.6629</v>
      </c>
      <c r="E14" s="1">
        <f t="shared" si="2"/>
        <v>552.06142915</v>
      </c>
      <c r="F14" s="1">
        <f t="shared" si="2"/>
        <v>8</v>
      </c>
      <c r="G14" s="1">
        <f t="shared" si="2"/>
        <v>0</v>
      </c>
      <c r="H14" s="1">
        <f t="shared" si="2"/>
        <v>371</v>
      </c>
      <c r="I14" s="1">
        <f t="shared" si="2"/>
        <v>0</v>
      </c>
      <c r="J14" s="1">
        <f>K14+P14+Q14</f>
        <v>1269.146</v>
      </c>
      <c r="K14" s="1">
        <f>SUM(L14:N14)</f>
        <v>542.0171803286454</v>
      </c>
      <c r="L14" s="1">
        <f aca="true" t="shared" si="3" ref="L14:Q14">L15+L16</f>
        <v>112.97048112390851</v>
      </c>
      <c r="M14" s="1">
        <f t="shared" si="3"/>
        <v>421.04669920473685</v>
      </c>
      <c r="N14" s="1">
        <f t="shared" si="3"/>
        <v>8</v>
      </c>
      <c r="O14" s="1">
        <f t="shared" si="3"/>
        <v>0</v>
      </c>
      <c r="P14" s="1">
        <f t="shared" si="3"/>
        <v>445</v>
      </c>
      <c r="Q14" s="1">
        <f t="shared" si="3"/>
        <v>282.12881967135456</v>
      </c>
      <c r="R14" s="1">
        <f>S14+X14+Y14</f>
        <v>1383.92203</v>
      </c>
      <c r="S14" s="1">
        <f>SUM(T14:V14)</f>
        <v>433.8429</v>
      </c>
      <c r="T14" s="1">
        <f aca="true" t="shared" si="4" ref="T14:Y14">T15+T16</f>
        <v>43.711</v>
      </c>
      <c r="U14" s="1">
        <f t="shared" si="4"/>
        <v>382.1319</v>
      </c>
      <c r="V14" s="1">
        <f t="shared" si="4"/>
        <v>8</v>
      </c>
      <c r="W14" s="1">
        <f t="shared" si="4"/>
        <v>0</v>
      </c>
      <c r="X14" s="1">
        <f t="shared" si="4"/>
        <v>449</v>
      </c>
      <c r="Y14" s="1">
        <f t="shared" si="4"/>
        <v>501.07912999999996</v>
      </c>
      <c r="Z14" s="17"/>
      <c r="AA14" s="17"/>
      <c r="AB14" s="17"/>
      <c r="AC14" s="17"/>
      <c r="AD14" s="17"/>
    </row>
    <row r="15" spans="1:30" ht="78" customHeight="1">
      <c r="A15" s="14" t="s">
        <v>54</v>
      </c>
      <c r="B15" s="1">
        <f>C15+H15+I15</f>
        <v>351.3</v>
      </c>
      <c r="C15" s="1">
        <f>SUM(D15:F15)</f>
        <v>351.3</v>
      </c>
      <c r="D15" s="1">
        <v>0</v>
      </c>
      <c r="E15" s="1">
        <v>351.3</v>
      </c>
      <c r="F15" s="1">
        <v>0</v>
      </c>
      <c r="G15" s="1">
        <v>0</v>
      </c>
      <c r="H15" s="1">
        <v>0</v>
      </c>
      <c r="I15" s="1">
        <v>0</v>
      </c>
      <c r="J15" s="1">
        <f>K15+P15+Q15</f>
        <v>418.02599999999995</v>
      </c>
      <c r="K15" s="1">
        <f>SUM(L15:N15)</f>
        <v>306.9257</v>
      </c>
      <c r="L15" s="1">
        <v>0</v>
      </c>
      <c r="M15" s="1">
        <v>306.9257</v>
      </c>
      <c r="N15" s="1">
        <v>0</v>
      </c>
      <c r="O15" s="1">
        <v>0</v>
      </c>
      <c r="P15" s="1">
        <v>0</v>
      </c>
      <c r="Q15" s="1">
        <v>111.10029999999998</v>
      </c>
      <c r="R15" s="1">
        <f>S15+X15+Y15</f>
        <v>394.76599999999996</v>
      </c>
      <c r="S15" s="1">
        <f>SUM(T15:V15)</f>
        <v>306.9257</v>
      </c>
      <c r="T15" s="1">
        <v>0</v>
      </c>
      <c r="U15" s="1">
        <v>306.9257</v>
      </c>
      <c r="V15" s="1">
        <v>0</v>
      </c>
      <c r="W15" s="1">
        <v>0</v>
      </c>
      <c r="X15" s="1">
        <v>0</v>
      </c>
      <c r="Y15" s="1">
        <v>87.84029999999998</v>
      </c>
      <c r="Z15" s="17"/>
      <c r="AA15" s="17"/>
      <c r="AB15" s="17"/>
      <c r="AC15" s="17"/>
      <c r="AD15" s="17"/>
    </row>
    <row r="16" spans="1:30" s="36" customFormat="1" ht="63">
      <c r="A16" s="14" t="s">
        <v>7</v>
      </c>
      <c r="B16" s="1">
        <f>C16+H16+I16</f>
        <v>625.42432915</v>
      </c>
      <c r="C16" s="1">
        <f>SUM(D16:F16)</f>
        <v>254.42432915</v>
      </c>
      <c r="D16" s="1">
        <v>45.6629</v>
      </c>
      <c r="E16" s="1">
        <v>200.76142915</v>
      </c>
      <c r="F16" s="1">
        <v>8</v>
      </c>
      <c r="G16" s="1">
        <v>0</v>
      </c>
      <c r="H16" s="1">
        <v>371</v>
      </c>
      <c r="I16" s="1">
        <v>0</v>
      </c>
      <c r="J16" s="1">
        <f>K16+P16+Q16</f>
        <v>851.12</v>
      </c>
      <c r="K16" s="1">
        <f>SUM(L16:N16)</f>
        <v>235.09148032864536</v>
      </c>
      <c r="L16" s="1">
        <v>112.97048112390851</v>
      </c>
      <c r="M16" s="1">
        <v>114.12099920473685</v>
      </c>
      <c r="N16" s="1">
        <v>8</v>
      </c>
      <c r="O16" s="1">
        <v>0</v>
      </c>
      <c r="P16" s="1">
        <v>445</v>
      </c>
      <c r="Q16" s="1">
        <v>171.02851967135462</v>
      </c>
      <c r="R16" s="1">
        <f>S16+X16+Y16</f>
        <v>989.15603</v>
      </c>
      <c r="S16" s="1">
        <f>SUM(T16:V16)</f>
        <v>126.9172</v>
      </c>
      <c r="T16" s="1">
        <v>43.711</v>
      </c>
      <c r="U16" s="1">
        <v>75.2062</v>
      </c>
      <c r="V16" s="1">
        <v>8</v>
      </c>
      <c r="W16" s="1">
        <v>0</v>
      </c>
      <c r="X16" s="1">
        <v>449</v>
      </c>
      <c r="Y16" s="1">
        <v>413.23883</v>
      </c>
      <c r="Z16" s="18"/>
      <c r="AA16" s="18"/>
      <c r="AB16" s="18"/>
      <c r="AC16" s="18"/>
      <c r="AD16" s="18"/>
    </row>
    <row r="17" spans="1:30" ht="63">
      <c r="A17" s="13" t="s">
        <v>55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f>SUM(L17:N17)</f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f>S17+X17+Y17</f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7"/>
      <c r="AA17" s="17"/>
      <c r="AB17" s="17"/>
      <c r="AC17" s="17"/>
      <c r="AD17" s="17"/>
    </row>
    <row r="18" spans="1:30" ht="31.5">
      <c r="A18" s="13" t="s">
        <v>13</v>
      </c>
      <c r="B18" s="1">
        <f>C18+H18+I18</f>
        <v>17459.044352999997</v>
      </c>
      <c r="C18" s="1">
        <f>SUM(D18:F18)</f>
        <v>9990.12167565</v>
      </c>
      <c r="D18" s="1">
        <v>9082.63</v>
      </c>
      <c r="E18" s="1">
        <v>907.49167565</v>
      </c>
      <c r="F18" s="1">
        <v>0</v>
      </c>
      <c r="G18" s="1">
        <v>0</v>
      </c>
      <c r="H18" s="1">
        <v>0</v>
      </c>
      <c r="I18" s="1">
        <v>7468.9226773499995</v>
      </c>
      <c r="J18" s="1">
        <f>K18+P18+Q18</f>
        <v>29834.319000000003</v>
      </c>
      <c r="K18" s="1">
        <f>SUM(L18:N18)</f>
        <v>14369.854000000001</v>
      </c>
      <c r="L18" s="1">
        <v>13651.28</v>
      </c>
      <c r="M18" s="1">
        <v>718.574</v>
      </c>
      <c r="N18" s="1">
        <v>0</v>
      </c>
      <c r="O18" s="1">
        <v>0</v>
      </c>
      <c r="P18" s="1">
        <v>0</v>
      </c>
      <c r="Q18" s="1">
        <v>15464.465</v>
      </c>
      <c r="R18" s="1">
        <f>S18+X18+Y18</f>
        <v>27895.731</v>
      </c>
      <c r="S18" s="1">
        <f>SUM(T18:V18)</f>
        <v>13130.492</v>
      </c>
      <c r="T18" s="1">
        <v>12631.47</v>
      </c>
      <c r="U18" s="1">
        <v>499.022</v>
      </c>
      <c r="V18" s="1">
        <v>0</v>
      </c>
      <c r="W18" s="1">
        <v>0</v>
      </c>
      <c r="X18" s="1">
        <v>0</v>
      </c>
      <c r="Y18" s="1">
        <v>14765.239</v>
      </c>
      <c r="Z18" s="17"/>
      <c r="AA18" s="17"/>
      <c r="AB18" s="17"/>
      <c r="AC18" s="17"/>
      <c r="AD18" s="17"/>
    </row>
    <row r="19" spans="1:30" ht="20.25">
      <c r="A19" s="14" t="s">
        <v>8</v>
      </c>
      <c r="B19" s="1">
        <f>C19+H19+I19</f>
        <v>0</v>
      </c>
      <c r="C19" s="1">
        <f>SUM(D19:F19)</f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7"/>
      <c r="AA19" s="17"/>
      <c r="AB19" s="17"/>
      <c r="AC19" s="17"/>
      <c r="AD19" s="17"/>
    </row>
    <row r="20" spans="1:30" ht="20.25">
      <c r="A20" s="14" t="s">
        <v>9</v>
      </c>
      <c r="B20" s="1">
        <f>C20+H20+I20</f>
        <v>12921.88</v>
      </c>
      <c r="C20" s="1">
        <f>D20+E20+F20</f>
        <v>6460.94</v>
      </c>
      <c r="D20" s="1">
        <v>6460.94</v>
      </c>
      <c r="E20" s="1">
        <v>0</v>
      </c>
      <c r="F20" s="1">
        <v>0</v>
      </c>
      <c r="G20" s="1">
        <v>0</v>
      </c>
      <c r="H20" s="1">
        <v>0</v>
      </c>
      <c r="I20" s="1">
        <v>6460.94</v>
      </c>
      <c r="J20" s="1">
        <f>K20+P20+Q20</f>
        <v>24115.96</v>
      </c>
      <c r="K20" s="1">
        <f>SUM(L20:N20)</f>
        <v>12058</v>
      </c>
      <c r="L20" s="1">
        <v>12058</v>
      </c>
      <c r="M20" s="1">
        <v>0</v>
      </c>
      <c r="N20" s="1">
        <v>0</v>
      </c>
      <c r="O20" s="1">
        <v>0</v>
      </c>
      <c r="P20" s="1">
        <v>0</v>
      </c>
      <c r="Q20" s="1">
        <v>12057.96</v>
      </c>
      <c r="R20" s="1">
        <f>S20+X20+Y20</f>
        <v>24115.96</v>
      </c>
      <c r="S20" s="1">
        <f>SUM(T20:V20)</f>
        <v>12058</v>
      </c>
      <c r="T20" s="1">
        <v>12058</v>
      </c>
      <c r="U20" s="1">
        <v>0</v>
      </c>
      <c r="V20" s="1">
        <v>0</v>
      </c>
      <c r="W20" s="1">
        <v>0</v>
      </c>
      <c r="X20" s="1">
        <v>0</v>
      </c>
      <c r="Y20" s="1">
        <v>12057.96</v>
      </c>
      <c r="Z20" s="17"/>
      <c r="AA20" s="17"/>
      <c r="AB20" s="17"/>
      <c r="AC20" s="17"/>
      <c r="AD20" s="17"/>
    </row>
    <row r="21" spans="1:30" ht="47.25">
      <c r="A21" s="12" t="s">
        <v>15</v>
      </c>
      <c r="B21" s="2">
        <f aca="true" t="shared" si="5" ref="B21:Y21">B22+B33+B34</f>
        <v>812.9939999999999</v>
      </c>
      <c r="C21" s="2">
        <f t="shared" si="5"/>
        <v>772.2233999999999</v>
      </c>
      <c r="D21" s="2">
        <f t="shared" si="5"/>
        <v>389.7099885</v>
      </c>
      <c r="E21" s="2">
        <f t="shared" si="5"/>
        <v>329.42341149999993</v>
      </c>
      <c r="F21" s="2">
        <f>F22+F33+F34</f>
        <v>53.09</v>
      </c>
      <c r="G21" s="2">
        <f>G22+G33+G34</f>
        <v>0</v>
      </c>
      <c r="H21" s="2">
        <f>H22+H33+H34</f>
        <v>35.7706</v>
      </c>
      <c r="I21" s="2">
        <f t="shared" si="5"/>
        <v>5</v>
      </c>
      <c r="J21" s="2">
        <f t="shared" si="5"/>
        <v>523.1582</v>
      </c>
      <c r="K21" s="2">
        <f t="shared" si="5"/>
        <v>490.77789999999993</v>
      </c>
      <c r="L21" s="2">
        <f t="shared" si="5"/>
        <v>389.70998999999995</v>
      </c>
      <c r="M21" s="2">
        <f t="shared" si="5"/>
        <v>47.97791</v>
      </c>
      <c r="N21" s="2">
        <f t="shared" si="5"/>
        <v>53.09</v>
      </c>
      <c r="O21" s="2">
        <f t="shared" si="5"/>
        <v>0</v>
      </c>
      <c r="P21" s="2">
        <f t="shared" si="5"/>
        <v>0.3</v>
      </c>
      <c r="Q21" s="2">
        <f t="shared" si="5"/>
        <v>32.08030000000001</v>
      </c>
      <c r="R21" s="2">
        <f t="shared" si="5"/>
        <v>20.2</v>
      </c>
      <c r="S21" s="2">
        <f t="shared" si="5"/>
        <v>20.2</v>
      </c>
      <c r="T21" s="2">
        <f t="shared" si="5"/>
        <v>0</v>
      </c>
      <c r="U21" s="2">
        <f t="shared" si="5"/>
        <v>20.2</v>
      </c>
      <c r="V21" s="2">
        <f>V22+V33+V34</f>
        <v>0</v>
      </c>
      <c r="W21" s="2">
        <f>W22+W33+W34</f>
        <v>0</v>
      </c>
      <c r="X21" s="2">
        <f>X22+X33+X34</f>
        <v>0</v>
      </c>
      <c r="Y21" s="2">
        <f t="shared" si="5"/>
        <v>0</v>
      </c>
      <c r="Z21" s="16"/>
      <c r="AA21" s="16"/>
      <c r="AB21" s="17"/>
      <c r="AC21" s="17"/>
      <c r="AD21" s="17"/>
    </row>
    <row r="22" spans="1:30" ht="24" customHeight="1">
      <c r="A22" s="13" t="s">
        <v>65</v>
      </c>
      <c r="B22" s="1">
        <f>B23+B24+B25+B26+B27+B28+B29+B30+B31+B32</f>
        <v>731.2443999999999</v>
      </c>
      <c r="C22" s="1">
        <f aca="true" t="shared" si="6" ref="C22:Y22">C23+C24+C25+C26+C27+C28+C29+C30+C31+C32</f>
        <v>695.7737999999999</v>
      </c>
      <c r="D22" s="1">
        <f t="shared" si="6"/>
        <v>389.7099885</v>
      </c>
      <c r="E22" s="1">
        <f t="shared" si="6"/>
        <v>306.06381149999993</v>
      </c>
      <c r="F22" s="1">
        <f>F23+F24+F25+F26+F27+F28+F29+F30+F31+F32</f>
        <v>0</v>
      </c>
      <c r="G22" s="1">
        <f>G23+G24+G25+G26+G27+G28+G29+G30+G31+G32</f>
        <v>0</v>
      </c>
      <c r="H22" s="1">
        <f>H23+H24+H25+H26+H27+H28+H29+H30+H31+H32</f>
        <v>35.470600000000005</v>
      </c>
      <c r="I22" s="1">
        <f t="shared" si="6"/>
        <v>0</v>
      </c>
      <c r="J22" s="1">
        <f t="shared" si="6"/>
        <v>436.3682</v>
      </c>
      <c r="K22" s="1">
        <f t="shared" si="6"/>
        <v>409.2879</v>
      </c>
      <c r="L22" s="1">
        <f t="shared" si="6"/>
        <v>389.70998999999995</v>
      </c>
      <c r="M22" s="1">
        <f t="shared" si="6"/>
        <v>19.577910000000003</v>
      </c>
      <c r="N22" s="1">
        <f t="shared" si="6"/>
        <v>0</v>
      </c>
      <c r="O22" s="1">
        <f t="shared" si="6"/>
        <v>0</v>
      </c>
      <c r="P22" s="1">
        <f t="shared" si="6"/>
        <v>0</v>
      </c>
      <c r="Q22" s="1">
        <f t="shared" si="6"/>
        <v>27.080300000000012</v>
      </c>
      <c r="R22" s="1">
        <f t="shared" si="6"/>
        <v>0</v>
      </c>
      <c r="S22" s="1">
        <f t="shared" si="6"/>
        <v>0</v>
      </c>
      <c r="T22" s="1">
        <f t="shared" si="6"/>
        <v>0</v>
      </c>
      <c r="U22" s="1">
        <f t="shared" si="6"/>
        <v>0</v>
      </c>
      <c r="V22" s="1">
        <f>V23+V24+V25+V26+V27+V28+V29+V30+V31+V32</f>
        <v>0</v>
      </c>
      <c r="W22" s="1">
        <f>W23+W24+W25+W26+W27+W28+W29+W30+W31+W32</f>
        <v>0</v>
      </c>
      <c r="X22" s="1">
        <f>X23+X24+X25+X26+X27+X28+X29+X30+X31+X32</f>
        <v>0</v>
      </c>
      <c r="Y22" s="1">
        <f t="shared" si="6"/>
        <v>0</v>
      </c>
      <c r="Z22" s="16"/>
      <c r="AA22" s="17"/>
      <c r="AB22" s="17"/>
      <c r="AC22" s="17"/>
      <c r="AD22" s="17"/>
    </row>
    <row r="23" spans="1:30" ht="63">
      <c r="A23" s="37" t="s">
        <v>66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>K23+P23+Q23</f>
        <v>136.7899</v>
      </c>
      <c r="K23" s="1">
        <f>SUM(L23:N23)</f>
        <v>136.7899</v>
      </c>
      <c r="L23" s="1">
        <v>128.8663</v>
      </c>
      <c r="M23" s="1">
        <v>7.923599999999993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7"/>
      <c r="AA23" s="17"/>
      <c r="AB23" s="17"/>
      <c r="AC23" s="17"/>
      <c r="AD23" s="17"/>
    </row>
    <row r="24" spans="1:30" ht="78.75">
      <c r="A24" s="37" t="s">
        <v>67</v>
      </c>
      <c r="B24" s="1">
        <f>C24+H24+I24</f>
        <v>117.4352</v>
      </c>
      <c r="C24" s="1">
        <f>SUM(D24:F24)</f>
        <v>117.4352</v>
      </c>
      <c r="D24" s="1">
        <v>62.827832</v>
      </c>
      <c r="E24" s="1">
        <v>54.607367999999994</v>
      </c>
      <c r="F24" s="1">
        <v>0</v>
      </c>
      <c r="G24" s="1">
        <v>0</v>
      </c>
      <c r="H24" s="1">
        <v>0</v>
      </c>
      <c r="I24" s="1">
        <v>0</v>
      </c>
      <c r="J24" s="1">
        <f>K24+P24+Q24</f>
        <v>83.6931</v>
      </c>
      <c r="K24" s="1">
        <f>SUM(L24:N24)</f>
        <v>83.6931</v>
      </c>
      <c r="L24" s="1">
        <v>81.6715</v>
      </c>
      <c r="M24" s="1">
        <v>2.0216000000000065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7"/>
      <c r="AA24" s="17"/>
      <c r="AB24" s="17"/>
      <c r="AC24" s="17"/>
      <c r="AD24" s="17"/>
    </row>
    <row r="25" spans="1:25" ht="94.5">
      <c r="A25" s="37" t="s">
        <v>68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f>K25+P25+Q25</f>
        <v>15.655899999999999</v>
      </c>
      <c r="K25" s="1">
        <f>SUM(L25:N25)</f>
        <v>15.655899999999999</v>
      </c>
      <c r="L25" s="1">
        <v>14.716545999999997</v>
      </c>
      <c r="M25" s="1">
        <v>0.9393540000000016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</row>
    <row r="26" spans="1:25" ht="78.75">
      <c r="A26" s="37" t="s">
        <v>69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</row>
    <row r="27" spans="1:25" ht="60.75" customHeight="1">
      <c r="A27" s="37" t="s">
        <v>70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</row>
    <row r="28" spans="1:25" ht="126">
      <c r="A28" s="38" t="s">
        <v>71</v>
      </c>
      <c r="B28" s="1">
        <f aca="true" t="shared" si="7" ref="B28:B34">C28+H28+I28</f>
        <v>123.92110000000001</v>
      </c>
      <c r="C28" s="1">
        <f aca="true" t="shared" si="8" ref="C28:C34">SUM(D28:F28)</f>
        <v>123.3598</v>
      </c>
      <c r="D28" s="1">
        <v>66.29778850000001</v>
      </c>
      <c r="E28" s="1">
        <v>57.0620115</v>
      </c>
      <c r="F28" s="1">
        <v>0</v>
      </c>
      <c r="G28" s="1">
        <v>0</v>
      </c>
      <c r="H28" s="1">
        <v>0.5612999999999999</v>
      </c>
      <c r="I28" s="1">
        <v>0</v>
      </c>
      <c r="J28" s="1">
        <f aca="true" t="shared" si="9" ref="J28:J34">K28+P28+Q28</f>
        <v>31.5817</v>
      </c>
      <c r="K28" s="1">
        <f aca="true" t="shared" si="10" ref="K28:K34">SUM(L28:N28)</f>
        <v>26.6279</v>
      </c>
      <c r="L28" s="1">
        <v>25.030226</v>
      </c>
      <c r="M28" s="1">
        <v>1.5976740000000014</v>
      </c>
      <c r="N28" s="1">
        <v>0</v>
      </c>
      <c r="O28" s="1">
        <v>0</v>
      </c>
      <c r="P28" s="1">
        <v>0</v>
      </c>
      <c r="Q28" s="1">
        <v>4.953800000000001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</row>
    <row r="29" spans="1:29" ht="78.75">
      <c r="A29" s="39" t="s">
        <v>73</v>
      </c>
      <c r="B29" s="1">
        <f t="shared" si="7"/>
        <v>29.2151</v>
      </c>
      <c r="C29" s="1">
        <f t="shared" si="8"/>
        <v>29.2151</v>
      </c>
      <c r="D29" s="1">
        <v>15.630078500000002</v>
      </c>
      <c r="E29" s="1">
        <v>13.585021499999998</v>
      </c>
      <c r="F29" s="1">
        <v>0</v>
      </c>
      <c r="G29" s="1">
        <v>0</v>
      </c>
      <c r="H29" s="1">
        <v>0</v>
      </c>
      <c r="I29" s="1">
        <v>0</v>
      </c>
      <c r="J29" s="1">
        <f t="shared" si="9"/>
        <v>38.7053</v>
      </c>
      <c r="K29" s="1">
        <f t="shared" si="10"/>
        <v>36.960899999999995</v>
      </c>
      <c r="L29" s="1">
        <v>34.74324599999999</v>
      </c>
      <c r="M29" s="1">
        <v>2.217654000000003</v>
      </c>
      <c r="N29" s="1">
        <v>0</v>
      </c>
      <c r="O29" s="1">
        <v>0</v>
      </c>
      <c r="P29" s="1">
        <v>0</v>
      </c>
      <c r="Q29" s="1">
        <v>1.744400000000006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7"/>
      <c r="AA29" s="17"/>
      <c r="AB29" s="17"/>
      <c r="AC29" s="17"/>
    </row>
    <row r="30" spans="1:29" ht="94.5">
      <c r="A30" s="39" t="s">
        <v>74</v>
      </c>
      <c r="B30" s="1">
        <f t="shared" si="7"/>
        <v>103.121</v>
      </c>
      <c r="C30" s="1">
        <f t="shared" si="8"/>
        <v>103.121</v>
      </c>
      <c r="D30" s="1">
        <v>55.169735</v>
      </c>
      <c r="E30" s="1">
        <v>47.95126499999999</v>
      </c>
      <c r="F30" s="1">
        <v>0</v>
      </c>
      <c r="G30" s="1">
        <v>0</v>
      </c>
      <c r="H30" s="1">
        <v>0</v>
      </c>
      <c r="I30" s="1">
        <v>0</v>
      </c>
      <c r="J30" s="1">
        <f t="shared" si="9"/>
        <v>29.391199999999998</v>
      </c>
      <c r="K30" s="1">
        <f t="shared" si="10"/>
        <v>24.781</v>
      </c>
      <c r="L30" s="1">
        <v>23.29414</v>
      </c>
      <c r="M30" s="1">
        <v>1.48686</v>
      </c>
      <c r="N30" s="1">
        <v>0</v>
      </c>
      <c r="O30" s="1">
        <v>0</v>
      </c>
      <c r="P30" s="1">
        <v>0</v>
      </c>
      <c r="Q30" s="1">
        <v>4.610199999999999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6"/>
      <c r="AA30" s="17"/>
      <c r="AB30" s="17"/>
      <c r="AC30" s="17"/>
    </row>
    <row r="31" spans="1:29" ht="66.75" customHeight="1">
      <c r="A31" s="39" t="s">
        <v>75</v>
      </c>
      <c r="B31" s="1">
        <f t="shared" si="7"/>
        <v>73.5487</v>
      </c>
      <c r="C31" s="1">
        <f t="shared" si="8"/>
        <v>73.5487</v>
      </c>
      <c r="D31" s="1">
        <v>39.3485545</v>
      </c>
      <c r="E31" s="1">
        <v>34.2001455</v>
      </c>
      <c r="F31" s="1">
        <v>0</v>
      </c>
      <c r="G31" s="1">
        <v>0</v>
      </c>
      <c r="H31" s="1">
        <v>0</v>
      </c>
      <c r="I31" s="1">
        <v>0</v>
      </c>
      <c r="J31" s="1">
        <f t="shared" si="9"/>
        <v>15.4057</v>
      </c>
      <c r="K31" s="1">
        <f t="shared" si="10"/>
        <v>12.9893</v>
      </c>
      <c r="L31" s="1">
        <v>12.469728</v>
      </c>
      <c r="M31" s="1">
        <v>0.5195720000000001</v>
      </c>
      <c r="N31" s="1">
        <v>0</v>
      </c>
      <c r="O31" s="1">
        <v>0</v>
      </c>
      <c r="P31" s="1">
        <v>0</v>
      </c>
      <c r="Q31" s="1">
        <v>2.4163999999999994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6"/>
      <c r="AA31" s="17"/>
      <c r="AB31" s="17"/>
      <c r="AC31" s="17"/>
    </row>
    <row r="32" spans="1:29" ht="47.25">
      <c r="A32" s="37" t="s">
        <v>72</v>
      </c>
      <c r="B32" s="1">
        <f t="shared" si="7"/>
        <v>284.00329999999997</v>
      </c>
      <c r="C32" s="1">
        <f t="shared" si="8"/>
        <v>249.094</v>
      </c>
      <c r="D32" s="1">
        <v>150.436</v>
      </c>
      <c r="E32" s="1">
        <v>98.65799999999999</v>
      </c>
      <c r="F32" s="1">
        <v>0</v>
      </c>
      <c r="G32" s="1">
        <v>0</v>
      </c>
      <c r="H32" s="1">
        <v>34.9093</v>
      </c>
      <c r="I32" s="1">
        <v>0</v>
      </c>
      <c r="J32" s="1">
        <f t="shared" si="9"/>
        <v>85.1454</v>
      </c>
      <c r="K32" s="1">
        <f t="shared" si="10"/>
        <v>71.78989999999999</v>
      </c>
      <c r="L32" s="1">
        <v>68.91830399999999</v>
      </c>
      <c r="M32" s="1">
        <v>2.8715959999999967</v>
      </c>
      <c r="N32" s="1">
        <v>0</v>
      </c>
      <c r="O32" s="1">
        <v>0</v>
      </c>
      <c r="P32" s="1">
        <v>0</v>
      </c>
      <c r="Q32" s="1">
        <v>13.355500000000006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6"/>
      <c r="AA32" s="17"/>
      <c r="AB32" s="17"/>
      <c r="AC32" s="17"/>
    </row>
    <row r="33" spans="1:29" ht="31.5">
      <c r="A33" s="13" t="s">
        <v>28</v>
      </c>
      <c r="B33" s="1">
        <f t="shared" si="7"/>
        <v>3.2596</v>
      </c>
      <c r="C33" s="1">
        <f t="shared" si="8"/>
        <v>3.2596</v>
      </c>
      <c r="D33" s="1">
        <v>0</v>
      </c>
      <c r="E33" s="1">
        <v>3.2596</v>
      </c>
      <c r="F33" s="1">
        <v>0</v>
      </c>
      <c r="G33" s="1">
        <v>0</v>
      </c>
      <c r="H33" s="1">
        <v>0</v>
      </c>
      <c r="I33" s="1">
        <v>0</v>
      </c>
      <c r="J33" s="1">
        <f t="shared" si="9"/>
        <v>2.9</v>
      </c>
      <c r="K33" s="1">
        <f t="shared" si="10"/>
        <v>2.9</v>
      </c>
      <c r="L33" s="1">
        <v>0</v>
      </c>
      <c r="M33" s="1">
        <v>2.9</v>
      </c>
      <c r="N33" s="1">
        <v>0</v>
      </c>
      <c r="O33" s="1">
        <v>0</v>
      </c>
      <c r="P33" s="1">
        <v>0</v>
      </c>
      <c r="Q33" s="1">
        <v>0</v>
      </c>
      <c r="R33" s="1">
        <f>S33+X33+Y33</f>
        <v>2.9</v>
      </c>
      <c r="S33" s="1">
        <f>SUM(T33:V33)</f>
        <v>2.9</v>
      </c>
      <c r="T33" s="1">
        <v>0</v>
      </c>
      <c r="U33" s="1">
        <v>2.9</v>
      </c>
      <c r="V33" s="1">
        <v>0</v>
      </c>
      <c r="W33" s="1">
        <v>0</v>
      </c>
      <c r="X33" s="1">
        <v>0</v>
      </c>
      <c r="Y33" s="1">
        <v>0</v>
      </c>
      <c r="Z33" s="17"/>
      <c r="AA33" s="17"/>
      <c r="AB33" s="17"/>
      <c r="AC33" s="17"/>
    </row>
    <row r="34" spans="1:29" ht="47.25">
      <c r="A34" s="13" t="s">
        <v>29</v>
      </c>
      <c r="B34" s="1">
        <f t="shared" si="7"/>
        <v>78.49</v>
      </c>
      <c r="C34" s="1">
        <f t="shared" si="8"/>
        <v>73.19</v>
      </c>
      <c r="D34" s="1">
        <v>0</v>
      </c>
      <c r="E34" s="1">
        <v>20.1</v>
      </c>
      <c r="F34" s="1">
        <v>53.09</v>
      </c>
      <c r="G34" s="1">
        <v>0</v>
      </c>
      <c r="H34" s="1">
        <v>0.3</v>
      </c>
      <c r="I34" s="1">
        <v>5</v>
      </c>
      <c r="J34" s="1">
        <f t="shared" si="9"/>
        <v>83.89</v>
      </c>
      <c r="K34" s="1">
        <f t="shared" si="10"/>
        <v>78.59</v>
      </c>
      <c r="L34" s="1">
        <v>0</v>
      </c>
      <c r="M34" s="1">
        <v>25.5</v>
      </c>
      <c r="N34" s="1">
        <v>53.09</v>
      </c>
      <c r="O34" s="1">
        <v>0</v>
      </c>
      <c r="P34" s="1">
        <v>0.3</v>
      </c>
      <c r="Q34" s="1">
        <v>5</v>
      </c>
      <c r="R34" s="1">
        <f>S34+X34+Y34</f>
        <v>17.3</v>
      </c>
      <c r="S34" s="1">
        <f>SUM(T34:V34)</f>
        <v>17.3</v>
      </c>
      <c r="T34" s="1">
        <v>0</v>
      </c>
      <c r="U34" s="1">
        <v>17.3</v>
      </c>
      <c r="V34" s="1">
        <v>0</v>
      </c>
      <c r="W34" s="1">
        <v>0</v>
      </c>
      <c r="X34" s="1">
        <v>0</v>
      </c>
      <c r="Y34" s="1">
        <v>0</v>
      </c>
      <c r="Z34" s="17"/>
      <c r="AA34" s="17"/>
      <c r="AB34" s="17"/>
      <c r="AC34" s="17"/>
    </row>
    <row r="35" spans="1:29" ht="47.25">
      <c r="A35" s="12" t="s">
        <v>16</v>
      </c>
      <c r="B35" s="2">
        <f>B37+B43+B44+B45</f>
        <v>4465.063999999999</v>
      </c>
      <c r="C35" s="2">
        <f aca="true" t="shared" si="11" ref="C35:Y35">C37+C43+C44+C45</f>
        <v>1995.6299999999999</v>
      </c>
      <c r="D35" s="2">
        <f t="shared" si="11"/>
        <v>184.14999999999998</v>
      </c>
      <c r="E35" s="2">
        <f t="shared" si="11"/>
        <v>1811.48</v>
      </c>
      <c r="F35" s="2">
        <f t="shared" si="11"/>
        <v>0</v>
      </c>
      <c r="G35" s="2">
        <f t="shared" si="11"/>
        <v>0</v>
      </c>
      <c r="H35" s="2">
        <f t="shared" si="11"/>
        <v>2371.834</v>
      </c>
      <c r="I35" s="2">
        <f t="shared" si="11"/>
        <v>97.6</v>
      </c>
      <c r="J35" s="2">
        <f t="shared" si="11"/>
        <v>5415.3659333333335</v>
      </c>
      <c r="K35" s="2">
        <f t="shared" si="11"/>
        <v>1915.7669999999998</v>
      </c>
      <c r="L35" s="2">
        <f t="shared" si="11"/>
        <v>55.302</v>
      </c>
      <c r="M35" s="2">
        <f t="shared" si="11"/>
        <v>1860.4649999999997</v>
      </c>
      <c r="N35" s="2">
        <f t="shared" si="11"/>
        <v>0</v>
      </c>
      <c r="O35" s="2">
        <f t="shared" si="11"/>
        <v>0</v>
      </c>
      <c r="P35" s="2">
        <f t="shared" si="11"/>
        <v>2737.1000000000004</v>
      </c>
      <c r="Q35" s="2">
        <f t="shared" si="11"/>
        <v>762.4989333333333</v>
      </c>
      <c r="R35" s="2">
        <f t="shared" si="11"/>
        <v>5543.843490666666</v>
      </c>
      <c r="S35" s="2">
        <f t="shared" si="11"/>
        <v>1927.1219999999998</v>
      </c>
      <c r="T35" s="2">
        <f t="shared" si="11"/>
        <v>55.629</v>
      </c>
      <c r="U35" s="2">
        <f t="shared" si="11"/>
        <v>1871.493</v>
      </c>
      <c r="V35" s="2">
        <f t="shared" si="11"/>
        <v>0</v>
      </c>
      <c r="W35" s="2">
        <f t="shared" si="11"/>
        <v>0</v>
      </c>
      <c r="X35" s="2">
        <f t="shared" si="11"/>
        <v>2872.289</v>
      </c>
      <c r="Y35" s="2">
        <f t="shared" si="11"/>
        <v>744.4324906666666</v>
      </c>
      <c r="Z35" s="17"/>
      <c r="AA35" s="17"/>
      <c r="AB35" s="17"/>
      <c r="AC35" s="17"/>
    </row>
    <row r="36" spans="1:29" ht="31.5">
      <c r="A36" s="13" t="s">
        <v>17</v>
      </c>
      <c r="B36" s="2">
        <f>B37+B43+B44+B45</f>
        <v>4465.063999999999</v>
      </c>
      <c r="C36" s="2">
        <f>C37+C43+C44+C45</f>
        <v>1995.6299999999999</v>
      </c>
      <c r="D36" s="2">
        <f aca="true" t="shared" si="12" ref="D36:I36">D37+D43+D44+D45</f>
        <v>184.14999999999998</v>
      </c>
      <c r="E36" s="2">
        <f t="shared" si="12"/>
        <v>1811.48</v>
      </c>
      <c r="F36" s="2">
        <f t="shared" si="12"/>
        <v>0</v>
      </c>
      <c r="G36" s="2">
        <f t="shared" si="12"/>
        <v>0</v>
      </c>
      <c r="H36" s="2">
        <f t="shared" si="12"/>
        <v>2371.834</v>
      </c>
      <c r="I36" s="2">
        <f t="shared" si="12"/>
        <v>97.6</v>
      </c>
      <c r="J36" s="2">
        <f aca="true" t="shared" si="13" ref="J36:Y36">J37+J43+J44+J45</f>
        <v>5415.3659333333335</v>
      </c>
      <c r="K36" s="2">
        <f t="shared" si="13"/>
        <v>1915.7669999999998</v>
      </c>
      <c r="L36" s="2">
        <f t="shared" si="13"/>
        <v>55.302</v>
      </c>
      <c r="M36" s="2">
        <f t="shared" si="13"/>
        <v>1860.4649999999997</v>
      </c>
      <c r="N36" s="2">
        <f t="shared" si="13"/>
        <v>0</v>
      </c>
      <c r="O36" s="2">
        <f t="shared" si="13"/>
        <v>0</v>
      </c>
      <c r="P36" s="2">
        <f t="shared" si="13"/>
        <v>2737.1000000000004</v>
      </c>
      <c r="Q36" s="2">
        <f t="shared" si="13"/>
        <v>762.4989333333333</v>
      </c>
      <c r="R36" s="2">
        <f t="shared" si="13"/>
        <v>5543.843490666666</v>
      </c>
      <c r="S36" s="2">
        <f t="shared" si="13"/>
        <v>1927.1219999999998</v>
      </c>
      <c r="T36" s="2">
        <f t="shared" si="13"/>
        <v>55.629</v>
      </c>
      <c r="U36" s="2">
        <f t="shared" si="13"/>
        <v>1871.493</v>
      </c>
      <c r="V36" s="2">
        <f t="shared" si="13"/>
        <v>0</v>
      </c>
      <c r="W36" s="2">
        <f t="shared" si="13"/>
        <v>0</v>
      </c>
      <c r="X36" s="2">
        <f t="shared" si="13"/>
        <v>2872.289</v>
      </c>
      <c r="Y36" s="2">
        <f t="shared" si="13"/>
        <v>744.4324906666666</v>
      </c>
      <c r="Z36" s="17"/>
      <c r="AA36" s="17"/>
      <c r="AB36" s="17"/>
      <c r="AC36" s="17"/>
    </row>
    <row r="37" spans="1:29" ht="31.5">
      <c r="A37" s="13" t="s">
        <v>18</v>
      </c>
      <c r="B37" s="1">
        <f aca="true" t="shared" si="14" ref="B37:Y37">SUM(B38:B42)</f>
        <v>3159.364</v>
      </c>
      <c r="C37" s="1">
        <f t="shared" si="14"/>
        <v>733.4300000000001</v>
      </c>
      <c r="D37" s="1">
        <f t="shared" si="14"/>
        <v>19.220000000000002</v>
      </c>
      <c r="E37" s="1">
        <f t="shared" si="14"/>
        <v>714.21</v>
      </c>
      <c r="F37" s="1">
        <f t="shared" si="14"/>
        <v>0</v>
      </c>
      <c r="G37" s="1">
        <f t="shared" si="14"/>
        <v>0</v>
      </c>
      <c r="H37" s="1">
        <f t="shared" si="14"/>
        <v>2371.834</v>
      </c>
      <c r="I37" s="1">
        <f t="shared" si="14"/>
        <v>54.099999999999994</v>
      </c>
      <c r="J37" s="1">
        <f t="shared" si="14"/>
        <v>3848.005933333333</v>
      </c>
      <c r="K37" s="1">
        <f t="shared" si="14"/>
        <v>683.5669999999999</v>
      </c>
      <c r="L37" s="1">
        <f t="shared" si="14"/>
        <v>1.4549999999999998</v>
      </c>
      <c r="M37" s="1">
        <f t="shared" si="14"/>
        <v>682.112</v>
      </c>
      <c r="N37" s="1">
        <f t="shared" si="14"/>
        <v>0</v>
      </c>
      <c r="O37" s="1">
        <f t="shared" si="14"/>
        <v>0</v>
      </c>
      <c r="P37" s="1">
        <f t="shared" si="14"/>
        <v>2737.1000000000004</v>
      </c>
      <c r="Q37" s="1">
        <f t="shared" si="14"/>
        <v>427.33893333333333</v>
      </c>
      <c r="R37" s="1">
        <f t="shared" si="14"/>
        <v>4001.922490666666</v>
      </c>
      <c r="S37" s="1">
        <f t="shared" si="14"/>
        <v>685.201</v>
      </c>
      <c r="T37" s="1">
        <f t="shared" si="14"/>
        <v>1.46</v>
      </c>
      <c r="U37" s="1">
        <f t="shared" si="14"/>
        <v>683.741</v>
      </c>
      <c r="V37" s="1">
        <f t="shared" si="14"/>
        <v>0</v>
      </c>
      <c r="W37" s="1">
        <f t="shared" si="14"/>
        <v>0</v>
      </c>
      <c r="X37" s="1">
        <f t="shared" si="14"/>
        <v>2872.289</v>
      </c>
      <c r="Y37" s="1">
        <f t="shared" si="14"/>
        <v>444.43249066666664</v>
      </c>
      <c r="Z37" s="17"/>
      <c r="AA37" s="17"/>
      <c r="AB37" s="17"/>
      <c r="AC37" s="17"/>
    </row>
    <row r="38" spans="1:29" ht="20.25">
      <c r="A38" s="14" t="s">
        <v>56</v>
      </c>
      <c r="B38" s="1">
        <f aca="true" t="shared" si="15" ref="B38:B45">C38+H38+I38</f>
        <v>1583.604</v>
      </c>
      <c r="C38" s="1">
        <f>SUM(D38:F38)</f>
        <v>40.94</v>
      </c>
      <c r="D38" s="1">
        <v>0</v>
      </c>
      <c r="E38" s="1">
        <v>40.94</v>
      </c>
      <c r="F38" s="1">
        <v>0</v>
      </c>
      <c r="G38" s="1">
        <v>0</v>
      </c>
      <c r="H38" s="1">
        <v>1530.144</v>
      </c>
      <c r="I38" s="1">
        <v>12.52</v>
      </c>
      <c r="J38" s="1">
        <f aca="true" t="shared" si="16" ref="J38:J45">K38+P38+Q38</f>
        <v>1927.6233333333332</v>
      </c>
      <c r="K38" s="1">
        <f aca="true" t="shared" si="17" ref="K38:K45">SUM(L38:N38)</f>
        <v>43.78</v>
      </c>
      <c r="L38" s="1">
        <v>0</v>
      </c>
      <c r="M38" s="1">
        <v>43.78</v>
      </c>
      <c r="N38" s="1">
        <v>0</v>
      </c>
      <c r="O38" s="1">
        <v>0</v>
      </c>
      <c r="P38" s="1">
        <v>1765.78</v>
      </c>
      <c r="Q38" s="1">
        <v>118.06333333333332</v>
      </c>
      <c r="R38" s="1">
        <f aca="true" t="shared" si="18" ref="R38:R45">S38+X38+Y38</f>
        <v>2019.6258666666665</v>
      </c>
      <c r="S38" s="1">
        <f aca="true" t="shared" si="19" ref="S38:S45">SUM(T38:V38)</f>
        <v>43.84</v>
      </c>
      <c r="T38" s="1">
        <v>0</v>
      </c>
      <c r="U38" s="1">
        <v>43.84</v>
      </c>
      <c r="V38" s="1">
        <v>0</v>
      </c>
      <c r="W38" s="1">
        <v>0</v>
      </c>
      <c r="X38" s="1">
        <v>1853</v>
      </c>
      <c r="Y38" s="1">
        <v>122.78586666666665</v>
      </c>
      <c r="Z38" s="17"/>
      <c r="AA38" s="17"/>
      <c r="AB38" s="17"/>
      <c r="AC38" s="17"/>
    </row>
    <row r="39" spans="1:29" ht="20.25">
      <c r="A39" s="14" t="s">
        <v>19</v>
      </c>
      <c r="B39" s="1">
        <f t="shared" si="15"/>
        <v>911.5</v>
      </c>
      <c r="C39" s="1">
        <f>SUM(D39:F39)</f>
        <v>133.05</v>
      </c>
      <c r="D39" s="1">
        <v>18.240000000000002</v>
      </c>
      <c r="E39" s="1">
        <v>114.81</v>
      </c>
      <c r="F39" s="1">
        <v>0</v>
      </c>
      <c r="G39" s="1">
        <v>0</v>
      </c>
      <c r="H39" s="1">
        <v>756.73</v>
      </c>
      <c r="I39" s="1">
        <v>21.72</v>
      </c>
      <c r="J39" s="1">
        <f t="shared" si="16"/>
        <v>1176.865</v>
      </c>
      <c r="K39" s="1">
        <f t="shared" si="17"/>
        <v>69.395</v>
      </c>
      <c r="L39" s="1">
        <v>1.045</v>
      </c>
      <c r="M39" s="1">
        <v>68.35</v>
      </c>
      <c r="N39" s="1">
        <v>0</v>
      </c>
      <c r="O39" s="1">
        <v>0</v>
      </c>
      <c r="P39" s="1">
        <v>873.27</v>
      </c>
      <c r="Q39" s="1">
        <v>234.2</v>
      </c>
      <c r="R39" s="1">
        <f t="shared" si="18"/>
        <v>1229.433</v>
      </c>
      <c r="S39" s="1">
        <f t="shared" si="19"/>
        <v>69.465</v>
      </c>
      <c r="T39" s="1">
        <v>1.05</v>
      </c>
      <c r="U39" s="1">
        <v>68.415</v>
      </c>
      <c r="V39" s="1">
        <v>0</v>
      </c>
      <c r="W39" s="1">
        <v>0</v>
      </c>
      <c r="X39" s="1">
        <v>916.4</v>
      </c>
      <c r="Y39" s="1">
        <v>243.56799999999998</v>
      </c>
      <c r="Z39" s="17"/>
      <c r="AA39" s="17"/>
      <c r="AB39" s="17"/>
      <c r="AC39" s="17"/>
    </row>
    <row r="40" spans="1:29" ht="20.25">
      <c r="A40" s="14" t="s">
        <v>20</v>
      </c>
      <c r="B40" s="1">
        <f t="shared" si="15"/>
        <v>552.3100000000001</v>
      </c>
      <c r="C40" s="1">
        <f>SUM(D40:F40)</f>
        <v>542.84</v>
      </c>
      <c r="D40" s="1">
        <v>0.98</v>
      </c>
      <c r="E40" s="1">
        <v>541.86</v>
      </c>
      <c r="F40" s="1">
        <v>0</v>
      </c>
      <c r="G40" s="1">
        <v>0</v>
      </c>
      <c r="H40" s="1">
        <v>0</v>
      </c>
      <c r="I40" s="1">
        <v>9.47</v>
      </c>
      <c r="J40" s="1">
        <f t="shared" si="16"/>
        <v>624.55</v>
      </c>
      <c r="K40" s="1">
        <f t="shared" si="17"/>
        <v>560.28</v>
      </c>
      <c r="L40" s="1">
        <v>0.41</v>
      </c>
      <c r="M40" s="1">
        <v>559.87</v>
      </c>
      <c r="N40" s="1">
        <v>0</v>
      </c>
      <c r="O40" s="1">
        <v>0</v>
      </c>
      <c r="P40" s="1">
        <v>0</v>
      </c>
      <c r="Q40" s="1">
        <v>64.27</v>
      </c>
      <c r="R40" s="1">
        <f t="shared" si="18"/>
        <v>628.6117999999999</v>
      </c>
      <c r="S40" s="1">
        <f t="shared" si="19"/>
        <v>561.771</v>
      </c>
      <c r="T40" s="1">
        <v>0.41</v>
      </c>
      <c r="U40" s="1">
        <v>561.361</v>
      </c>
      <c r="V40" s="1">
        <v>0</v>
      </c>
      <c r="W40" s="1">
        <v>0</v>
      </c>
      <c r="X40" s="1">
        <v>0</v>
      </c>
      <c r="Y40" s="1">
        <v>66.8408</v>
      </c>
      <c r="Z40" s="17"/>
      <c r="AA40" s="17"/>
      <c r="AB40" s="17"/>
      <c r="AC40" s="17"/>
    </row>
    <row r="41" spans="1:29" ht="20.25">
      <c r="A41" s="14" t="s">
        <v>21</v>
      </c>
      <c r="B41" s="1">
        <f t="shared" si="15"/>
        <v>111.95</v>
      </c>
      <c r="C41" s="1">
        <f>SUM(D41:F41)</f>
        <v>16.6</v>
      </c>
      <c r="D41" s="1">
        <v>0</v>
      </c>
      <c r="E41" s="1">
        <v>16.6</v>
      </c>
      <c r="F41" s="1">
        <v>0</v>
      </c>
      <c r="G41" s="1">
        <v>0</v>
      </c>
      <c r="H41" s="1">
        <v>84.96</v>
      </c>
      <c r="I41" s="1">
        <v>10.39</v>
      </c>
      <c r="J41" s="1">
        <f t="shared" si="16"/>
        <v>118.96759999999999</v>
      </c>
      <c r="K41" s="1">
        <f t="shared" si="17"/>
        <v>10.112</v>
      </c>
      <c r="L41" s="1">
        <v>0</v>
      </c>
      <c r="M41" s="1">
        <v>10.112</v>
      </c>
      <c r="N41" s="1">
        <v>0</v>
      </c>
      <c r="O41" s="1">
        <v>0</v>
      </c>
      <c r="P41" s="1">
        <v>98.05</v>
      </c>
      <c r="Q41" s="1">
        <v>10.8056</v>
      </c>
      <c r="R41" s="1">
        <f t="shared" si="18"/>
        <v>124.251824</v>
      </c>
      <c r="S41" s="1">
        <f t="shared" si="19"/>
        <v>10.125</v>
      </c>
      <c r="T41" s="1">
        <v>0</v>
      </c>
      <c r="U41" s="1">
        <v>10.125</v>
      </c>
      <c r="V41" s="1">
        <v>0</v>
      </c>
      <c r="W41" s="1">
        <v>0</v>
      </c>
      <c r="X41" s="1">
        <v>102.889</v>
      </c>
      <c r="Y41" s="1">
        <v>11.237824</v>
      </c>
      <c r="Z41" s="17"/>
      <c r="AA41" s="17"/>
      <c r="AB41" s="17"/>
      <c r="AC41" s="17"/>
    </row>
    <row r="42" spans="1:29" ht="20.25">
      <c r="A42" s="14" t="s">
        <v>57</v>
      </c>
      <c r="B42" s="1">
        <f t="shared" si="15"/>
        <v>0</v>
      </c>
      <c r="C42" s="1">
        <f>SUM(D42:F42)</f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f t="shared" si="16"/>
        <v>0</v>
      </c>
      <c r="K42" s="1">
        <f t="shared" si="17"/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f t="shared" si="18"/>
        <v>0</v>
      </c>
      <c r="S42" s="1">
        <f t="shared" si="19"/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7"/>
      <c r="AA42" s="17"/>
      <c r="AB42" s="17"/>
      <c r="AC42" s="17"/>
    </row>
    <row r="43" spans="1:29" ht="31.5">
      <c r="A43" s="13" t="s">
        <v>22</v>
      </c>
      <c r="B43" s="1">
        <f t="shared" si="15"/>
        <v>0.2</v>
      </c>
      <c r="C43" s="1">
        <f>SUM(D43:F43)</f>
        <v>0.2</v>
      </c>
      <c r="D43" s="1">
        <v>0</v>
      </c>
      <c r="E43" s="1">
        <v>0.2</v>
      </c>
      <c r="F43" s="1">
        <v>0</v>
      </c>
      <c r="G43" s="1">
        <v>0</v>
      </c>
      <c r="H43" s="1">
        <v>0</v>
      </c>
      <c r="I43" s="1">
        <v>0</v>
      </c>
      <c r="J43" s="1">
        <f t="shared" si="16"/>
        <v>2.699</v>
      </c>
      <c r="K43" s="1">
        <f t="shared" si="17"/>
        <v>2.699</v>
      </c>
      <c r="L43" s="1">
        <v>0</v>
      </c>
      <c r="M43" s="1">
        <v>2.699</v>
      </c>
      <c r="N43" s="1">
        <v>0</v>
      </c>
      <c r="O43" s="1">
        <v>0</v>
      </c>
      <c r="P43" s="1">
        <v>0</v>
      </c>
      <c r="Q43" s="1">
        <v>0</v>
      </c>
      <c r="R43" s="1">
        <f t="shared" si="18"/>
        <v>2.699</v>
      </c>
      <c r="S43" s="1">
        <f t="shared" si="19"/>
        <v>2.699</v>
      </c>
      <c r="T43" s="1">
        <v>0</v>
      </c>
      <c r="U43" s="1">
        <v>2.699</v>
      </c>
      <c r="V43" s="1">
        <v>0</v>
      </c>
      <c r="W43" s="1">
        <v>0</v>
      </c>
      <c r="X43" s="1">
        <v>0</v>
      </c>
      <c r="Y43" s="1">
        <v>0</v>
      </c>
      <c r="Z43" s="17"/>
      <c r="AA43" s="17"/>
      <c r="AB43" s="17"/>
      <c r="AC43" s="17"/>
    </row>
    <row r="44" spans="1:29" ht="31.5">
      <c r="A44" s="13" t="s">
        <v>23</v>
      </c>
      <c r="B44" s="1">
        <f t="shared" si="15"/>
        <v>1004.2199999999999</v>
      </c>
      <c r="C44" s="1">
        <f>SUM(D44:F44)</f>
        <v>960.7199999999999</v>
      </c>
      <c r="D44" s="1">
        <v>155.04</v>
      </c>
      <c r="E44" s="1">
        <v>805.68</v>
      </c>
      <c r="F44" s="1">
        <v>0</v>
      </c>
      <c r="G44" s="1">
        <v>0</v>
      </c>
      <c r="H44" s="1">
        <v>0</v>
      </c>
      <c r="I44" s="1">
        <v>43.5</v>
      </c>
      <c r="J44" s="1">
        <f t="shared" si="16"/>
        <v>919.0699999999999</v>
      </c>
      <c r="K44" s="1">
        <f t="shared" si="17"/>
        <v>883.91</v>
      </c>
      <c r="L44" s="1">
        <v>41.847</v>
      </c>
      <c r="M44" s="1">
        <v>842.063</v>
      </c>
      <c r="N44" s="1">
        <v>0</v>
      </c>
      <c r="O44" s="1">
        <v>0</v>
      </c>
      <c r="P44" s="1">
        <v>0</v>
      </c>
      <c r="Q44" s="1">
        <v>35.16</v>
      </c>
      <c r="R44" s="1">
        <f t="shared" si="18"/>
        <v>914.115</v>
      </c>
      <c r="S44" s="1">
        <f t="shared" si="19"/>
        <v>914.115</v>
      </c>
      <c r="T44" s="1">
        <v>42.169</v>
      </c>
      <c r="U44" s="1">
        <v>871.946</v>
      </c>
      <c r="V44" s="1">
        <v>0</v>
      </c>
      <c r="W44" s="1">
        <v>0</v>
      </c>
      <c r="X44" s="1">
        <v>0</v>
      </c>
      <c r="Y44" s="1">
        <v>0</v>
      </c>
      <c r="Z44" s="17"/>
      <c r="AA44" s="17"/>
      <c r="AB44" s="17"/>
      <c r="AC44" s="17"/>
    </row>
    <row r="45" spans="1:25" ht="31.5">
      <c r="A45" s="13" t="s">
        <v>58</v>
      </c>
      <c r="B45" s="1">
        <f t="shared" si="15"/>
        <v>301.28</v>
      </c>
      <c r="C45" s="1">
        <f>SUM(D45:F45)</f>
        <v>301.28</v>
      </c>
      <c r="D45" s="1">
        <v>9.89</v>
      </c>
      <c r="E45" s="1">
        <v>291.39</v>
      </c>
      <c r="F45" s="1">
        <v>0</v>
      </c>
      <c r="G45" s="1">
        <v>0</v>
      </c>
      <c r="H45" s="1">
        <v>0</v>
      </c>
      <c r="I45" s="1">
        <v>0</v>
      </c>
      <c r="J45" s="1">
        <f t="shared" si="16"/>
        <v>645.591</v>
      </c>
      <c r="K45" s="1">
        <f t="shared" si="17"/>
        <v>345.591</v>
      </c>
      <c r="L45" s="1">
        <v>12</v>
      </c>
      <c r="M45" s="1">
        <v>333.591</v>
      </c>
      <c r="N45" s="1">
        <v>0</v>
      </c>
      <c r="O45" s="1">
        <v>0</v>
      </c>
      <c r="P45" s="1">
        <v>0</v>
      </c>
      <c r="Q45" s="1">
        <v>300</v>
      </c>
      <c r="R45" s="1">
        <f t="shared" si="18"/>
        <v>625.107</v>
      </c>
      <c r="S45" s="1">
        <f t="shared" si="19"/>
        <v>325.107</v>
      </c>
      <c r="T45" s="1">
        <v>12</v>
      </c>
      <c r="U45" s="1">
        <v>313.107</v>
      </c>
      <c r="V45" s="1">
        <v>0</v>
      </c>
      <c r="W45" s="1">
        <v>0</v>
      </c>
      <c r="X45" s="1">
        <v>0</v>
      </c>
      <c r="Y45" s="1">
        <v>300</v>
      </c>
    </row>
    <row r="46" spans="1:25" ht="61.5" customHeight="1">
      <c r="A46" s="12" t="s">
        <v>52</v>
      </c>
      <c r="B46" s="2">
        <f>B47+B48+B49+B50+B51+B52</f>
        <v>723.2525599999999</v>
      </c>
      <c r="C46" s="2">
        <f aca="true" t="shared" si="20" ref="C46:Y46">C47+C48+C49+C50+C51+C52</f>
        <v>723.2525599999999</v>
      </c>
      <c r="D46" s="2">
        <f t="shared" si="20"/>
        <v>245.49111</v>
      </c>
      <c r="E46" s="2">
        <f t="shared" si="20"/>
        <v>471.9614499999999</v>
      </c>
      <c r="F46" s="2">
        <f t="shared" si="20"/>
        <v>5.8</v>
      </c>
      <c r="G46" s="2">
        <f t="shared" si="20"/>
        <v>0</v>
      </c>
      <c r="H46" s="2">
        <f t="shared" si="20"/>
        <v>0</v>
      </c>
      <c r="I46" s="2">
        <f t="shared" si="20"/>
        <v>0</v>
      </c>
      <c r="J46" s="2">
        <f t="shared" si="20"/>
        <v>462.21779999999995</v>
      </c>
      <c r="K46" s="2">
        <f t="shared" si="20"/>
        <v>462.21779999999995</v>
      </c>
      <c r="L46" s="2">
        <f t="shared" si="20"/>
        <v>24.7003</v>
      </c>
      <c r="M46" s="2">
        <f t="shared" si="20"/>
        <v>431.7175</v>
      </c>
      <c r="N46" s="2">
        <f t="shared" si="20"/>
        <v>5.8</v>
      </c>
      <c r="O46" s="2">
        <f t="shared" si="20"/>
        <v>0</v>
      </c>
      <c r="P46" s="2">
        <f t="shared" si="20"/>
        <v>0</v>
      </c>
      <c r="Q46" s="2">
        <f t="shared" si="20"/>
        <v>0</v>
      </c>
      <c r="R46" s="2">
        <f t="shared" si="20"/>
        <v>426.1478200000001</v>
      </c>
      <c r="S46" s="2">
        <f t="shared" si="20"/>
        <v>426.1478200000001</v>
      </c>
      <c r="T46" s="2">
        <f t="shared" si="20"/>
        <v>0</v>
      </c>
      <c r="U46" s="2">
        <f t="shared" si="20"/>
        <v>420.34782000000007</v>
      </c>
      <c r="V46" s="2">
        <f t="shared" si="20"/>
        <v>5.8</v>
      </c>
      <c r="W46" s="2">
        <f t="shared" si="20"/>
        <v>0</v>
      </c>
      <c r="X46" s="2">
        <f t="shared" si="20"/>
        <v>0</v>
      </c>
      <c r="Y46" s="2">
        <f t="shared" si="20"/>
        <v>0</v>
      </c>
    </row>
    <row r="47" spans="1:25" ht="31.5">
      <c r="A47" s="13" t="s">
        <v>24</v>
      </c>
      <c r="B47" s="1">
        <f aca="true" t="shared" si="21" ref="B47:B52">C47+H47+I47</f>
        <v>7.661</v>
      </c>
      <c r="C47" s="1">
        <f aca="true" t="shared" si="22" ref="C47:C52">SUM(D47:F47)</f>
        <v>7.661</v>
      </c>
      <c r="D47" s="1">
        <v>0</v>
      </c>
      <c r="E47" s="1">
        <v>7.661</v>
      </c>
      <c r="F47" s="1">
        <v>0</v>
      </c>
      <c r="G47" s="1">
        <v>0</v>
      </c>
      <c r="H47" s="1">
        <v>0</v>
      </c>
      <c r="I47" s="1">
        <v>0</v>
      </c>
      <c r="J47" s="1">
        <f aca="true" t="shared" si="23" ref="J47:J52">K47+P47+Q47</f>
        <v>55.56778</v>
      </c>
      <c r="K47" s="1">
        <f aca="true" t="shared" si="24" ref="K47:K52">SUM(L47:N47)</f>
        <v>55.56778</v>
      </c>
      <c r="L47" s="1">
        <v>0</v>
      </c>
      <c r="M47" s="1">
        <v>55.56778</v>
      </c>
      <c r="N47" s="1">
        <v>0</v>
      </c>
      <c r="O47" s="1">
        <v>0</v>
      </c>
      <c r="P47" s="1">
        <v>0</v>
      </c>
      <c r="Q47" s="1">
        <v>0</v>
      </c>
      <c r="R47" s="1">
        <f aca="true" t="shared" si="25" ref="R47:R52">S47+X47+Y47</f>
        <v>10.5</v>
      </c>
      <c r="S47" s="1">
        <f aca="true" t="shared" si="26" ref="S47:S52">SUM(T47:V47)</f>
        <v>10.5</v>
      </c>
      <c r="T47" s="1">
        <v>0</v>
      </c>
      <c r="U47" s="1">
        <v>10.5</v>
      </c>
      <c r="V47" s="1">
        <v>0</v>
      </c>
      <c r="W47" s="1">
        <v>0</v>
      </c>
      <c r="X47" s="1">
        <v>0</v>
      </c>
      <c r="Y47" s="1">
        <v>0</v>
      </c>
    </row>
    <row r="48" spans="1:25" ht="31.5">
      <c r="A48" s="13" t="s">
        <v>59</v>
      </c>
      <c r="B48" s="1">
        <f t="shared" si="21"/>
        <v>591.6947799999999</v>
      </c>
      <c r="C48" s="1">
        <f t="shared" si="22"/>
        <v>591.6947799999999</v>
      </c>
      <c r="D48" s="1">
        <v>220.50811</v>
      </c>
      <c r="E48" s="1">
        <v>371.18666999999994</v>
      </c>
      <c r="F48" s="1">
        <v>0</v>
      </c>
      <c r="G48" s="1">
        <v>0</v>
      </c>
      <c r="H48" s="1">
        <v>0</v>
      </c>
      <c r="I48" s="1">
        <v>0</v>
      </c>
      <c r="J48" s="1">
        <f t="shared" si="23"/>
        <v>358.9035</v>
      </c>
      <c r="K48" s="1">
        <f t="shared" si="24"/>
        <v>358.9035</v>
      </c>
      <c r="L48" s="1">
        <v>0</v>
      </c>
      <c r="M48" s="1">
        <v>358.9035</v>
      </c>
      <c r="N48" s="1">
        <v>0</v>
      </c>
      <c r="O48" s="1">
        <v>0</v>
      </c>
      <c r="P48" s="1">
        <v>0</v>
      </c>
      <c r="Q48" s="1">
        <v>0</v>
      </c>
      <c r="R48" s="1">
        <f t="shared" si="25"/>
        <v>396.06839</v>
      </c>
      <c r="S48" s="1">
        <f t="shared" si="26"/>
        <v>396.06839</v>
      </c>
      <c r="T48" s="1">
        <v>0</v>
      </c>
      <c r="U48" s="1">
        <v>396.06839</v>
      </c>
      <c r="V48" s="1">
        <v>0</v>
      </c>
      <c r="W48" s="1">
        <v>0</v>
      </c>
      <c r="X48" s="1">
        <v>0</v>
      </c>
      <c r="Y48" s="1">
        <v>0</v>
      </c>
    </row>
    <row r="49" spans="1:25" ht="31.5">
      <c r="A49" s="13" t="s">
        <v>25</v>
      </c>
      <c r="B49" s="1">
        <f t="shared" si="21"/>
        <v>7.95856</v>
      </c>
      <c r="C49" s="1">
        <f t="shared" si="22"/>
        <v>7.95856</v>
      </c>
      <c r="D49" s="1">
        <v>0</v>
      </c>
      <c r="E49" s="1">
        <v>7.95856</v>
      </c>
      <c r="F49" s="1">
        <v>0</v>
      </c>
      <c r="G49" s="1">
        <v>0</v>
      </c>
      <c r="H49" s="1">
        <v>0</v>
      </c>
      <c r="I49" s="1">
        <v>0</v>
      </c>
      <c r="J49" s="1">
        <f t="shared" si="23"/>
        <v>5.6002</v>
      </c>
      <c r="K49" s="1">
        <f t="shared" si="24"/>
        <v>5.6002</v>
      </c>
      <c r="L49" s="1">
        <v>0</v>
      </c>
      <c r="M49" s="1">
        <v>5.6002</v>
      </c>
      <c r="N49" s="1">
        <v>0</v>
      </c>
      <c r="O49" s="1">
        <v>0</v>
      </c>
      <c r="P49" s="1">
        <v>0</v>
      </c>
      <c r="Q49" s="1">
        <v>0</v>
      </c>
      <c r="R49" s="1">
        <f t="shared" si="25"/>
        <v>2.67943</v>
      </c>
      <c r="S49" s="1">
        <f t="shared" si="26"/>
        <v>2.67943</v>
      </c>
      <c r="T49" s="1">
        <v>0</v>
      </c>
      <c r="U49" s="1">
        <v>2.67943</v>
      </c>
      <c r="V49" s="1">
        <v>0</v>
      </c>
      <c r="W49" s="1">
        <v>0</v>
      </c>
      <c r="X49" s="1">
        <v>0</v>
      </c>
      <c r="Y49" s="1">
        <v>0</v>
      </c>
    </row>
    <row r="50" spans="1:25" ht="47.25">
      <c r="A50" s="13" t="s">
        <v>26</v>
      </c>
      <c r="B50" s="1">
        <f t="shared" si="21"/>
        <v>107.63822</v>
      </c>
      <c r="C50" s="1">
        <f t="shared" si="22"/>
        <v>107.63822</v>
      </c>
      <c r="D50" s="1">
        <v>24.983</v>
      </c>
      <c r="E50" s="1">
        <v>82.65522</v>
      </c>
      <c r="F50" s="1">
        <v>0</v>
      </c>
      <c r="G50" s="1">
        <v>0</v>
      </c>
      <c r="H50" s="1">
        <v>0</v>
      </c>
      <c r="I50" s="1">
        <v>0</v>
      </c>
      <c r="J50" s="1">
        <f t="shared" si="23"/>
        <v>33.84632</v>
      </c>
      <c r="K50" s="1">
        <f t="shared" si="24"/>
        <v>33.84632</v>
      </c>
      <c r="L50" s="1">
        <v>24.7003</v>
      </c>
      <c r="M50" s="1">
        <v>9.14602</v>
      </c>
      <c r="N50" s="1">
        <v>0</v>
      </c>
      <c r="O50" s="1">
        <v>0</v>
      </c>
      <c r="P50" s="1">
        <v>0</v>
      </c>
      <c r="Q50" s="1">
        <v>0</v>
      </c>
      <c r="R50" s="1">
        <f t="shared" si="25"/>
        <v>8.6</v>
      </c>
      <c r="S50" s="1">
        <f t="shared" si="26"/>
        <v>8.6</v>
      </c>
      <c r="T50" s="1">
        <v>0</v>
      </c>
      <c r="U50" s="1">
        <v>8.6</v>
      </c>
      <c r="V50" s="1">
        <v>0</v>
      </c>
      <c r="W50" s="1">
        <v>0</v>
      </c>
      <c r="X50" s="1">
        <v>0</v>
      </c>
      <c r="Y50" s="1">
        <v>0</v>
      </c>
    </row>
    <row r="51" spans="1:25" ht="47.25">
      <c r="A51" s="13" t="s">
        <v>60</v>
      </c>
      <c r="B51" s="1">
        <f t="shared" si="21"/>
        <v>2.5</v>
      </c>
      <c r="C51" s="1">
        <f t="shared" si="22"/>
        <v>2.5</v>
      </c>
      <c r="D51" s="1">
        <v>0</v>
      </c>
      <c r="E51" s="1">
        <v>2.5</v>
      </c>
      <c r="F51" s="1">
        <v>0</v>
      </c>
      <c r="G51" s="1">
        <v>0</v>
      </c>
      <c r="H51" s="1">
        <v>0</v>
      </c>
      <c r="I51" s="1">
        <v>0</v>
      </c>
      <c r="J51" s="1">
        <f t="shared" si="23"/>
        <v>2.5</v>
      </c>
      <c r="K51" s="1">
        <f t="shared" si="24"/>
        <v>2.5</v>
      </c>
      <c r="L51" s="1">
        <v>0</v>
      </c>
      <c r="M51" s="1">
        <v>2.5</v>
      </c>
      <c r="N51" s="1">
        <v>0</v>
      </c>
      <c r="O51" s="1">
        <v>0</v>
      </c>
      <c r="P51" s="1">
        <v>0</v>
      </c>
      <c r="Q51" s="1">
        <v>0</v>
      </c>
      <c r="R51" s="1">
        <f t="shared" si="25"/>
        <v>2.5</v>
      </c>
      <c r="S51" s="1">
        <f t="shared" si="26"/>
        <v>2.5</v>
      </c>
      <c r="T51" s="1">
        <v>0</v>
      </c>
      <c r="U51" s="1">
        <v>2.5</v>
      </c>
      <c r="V51" s="1">
        <v>0</v>
      </c>
      <c r="W51" s="1">
        <v>0</v>
      </c>
      <c r="X51" s="1">
        <v>0</v>
      </c>
      <c r="Y51" s="1">
        <v>0</v>
      </c>
    </row>
    <row r="52" spans="1:25" ht="48.75" customHeight="1">
      <c r="A52" s="13" t="s">
        <v>27</v>
      </c>
      <c r="B52" s="1">
        <f t="shared" si="21"/>
        <v>5.8</v>
      </c>
      <c r="C52" s="1">
        <f t="shared" si="22"/>
        <v>5.8</v>
      </c>
      <c r="D52" s="1">
        <v>0</v>
      </c>
      <c r="E52" s="1">
        <v>0</v>
      </c>
      <c r="F52" s="1">
        <v>5.8</v>
      </c>
      <c r="G52" s="1">
        <v>0</v>
      </c>
      <c r="H52" s="1">
        <v>0</v>
      </c>
      <c r="I52" s="1">
        <v>0</v>
      </c>
      <c r="J52" s="1">
        <f t="shared" si="23"/>
        <v>5.8</v>
      </c>
      <c r="K52" s="1">
        <f t="shared" si="24"/>
        <v>5.8</v>
      </c>
      <c r="L52" s="1">
        <v>0</v>
      </c>
      <c r="M52" s="1">
        <v>0</v>
      </c>
      <c r="N52" s="1">
        <v>5.8</v>
      </c>
      <c r="O52" s="1">
        <v>0</v>
      </c>
      <c r="P52" s="1">
        <v>0</v>
      </c>
      <c r="Q52" s="1">
        <v>0</v>
      </c>
      <c r="R52" s="1">
        <f t="shared" si="25"/>
        <v>5.8</v>
      </c>
      <c r="S52" s="1">
        <f t="shared" si="26"/>
        <v>5.8</v>
      </c>
      <c r="T52" s="1">
        <v>0</v>
      </c>
      <c r="U52" s="1">
        <v>0</v>
      </c>
      <c r="V52" s="1">
        <v>5.8</v>
      </c>
      <c r="W52" s="1">
        <v>0</v>
      </c>
      <c r="X52" s="1">
        <v>0</v>
      </c>
      <c r="Y52" s="1">
        <v>0</v>
      </c>
    </row>
    <row r="53" spans="1:25" ht="81.75" customHeight="1">
      <c r="A53" s="12" t="s">
        <v>40</v>
      </c>
      <c r="B53" s="2">
        <f>B54+B59+B60</f>
        <v>6995.949999999999</v>
      </c>
      <c r="C53" s="2">
        <f aca="true" t="shared" si="27" ref="C53:Y53">C54+C59+C60</f>
        <v>3013.95</v>
      </c>
      <c r="D53" s="2">
        <f t="shared" si="27"/>
        <v>265.9</v>
      </c>
      <c r="E53" s="2">
        <f t="shared" si="27"/>
        <v>2715.91</v>
      </c>
      <c r="F53" s="2">
        <f t="shared" si="27"/>
        <v>32.14</v>
      </c>
      <c r="G53" s="2">
        <f t="shared" si="27"/>
        <v>0</v>
      </c>
      <c r="H53" s="2">
        <f t="shared" si="27"/>
        <v>631.7</v>
      </c>
      <c r="I53" s="2">
        <f t="shared" si="27"/>
        <v>3350.2999999999993</v>
      </c>
      <c r="J53" s="2">
        <f t="shared" si="27"/>
        <v>7200.499999999999</v>
      </c>
      <c r="K53" s="2">
        <f t="shared" si="27"/>
        <v>1290.3</v>
      </c>
      <c r="L53" s="2">
        <f t="shared" si="27"/>
        <v>0</v>
      </c>
      <c r="M53" s="2">
        <f t="shared" si="27"/>
        <v>1266.1000000000001</v>
      </c>
      <c r="N53" s="2">
        <f t="shared" si="27"/>
        <v>24.2</v>
      </c>
      <c r="O53" s="2">
        <f t="shared" si="27"/>
        <v>0</v>
      </c>
      <c r="P53" s="2">
        <f t="shared" si="27"/>
        <v>586.1</v>
      </c>
      <c r="Q53" s="2">
        <f t="shared" si="27"/>
        <v>5324.1</v>
      </c>
      <c r="R53" s="2">
        <f t="shared" si="27"/>
        <v>7943.400000000001</v>
      </c>
      <c r="S53" s="2">
        <f t="shared" si="27"/>
        <v>40</v>
      </c>
      <c r="T53" s="2">
        <f t="shared" si="27"/>
        <v>0</v>
      </c>
      <c r="U53" s="2">
        <f t="shared" si="27"/>
        <v>40</v>
      </c>
      <c r="V53" s="2">
        <f t="shared" si="27"/>
        <v>0</v>
      </c>
      <c r="W53" s="2">
        <f t="shared" si="27"/>
        <v>0</v>
      </c>
      <c r="X53" s="2">
        <f t="shared" si="27"/>
        <v>586.1</v>
      </c>
      <c r="Y53" s="2">
        <f t="shared" si="27"/>
        <v>7317.3</v>
      </c>
    </row>
    <row r="54" spans="1:25" ht="31.5">
      <c r="A54" s="13" t="s">
        <v>30</v>
      </c>
      <c r="B54" s="1">
        <f>B55+B56+B57+B58</f>
        <v>768.2</v>
      </c>
      <c r="C54" s="1">
        <f aca="true" t="shared" si="28" ref="C54:Y54">C55+C56+C57+C58</f>
        <v>133</v>
      </c>
      <c r="D54" s="1">
        <f t="shared" si="28"/>
        <v>0</v>
      </c>
      <c r="E54" s="1">
        <f t="shared" si="28"/>
        <v>133</v>
      </c>
      <c r="F54" s="1">
        <f t="shared" si="28"/>
        <v>0</v>
      </c>
      <c r="G54" s="1">
        <f t="shared" si="28"/>
        <v>0</v>
      </c>
      <c r="H54" s="1">
        <f t="shared" si="28"/>
        <v>100</v>
      </c>
      <c r="I54" s="1">
        <f t="shared" si="28"/>
        <v>535.2</v>
      </c>
      <c r="J54" s="1">
        <f t="shared" si="28"/>
        <v>933</v>
      </c>
      <c r="K54" s="1">
        <f t="shared" si="28"/>
        <v>36.2</v>
      </c>
      <c r="L54" s="1">
        <f t="shared" si="28"/>
        <v>0</v>
      </c>
      <c r="M54" s="1">
        <f t="shared" si="28"/>
        <v>36.2</v>
      </c>
      <c r="N54" s="1">
        <f t="shared" si="28"/>
        <v>0</v>
      </c>
      <c r="O54" s="1">
        <f t="shared" si="28"/>
        <v>0</v>
      </c>
      <c r="P54" s="1">
        <f t="shared" si="28"/>
        <v>100</v>
      </c>
      <c r="Q54" s="1">
        <f t="shared" si="28"/>
        <v>796.8</v>
      </c>
      <c r="R54" s="1">
        <f t="shared" si="28"/>
        <v>1150.3</v>
      </c>
      <c r="S54" s="1">
        <f t="shared" si="28"/>
        <v>40</v>
      </c>
      <c r="T54" s="1">
        <f t="shared" si="28"/>
        <v>0</v>
      </c>
      <c r="U54" s="1">
        <f t="shared" si="28"/>
        <v>40</v>
      </c>
      <c r="V54" s="1">
        <f t="shared" si="28"/>
        <v>0</v>
      </c>
      <c r="W54" s="1">
        <f t="shared" si="28"/>
        <v>0</v>
      </c>
      <c r="X54" s="1">
        <f t="shared" si="28"/>
        <v>100</v>
      </c>
      <c r="Y54" s="1">
        <f t="shared" si="28"/>
        <v>1010.3</v>
      </c>
    </row>
    <row r="55" spans="1:25" ht="66.75" customHeight="1">
      <c r="A55" s="14" t="s">
        <v>61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</row>
    <row r="56" spans="1:25" ht="48.75" customHeight="1">
      <c r="A56" s="14" t="s">
        <v>31</v>
      </c>
      <c r="B56" s="1">
        <f>C56+H56+I56</f>
        <v>143.2</v>
      </c>
      <c r="C56" s="1">
        <f>SUM(D56:F56)</f>
        <v>33</v>
      </c>
      <c r="D56" s="1">
        <v>0</v>
      </c>
      <c r="E56" s="1">
        <v>33</v>
      </c>
      <c r="F56" s="1">
        <v>0</v>
      </c>
      <c r="G56" s="1">
        <v>0</v>
      </c>
      <c r="H56" s="1">
        <v>100</v>
      </c>
      <c r="I56" s="1">
        <v>10.2</v>
      </c>
      <c r="J56" s="1">
        <f>K56+P56+Q56</f>
        <v>156.2</v>
      </c>
      <c r="K56" s="1">
        <f>SUM(L56:N56)</f>
        <v>36.2</v>
      </c>
      <c r="L56" s="1">
        <v>0</v>
      </c>
      <c r="M56" s="1">
        <v>36.2</v>
      </c>
      <c r="N56" s="1">
        <v>0</v>
      </c>
      <c r="O56" s="1">
        <v>0</v>
      </c>
      <c r="P56" s="1">
        <v>100</v>
      </c>
      <c r="Q56" s="1">
        <v>20</v>
      </c>
      <c r="R56" s="1">
        <f>S56+X56+Y56</f>
        <v>170</v>
      </c>
      <c r="S56" s="1">
        <f>SUM(T56:V56)</f>
        <v>40</v>
      </c>
      <c r="T56" s="1">
        <v>0</v>
      </c>
      <c r="U56" s="1">
        <v>40</v>
      </c>
      <c r="V56" s="1">
        <v>0</v>
      </c>
      <c r="W56" s="1">
        <v>0</v>
      </c>
      <c r="X56" s="1">
        <v>100</v>
      </c>
      <c r="Y56" s="1">
        <v>30</v>
      </c>
    </row>
    <row r="57" spans="1:25" ht="65.25" customHeight="1">
      <c r="A57" s="14" t="s">
        <v>32</v>
      </c>
      <c r="B57" s="1">
        <f>C57+I57+H57</f>
        <v>625</v>
      </c>
      <c r="C57" s="1">
        <f>SUM(D57:F57)</f>
        <v>100</v>
      </c>
      <c r="D57" s="1">
        <v>0</v>
      </c>
      <c r="E57" s="1">
        <v>100</v>
      </c>
      <c r="F57" s="1">
        <v>0</v>
      </c>
      <c r="G57" s="1">
        <v>0</v>
      </c>
      <c r="H57" s="1">
        <v>0</v>
      </c>
      <c r="I57" s="1">
        <v>525</v>
      </c>
      <c r="J57" s="1">
        <f>K57+P57+Q57</f>
        <v>776.8</v>
      </c>
      <c r="K57" s="1">
        <f>SUM(L57:N57)</f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776.8</v>
      </c>
      <c r="R57" s="1">
        <f>S57+X57+Y57</f>
        <v>980.3</v>
      </c>
      <c r="S57" s="1">
        <f>SUM(T57:V57)</f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980.3</v>
      </c>
    </row>
    <row r="58" spans="1:25" ht="63">
      <c r="A58" s="14" t="s">
        <v>33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f>K58+P58+Q58</f>
        <v>0</v>
      </c>
      <c r="K58" s="1">
        <f>SUM(L58:N58)</f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>S58+X58+Y58</f>
        <v>0</v>
      </c>
      <c r="S58" s="1">
        <f>SUM(T58:V58)</f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</row>
    <row r="59" spans="1:25" ht="84" customHeight="1">
      <c r="A59" s="13" t="s">
        <v>62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</row>
    <row r="60" spans="1:25" ht="31.5">
      <c r="A60" s="13" t="s">
        <v>34</v>
      </c>
      <c r="B60" s="1">
        <f>B61+B62+B63</f>
        <v>6227.749999999999</v>
      </c>
      <c r="C60" s="1">
        <f aca="true" t="shared" si="29" ref="C60:Y60">C61+C62+C63</f>
        <v>2880.95</v>
      </c>
      <c r="D60" s="1">
        <f t="shared" si="29"/>
        <v>265.9</v>
      </c>
      <c r="E60" s="1">
        <f t="shared" si="29"/>
        <v>2582.91</v>
      </c>
      <c r="F60" s="1">
        <f t="shared" si="29"/>
        <v>32.14</v>
      </c>
      <c r="G60" s="1">
        <f t="shared" si="29"/>
        <v>0</v>
      </c>
      <c r="H60" s="1">
        <f t="shared" si="29"/>
        <v>531.7</v>
      </c>
      <c r="I60" s="1">
        <f t="shared" si="29"/>
        <v>2815.0999999999995</v>
      </c>
      <c r="J60" s="1">
        <f t="shared" si="29"/>
        <v>6267.499999999999</v>
      </c>
      <c r="K60" s="1">
        <f t="shared" si="29"/>
        <v>1254.1</v>
      </c>
      <c r="L60" s="1">
        <f t="shared" si="29"/>
        <v>0</v>
      </c>
      <c r="M60" s="1">
        <f t="shared" si="29"/>
        <v>1229.9</v>
      </c>
      <c r="N60" s="1">
        <f t="shared" si="29"/>
        <v>24.2</v>
      </c>
      <c r="O60" s="1">
        <f t="shared" si="29"/>
        <v>0</v>
      </c>
      <c r="P60" s="1">
        <f t="shared" si="29"/>
        <v>486.1</v>
      </c>
      <c r="Q60" s="1">
        <f t="shared" si="29"/>
        <v>4527.3</v>
      </c>
      <c r="R60" s="1">
        <f t="shared" si="29"/>
        <v>6793.1</v>
      </c>
      <c r="S60" s="1">
        <f t="shared" si="29"/>
        <v>0</v>
      </c>
      <c r="T60" s="1">
        <f t="shared" si="29"/>
        <v>0</v>
      </c>
      <c r="U60" s="1">
        <f t="shared" si="29"/>
        <v>0</v>
      </c>
      <c r="V60" s="1">
        <f t="shared" si="29"/>
        <v>0</v>
      </c>
      <c r="W60" s="1">
        <f t="shared" si="29"/>
        <v>0</v>
      </c>
      <c r="X60" s="1">
        <f t="shared" si="29"/>
        <v>486.1</v>
      </c>
      <c r="Y60" s="1">
        <f t="shared" si="29"/>
        <v>6307</v>
      </c>
    </row>
    <row r="61" spans="1:25" ht="31.5">
      <c r="A61" s="14" t="s">
        <v>35</v>
      </c>
      <c r="B61" s="1">
        <f>C61+H61+I61</f>
        <v>3644.5999999999995</v>
      </c>
      <c r="C61" s="1">
        <f>SUM(D61:F61)</f>
        <v>1364.3999999999999</v>
      </c>
      <c r="D61" s="1">
        <v>265.9</v>
      </c>
      <c r="E61" s="1">
        <v>1093.8</v>
      </c>
      <c r="F61" s="1">
        <v>4.7</v>
      </c>
      <c r="G61" s="1">
        <v>0</v>
      </c>
      <c r="H61" s="1">
        <v>0</v>
      </c>
      <c r="I61" s="1">
        <v>2280.2</v>
      </c>
      <c r="J61" s="1">
        <f>K61+P61+Q61</f>
        <v>4293.7</v>
      </c>
      <c r="K61" s="1">
        <f>SUM(L61:N61)</f>
        <v>265.1</v>
      </c>
      <c r="L61" s="1">
        <v>0</v>
      </c>
      <c r="M61" s="1">
        <v>262.8</v>
      </c>
      <c r="N61" s="1">
        <v>2.3</v>
      </c>
      <c r="O61" s="1">
        <v>0</v>
      </c>
      <c r="P61" s="1">
        <v>0</v>
      </c>
      <c r="Q61" s="1">
        <v>4028.6</v>
      </c>
      <c r="R61" s="1">
        <f>S61+X61+Y61</f>
        <v>4723.1</v>
      </c>
      <c r="S61" s="1">
        <f>SUM(T61:V61)</f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4723.1</v>
      </c>
    </row>
    <row r="62" spans="1:25" ht="27" customHeight="1">
      <c r="A62" s="14" t="s">
        <v>36</v>
      </c>
      <c r="B62" s="1">
        <f>C62+H62+I62</f>
        <v>873.4</v>
      </c>
      <c r="C62" s="1">
        <f>SUM(D62:F62)</f>
        <v>436.2</v>
      </c>
      <c r="D62" s="1">
        <v>0</v>
      </c>
      <c r="E62" s="1">
        <v>433.8</v>
      </c>
      <c r="F62" s="1">
        <v>2.4</v>
      </c>
      <c r="G62" s="1">
        <v>0</v>
      </c>
      <c r="H62" s="1">
        <v>0</v>
      </c>
      <c r="I62" s="1">
        <v>437.2</v>
      </c>
      <c r="J62" s="1">
        <f>K62+P62+Q62</f>
        <v>960.5999999999999</v>
      </c>
      <c r="K62" s="1">
        <f>SUM(L62:N62)</f>
        <v>461.9</v>
      </c>
      <c r="L62" s="1">
        <v>0</v>
      </c>
      <c r="M62" s="1">
        <v>460.7</v>
      </c>
      <c r="N62" s="1">
        <v>1.2</v>
      </c>
      <c r="O62" s="1">
        <v>0</v>
      </c>
      <c r="P62" s="1">
        <v>0</v>
      </c>
      <c r="Q62" s="1">
        <v>498.7</v>
      </c>
      <c r="R62" s="1">
        <f>S62+X62+Y62</f>
        <v>1056.7</v>
      </c>
      <c r="S62" s="1">
        <f>SUM(T62:V62)</f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1056.7</v>
      </c>
    </row>
    <row r="63" spans="1:25" ht="47.25">
      <c r="A63" s="14" t="s">
        <v>37</v>
      </c>
      <c r="B63" s="1">
        <f>C63+H63+I63</f>
        <v>1709.75</v>
      </c>
      <c r="C63" s="1">
        <f>SUM(D63:F63)</f>
        <v>1080.35</v>
      </c>
      <c r="D63" s="1">
        <v>0</v>
      </c>
      <c r="E63" s="1">
        <v>1055.31</v>
      </c>
      <c r="F63" s="1">
        <v>25.04</v>
      </c>
      <c r="G63" s="1">
        <v>0</v>
      </c>
      <c r="H63" s="1">
        <v>531.7</v>
      </c>
      <c r="I63" s="1">
        <v>97.7</v>
      </c>
      <c r="J63" s="1">
        <f>K63+P63+Q63</f>
        <v>1013.2</v>
      </c>
      <c r="K63" s="1">
        <f>SUM(L63:N63)</f>
        <v>527.1</v>
      </c>
      <c r="L63" s="1">
        <v>0</v>
      </c>
      <c r="M63" s="1">
        <v>506.4</v>
      </c>
      <c r="N63" s="1">
        <v>20.7</v>
      </c>
      <c r="O63" s="1">
        <v>0</v>
      </c>
      <c r="P63" s="1">
        <v>486.1</v>
      </c>
      <c r="Q63" s="1">
        <v>0</v>
      </c>
      <c r="R63" s="1">
        <f>S63+X63+Y63</f>
        <v>1013.3000000000001</v>
      </c>
      <c r="S63" s="1">
        <f>SUM(T63:V63)</f>
        <v>0</v>
      </c>
      <c r="T63" s="1">
        <v>0</v>
      </c>
      <c r="U63" s="1">
        <v>0</v>
      </c>
      <c r="V63" s="1">
        <v>0</v>
      </c>
      <c r="W63" s="1">
        <v>0</v>
      </c>
      <c r="X63" s="1">
        <v>486.1</v>
      </c>
      <c r="Y63" s="1">
        <v>527.2</v>
      </c>
    </row>
    <row r="64" spans="1:25" ht="18.75">
      <c r="A64" s="13" t="s">
        <v>38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</row>
    <row r="65" spans="1:25" ht="47.25">
      <c r="A65" s="14" t="s">
        <v>39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</row>
    <row r="66" spans="1:25" ht="63">
      <c r="A66" s="40" t="s">
        <v>53</v>
      </c>
      <c r="B66" s="2">
        <f>B67+B68+B69+B70+B71</f>
        <v>7454.099394</v>
      </c>
      <c r="C66" s="2">
        <f aca="true" t="shared" si="30" ref="C66:Y66">C67+C68+C69+C70+C71</f>
        <v>7454.099394</v>
      </c>
      <c r="D66" s="2">
        <f t="shared" si="30"/>
        <v>455.913</v>
      </c>
      <c r="E66" s="2">
        <f t="shared" si="30"/>
        <v>6345.938</v>
      </c>
      <c r="F66" s="2">
        <f t="shared" si="30"/>
        <v>652.2483939999998</v>
      </c>
      <c r="G66" s="2">
        <f t="shared" si="30"/>
        <v>0</v>
      </c>
      <c r="H66" s="2">
        <f t="shared" si="30"/>
        <v>0</v>
      </c>
      <c r="I66" s="2">
        <f t="shared" si="30"/>
        <v>0</v>
      </c>
      <c r="J66" s="2">
        <f t="shared" si="30"/>
        <v>6911.538500000001</v>
      </c>
      <c r="K66" s="2">
        <f t="shared" si="30"/>
        <v>6911.538500000001</v>
      </c>
      <c r="L66" s="2">
        <f t="shared" si="30"/>
        <v>433.945</v>
      </c>
      <c r="M66" s="2">
        <f t="shared" si="30"/>
        <v>5821.025000000001</v>
      </c>
      <c r="N66" s="2">
        <f t="shared" si="30"/>
        <v>656.5685</v>
      </c>
      <c r="O66" s="2">
        <f t="shared" si="30"/>
        <v>0</v>
      </c>
      <c r="P66" s="2">
        <f t="shared" si="30"/>
        <v>0</v>
      </c>
      <c r="Q66" s="2">
        <f t="shared" si="30"/>
        <v>0</v>
      </c>
      <c r="R66" s="2">
        <f t="shared" si="30"/>
        <v>6895.419500000001</v>
      </c>
      <c r="S66" s="2">
        <f t="shared" si="30"/>
        <v>6895.419500000001</v>
      </c>
      <c r="T66" s="2">
        <f t="shared" si="30"/>
        <v>356.63</v>
      </c>
      <c r="U66" s="2">
        <f t="shared" si="30"/>
        <v>5882.2210000000005</v>
      </c>
      <c r="V66" s="2">
        <f t="shared" si="30"/>
        <v>656.5685</v>
      </c>
      <c r="W66" s="2">
        <f t="shared" si="30"/>
        <v>0</v>
      </c>
      <c r="X66" s="2">
        <f t="shared" si="30"/>
        <v>0</v>
      </c>
      <c r="Y66" s="2">
        <f t="shared" si="30"/>
        <v>0</v>
      </c>
    </row>
    <row r="67" spans="1:25" ht="63">
      <c r="A67" s="41" t="s">
        <v>41</v>
      </c>
      <c r="B67" s="1">
        <f aca="true" t="shared" si="31" ref="B67:B73">C67+H67+I67</f>
        <v>0</v>
      </c>
      <c r="C67" s="1">
        <f>D67+E67+F67</f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f>K67+P67+Q67</f>
        <v>0</v>
      </c>
      <c r="K67" s="1">
        <f>L67+M67+N67</f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f>S67+X67+Y67</f>
        <v>0</v>
      </c>
      <c r="S67" s="1">
        <f>SUM(T67:V67)</f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</row>
    <row r="68" spans="1:25" ht="78.75">
      <c r="A68" s="41" t="s">
        <v>42</v>
      </c>
      <c r="B68" s="1">
        <f t="shared" si="31"/>
        <v>0</v>
      </c>
      <c r="C68" s="1">
        <f>D68+E68+F68</f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f>K68+P68+Q68</f>
        <v>0</v>
      </c>
      <c r="K68" s="1">
        <f>L68+M68+N68</f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</row>
    <row r="69" spans="1:25" ht="47.25">
      <c r="A69" s="42" t="s">
        <v>43</v>
      </c>
      <c r="B69" s="1">
        <f t="shared" si="31"/>
        <v>0</v>
      </c>
      <c r="C69" s="1">
        <f>D69+E69+F69</f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f>K69+P69+Q69</f>
        <v>0</v>
      </c>
      <c r="K69" s="1">
        <f>L69+M69+N69</f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</row>
    <row r="70" spans="1:25" ht="48" customHeight="1">
      <c r="A70" s="41" t="s">
        <v>44</v>
      </c>
      <c r="B70" s="1">
        <f t="shared" si="31"/>
        <v>5.7</v>
      </c>
      <c r="C70" s="1">
        <f>D70+E70+F70</f>
        <v>5.7</v>
      </c>
      <c r="D70" s="1">
        <v>0</v>
      </c>
      <c r="E70" s="1">
        <v>5.7</v>
      </c>
      <c r="F70" s="1">
        <v>0</v>
      </c>
      <c r="G70" s="1">
        <v>0</v>
      </c>
      <c r="H70" s="1">
        <v>0</v>
      </c>
      <c r="I70" s="1">
        <v>0</v>
      </c>
      <c r="J70" s="1">
        <f>K70+P70+Q70</f>
        <v>4.6</v>
      </c>
      <c r="K70" s="1">
        <f>L70+M70+N70</f>
        <v>4.6</v>
      </c>
      <c r="L70" s="1">
        <v>0</v>
      </c>
      <c r="M70" s="1">
        <v>4.6</v>
      </c>
      <c r="N70" s="1">
        <v>0</v>
      </c>
      <c r="O70" s="1">
        <v>0</v>
      </c>
      <c r="P70" s="1">
        <v>0</v>
      </c>
      <c r="Q70" s="1">
        <v>0</v>
      </c>
      <c r="R70" s="1">
        <f>S70+X70+Y70</f>
        <v>4.3</v>
      </c>
      <c r="S70" s="1">
        <f>SUM(T70:V70)</f>
        <v>4.3</v>
      </c>
      <c r="T70" s="1">
        <v>0</v>
      </c>
      <c r="U70" s="1">
        <v>4.3</v>
      </c>
      <c r="V70" s="1">
        <v>0</v>
      </c>
      <c r="W70" s="1">
        <v>0</v>
      </c>
      <c r="X70" s="1">
        <v>0</v>
      </c>
      <c r="Y70" s="1">
        <v>0</v>
      </c>
    </row>
    <row r="71" spans="1:27" ht="32.25" customHeight="1">
      <c r="A71" s="41" t="s">
        <v>45</v>
      </c>
      <c r="B71" s="1">
        <f t="shared" si="31"/>
        <v>7448.399394</v>
      </c>
      <c r="C71" s="1">
        <f>D71+E71+F71</f>
        <v>7448.399394</v>
      </c>
      <c r="D71" s="1">
        <v>455.913</v>
      </c>
      <c r="E71" s="1">
        <v>6340.238</v>
      </c>
      <c r="F71" s="1">
        <v>652.2483939999998</v>
      </c>
      <c r="G71" s="1">
        <v>0</v>
      </c>
      <c r="H71" s="1">
        <v>0</v>
      </c>
      <c r="I71" s="1">
        <v>0</v>
      </c>
      <c r="J71" s="1">
        <f>K71+P71+Q71</f>
        <v>6906.9385</v>
      </c>
      <c r="K71" s="1">
        <f>L71+M71+N71</f>
        <v>6906.9385</v>
      </c>
      <c r="L71" s="1">
        <v>433.945</v>
      </c>
      <c r="M71" s="1">
        <v>5816.425</v>
      </c>
      <c r="N71" s="1">
        <v>656.5685</v>
      </c>
      <c r="O71" s="1">
        <v>0</v>
      </c>
      <c r="P71" s="1">
        <v>0</v>
      </c>
      <c r="Q71" s="1">
        <v>0</v>
      </c>
      <c r="R71" s="1">
        <f>S71+X71+Y71</f>
        <v>6891.119500000001</v>
      </c>
      <c r="S71" s="1">
        <f>T71+U71+V71</f>
        <v>6891.119500000001</v>
      </c>
      <c r="T71" s="1">
        <v>356.63</v>
      </c>
      <c r="U71" s="1">
        <v>5877.921</v>
      </c>
      <c r="V71" s="1">
        <v>656.5685</v>
      </c>
      <c r="W71" s="1">
        <v>0</v>
      </c>
      <c r="X71" s="1">
        <v>0</v>
      </c>
      <c r="Y71" s="1">
        <v>0</v>
      </c>
      <c r="Z71" s="19"/>
      <c r="AA71" s="43"/>
    </row>
    <row r="72" spans="1:25" ht="31.5">
      <c r="A72" s="40" t="s">
        <v>47</v>
      </c>
      <c r="B72" s="2">
        <f t="shared" si="31"/>
        <v>781.039156</v>
      </c>
      <c r="C72" s="2">
        <f>SUM(D72:F72)</f>
        <v>777.0266340000001</v>
      </c>
      <c r="D72" s="2">
        <v>89.54</v>
      </c>
      <c r="E72" s="2">
        <v>331.462026</v>
      </c>
      <c r="F72" s="2">
        <v>356.024608</v>
      </c>
      <c r="G72" s="2">
        <v>0</v>
      </c>
      <c r="H72" s="2">
        <v>0.5125219999999999</v>
      </c>
      <c r="I72" s="2">
        <v>3.5</v>
      </c>
      <c r="J72" s="2">
        <f>K72+P72+Q72</f>
        <v>734.9680860000001</v>
      </c>
      <c r="K72" s="2">
        <f>SUM(L72:N72)</f>
        <v>699.9540240000001</v>
      </c>
      <c r="L72" s="2">
        <v>100.0702</v>
      </c>
      <c r="M72" s="2">
        <v>259.87963</v>
      </c>
      <c r="N72" s="2">
        <v>340.00419400000004</v>
      </c>
      <c r="O72" s="2">
        <v>0</v>
      </c>
      <c r="P72" s="2">
        <v>0.514062</v>
      </c>
      <c r="Q72" s="2">
        <v>34.5</v>
      </c>
      <c r="R72" s="2">
        <f>S72+X72+Y72</f>
        <v>712.415976</v>
      </c>
      <c r="S72" s="2">
        <f>SUM(T72:V72)</f>
        <v>673.321914</v>
      </c>
      <c r="T72" s="2">
        <v>90.99</v>
      </c>
      <c r="U72" s="2">
        <v>247.70185</v>
      </c>
      <c r="V72" s="2">
        <v>334.630064</v>
      </c>
      <c r="W72" s="2">
        <v>0</v>
      </c>
      <c r="X72" s="2">
        <v>0.494062</v>
      </c>
      <c r="Y72" s="2">
        <v>38.6</v>
      </c>
    </row>
    <row r="73" spans="1:25" ht="174.75" customHeight="1">
      <c r="A73" s="41" t="s">
        <v>46</v>
      </c>
      <c r="B73" s="1">
        <f t="shared" si="31"/>
        <v>781.042156</v>
      </c>
      <c r="C73" s="1">
        <f>SUM(D73:F73)</f>
        <v>777.029634</v>
      </c>
      <c r="D73" s="1">
        <v>89.543</v>
      </c>
      <c r="E73" s="1">
        <v>331.462026</v>
      </c>
      <c r="F73" s="1">
        <v>356.024608</v>
      </c>
      <c r="G73" s="1">
        <v>0</v>
      </c>
      <c r="H73" s="1">
        <v>0.5125219999999999</v>
      </c>
      <c r="I73" s="1">
        <v>3.5</v>
      </c>
      <c r="J73" s="1">
        <f>K73+P73+Q73</f>
        <v>734.9680860000001</v>
      </c>
      <c r="K73" s="1">
        <f>SUM(L73:N73)</f>
        <v>699.9540240000001</v>
      </c>
      <c r="L73" s="1">
        <v>100.0702</v>
      </c>
      <c r="M73" s="1">
        <v>259.87963</v>
      </c>
      <c r="N73" s="1">
        <v>340.00419400000004</v>
      </c>
      <c r="O73" s="1">
        <v>0</v>
      </c>
      <c r="P73" s="1">
        <v>0.514062</v>
      </c>
      <c r="Q73" s="1">
        <v>34.5</v>
      </c>
      <c r="R73" s="1">
        <f>S73+X73+Y73</f>
        <v>712.415976</v>
      </c>
      <c r="S73" s="1">
        <f>SUM(T73:V73)</f>
        <v>673.321914</v>
      </c>
      <c r="T73" s="1">
        <v>90.99</v>
      </c>
      <c r="U73" s="1">
        <v>247.70185</v>
      </c>
      <c r="V73" s="1">
        <v>334.630064</v>
      </c>
      <c r="W73" s="1">
        <v>0</v>
      </c>
      <c r="X73" s="1">
        <v>0.494062</v>
      </c>
      <c r="Y73" s="1">
        <v>38.6</v>
      </c>
    </row>
    <row r="74" spans="1:28" ht="63">
      <c r="A74" s="40" t="s">
        <v>51</v>
      </c>
      <c r="B74" s="2">
        <f>B75+B78+B79</f>
        <v>17669.01</v>
      </c>
      <c r="C74" s="2">
        <f aca="true" t="shared" si="32" ref="C74:X74">C75+C78+C79</f>
        <v>7053.25</v>
      </c>
      <c r="D74" s="2">
        <f t="shared" si="32"/>
        <v>920.7600000000001</v>
      </c>
      <c r="E74" s="2">
        <f t="shared" si="32"/>
        <v>6132.49</v>
      </c>
      <c r="F74" s="2">
        <f t="shared" si="32"/>
        <v>0</v>
      </c>
      <c r="G74" s="2">
        <f t="shared" si="32"/>
        <v>0</v>
      </c>
      <c r="H74" s="2">
        <f t="shared" si="32"/>
        <v>8924.8</v>
      </c>
      <c r="I74" s="2">
        <f t="shared" si="32"/>
        <v>1690.96</v>
      </c>
      <c r="J74" s="2">
        <f t="shared" si="32"/>
        <v>19822.045</v>
      </c>
      <c r="K74" s="2">
        <f t="shared" si="32"/>
        <v>7376.99</v>
      </c>
      <c r="L74" s="2">
        <f t="shared" si="32"/>
        <v>2013.81</v>
      </c>
      <c r="M74" s="2">
        <f t="shared" si="32"/>
        <v>5363.179999999999</v>
      </c>
      <c r="N74" s="2">
        <f t="shared" si="32"/>
        <v>0</v>
      </c>
      <c r="O74" s="2">
        <f t="shared" si="32"/>
        <v>0</v>
      </c>
      <c r="P74" s="2">
        <f t="shared" si="32"/>
        <v>10779.215</v>
      </c>
      <c r="Q74" s="2">
        <f t="shared" si="32"/>
        <v>1665.84</v>
      </c>
      <c r="R74" s="2">
        <f t="shared" si="32"/>
        <v>20667.52</v>
      </c>
      <c r="S74" s="2">
        <f t="shared" si="32"/>
        <v>8245.07</v>
      </c>
      <c r="T74" s="2">
        <f t="shared" si="32"/>
        <v>3045.59</v>
      </c>
      <c r="U74" s="2">
        <f t="shared" si="32"/>
        <v>5199.4800000000005</v>
      </c>
      <c r="V74" s="2">
        <f t="shared" si="32"/>
        <v>0</v>
      </c>
      <c r="W74" s="2">
        <f t="shared" si="32"/>
        <v>0</v>
      </c>
      <c r="X74" s="2">
        <f t="shared" si="32"/>
        <v>11485.6</v>
      </c>
      <c r="Y74" s="2">
        <f>Y75+Y78+Y79</f>
        <v>936.8499999999999</v>
      </c>
      <c r="Z74" s="20"/>
      <c r="AA74" s="21"/>
      <c r="AB74" s="21"/>
    </row>
    <row r="75" spans="1:28" ht="47.25">
      <c r="A75" s="41" t="s">
        <v>48</v>
      </c>
      <c r="B75" s="1">
        <f>B76+B77</f>
        <v>533.0799999999999</v>
      </c>
      <c r="C75" s="1">
        <f aca="true" t="shared" si="33" ref="C75:Y75">C76+C77</f>
        <v>533.0799999999999</v>
      </c>
      <c r="D75" s="1">
        <f t="shared" si="33"/>
        <v>256.6</v>
      </c>
      <c r="E75" s="1">
        <f t="shared" si="33"/>
        <v>276.47999999999996</v>
      </c>
      <c r="F75" s="1">
        <f t="shared" si="33"/>
        <v>0</v>
      </c>
      <c r="G75" s="1">
        <f t="shared" si="33"/>
        <v>0</v>
      </c>
      <c r="H75" s="1">
        <f>H76+H77</f>
        <v>0</v>
      </c>
      <c r="I75" s="1">
        <f>I76+I77</f>
        <v>0</v>
      </c>
      <c r="J75" s="1">
        <f t="shared" si="33"/>
        <v>513.71</v>
      </c>
      <c r="K75" s="1">
        <f t="shared" si="33"/>
        <v>513.71</v>
      </c>
      <c r="L75" s="1">
        <f t="shared" si="33"/>
        <v>481.6</v>
      </c>
      <c r="M75" s="1">
        <f t="shared" si="33"/>
        <v>32.11</v>
      </c>
      <c r="N75" s="1">
        <f t="shared" si="33"/>
        <v>0</v>
      </c>
      <c r="O75" s="1">
        <f t="shared" si="33"/>
        <v>0</v>
      </c>
      <c r="P75" s="1">
        <f t="shared" si="33"/>
        <v>0</v>
      </c>
      <c r="Q75" s="1">
        <f t="shared" si="33"/>
        <v>0</v>
      </c>
      <c r="R75" s="1">
        <f t="shared" si="33"/>
        <v>513.59</v>
      </c>
      <c r="S75" s="1">
        <f t="shared" si="33"/>
        <v>513.6</v>
      </c>
      <c r="T75" s="1">
        <f t="shared" si="33"/>
        <v>481.6</v>
      </c>
      <c r="U75" s="1">
        <f t="shared" si="33"/>
        <v>32</v>
      </c>
      <c r="V75" s="1">
        <f t="shared" si="33"/>
        <v>0</v>
      </c>
      <c r="W75" s="1">
        <f t="shared" si="33"/>
        <v>0</v>
      </c>
      <c r="X75" s="1">
        <f t="shared" si="33"/>
        <v>0</v>
      </c>
      <c r="Y75" s="1">
        <f t="shared" si="33"/>
        <v>-0.01</v>
      </c>
      <c r="Z75" s="21"/>
      <c r="AA75" s="21"/>
      <c r="AB75" s="21"/>
    </row>
    <row r="76" spans="1:28" ht="81.75" customHeight="1">
      <c r="A76" s="44" t="s">
        <v>49</v>
      </c>
      <c r="B76" s="1">
        <f>C76+H76+I76</f>
        <v>531.3</v>
      </c>
      <c r="C76" s="1">
        <f>SUM(D76:F76)</f>
        <v>531.3</v>
      </c>
      <c r="D76" s="1">
        <v>256.6</v>
      </c>
      <c r="E76" s="1">
        <v>274.7</v>
      </c>
      <c r="F76" s="1">
        <v>0</v>
      </c>
      <c r="G76" s="1">
        <v>0</v>
      </c>
      <c r="H76" s="1">
        <v>0</v>
      </c>
      <c r="I76" s="1">
        <v>0</v>
      </c>
      <c r="J76" s="1">
        <f>K76+P76+Q76</f>
        <v>513</v>
      </c>
      <c r="K76" s="1">
        <f>SUM(L76:N76)</f>
        <v>513</v>
      </c>
      <c r="L76" s="1">
        <v>481.6</v>
      </c>
      <c r="M76" s="1">
        <v>31.4</v>
      </c>
      <c r="N76" s="1">
        <v>0</v>
      </c>
      <c r="O76" s="1">
        <v>0</v>
      </c>
      <c r="P76" s="1">
        <v>0</v>
      </c>
      <c r="Q76" s="1">
        <v>0</v>
      </c>
      <c r="R76" s="1">
        <f>S76+X76+Y76</f>
        <v>512.99</v>
      </c>
      <c r="S76" s="1">
        <f>SUM(T76:V76)</f>
        <v>513</v>
      </c>
      <c r="T76" s="1">
        <v>481.6</v>
      </c>
      <c r="U76" s="1">
        <v>31.4</v>
      </c>
      <c r="V76" s="1">
        <v>0</v>
      </c>
      <c r="W76" s="1">
        <v>0</v>
      </c>
      <c r="X76" s="1">
        <v>0</v>
      </c>
      <c r="Y76" s="1">
        <v>-0.01</v>
      </c>
      <c r="Z76" s="21"/>
      <c r="AA76" s="21"/>
      <c r="AB76" s="21"/>
    </row>
    <row r="77" spans="1:28" ht="111.75" customHeight="1">
      <c r="A77" s="44" t="s">
        <v>63</v>
      </c>
      <c r="B77" s="1">
        <f>C77+H77+I77</f>
        <v>1.78</v>
      </c>
      <c r="C77" s="1">
        <f>SUM(D77:F77)</f>
        <v>1.78</v>
      </c>
      <c r="D77" s="1">
        <v>0</v>
      </c>
      <c r="E77" s="1">
        <v>1.78</v>
      </c>
      <c r="F77" s="1">
        <v>0</v>
      </c>
      <c r="G77" s="1">
        <v>0</v>
      </c>
      <c r="H77" s="1">
        <v>0</v>
      </c>
      <c r="I77" s="1">
        <v>0</v>
      </c>
      <c r="J77" s="1">
        <f>K77+P77+Q77</f>
        <v>0.71</v>
      </c>
      <c r="K77" s="1">
        <f>SUM(L77:N77)</f>
        <v>0.71</v>
      </c>
      <c r="L77" s="1">
        <v>0</v>
      </c>
      <c r="M77" s="1">
        <v>0.71</v>
      </c>
      <c r="N77" s="1">
        <v>0</v>
      </c>
      <c r="O77" s="1">
        <v>0</v>
      </c>
      <c r="P77" s="1">
        <v>0</v>
      </c>
      <c r="Q77" s="1">
        <v>0</v>
      </c>
      <c r="R77" s="1">
        <f>S77+X77+Y77</f>
        <v>0.6</v>
      </c>
      <c r="S77" s="1">
        <f>SUM(T77:V77)</f>
        <v>0.6</v>
      </c>
      <c r="T77" s="1">
        <v>0</v>
      </c>
      <c r="U77" s="1">
        <v>0.6</v>
      </c>
      <c r="V77" s="1">
        <v>0</v>
      </c>
      <c r="W77" s="1">
        <v>0</v>
      </c>
      <c r="X77" s="1">
        <v>0</v>
      </c>
      <c r="Y77" s="1">
        <v>0</v>
      </c>
      <c r="Z77" s="22"/>
      <c r="AA77" s="21"/>
      <c r="AB77" s="21"/>
    </row>
    <row r="78" spans="1:28" ht="31.5">
      <c r="A78" s="41" t="s">
        <v>50</v>
      </c>
      <c r="B78" s="1">
        <f>C78+H78+I78</f>
        <v>17133.95</v>
      </c>
      <c r="C78" s="1">
        <f>SUM(D78:F78)</f>
        <v>6518.1900000000005</v>
      </c>
      <c r="D78" s="1">
        <v>663.59</v>
      </c>
      <c r="E78" s="1">
        <v>5854.6</v>
      </c>
      <c r="F78" s="1">
        <v>0</v>
      </c>
      <c r="G78" s="1">
        <v>0</v>
      </c>
      <c r="H78" s="1">
        <v>8924.8</v>
      </c>
      <c r="I78" s="1">
        <v>1690.96</v>
      </c>
      <c r="J78" s="1">
        <f>K78+P78+Q78</f>
        <v>19302.954999999998</v>
      </c>
      <c r="K78" s="1">
        <f>SUM(L78:N78)</f>
        <v>6857.9</v>
      </c>
      <c r="L78" s="1">
        <v>1530.5</v>
      </c>
      <c r="M78" s="1">
        <v>5327.4</v>
      </c>
      <c r="N78" s="1">
        <v>0</v>
      </c>
      <c r="O78" s="1">
        <v>0</v>
      </c>
      <c r="P78" s="1">
        <v>10779.215</v>
      </c>
      <c r="Q78" s="1">
        <v>1665.84</v>
      </c>
      <c r="R78" s="1">
        <f>S78+X78+Y78</f>
        <v>20149.04</v>
      </c>
      <c r="S78" s="1">
        <f>SUM(T78:V78)</f>
        <v>7726.58</v>
      </c>
      <c r="T78" s="1">
        <v>2562.28</v>
      </c>
      <c r="U78" s="1">
        <v>5164.3</v>
      </c>
      <c r="V78" s="1">
        <v>0</v>
      </c>
      <c r="W78" s="1">
        <v>0</v>
      </c>
      <c r="X78" s="1">
        <v>11485.6</v>
      </c>
      <c r="Y78" s="1">
        <v>936.8599999999999</v>
      </c>
      <c r="Z78" s="21"/>
      <c r="AA78" s="21"/>
      <c r="AB78" s="21"/>
    </row>
    <row r="79" spans="1:28" ht="141.75">
      <c r="A79" s="41" t="s">
        <v>64</v>
      </c>
      <c r="B79" s="1">
        <f>C79+H79+I79</f>
        <v>1.98</v>
      </c>
      <c r="C79" s="1">
        <f>SUM(D79:G79)</f>
        <v>1.98</v>
      </c>
      <c r="D79" s="1">
        <v>0.57</v>
      </c>
      <c r="E79" s="1">
        <v>1.41</v>
      </c>
      <c r="F79" s="1">
        <v>0</v>
      </c>
      <c r="G79" s="1">
        <v>0</v>
      </c>
      <c r="H79" s="1">
        <v>0</v>
      </c>
      <c r="I79" s="1">
        <v>0</v>
      </c>
      <c r="J79" s="1">
        <f>K79+P79+Q79</f>
        <v>5.38</v>
      </c>
      <c r="K79" s="1">
        <f>SUM(L79:N79)</f>
        <v>5.38</v>
      </c>
      <c r="L79" s="1">
        <v>1.71</v>
      </c>
      <c r="M79" s="1">
        <v>3.67</v>
      </c>
      <c r="N79" s="1">
        <v>0</v>
      </c>
      <c r="O79" s="1">
        <v>0</v>
      </c>
      <c r="P79" s="1">
        <v>0</v>
      </c>
      <c r="Q79" s="1">
        <v>0</v>
      </c>
      <c r="R79" s="1">
        <f>S79+X79+Y79</f>
        <v>4.890000000000001</v>
      </c>
      <c r="S79" s="1">
        <f>SUM(T79:V79)</f>
        <v>4.890000000000001</v>
      </c>
      <c r="T79" s="1">
        <v>1.71</v>
      </c>
      <c r="U79" s="1">
        <v>3.18</v>
      </c>
      <c r="V79" s="1">
        <v>0</v>
      </c>
      <c r="W79" s="1">
        <v>0</v>
      </c>
      <c r="X79" s="1">
        <v>0</v>
      </c>
      <c r="Y79" s="1">
        <v>0</v>
      </c>
      <c r="Z79" s="21"/>
      <c r="AA79" s="21"/>
      <c r="AB79" s="21"/>
    </row>
    <row r="81" spans="2:25" ht="18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3" spans="2:25" ht="18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</sheetData>
  <sheetProtection/>
  <mergeCells count="25">
    <mergeCell ref="L6:O6"/>
    <mergeCell ref="P6:P7"/>
    <mergeCell ref="H6:H7"/>
    <mergeCell ref="K5:P5"/>
    <mergeCell ref="R3:T3"/>
    <mergeCell ref="D6:G6"/>
    <mergeCell ref="J5:J7"/>
    <mergeCell ref="Q5:Q7"/>
    <mergeCell ref="X6:X7"/>
    <mergeCell ref="S5:X5"/>
    <mergeCell ref="B4:I4"/>
    <mergeCell ref="T6:W6"/>
    <mergeCell ref="J4:Q4"/>
    <mergeCell ref="R4:Y4"/>
    <mergeCell ref="K6:K7"/>
    <mergeCell ref="A2:Y2"/>
    <mergeCell ref="R5:R7"/>
    <mergeCell ref="A4:A7"/>
    <mergeCell ref="S6:S7"/>
    <mergeCell ref="I5:I7"/>
    <mergeCell ref="W3:Y3"/>
    <mergeCell ref="B5:B7"/>
    <mergeCell ref="C5:H5"/>
    <mergeCell ref="Y5:Y7"/>
    <mergeCell ref="C6:C7"/>
  </mergeCells>
  <printOptions/>
  <pageMargins left="0.58" right="0.2" top="0.38" bottom="0.36" header="0.2" footer="0.25"/>
  <pageSetup fitToHeight="10" fitToWidth="1" horizontalDpi="600" verticalDpi="600" orientation="landscape" paperSize="8" scale="48" r:id="rId1"/>
  <rowBreaks count="1" manualBreakCount="1">
    <brk id="7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 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Simonova</dc:creator>
  <cp:keywords/>
  <dc:description/>
  <cp:lastModifiedBy>Банникова Марина Владимировна</cp:lastModifiedBy>
  <cp:lastPrinted>2019-02-05T02:17:57Z</cp:lastPrinted>
  <dcterms:created xsi:type="dcterms:W3CDTF">2013-03-13T03:52:05Z</dcterms:created>
  <dcterms:modified xsi:type="dcterms:W3CDTF">2019-02-05T02:20:26Z</dcterms:modified>
  <cp:category/>
  <cp:version/>
  <cp:contentType/>
  <cp:contentStatus/>
</cp:coreProperties>
</file>