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Com\Госпрограмма на 2014-2018\Госпрограмма 490-П\26 Госпрограмма изм бюджет 2019\"/>
    </mc:Choice>
  </mc:AlternateContent>
  <bookViews>
    <workbookView xWindow="0" yWindow="420" windowWidth="19320" windowHeight="8616"/>
  </bookViews>
  <sheets>
    <sheet name="5" sheetId="51" r:id="rId1"/>
    <sheet name="15 внебюджет" sheetId="23" state="hidden" r:id="rId2"/>
  </sheets>
  <definedNames>
    <definedName name="_xlnm.Print_Area" localSheetId="0">'5'!$A$1:$Q$138</definedName>
  </definedNames>
  <calcPr calcId="152511"/>
</workbook>
</file>

<file path=xl/calcChain.xml><?xml version="1.0" encoding="utf-8"?>
<calcChain xmlns="http://schemas.openxmlformats.org/spreadsheetml/2006/main">
  <c r="U10" i="51" l="1"/>
  <c r="G8" i="51"/>
  <c r="H8" i="51"/>
  <c r="I8" i="51"/>
  <c r="J8" i="51"/>
  <c r="Q8" i="51"/>
  <c r="F8" i="51"/>
  <c r="F9" i="51"/>
  <c r="F12" i="51"/>
  <c r="G9" i="51"/>
  <c r="H9" i="51"/>
  <c r="I9" i="51"/>
  <c r="J9" i="51"/>
  <c r="K9" i="51"/>
  <c r="L9" i="51"/>
  <c r="M9" i="51"/>
  <c r="N9" i="51"/>
  <c r="O9" i="51"/>
  <c r="P9" i="51"/>
  <c r="Q9" i="51"/>
  <c r="G16" i="51"/>
  <c r="H16" i="51"/>
  <c r="I16" i="51"/>
  <c r="J16" i="51"/>
  <c r="Q16" i="51"/>
  <c r="F16" i="51"/>
  <c r="G13" i="51"/>
  <c r="H13" i="51"/>
  <c r="I13" i="51"/>
  <c r="J13" i="51"/>
  <c r="K13" i="51"/>
  <c r="L13" i="51"/>
  <c r="M13" i="51"/>
  <c r="N13" i="51"/>
  <c r="O13" i="51"/>
  <c r="P13" i="51"/>
  <c r="Q13" i="51"/>
  <c r="F13" i="51"/>
  <c r="G11" i="51"/>
  <c r="H11" i="51"/>
  <c r="I11" i="51"/>
  <c r="J11" i="51"/>
  <c r="K11" i="51"/>
  <c r="Q11" i="51"/>
  <c r="F11" i="51"/>
  <c r="G10" i="51"/>
  <c r="H10" i="51"/>
  <c r="I10" i="51"/>
  <c r="J10" i="51"/>
  <c r="K10" i="51"/>
  <c r="L10" i="51"/>
  <c r="M10" i="51"/>
  <c r="N10" i="51"/>
  <c r="O10" i="51"/>
  <c r="P10" i="51"/>
  <c r="Q10" i="51"/>
  <c r="F10" i="51"/>
  <c r="J120" i="51"/>
  <c r="I120" i="51"/>
  <c r="H120" i="51"/>
  <c r="G120" i="51"/>
  <c r="F120" i="51"/>
  <c r="Q120" i="51"/>
  <c r="J121" i="51"/>
  <c r="I121" i="51"/>
  <c r="H121" i="51"/>
  <c r="G121" i="51"/>
  <c r="F121" i="51"/>
  <c r="L121" i="51"/>
  <c r="M121" i="51"/>
  <c r="N121" i="51"/>
  <c r="O121" i="51"/>
  <c r="P121" i="51"/>
  <c r="Q121" i="51"/>
  <c r="K121" i="51"/>
  <c r="J126" i="51"/>
  <c r="I126" i="51"/>
  <c r="H126" i="51"/>
  <c r="G126" i="51"/>
  <c r="F126" i="51"/>
  <c r="L126" i="51"/>
  <c r="M126" i="51"/>
  <c r="N126" i="51"/>
  <c r="O126" i="51"/>
  <c r="P126" i="51"/>
  <c r="Q126" i="51"/>
  <c r="K126" i="51"/>
  <c r="J127" i="51"/>
  <c r="I127" i="51"/>
  <c r="H127" i="51"/>
  <c r="G127" i="51"/>
  <c r="F127" i="51"/>
  <c r="L127" i="51"/>
  <c r="M127" i="51"/>
  <c r="N127" i="51"/>
  <c r="O127" i="51"/>
  <c r="P127" i="51"/>
  <c r="K127" i="51"/>
  <c r="J132" i="51"/>
  <c r="I132" i="51"/>
  <c r="H132" i="51"/>
  <c r="G132" i="51"/>
  <c r="F132" i="51"/>
  <c r="L132" i="51"/>
  <c r="M132" i="51"/>
  <c r="N132" i="51"/>
  <c r="O132" i="51"/>
  <c r="P132" i="51"/>
  <c r="Q132" i="51"/>
  <c r="K132" i="51"/>
  <c r="J133" i="51"/>
  <c r="I133" i="51"/>
  <c r="H133" i="51"/>
  <c r="G133" i="51"/>
  <c r="F133" i="51"/>
  <c r="L133" i="51"/>
  <c r="M133" i="51"/>
  <c r="N133" i="51"/>
  <c r="O133" i="51"/>
  <c r="P133" i="51"/>
  <c r="Q133" i="51"/>
  <c r="K133" i="51"/>
  <c r="G125" i="51"/>
  <c r="H125" i="51"/>
  <c r="I125" i="51"/>
  <c r="J125" i="51"/>
  <c r="K125" i="51"/>
  <c r="K16" i="51" s="1"/>
  <c r="L125" i="51"/>
  <c r="L16" i="51" s="1"/>
  <c r="M125" i="51"/>
  <c r="N125" i="51"/>
  <c r="N16" i="51" s="1"/>
  <c r="O125" i="51"/>
  <c r="O16" i="51" s="1"/>
  <c r="P125" i="51"/>
  <c r="P16" i="51" s="1"/>
  <c r="Q125" i="51"/>
  <c r="F125" i="51"/>
  <c r="G124" i="51"/>
  <c r="H124" i="51"/>
  <c r="I124" i="51"/>
  <c r="J124" i="51"/>
  <c r="K124" i="51"/>
  <c r="L124" i="51"/>
  <c r="M124" i="51"/>
  <c r="N124" i="51"/>
  <c r="O124" i="51"/>
  <c r="P124" i="51"/>
  <c r="Q124" i="51"/>
  <c r="F124" i="51"/>
  <c r="G123" i="51"/>
  <c r="H123" i="51"/>
  <c r="I123" i="51"/>
  <c r="J123" i="51"/>
  <c r="K123" i="51"/>
  <c r="L123" i="51"/>
  <c r="L11" i="51" s="1"/>
  <c r="M123" i="51"/>
  <c r="M11" i="51" s="1"/>
  <c r="N123" i="51"/>
  <c r="N120" i="51" s="1"/>
  <c r="O123" i="51"/>
  <c r="O11" i="51" s="1"/>
  <c r="P123" i="51"/>
  <c r="P120" i="51" s="1"/>
  <c r="Q123" i="51"/>
  <c r="F123" i="51"/>
  <c r="G122" i="51"/>
  <c r="H122" i="51"/>
  <c r="I122" i="51"/>
  <c r="J122" i="51"/>
  <c r="K122" i="51"/>
  <c r="L122" i="51"/>
  <c r="M122" i="51"/>
  <c r="N122" i="51"/>
  <c r="O122" i="51"/>
  <c r="P122" i="51"/>
  <c r="Q122" i="51"/>
  <c r="F122" i="51"/>
  <c r="E137" i="51"/>
  <c r="E136" i="51"/>
  <c r="E135" i="51"/>
  <c r="E134" i="51"/>
  <c r="Q127" i="51"/>
  <c r="E131" i="51"/>
  <c r="E130" i="51"/>
  <c r="E129" i="51"/>
  <c r="E128" i="51"/>
  <c r="K120" i="51" l="1"/>
  <c r="K8" i="51"/>
  <c r="M120" i="51"/>
  <c r="O120" i="51"/>
  <c r="O8" i="51"/>
  <c r="M16" i="51"/>
  <c r="E16" i="51" s="1"/>
  <c r="M8" i="51"/>
  <c r="L8" i="51"/>
  <c r="P11" i="51"/>
  <c r="P8" i="51" s="1"/>
  <c r="N11" i="51"/>
  <c r="N8" i="51" s="1"/>
  <c r="L120" i="51"/>
  <c r="E122" i="51"/>
  <c r="E132" i="51"/>
  <c r="E133" i="51"/>
  <c r="E124" i="51"/>
  <c r="E123" i="51"/>
  <c r="E127" i="51"/>
  <c r="E126" i="51"/>
  <c r="E125" i="51"/>
  <c r="M113" i="51"/>
  <c r="E116" i="51"/>
  <c r="E67" i="51"/>
  <c r="E119" i="51"/>
  <c r="E118" i="51"/>
  <c r="E115" i="51"/>
  <c r="E110" i="51"/>
  <c r="E109" i="51"/>
  <c r="E107" i="51"/>
  <c r="E106" i="51"/>
  <c r="E104" i="51"/>
  <c r="E103" i="51"/>
  <c r="E98" i="51"/>
  <c r="E97" i="51"/>
  <c r="E96" i="51"/>
  <c r="E95" i="51"/>
  <c r="E92" i="51"/>
  <c r="E91" i="51"/>
  <c r="E90" i="51"/>
  <c r="E82" i="51"/>
  <c r="E81" i="51"/>
  <c r="E80" i="51"/>
  <c r="E79" i="51"/>
  <c r="E78" i="51"/>
  <c r="E76" i="51"/>
  <c r="E75" i="51"/>
  <c r="E73" i="51"/>
  <c r="E72" i="51"/>
  <c r="E66" i="51"/>
  <c r="E64" i="51"/>
  <c r="E63" i="51"/>
  <c r="E58" i="51"/>
  <c r="E57" i="51"/>
  <c r="E55" i="51"/>
  <c r="E54" i="51"/>
  <c r="E49" i="51"/>
  <c r="E48" i="51"/>
  <c r="E46" i="51"/>
  <c r="E45" i="51"/>
  <c r="E43" i="51"/>
  <c r="E42" i="51"/>
  <c r="E37" i="51"/>
  <c r="E36" i="51"/>
  <c r="E33" i="51"/>
  <c r="E31" i="51"/>
  <c r="E30" i="51"/>
  <c r="E28" i="51"/>
  <c r="E26" i="51"/>
  <c r="E25" i="51"/>
  <c r="E120" i="51" l="1"/>
  <c r="E121" i="51"/>
  <c r="P117" i="51"/>
  <c r="P114" i="51"/>
  <c r="P113" i="51"/>
  <c r="P112" i="51"/>
  <c r="P108" i="51"/>
  <c r="P105" i="51"/>
  <c r="P102" i="51"/>
  <c r="P101" i="51"/>
  <c r="P100" i="51"/>
  <c r="P94" i="51"/>
  <c r="P93" i="51" s="1"/>
  <c r="P89" i="51"/>
  <c r="P88" i="51"/>
  <c r="P17" i="51" s="1"/>
  <c r="P87" i="51"/>
  <c r="P86" i="51"/>
  <c r="P85" i="51"/>
  <c r="P77" i="51"/>
  <c r="P74" i="51"/>
  <c r="P71" i="51"/>
  <c r="P70" i="51"/>
  <c r="P69" i="51"/>
  <c r="P65" i="51"/>
  <c r="P62" i="51"/>
  <c r="P61" i="51"/>
  <c r="P60" i="51"/>
  <c r="P56" i="51"/>
  <c r="P53" i="51"/>
  <c r="P52" i="51"/>
  <c r="P51" i="51"/>
  <c r="P47" i="51"/>
  <c r="P44" i="51"/>
  <c r="P41" i="51"/>
  <c r="P40" i="51"/>
  <c r="P39" i="51"/>
  <c r="P35" i="51"/>
  <c r="P32" i="51"/>
  <c r="P29" i="51"/>
  <c r="P24" i="51"/>
  <c r="P23" i="51"/>
  <c r="P15" i="51" s="1"/>
  <c r="P22" i="51"/>
  <c r="P21" i="51"/>
  <c r="P19" i="51"/>
  <c r="P14" i="51"/>
  <c r="O117" i="51"/>
  <c r="O114" i="51"/>
  <c r="O113" i="51"/>
  <c r="O112" i="51"/>
  <c r="O108" i="51"/>
  <c r="O105" i="51"/>
  <c r="O102" i="51"/>
  <c r="O101" i="51"/>
  <c r="O100" i="51"/>
  <c r="O94" i="51"/>
  <c r="O93" i="51" s="1"/>
  <c r="O89" i="51"/>
  <c r="O88" i="51"/>
  <c r="O17" i="51" s="1"/>
  <c r="O87" i="51"/>
  <c r="O86" i="51"/>
  <c r="O85" i="51"/>
  <c r="O77" i="51"/>
  <c r="O74" i="51"/>
  <c r="O71" i="51"/>
  <c r="O70" i="51"/>
  <c r="O69" i="51"/>
  <c r="O65" i="51"/>
  <c r="O62" i="51"/>
  <c r="O61" i="51"/>
  <c r="O60" i="51"/>
  <c r="O56" i="51"/>
  <c r="O53" i="51"/>
  <c r="O52" i="51"/>
  <c r="O51" i="51"/>
  <c r="O47" i="51"/>
  <c r="O44" i="51"/>
  <c r="O41" i="51"/>
  <c r="O40" i="51"/>
  <c r="O39" i="51"/>
  <c r="O35" i="51"/>
  <c r="O32" i="51"/>
  <c r="O29" i="51"/>
  <c r="O24" i="51"/>
  <c r="O23" i="51"/>
  <c r="O15" i="51" s="1"/>
  <c r="O22" i="51"/>
  <c r="O14" i="51" s="1"/>
  <c r="O21" i="51"/>
  <c r="O19" i="51"/>
  <c r="N117" i="51"/>
  <c r="N114" i="51"/>
  <c r="N113" i="51"/>
  <c r="N112" i="51"/>
  <c r="N108" i="51"/>
  <c r="N105" i="51"/>
  <c r="N102" i="51"/>
  <c r="N101" i="51"/>
  <c r="N100" i="51"/>
  <c r="N94" i="51"/>
  <c r="N93" i="51" s="1"/>
  <c r="N89" i="51"/>
  <c r="N88" i="51"/>
  <c r="N87" i="51"/>
  <c r="N86" i="51"/>
  <c r="N85" i="51"/>
  <c r="N77" i="51"/>
  <c r="N74" i="51"/>
  <c r="N71" i="51"/>
  <c r="N70" i="51"/>
  <c r="N69" i="51"/>
  <c r="N65" i="51"/>
  <c r="N62" i="51"/>
  <c r="N61" i="51"/>
  <c r="N60" i="51"/>
  <c r="N56" i="51"/>
  <c r="N53" i="51"/>
  <c r="N52" i="51"/>
  <c r="N51" i="51"/>
  <c r="N47" i="51"/>
  <c r="N44" i="51"/>
  <c r="N41" i="51"/>
  <c r="N40" i="51"/>
  <c r="N39" i="51"/>
  <c r="N35" i="51"/>
  <c r="N32" i="51"/>
  <c r="N29" i="51"/>
  <c r="N24" i="51"/>
  <c r="N23" i="51"/>
  <c r="N15" i="51" s="1"/>
  <c r="N22" i="51"/>
  <c r="N14" i="51" s="1"/>
  <c r="N21" i="51"/>
  <c r="N19" i="51"/>
  <c r="N17" i="51"/>
  <c r="M117" i="51"/>
  <c r="M114" i="51"/>
  <c r="M112" i="51"/>
  <c r="M108" i="51"/>
  <c r="M105" i="51"/>
  <c r="M102" i="51"/>
  <c r="M101" i="51"/>
  <c r="M100" i="51"/>
  <c r="M94" i="51"/>
  <c r="M93" i="51" s="1"/>
  <c r="M89" i="51"/>
  <c r="M88" i="51"/>
  <c r="M17" i="51" s="1"/>
  <c r="M87" i="51"/>
  <c r="M86" i="51"/>
  <c r="M85" i="51"/>
  <c r="M77" i="51"/>
  <c r="M74" i="51"/>
  <c r="M71" i="51"/>
  <c r="M70" i="51"/>
  <c r="M69" i="51"/>
  <c r="M68" i="51" s="1"/>
  <c r="M65" i="51"/>
  <c r="M62" i="51"/>
  <c r="M61" i="51"/>
  <c r="M60" i="51"/>
  <c r="M56" i="51"/>
  <c r="M53" i="51"/>
  <c r="M52" i="51"/>
  <c r="M51" i="51"/>
  <c r="M47" i="51"/>
  <c r="M44" i="51"/>
  <c r="M41" i="51"/>
  <c r="M40" i="51"/>
  <c r="M39" i="51"/>
  <c r="M35" i="51"/>
  <c r="M32" i="51"/>
  <c r="M29" i="51"/>
  <c r="M24" i="51"/>
  <c r="M23" i="51"/>
  <c r="M15" i="51" s="1"/>
  <c r="M22" i="51"/>
  <c r="M14" i="51" s="1"/>
  <c r="M21" i="51"/>
  <c r="M19" i="51"/>
  <c r="L117" i="51"/>
  <c r="L114" i="51"/>
  <c r="L113" i="51"/>
  <c r="L112" i="51"/>
  <c r="L108" i="51"/>
  <c r="L105" i="51"/>
  <c r="L102" i="51"/>
  <c r="L101" i="51"/>
  <c r="L100" i="51"/>
  <c r="L94" i="51"/>
  <c r="L93" i="51" s="1"/>
  <c r="L89" i="51"/>
  <c r="L88" i="51"/>
  <c r="L17" i="51" s="1"/>
  <c r="L87" i="51"/>
  <c r="L86" i="51"/>
  <c r="L85" i="51"/>
  <c r="L77" i="51"/>
  <c r="L74" i="51"/>
  <c r="L71" i="51"/>
  <c r="L70" i="51"/>
  <c r="L69" i="51"/>
  <c r="L65" i="51"/>
  <c r="L62" i="51"/>
  <c r="L61" i="51"/>
  <c r="L60" i="51"/>
  <c r="L56" i="51"/>
  <c r="L53" i="51"/>
  <c r="L52" i="51"/>
  <c r="L51" i="51"/>
  <c r="L47" i="51"/>
  <c r="L44" i="51"/>
  <c r="L41" i="51"/>
  <c r="L40" i="51"/>
  <c r="L39" i="51"/>
  <c r="L35" i="51"/>
  <c r="L32" i="51"/>
  <c r="L29" i="51"/>
  <c r="L24" i="51"/>
  <c r="L23" i="51"/>
  <c r="L15" i="51" s="1"/>
  <c r="L22" i="51"/>
  <c r="L14" i="51" s="1"/>
  <c r="L21" i="51"/>
  <c r="L19" i="51"/>
  <c r="N68" i="51" l="1"/>
  <c r="L99" i="51"/>
  <c r="O59" i="51"/>
  <c r="O111" i="51"/>
  <c r="N38" i="51"/>
  <c r="P38" i="51"/>
  <c r="L18" i="51"/>
  <c r="P50" i="51"/>
  <c r="P68" i="51"/>
  <c r="P84" i="51"/>
  <c r="P83" i="51" s="1"/>
  <c r="L50" i="51"/>
  <c r="L68" i="51"/>
  <c r="L84" i="51"/>
  <c r="L83" i="51" s="1"/>
  <c r="N50" i="51"/>
  <c r="L20" i="51"/>
  <c r="L59" i="51"/>
  <c r="L111" i="51"/>
  <c r="M38" i="51"/>
  <c r="M50" i="51"/>
  <c r="M99" i="51"/>
  <c r="N111" i="51"/>
  <c r="O38" i="51"/>
  <c r="O50" i="51"/>
  <c r="L12" i="51"/>
  <c r="L38" i="51"/>
  <c r="M84" i="51"/>
  <c r="M83" i="51" s="1"/>
  <c r="N99" i="51"/>
  <c r="O68" i="51"/>
  <c r="O84" i="51"/>
  <c r="O83" i="51" s="1"/>
  <c r="N84" i="51"/>
  <c r="N83" i="51" s="1"/>
  <c r="M111" i="51"/>
  <c r="P111" i="51"/>
  <c r="O99" i="51"/>
  <c r="P99" i="51"/>
  <c r="N59" i="51"/>
  <c r="P59" i="51"/>
  <c r="M59" i="51"/>
  <c r="N18" i="51"/>
  <c r="P18" i="51"/>
  <c r="O20" i="51"/>
  <c r="M20" i="51"/>
  <c r="M18" i="51"/>
  <c r="M12" i="51"/>
  <c r="O12" i="51"/>
  <c r="O18" i="51"/>
  <c r="P20" i="51"/>
  <c r="N20" i="51"/>
  <c r="P12" i="51"/>
  <c r="N12" i="51"/>
  <c r="F94" i="51"/>
  <c r="G94" i="51"/>
  <c r="G93" i="51" s="1"/>
  <c r="H94" i="51"/>
  <c r="H93" i="51" s="1"/>
  <c r="I94" i="51"/>
  <c r="I93" i="51" s="1"/>
  <c r="J94" i="51"/>
  <c r="J93" i="51" s="1"/>
  <c r="K94" i="51"/>
  <c r="K93" i="51" s="1"/>
  <c r="Q94" i="51"/>
  <c r="Q93" i="51" s="1"/>
  <c r="J61" i="51"/>
  <c r="T10" i="51" l="1"/>
  <c r="F93" i="51"/>
  <c r="E93" i="51" s="1"/>
  <c r="E94" i="51"/>
  <c r="I24" i="51"/>
  <c r="K101" i="51"/>
  <c r="Q101" i="51"/>
  <c r="J87" i="51"/>
  <c r="K87" i="51"/>
  <c r="Q87" i="51"/>
  <c r="F113" i="51"/>
  <c r="F112" i="51"/>
  <c r="G114" i="51"/>
  <c r="H114" i="51"/>
  <c r="I114" i="51"/>
  <c r="J114" i="51"/>
  <c r="K114" i="51"/>
  <c r="Q114" i="51"/>
  <c r="F114" i="51"/>
  <c r="F100" i="51"/>
  <c r="F101" i="51"/>
  <c r="G105" i="51"/>
  <c r="H105" i="51"/>
  <c r="I105" i="51"/>
  <c r="J105" i="51"/>
  <c r="K105" i="51"/>
  <c r="Q105" i="51"/>
  <c r="F105" i="51"/>
  <c r="I52" i="51"/>
  <c r="G22" i="51"/>
  <c r="G14" i="51" s="1"/>
  <c r="H22" i="51"/>
  <c r="H14" i="51" s="1"/>
  <c r="I22" i="51"/>
  <c r="I14" i="51" s="1"/>
  <c r="J22" i="51"/>
  <c r="J14" i="51" s="1"/>
  <c r="K22" i="51"/>
  <c r="K14" i="51" s="1"/>
  <c r="Q22" i="51"/>
  <c r="Q14" i="51" s="1"/>
  <c r="G23" i="51"/>
  <c r="H23" i="51"/>
  <c r="H15" i="51" s="1"/>
  <c r="I23" i="51"/>
  <c r="I15" i="51" s="1"/>
  <c r="J23" i="51"/>
  <c r="J15" i="51" s="1"/>
  <c r="K23" i="51"/>
  <c r="K15" i="51" s="1"/>
  <c r="Q23" i="51"/>
  <c r="Q15" i="51" s="1"/>
  <c r="F23" i="51"/>
  <c r="G24" i="51"/>
  <c r="H24" i="51"/>
  <c r="J24" i="51"/>
  <c r="K24" i="51"/>
  <c r="Q24" i="51"/>
  <c r="F27" i="51"/>
  <c r="E27" i="51" s="1"/>
  <c r="J86" i="51"/>
  <c r="G112" i="51"/>
  <c r="H112" i="51"/>
  <c r="I112" i="51"/>
  <c r="J112" i="51"/>
  <c r="K112" i="51"/>
  <c r="Q112" i="51"/>
  <c r="G113" i="51"/>
  <c r="H113" i="51"/>
  <c r="I113" i="51"/>
  <c r="J113" i="51"/>
  <c r="K113" i="51"/>
  <c r="Q113" i="51"/>
  <c r="Q117" i="51"/>
  <c r="K117" i="51"/>
  <c r="J117" i="51"/>
  <c r="I117" i="51"/>
  <c r="H117" i="51"/>
  <c r="G117" i="51"/>
  <c r="F117" i="51"/>
  <c r="G100" i="51"/>
  <c r="H100" i="51"/>
  <c r="I100" i="51"/>
  <c r="J100" i="51"/>
  <c r="K100" i="51"/>
  <c r="K99" i="51" s="1"/>
  <c r="Q100" i="51"/>
  <c r="G101" i="51"/>
  <c r="H101" i="51"/>
  <c r="I101" i="51"/>
  <c r="J101" i="51"/>
  <c r="F102" i="51"/>
  <c r="G102" i="51"/>
  <c r="H102" i="51"/>
  <c r="I102" i="51"/>
  <c r="J102" i="51"/>
  <c r="K102" i="51"/>
  <c r="Q102" i="51"/>
  <c r="F108" i="51"/>
  <c r="G108" i="51"/>
  <c r="H108" i="51"/>
  <c r="I108" i="51"/>
  <c r="J108" i="51"/>
  <c r="K108" i="51"/>
  <c r="Q108" i="51"/>
  <c r="F88" i="51"/>
  <c r="F85" i="51"/>
  <c r="G86" i="51"/>
  <c r="H86" i="51"/>
  <c r="I86" i="51"/>
  <c r="K86" i="51"/>
  <c r="Q86" i="51"/>
  <c r="F86" i="51"/>
  <c r="F87" i="51"/>
  <c r="K65" i="51"/>
  <c r="J65" i="51"/>
  <c r="F69" i="51"/>
  <c r="K77" i="51"/>
  <c r="G77" i="51"/>
  <c r="H77" i="51"/>
  <c r="I77" i="51"/>
  <c r="J77" i="51"/>
  <c r="Q77" i="51"/>
  <c r="F77" i="51"/>
  <c r="G87" i="51"/>
  <c r="H87" i="51"/>
  <c r="I87" i="51"/>
  <c r="G88" i="51"/>
  <c r="G17" i="51" s="1"/>
  <c r="H88" i="51"/>
  <c r="H17" i="51" s="1"/>
  <c r="I88" i="51"/>
  <c r="I17" i="51" s="1"/>
  <c r="J88" i="51"/>
  <c r="J17" i="51" s="1"/>
  <c r="K88" i="51"/>
  <c r="K17" i="51" s="1"/>
  <c r="Q88" i="51"/>
  <c r="Q17" i="51" s="1"/>
  <c r="G85" i="51"/>
  <c r="H85" i="51"/>
  <c r="I85" i="51"/>
  <c r="J85" i="51"/>
  <c r="K85" i="51"/>
  <c r="Q85" i="51"/>
  <c r="G89" i="51"/>
  <c r="H89" i="51"/>
  <c r="I89" i="51"/>
  <c r="J89" i="51"/>
  <c r="K89" i="51"/>
  <c r="Q89" i="51"/>
  <c r="F89" i="51"/>
  <c r="G21" i="51"/>
  <c r="H21" i="51"/>
  <c r="I21" i="51"/>
  <c r="J21" i="51"/>
  <c r="K21" i="51"/>
  <c r="Q21" i="51"/>
  <c r="G40" i="51"/>
  <c r="G39" i="51"/>
  <c r="H65" i="51"/>
  <c r="H62" i="51"/>
  <c r="G70" i="51"/>
  <c r="H70" i="51"/>
  <c r="I70" i="51"/>
  <c r="J70" i="51"/>
  <c r="K70" i="51"/>
  <c r="Q70" i="51"/>
  <c r="F70" i="51"/>
  <c r="I69" i="51"/>
  <c r="J69" i="51"/>
  <c r="K69" i="51"/>
  <c r="Q69" i="51"/>
  <c r="G74" i="51"/>
  <c r="H74" i="51"/>
  <c r="I74" i="51"/>
  <c r="J74" i="51"/>
  <c r="K74" i="51"/>
  <c r="Q74" i="51"/>
  <c r="F74" i="51"/>
  <c r="G71" i="51"/>
  <c r="H71" i="51"/>
  <c r="I71" i="51"/>
  <c r="J71" i="51"/>
  <c r="K71" i="51"/>
  <c r="Q71" i="51"/>
  <c r="F71" i="51"/>
  <c r="Q19" i="51"/>
  <c r="Q39" i="51"/>
  <c r="Q40" i="51"/>
  <c r="K40" i="51"/>
  <c r="J39" i="51"/>
  <c r="Q52" i="51"/>
  <c r="I51" i="51"/>
  <c r="K61" i="51"/>
  <c r="K60" i="51"/>
  <c r="F56" i="51"/>
  <c r="Q65" i="51"/>
  <c r="Q62" i="51"/>
  <c r="Q61" i="51"/>
  <c r="Q60" i="51"/>
  <c r="Q56" i="51"/>
  <c r="Q53" i="51"/>
  <c r="Q51" i="51"/>
  <c r="Q47" i="51"/>
  <c r="Q44" i="51"/>
  <c r="Q41" i="51"/>
  <c r="Q35" i="51"/>
  <c r="Q32" i="51"/>
  <c r="Q29" i="51"/>
  <c r="K62" i="51"/>
  <c r="K56" i="51"/>
  <c r="K53" i="51"/>
  <c r="K52" i="51"/>
  <c r="K51" i="51"/>
  <c r="K47" i="51"/>
  <c r="K44" i="51"/>
  <c r="K41" i="51"/>
  <c r="K39" i="51"/>
  <c r="K35" i="51"/>
  <c r="K32" i="51"/>
  <c r="K29" i="51"/>
  <c r="K19" i="51"/>
  <c r="H69" i="51"/>
  <c r="J60" i="51"/>
  <c r="J59" i="51" s="1"/>
  <c r="I60" i="51"/>
  <c r="H60" i="51"/>
  <c r="G60" i="51"/>
  <c r="F60" i="51"/>
  <c r="F52" i="51"/>
  <c r="F51" i="51"/>
  <c r="F61" i="51"/>
  <c r="I65" i="51"/>
  <c r="G65" i="51"/>
  <c r="F65" i="51"/>
  <c r="J62" i="51"/>
  <c r="I62" i="51"/>
  <c r="G62" i="51"/>
  <c r="F62" i="51"/>
  <c r="I61" i="51"/>
  <c r="H61" i="51"/>
  <c r="G61" i="51"/>
  <c r="J56" i="51"/>
  <c r="I56" i="51"/>
  <c r="H56" i="51"/>
  <c r="G56" i="51"/>
  <c r="J53" i="51"/>
  <c r="I53" i="51"/>
  <c r="H53" i="51"/>
  <c r="G53" i="51"/>
  <c r="F53" i="51"/>
  <c r="J52" i="51"/>
  <c r="H52" i="51"/>
  <c r="G52" i="51"/>
  <c r="J51" i="51"/>
  <c r="H51" i="51"/>
  <c r="G51" i="51"/>
  <c r="J47" i="51"/>
  <c r="I47" i="51"/>
  <c r="H47" i="51"/>
  <c r="G47" i="51"/>
  <c r="F47" i="51"/>
  <c r="J44" i="51"/>
  <c r="I44" i="51"/>
  <c r="H44" i="51"/>
  <c r="G44" i="51"/>
  <c r="F44" i="51"/>
  <c r="J41" i="51"/>
  <c r="I41" i="51"/>
  <c r="H41" i="51"/>
  <c r="G41" i="51"/>
  <c r="F41" i="51"/>
  <c r="J40" i="51"/>
  <c r="I40" i="51"/>
  <c r="H40" i="51"/>
  <c r="F40" i="51"/>
  <c r="I39" i="51"/>
  <c r="H39" i="51"/>
  <c r="F39" i="51"/>
  <c r="J35" i="51"/>
  <c r="I35" i="51"/>
  <c r="H35" i="51"/>
  <c r="G35" i="51"/>
  <c r="F35" i="51"/>
  <c r="F34" i="51"/>
  <c r="J32" i="51"/>
  <c r="I32" i="51"/>
  <c r="H32" i="51"/>
  <c r="G32" i="51"/>
  <c r="J29" i="51"/>
  <c r="I29" i="51"/>
  <c r="H29" i="51"/>
  <c r="G29" i="51"/>
  <c r="F29" i="51"/>
  <c r="J19" i="51"/>
  <c r="I19" i="51"/>
  <c r="H19" i="51"/>
  <c r="G19" i="51"/>
  <c r="F19" i="51"/>
  <c r="G69" i="51"/>
  <c r="I20" i="51"/>
  <c r="F50" i="51" l="1"/>
  <c r="E47" i="51"/>
  <c r="E77" i="51"/>
  <c r="E113" i="51"/>
  <c r="E61" i="51"/>
  <c r="E52" i="51"/>
  <c r="E19" i="51"/>
  <c r="E35" i="51"/>
  <c r="E41" i="51"/>
  <c r="E62" i="51"/>
  <c r="E74" i="51"/>
  <c r="E89" i="51"/>
  <c r="E87" i="51"/>
  <c r="F17" i="51"/>
  <c r="E17" i="51" s="1"/>
  <c r="E88" i="51"/>
  <c r="E105" i="51"/>
  <c r="E29" i="51"/>
  <c r="E39" i="51"/>
  <c r="E44" i="51"/>
  <c r="E53" i="51"/>
  <c r="E51" i="51"/>
  <c r="E71" i="51"/>
  <c r="E69" i="51"/>
  <c r="E86" i="51"/>
  <c r="E117" i="51"/>
  <c r="E100" i="51"/>
  <c r="E114" i="51"/>
  <c r="E112" i="51"/>
  <c r="E65" i="51"/>
  <c r="E102" i="51"/>
  <c r="F21" i="51"/>
  <c r="E21" i="51" s="1"/>
  <c r="E34" i="51"/>
  <c r="E60" i="51"/>
  <c r="E56" i="51"/>
  <c r="F68" i="51"/>
  <c r="E70" i="51"/>
  <c r="E85" i="51"/>
  <c r="E108" i="51"/>
  <c r="E101" i="51"/>
  <c r="F15" i="51"/>
  <c r="E23" i="51"/>
  <c r="J38" i="51"/>
  <c r="E40" i="51"/>
  <c r="K59" i="51"/>
  <c r="I99" i="51"/>
  <c r="G99" i="51"/>
  <c r="Q111" i="51"/>
  <c r="H111" i="51"/>
  <c r="J111" i="51"/>
  <c r="K68" i="51"/>
  <c r="Q99" i="51"/>
  <c r="J18" i="51"/>
  <c r="H50" i="51"/>
  <c r="H59" i="51"/>
  <c r="F38" i="51"/>
  <c r="J99" i="51"/>
  <c r="J50" i="51"/>
  <c r="K38" i="51"/>
  <c r="F111" i="51"/>
  <c r="Q50" i="51"/>
  <c r="Q59" i="51"/>
  <c r="J68" i="51"/>
  <c r="G68" i="51"/>
  <c r="F32" i="51"/>
  <c r="E32" i="51" s="1"/>
  <c r="H18" i="51"/>
  <c r="F99" i="51"/>
  <c r="H20" i="51"/>
  <c r="I18" i="51"/>
  <c r="H12" i="51"/>
  <c r="I50" i="51"/>
  <c r="J84" i="51"/>
  <c r="J83" i="51" s="1"/>
  <c r="G38" i="51"/>
  <c r="J20" i="51"/>
  <c r="Q84" i="51"/>
  <c r="Q83" i="51" s="1"/>
  <c r="H84" i="51"/>
  <c r="H83" i="51" s="1"/>
  <c r="I68" i="51"/>
  <c r="Q20" i="51"/>
  <c r="G20" i="51"/>
  <c r="I38" i="51"/>
  <c r="F59" i="51"/>
  <c r="G59" i="51"/>
  <c r="H68" i="51"/>
  <c r="H99" i="51"/>
  <c r="K111" i="51"/>
  <c r="I111" i="51"/>
  <c r="I59" i="51"/>
  <c r="F22" i="51"/>
  <c r="H38" i="51"/>
  <c r="K50" i="51"/>
  <c r="Q38" i="51"/>
  <c r="Q68" i="51"/>
  <c r="K84" i="51"/>
  <c r="K83" i="51" s="1"/>
  <c r="G84" i="51"/>
  <c r="G83" i="51" s="1"/>
  <c r="I12" i="51"/>
  <c r="G18" i="51"/>
  <c r="Q18" i="51"/>
  <c r="K12" i="51"/>
  <c r="F18" i="51"/>
  <c r="G50" i="51"/>
  <c r="K18" i="51"/>
  <c r="G111" i="51"/>
  <c r="F24" i="51"/>
  <c r="E24" i="51" s="1"/>
  <c r="I84" i="51"/>
  <c r="I83" i="51" s="1"/>
  <c r="F84" i="51"/>
  <c r="K20" i="51"/>
  <c r="Q12" i="51"/>
  <c r="G15" i="51"/>
  <c r="E50" i="51" l="1"/>
  <c r="E59" i="51"/>
  <c r="S10" i="51"/>
  <c r="E111" i="51"/>
  <c r="F14" i="51"/>
  <c r="E14" i="51" s="1"/>
  <c r="E22" i="51"/>
  <c r="E10" i="51"/>
  <c r="E99" i="51"/>
  <c r="E18" i="51"/>
  <c r="E15" i="51"/>
  <c r="E68" i="51"/>
  <c r="E84" i="51"/>
  <c r="E38" i="51"/>
  <c r="E11" i="51"/>
  <c r="J12" i="51"/>
  <c r="E13" i="51"/>
  <c r="G12" i="51"/>
  <c r="F20" i="51"/>
  <c r="E20" i="51" s="1"/>
  <c r="F83" i="51"/>
  <c r="E83" i="51" s="1"/>
  <c r="E12" i="51" l="1"/>
  <c r="R10" i="51"/>
  <c r="E9" i="51" l="1"/>
  <c r="E8" i="51" l="1"/>
</calcChain>
</file>

<file path=xl/sharedStrings.xml><?xml version="1.0" encoding="utf-8"?>
<sst xmlns="http://schemas.openxmlformats.org/spreadsheetml/2006/main" count="229" uniqueCount="108">
  <si>
    <t>Подпрограмма 1  "Активная политика занятости населения и социальная поддержка безработных граждан"</t>
  </si>
  <si>
    <t>Подпрограмма 1</t>
  </si>
  <si>
    <t>Подпрограмма 2</t>
  </si>
  <si>
    <t>1.1.</t>
  </si>
  <si>
    <t>№ п/п</t>
  </si>
  <si>
    <t>1.2.</t>
  </si>
  <si>
    <t>1.3.</t>
  </si>
  <si>
    <t>Меры гос поддержки</t>
  </si>
  <si>
    <t>проект №…</t>
  </si>
  <si>
    <t>Наименование подпрограммы\ наименование инвестиционного проекта</t>
  </si>
  <si>
    <t>проект № 1</t>
  </si>
  <si>
    <t>проект № 2</t>
  </si>
  <si>
    <t>проект № Х</t>
  </si>
  <si>
    <t>Инестор</t>
  </si>
  <si>
    <t>Стоимость проекта</t>
  </si>
  <si>
    <t>Источники финансирования</t>
  </si>
  <si>
    <t>Ответственный за сопровождение инвестиционного проекта (ИОГВ, Руководитель Ф.И.О.)</t>
  </si>
  <si>
    <t>Ответственный за сопровождение инвестиционного проекта (Администрация МО, Глава МО)</t>
  </si>
  <si>
    <t>Описание проекта</t>
  </si>
  <si>
    <t>Государственная программа Камчатского края</t>
  </si>
  <si>
    <t>Таблица 15</t>
  </si>
  <si>
    <t>Сроки реализации</t>
  </si>
  <si>
    <t>Потребность в инфраструктуре</t>
  </si>
  <si>
    <t>Наличие земельного участка</t>
  </si>
  <si>
    <t>основные экономические показатели
(вклад в ВРП;  налогов; создание раб. мест и т.д.)</t>
  </si>
  <si>
    <t>1.4.</t>
  </si>
  <si>
    <t>1.5.</t>
  </si>
  <si>
    <t xml:space="preserve"> </t>
  </si>
  <si>
    <t>Социальные выплаты безработным гражданам</t>
  </si>
  <si>
    <t>Финансовое обеспечение деятельности центров занятости населения для оказания государственных услуг в сфере занятости населения</t>
  </si>
  <si>
    <t>Разработка комплексного подхода к управлению миграционными потоками в Камчатском крае</t>
  </si>
  <si>
    <t>Обеспечение принципа приоритетного использования региональных трудовых ресурсов</t>
  </si>
  <si>
    <t>Повышение эффективности привлечения и использования иностранной рабочей силы в Камчатском крае, противодействие незаконной миграции</t>
  </si>
  <si>
    <t>Повышение уровня удовлетворенности получателей полнотой и качеством оказываемых государственных услуг, в том числе за счет развития информационно-телекоммуникационных систем управления, в сфере занятости населения</t>
  </si>
  <si>
    <t>тыс. руб.</t>
  </si>
  <si>
    <t xml:space="preserve">Код бюджетной классификации </t>
  </si>
  <si>
    <t>ГРБС</t>
  </si>
  <si>
    <t>ВСЕГО</t>
  </si>
  <si>
    <t>за счет средств краевого бюджета всего, в том числе:</t>
  </si>
  <si>
    <t>за счет средств краевого бюджета</t>
  </si>
  <si>
    <t>Всего, в том числе:</t>
  </si>
  <si>
    <t>за счет средств федерального бюджета</t>
  </si>
  <si>
    <t>1.1.1.</t>
  </si>
  <si>
    <t>Реализация мероприятий активной политики занятости населения и дополнительных мероприятий в сфере занятости населения</t>
  </si>
  <si>
    <t>1.1.2.</t>
  </si>
  <si>
    <t>1.1.3.</t>
  </si>
  <si>
    <t>1.1.4.</t>
  </si>
  <si>
    <t>Подпрограмма 2  "Управление миграционными потоками в Камчатском крае"</t>
  </si>
  <si>
    <t>1.2.1.</t>
  </si>
  <si>
    <t>1.2.2.</t>
  </si>
  <si>
    <t>1.2.3.</t>
  </si>
  <si>
    <t>1.3.1.</t>
  </si>
  <si>
    <t>1.3.2.</t>
  </si>
  <si>
    <t>Содействие обеспечению потребности экономики Камчатского края в квалифицированных кадрах, дальнейшему развитию малого и среднего предпринимательства. Привлечение талантливой молодежи для получения образования в образовательных организациях в Камчатском крае</t>
  </si>
  <si>
    <t>1.4.1.</t>
  </si>
  <si>
    <t>Освоение финансовых средств, направленных на оплату труда  и дополнительных выплат и компенсаций  с учетом страховых взносов</t>
  </si>
  <si>
    <t>1.4.2.</t>
  </si>
  <si>
    <t>1.5.1.</t>
  </si>
  <si>
    <t>1.5.2.</t>
  </si>
  <si>
    <t>Создание условий, способствующих добровольному переселению в Камчатский край соотечественников, проживающих за рубежом</t>
  </si>
  <si>
    <t>Освоение финансовых средств, направленных на обеспечение государственных нужд</t>
  </si>
  <si>
    <t>1.5.3.</t>
  </si>
  <si>
    <t>1.5.4.</t>
  </si>
  <si>
    <t>Организация социальной занятости  инвалидов</t>
  </si>
  <si>
    <t>1.6.</t>
  </si>
  <si>
    <t>1.6.1.</t>
  </si>
  <si>
    <t>1.6.2.</t>
  </si>
  <si>
    <t xml:space="preserve">Опережающее профессиональное обучение работников организаций, находящихся под риском увольнения
</t>
  </si>
  <si>
    <t>Подпрограмма 5 "Дополнительные мероприятия в сфере занятости населения, направленные на снижение напряженности на рынке труда Камчатского края, на 2016 год"</t>
  </si>
  <si>
    <t>Возмещение работодателям затрат на наставничество при трудоустройстве инвалидов</t>
  </si>
  <si>
    <t>Наименование Программы / подпрограммы / мероприятия</t>
  </si>
  <si>
    <t>Возмещение работодателям, реализующим программы развития организации (в том числе программы, направленные на импортозамещение, инновации, развитие персонала), расходов на частичную оплату труда  трудоустроенных  выпускников профессиональных образовательных организаций</t>
  </si>
  <si>
    <t>Подпрограмма 6 "Повышение мобильности трудовых ресурсов Камчатского края"</t>
  </si>
  <si>
    <t>Государственная программа Камчатского края "Содействие занятости населения Камчатского края"</t>
  </si>
  <si>
    <t>Финансовое обеспечение реализации государственной программы Камчатского края "Содействие занятости населения Камчатского края"</t>
  </si>
  <si>
    <t>за счет средств прочих внебюджетных источников (средства работодателей)</t>
  </si>
  <si>
    <t>за счет средств федерального бюджета (планируемые объемы обязательств)</t>
  </si>
  <si>
    <t>всего без учета планируемых объемов обязательств</t>
  </si>
  <si>
    <t>Подпрограмма 4 "Обеспечение реализации Программы"</t>
  </si>
  <si>
    <t>Подпрограмма 3  "Оказание содействия добровольному переселению в Камчатский край соотечественников, проживающих за рубежом, на 2014-2017 годы"</t>
  </si>
  <si>
    <t>Объем средств на реализацию Программы</t>
  </si>
  <si>
    <t>Реализация мероприятий, способствующих повышению занятости граждан, уволенных с военной службы</t>
  </si>
  <si>
    <t>1.7.3.</t>
  </si>
  <si>
    <t>Повышение уровня информированности граждан, уволенных с военной службы, в том числе с использованием информационных технологий в сфере занятости населения</t>
  </si>
  <si>
    <t>1.7.2.</t>
  </si>
  <si>
    <t>Разработка комплексного подхода к процессу ресоциализации граждан, уволенных с военной службы</t>
  </si>
  <si>
    <t>1.7.1.</t>
  </si>
  <si>
    <t>1.7.</t>
  </si>
  <si>
    <t>Подпрограмма 7 "Комплексная ресоциализация граждан, уволенных с военной службы, и обеспечение их социальной интеграции в общество в Камчатском крае"</t>
  </si>
  <si>
    <t>1.8.</t>
  </si>
  <si>
    <t>1.8.1.</t>
  </si>
  <si>
    <t>1.8.2.</t>
  </si>
  <si>
    <t>Федеральный плюс краевой</t>
  </si>
  <si>
    <t>Отбор работодателей, соответствующих установленным критериям, для включения в Подпрограмму</t>
  </si>
  <si>
    <t>Содействие работодателям в привлечении трудовых ресурсов, в том числе для реализации в Камчатском крае инвестиционных проектов</t>
  </si>
  <si>
    <t>Подпрограмма 8 "Сопровождение при содействии занятости инвалидов, включая инвалидов молодого возраста"</t>
  </si>
  <si>
    <t>Повышение уровня информированности инвалидов, включая инвалидов молодого возраста, в том числе с использованием информационных технологий в сфере занятости населения</t>
  </si>
  <si>
    <t>Сопровождение инвалидов, включая инвалидов молодого возраста, при трудоустройстве</t>
  </si>
  <si>
    <t>1.9.</t>
  </si>
  <si>
    <t>Подпрограмма 9 "Организация профессионального обучения и дополнительного профессиональ-ного образования граждан предпенсионного возраста"</t>
  </si>
  <si>
    <t>1.9.1.</t>
  </si>
  <si>
    <t>1.9.2.</t>
  </si>
  <si>
    <t>Организация и проведение информационной кампании по освещению мероприятий по содействию занятости граждан предпенсионного возраста, в том числе по организации профессионального обучения и дополнительного профессиональ-ного образования</t>
  </si>
  <si>
    <t>Организация профессионального обучения и дополнительного профессионального образования граждан предпенсионного возраста</t>
  </si>
  <si>
    <t>за счет средств краевого бюджет  (планируемые объемы обязательств)</t>
  </si>
  <si>
    <t>за счет средств краевого бюджета (планируемые объемы обязательств)</t>
  </si>
  <si>
    <t>"Приложение 5                                                                          к государственной программе Камчатского края "Содействие занятости населения Камчатского края"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</si>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</sst>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93">
    <xf numFmtId="0" fontId="0" fillId="0" borderId="0" xfId="0"/>
    <xf numFmtId="0" fontId="3" fillId="0" borderId="0" xfId="0" applyFont="1" applyFill="1"/>
    <xf numFmtId="0" fontId="1" fillId="0" borderId="0" xfId="0" applyFont="1" applyFill="1"/>
    <xf numFmtId="0" fontId="9" fillId="0" borderId="0" xfId="1" applyAlignment="1">
      <alignment vertical="top" wrapText="1"/>
    </xf>
    <xf numFmtId="0" fontId="9" fillId="0" borderId="0" xfId="1"/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right" vertical="center" wrapText="1"/>
    </xf>
    <xf numFmtId="0" fontId="5" fillId="0" borderId="1" xfId="1" applyFont="1" applyBorder="1" applyAlignment="1">
      <alignment vertical="top" wrapText="1"/>
    </xf>
    <xf numFmtId="0" fontId="5" fillId="0" borderId="2" xfId="1" applyFont="1" applyBorder="1" applyAlignment="1">
      <alignment vertical="top" wrapText="1"/>
    </xf>
    <xf numFmtId="0" fontId="5" fillId="0" borderId="3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9" fillId="0" borderId="2" xfId="1" applyBorder="1" applyAlignment="1">
      <alignment vertical="top" wrapText="1"/>
    </xf>
    <xf numFmtId="0" fontId="9" fillId="0" borderId="3" xfId="1" applyBorder="1" applyAlignment="1">
      <alignment vertical="top" wrapText="1"/>
    </xf>
    <xf numFmtId="0" fontId="4" fillId="0" borderId="4" xfId="1" applyFont="1" applyBorder="1" applyAlignment="1">
      <alignment vertical="top" wrapText="1"/>
    </xf>
    <xf numFmtId="0" fontId="9" fillId="0" borderId="5" xfId="1" applyBorder="1" applyAlignment="1">
      <alignment vertical="top" wrapText="1"/>
    </xf>
    <xf numFmtId="0" fontId="9" fillId="0" borderId="6" xfId="1" applyBorder="1" applyAlignment="1">
      <alignment vertical="top" wrapText="1"/>
    </xf>
    <xf numFmtId="0" fontId="5" fillId="0" borderId="7" xfId="1" applyFont="1" applyBorder="1" applyAlignment="1">
      <alignment vertical="top" wrapText="1"/>
    </xf>
    <xf numFmtId="0" fontId="5" fillId="0" borderId="8" xfId="1" applyFont="1" applyBorder="1" applyAlignment="1">
      <alignment vertical="top" wrapText="1"/>
    </xf>
    <xf numFmtId="0" fontId="5" fillId="0" borderId="9" xfId="1" applyFont="1" applyBorder="1" applyAlignment="1">
      <alignment vertical="top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/>
    </xf>
    <xf numFmtId="0" fontId="7" fillId="0" borderId="0" xfId="0" applyFont="1" applyFill="1"/>
    <xf numFmtId="0" fontId="3" fillId="0" borderId="14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3" fillId="0" borderId="13" xfId="0" applyFont="1" applyFill="1" applyBorder="1" applyAlignment="1">
      <alignment horizontal="center" vertical="top"/>
    </xf>
    <xf numFmtId="164" fontId="1" fillId="0" borderId="13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5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3" borderId="0" xfId="0" applyFont="1" applyFill="1" applyBorder="1" applyAlignment="1">
      <alignment vertical="top"/>
    </xf>
    <xf numFmtId="0" fontId="3" fillId="5" borderId="0" xfId="0" applyFont="1" applyFill="1" applyBorder="1" applyAlignment="1">
      <alignment vertical="top"/>
    </xf>
    <xf numFmtId="0" fontId="3" fillId="4" borderId="0" xfId="0" applyFont="1" applyFill="1" applyBorder="1" applyAlignment="1">
      <alignment vertical="top"/>
    </xf>
    <xf numFmtId="164" fontId="1" fillId="0" borderId="14" xfId="0" applyNumberFormat="1" applyFont="1" applyFill="1" applyBorder="1" applyAlignment="1">
      <alignment horizontal="center" vertical="top"/>
    </xf>
    <xf numFmtId="0" fontId="3" fillId="6" borderId="0" xfId="0" applyFont="1" applyFill="1" applyBorder="1" applyAlignment="1">
      <alignment vertical="top"/>
    </xf>
    <xf numFmtId="0" fontId="3" fillId="0" borderId="14" xfId="0" applyFont="1" applyFill="1" applyBorder="1" applyAlignment="1">
      <alignment horizontal="center" vertical="top"/>
    </xf>
    <xf numFmtId="164" fontId="3" fillId="0" borderId="0" xfId="0" applyNumberFormat="1" applyFont="1" applyFill="1" applyBorder="1" applyAlignment="1">
      <alignment vertical="top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vertical="top" wrapText="1"/>
    </xf>
    <xf numFmtId="0" fontId="3" fillId="0" borderId="16" xfId="0" applyFont="1" applyFill="1" applyBorder="1" applyAlignment="1">
      <alignment horizontal="center" vertical="top"/>
    </xf>
    <xf numFmtId="164" fontId="1" fillId="0" borderId="18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164" fontId="1" fillId="0" borderId="0" xfId="0" applyNumberFormat="1" applyFont="1" applyFill="1"/>
    <xf numFmtId="0" fontId="3" fillId="0" borderId="16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0" fillId="0" borderId="13" xfId="0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3" fillId="0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3" fillId="0" borderId="14" xfId="0" applyFont="1" applyFill="1" applyBorder="1" applyAlignment="1">
      <alignment vertical="top" wrapText="1"/>
    </xf>
    <xf numFmtId="0" fontId="3" fillId="0" borderId="18" xfId="0" applyFont="1" applyFill="1" applyBorder="1" applyAlignment="1">
      <alignment vertical="top" wrapText="1"/>
    </xf>
    <xf numFmtId="0" fontId="3" fillId="0" borderId="16" xfId="0" applyFont="1" applyFill="1" applyBorder="1" applyAlignment="1">
      <alignment vertical="top" wrapText="1"/>
    </xf>
    <xf numFmtId="0" fontId="0" fillId="0" borderId="18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3" fillId="0" borderId="14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vertical="top" wrapText="1"/>
    </xf>
    <xf numFmtId="0" fontId="8" fillId="0" borderId="16" xfId="0" applyFont="1" applyFill="1" applyBorder="1" applyAlignment="1">
      <alignment vertical="top" wrapText="1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8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13" xfId="0" applyBorder="1" applyAlignment="1"/>
    <xf numFmtId="16" fontId="3" fillId="0" borderId="14" xfId="0" applyNumberFormat="1" applyFont="1" applyFill="1" applyBorder="1" applyAlignment="1">
      <alignment horizontal="center" vertical="top" wrapText="1"/>
    </xf>
    <xf numFmtId="16" fontId="3" fillId="0" borderId="18" xfId="0" applyNumberFormat="1" applyFont="1" applyFill="1" applyBorder="1" applyAlignment="1">
      <alignment horizontal="center" vertical="top" wrapText="1"/>
    </xf>
    <xf numFmtId="14" fontId="3" fillId="0" borderId="13" xfId="0" applyNumberFormat="1" applyFont="1" applyFill="1" applyBorder="1" applyAlignment="1">
      <alignment horizontal="center" vertical="top" wrapText="1"/>
    </xf>
    <xf numFmtId="0" fontId="9" fillId="0" borderId="0" xfId="1" applyBorder="1" applyAlignment="1">
      <alignment vertical="top" wrapText="1"/>
    </xf>
    <xf numFmtId="0" fontId="5" fillId="0" borderId="0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138"/>
  <sheetViews>
    <sheetView tabSelected="1" zoomScale="69" zoomScaleNormal="69" zoomScaleSheetLayoutView="74" workbookViewId="0">
      <selection activeCell="E16" sqref="E16"/>
    </sheetView>
  </sheetViews>
  <sheetFormatPr defaultColWidth="9.109375" defaultRowHeight="13.2" x14ac:dyDescent="0.25"/>
  <cols>
    <col min="1" max="1" width="6.109375" style="2" customWidth="1"/>
    <col min="2" max="2" width="34.5546875" style="2" customWidth="1"/>
    <col min="3" max="3" width="36" style="2" customWidth="1"/>
    <col min="4" max="4" width="14.44140625" style="2" customWidth="1"/>
    <col min="5" max="5" width="14.88671875" style="2" customWidth="1"/>
    <col min="6" max="6" width="13.33203125" style="2" customWidth="1"/>
    <col min="7" max="7" width="13.88671875" style="2" customWidth="1"/>
    <col min="8" max="8" width="13.44140625" style="2" customWidth="1"/>
    <col min="9" max="9" width="14.33203125" style="2" customWidth="1"/>
    <col min="10" max="10" width="13.44140625" style="2" customWidth="1"/>
    <col min="11" max="17" width="13.6640625" style="2" customWidth="1"/>
    <col min="18" max="18" width="13.6640625" style="2" bestFit="1" customWidth="1"/>
    <col min="19" max="19" width="14.6640625" style="2" customWidth="1"/>
    <col min="20" max="20" width="13.6640625" style="2" bestFit="1" customWidth="1"/>
    <col min="21" max="21" width="14.44140625" style="2" customWidth="1"/>
    <col min="22" max="16384" width="9.109375" style="2"/>
  </cols>
  <sheetData>
    <row r="1" spans="1:21" ht="71.400000000000006" customHeight="1" x14ac:dyDescent="0.25">
      <c r="O1" s="54" t="s">
        <v>106</v>
      </c>
      <c r="P1" s="55"/>
      <c r="Q1" s="55"/>
    </row>
    <row r="2" spans="1:21" s="1" customFormat="1" ht="16.95" customHeight="1" x14ac:dyDescent="0.25"/>
    <row r="3" spans="1:21" s="1" customFormat="1" ht="15" customHeight="1" x14ac:dyDescent="0.3">
      <c r="A3" s="81" t="s">
        <v>74</v>
      </c>
      <c r="B3" s="81"/>
      <c r="C3" s="81"/>
      <c r="D3" s="81"/>
      <c r="E3" s="81"/>
      <c r="F3" s="81"/>
      <c r="G3" s="81"/>
      <c r="H3" s="81"/>
      <c r="I3" s="81"/>
      <c r="J3" s="82"/>
      <c r="K3" s="82"/>
      <c r="L3" s="82"/>
      <c r="M3" s="82"/>
      <c r="N3" s="82"/>
      <c r="O3" s="82"/>
      <c r="P3" s="82"/>
      <c r="Q3" s="82"/>
    </row>
    <row r="4" spans="1:21" s="1" customFormat="1" ht="13.8" x14ac:dyDescent="0.25">
      <c r="Q4" s="42" t="s">
        <v>34</v>
      </c>
    </row>
    <row r="5" spans="1:21" s="1" customFormat="1" ht="57.75" customHeight="1" x14ac:dyDescent="0.25">
      <c r="A5" s="83" t="s">
        <v>4</v>
      </c>
      <c r="B5" s="83" t="s">
        <v>70</v>
      </c>
      <c r="C5" s="83" t="s">
        <v>27</v>
      </c>
      <c r="D5" s="43" t="s">
        <v>35</v>
      </c>
      <c r="E5" s="85" t="s">
        <v>80</v>
      </c>
      <c r="F5" s="85"/>
      <c r="G5" s="85"/>
      <c r="H5" s="85"/>
      <c r="I5" s="85"/>
      <c r="J5" s="85"/>
      <c r="K5" s="86"/>
      <c r="L5" s="86"/>
      <c r="M5" s="86"/>
      <c r="N5" s="86"/>
      <c r="O5" s="86"/>
      <c r="P5" s="86"/>
      <c r="Q5" s="86"/>
    </row>
    <row r="6" spans="1:21" s="1" customFormat="1" ht="13.8" x14ac:dyDescent="0.25">
      <c r="A6" s="84"/>
      <c r="B6" s="84"/>
      <c r="C6" s="84"/>
      <c r="D6" s="22" t="s">
        <v>36</v>
      </c>
      <c r="E6" s="41" t="s">
        <v>37</v>
      </c>
      <c r="F6" s="41">
        <v>2014</v>
      </c>
      <c r="G6" s="41">
        <v>2015</v>
      </c>
      <c r="H6" s="41">
        <v>2016</v>
      </c>
      <c r="I6" s="41">
        <v>2017</v>
      </c>
      <c r="J6" s="41">
        <v>2018</v>
      </c>
      <c r="K6" s="41">
        <v>2019</v>
      </c>
      <c r="L6" s="49">
        <v>2020</v>
      </c>
      <c r="M6" s="49">
        <v>2021</v>
      </c>
      <c r="N6" s="49">
        <v>2022</v>
      </c>
      <c r="O6" s="49">
        <v>2023</v>
      </c>
      <c r="P6" s="49">
        <v>2024</v>
      </c>
      <c r="Q6" s="41">
        <v>2025</v>
      </c>
    </row>
    <row r="7" spans="1:21" s="26" customFormat="1" ht="12" x14ac:dyDescent="0.25">
      <c r="A7" s="23">
        <v>1</v>
      </c>
      <c r="B7" s="23">
        <v>2</v>
      </c>
      <c r="C7" s="24">
        <v>3</v>
      </c>
      <c r="D7" s="24">
        <v>4</v>
      </c>
      <c r="E7" s="24">
        <v>5</v>
      </c>
      <c r="F7" s="24">
        <v>6</v>
      </c>
      <c r="G7" s="24">
        <v>7</v>
      </c>
      <c r="H7" s="24">
        <v>8</v>
      </c>
      <c r="I7" s="25">
        <v>9</v>
      </c>
      <c r="J7" s="25">
        <v>10</v>
      </c>
      <c r="K7" s="25">
        <v>11</v>
      </c>
      <c r="L7" s="25">
        <v>12</v>
      </c>
      <c r="M7" s="25">
        <v>13</v>
      </c>
      <c r="N7" s="25">
        <v>14</v>
      </c>
      <c r="O7" s="25">
        <v>15</v>
      </c>
      <c r="P7" s="25">
        <v>16</v>
      </c>
      <c r="Q7" s="25">
        <v>17</v>
      </c>
    </row>
    <row r="8" spans="1:21" s="31" customFormat="1" ht="31.95" customHeight="1" x14ac:dyDescent="0.25">
      <c r="A8" s="56"/>
      <c r="B8" s="56" t="s">
        <v>73</v>
      </c>
      <c r="C8" s="32" t="s">
        <v>40</v>
      </c>
      <c r="D8" s="29"/>
      <c r="E8" s="30">
        <f>F8+G8+H8+I8+J8+K8+Q8+L8+M8+N8+O8+P8</f>
        <v>6253564.2119300002</v>
      </c>
      <c r="F8" s="30">
        <f>F9+F11+F16</f>
        <v>534016.70299999998</v>
      </c>
      <c r="G8" s="30">
        <f t="shared" ref="G8:Q8" si="0">G9+G11+G16</f>
        <v>493131.58899999992</v>
      </c>
      <c r="H8" s="30">
        <f t="shared" si="0"/>
        <v>497403.57</v>
      </c>
      <c r="I8" s="30">
        <f t="shared" si="0"/>
        <v>522837.61000000004</v>
      </c>
      <c r="J8" s="30">
        <f t="shared" si="0"/>
        <v>554953.48463000008</v>
      </c>
      <c r="K8" s="30">
        <f t="shared" si="0"/>
        <v>622822.29610000004</v>
      </c>
      <c r="L8" s="30">
        <f t="shared" si="0"/>
        <v>614018.67609999992</v>
      </c>
      <c r="M8" s="30">
        <f t="shared" si="0"/>
        <v>613909.34609999985</v>
      </c>
      <c r="N8" s="30">
        <f t="shared" si="0"/>
        <v>427593.1923</v>
      </c>
      <c r="O8" s="30">
        <f t="shared" si="0"/>
        <v>444217.85849999997</v>
      </c>
      <c r="P8" s="30">
        <f t="shared" si="0"/>
        <v>461507.55089999997</v>
      </c>
      <c r="Q8" s="30">
        <f t="shared" si="0"/>
        <v>467152.33529999998</v>
      </c>
      <c r="R8" s="31" t="s">
        <v>92</v>
      </c>
    </row>
    <row r="9" spans="1:21" s="31" customFormat="1" ht="31.95" customHeight="1" x14ac:dyDescent="0.25">
      <c r="A9" s="57"/>
      <c r="B9" s="57"/>
      <c r="C9" s="28" t="s">
        <v>77</v>
      </c>
      <c r="D9" s="29"/>
      <c r="E9" s="30">
        <f t="shared" ref="E9:E73" si="1">F9+G9+H9+I9+J9+K9+Q9+L9+M9+N9+O9+P9</f>
        <v>6172795.5353299994</v>
      </c>
      <c r="F9" s="30">
        <f>F10+F12+F17</f>
        <v>534016.70299999998</v>
      </c>
      <c r="G9" s="30">
        <f t="shared" ref="G9:Q9" si="2">G10+G12+G17</f>
        <v>486381.58899999992</v>
      </c>
      <c r="H9" s="30">
        <f t="shared" si="2"/>
        <v>497403.57</v>
      </c>
      <c r="I9" s="30">
        <f t="shared" si="2"/>
        <v>522837.61000000004</v>
      </c>
      <c r="J9" s="30">
        <f t="shared" si="2"/>
        <v>554953.48463000008</v>
      </c>
      <c r="K9" s="30">
        <f t="shared" si="2"/>
        <v>610485.85000000009</v>
      </c>
      <c r="L9" s="30">
        <f t="shared" si="2"/>
        <v>601682.23</v>
      </c>
      <c r="M9" s="30">
        <f t="shared" si="2"/>
        <v>601572.89999999991</v>
      </c>
      <c r="N9" s="30">
        <f t="shared" si="2"/>
        <v>415256.74619999999</v>
      </c>
      <c r="O9" s="30">
        <f t="shared" si="2"/>
        <v>431881.41239999997</v>
      </c>
      <c r="P9" s="30">
        <f t="shared" si="2"/>
        <v>449171.10479999997</v>
      </c>
      <c r="Q9" s="30">
        <f t="shared" si="2"/>
        <v>467152.33529999998</v>
      </c>
      <c r="R9" s="47">
        <v>2018</v>
      </c>
      <c r="S9" s="47">
        <v>2019</v>
      </c>
      <c r="T9" s="47">
        <v>2020</v>
      </c>
      <c r="U9" s="47">
        <v>2021</v>
      </c>
    </row>
    <row r="10" spans="1:21" s="31" customFormat="1" ht="26.25" customHeight="1" x14ac:dyDescent="0.25">
      <c r="A10" s="57"/>
      <c r="B10" s="57"/>
      <c r="C10" s="32" t="s">
        <v>41</v>
      </c>
      <c r="D10" s="29">
        <v>829</v>
      </c>
      <c r="E10" s="30">
        <f t="shared" si="1"/>
        <v>1405689.4500000002</v>
      </c>
      <c r="F10" s="30">
        <f>F19+F39+F51+F60+F69+F85+F100+F112+F122</f>
        <v>189746.2</v>
      </c>
      <c r="G10" s="30">
        <f t="shared" ref="G10:Q10" si="3">G19+G39+G51+G60+G69+G85+G100+G112+G122</f>
        <v>130437.3</v>
      </c>
      <c r="H10" s="30">
        <f t="shared" si="3"/>
        <v>139718.25</v>
      </c>
      <c r="I10" s="30">
        <f t="shared" si="3"/>
        <v>145997.9</v>
      </c>
      <c r="J10" s="30">
        <f t="shared" si="3"/>
        <v>128172.20000000001</v>
      </c>
      <c r="K10" s="30">
        <f t="shared" si="3"/>
        <v>221504.7</v>
      </c>
      <c r="L10" s="30">
        <f t="shared" si="3"/>
        <v>224816.1</v>
      </c>
      <c r="M10" s="30">
        <f t="shared" si="3"/>
        <v>225296.8</v>
      </c>
      <c r="N10" s="30">
        <f t="shared" si="3"/>
        <v>0</v>
      </c>
      <c r="O10" s="30">
        <f t="shared" si="3"/>
        <v>0</v>
      </c>
      <c r="P10" s="30">
        <f t="shared" si="3"/>
        <v>0</v>
      </c>
      <c r="Q10" s="30">
        <f t="shared" si="3"/>
        <v>0</v>
      </c>
      <c r="R10" s="40">
        <f>J10+J12</f>
        <v>548638.43200000003</v>
      </c>
      <c r="S10" s="40">
        <f>K10+K12</f>
        <v>610485.85000000009</v>
      </c>
      <c r="T10" s="40">
        <f>L10+L12</f>
        <v>601682.23</v>
      </c>
      <c r="U10" s="40">
        <f>M10+M12</f>
        <v>601572.89999999991</v>
      </c>
    </row>
    <row r="11" spans="1:21" s="31" customFormat="1" ht="36.75" customHeight="1" x14ac:dyDescent="0.25">
      <c r="A11" s="57"/>
      <c r="B11" s="57"/>
      <c r="C11" s="28" t="s">
        <v>76</v>
      </c>
      <c r="D11" s="29"/>
      <c r="E11" s="30">
        <f t="shared" si="1"/>
        <v>77067.742800000007</v>
      </c>
      <c r="F11" s="30">
        <f>F86+F123</f>
        <v>0</v>
      </c>
      <c r="G11" s="30">
        <f t="shared" ref="G11:Q11" si="4">G86+G123</f>
        <v>6750</v>
      </c>
      <c r="H11" s="30">
        <f t="shared" si="4"/>
        <v>0</v>
      </c>
      <c r="I11" s="30">
        <f t="shared" si="4"/>
        <v>0</v>
      </c>
      <c r="J11" s="30">
        <f t="shared" si="4"/>
        <v>0</v>
      </c>
      <c r="K11" s="30">
        <f t="shared" si="4"/>
        <v>11719.623799999999</v>
      </c>
      <c r="L11" s="30">
        <f t="shared" si="4"/>
        <v>11719.623799999999</v>
      </c>
      <c r="M11" s="30">
        <f t="shared" si="4"/>
        <v>11719.623799999999</v>
      </c>
      <c r="N11" s="30">
        <f t="shared" si="4"/>
        <v>11719.623799999999</v>
      </c>
      <c r="O11" s="30">
        <f t="shared" si="4"/>
        <v>11719.623799999999</v>
      </c>
      <c r="P11" s="30">
        <f t="shared" si="4"/>
        <v>11719.623799999999</v>
      </c>
      <c r="Q11" s="30">
        <f t="shared" si="4"/>
        <v>0</v>
      </c>
      <c r="R11" s="40"/>
    </row>
    <row r="12" spans="1:21" s="31" customFormat="1" ht="34.200000000000003" customHeight="1" x14ac:dyDescent="0.25">
      <c r="A12" s="57"/>
      <c r="B12" s="57"/>
      <c r="C12" s="32" t="s">
        <v>38</v>
      </c>
      <c r="D12" s="29"/>
      <c r="E12" s="30">
        <f t="shared" si="1"/>
        <v>4749199.3326999992</v>
      </c>
      <c r="F12" s="30">
        <f>F13+F15+F14</f>
        <v>344270.50299999997</v>
      </c>
      <c r="G12" s="30">
        <f t="shared" ref="G12:Q12" si="5">G13+G15+G14</f>
        <v>352944.28899999993</v>
      </c>
      <c r="H12" s="30">
        <f t="shared" si="5"/>
        <v>355810.32</v>
      </c>
      <c r="I12" s="30">
        <f t="shared" si="5"/>
        <v>370123.01</v>
      </c>
      <c r="J12" s="30">
        <f t="shared" si="5"/>
        <v>420466.23199999996</v>
      </c>
      <c r="K12" s="30">
        <f t="shared" si="5"/>
        <v>388981.15</v>
      </c>
      <c r="L12" s="30">
        <f t="shared" ref="L12:M12" si="6">L13+L15+L14</f>
        <v>376866.13</v>
      </c>
      <c r="M12" s="30">
        <f t="shared" si="6"/>
        <v>376276.1</v>
      </c>
      <c r="N12" s="30">
        <f t="shared" ref="N12:P12" si="7">N13+N15+N14</f>
        <v>415256.74619999999</v>
      </c>
      <c r="O12" s="30">
        <f t="shared" si="7"/>
        <v>431881.41239999997</v>
      </c>
      <c r="P12" s="30">
        <f t="shared" si="7"/>
        <v>449171.10479999997</v>
      </c>
      <c r="Q12" s="30">
        <f t="shared" si="5"/>
        <v>467152.33529999998</v>
      </c>
    </row>
    <row r="13" spans="1:21" s="31" customFormat="1" ht="22.95" customHeight="1" x14ac:dyDescent="0.25">
      <c r="A13" s="57"/>
      <c r="B13" s="57"/>
      <c r="C13" s="32" t="s">
        <v>39</v>
      </c>
      <c r="D13" s="29">
        <v>829</v>
      </c>
      <c r="E13" s="30">
        <f t="shared" si="1"/>
        <v>4564699.8339999989</v>
      </c>
      <c r="F13" s="30">
        <f>F21+F40+F52+F61+F70+F87+F101+F113+F124</f>
        <v>335970.50299999997</v>
      </c>
      <c r="G13" s="30">
        <f t="shared" ref="G13:Q13" si="8">G21+G40+G52+G61+G70+G87+G101+G113+G124</f>
        <v>342566.86399999994</v>
      </c>
      <c r="H13" s="30">
        <f t="shared" si="8"/>
        <v>346378.52</v>
      </c>
      <c r="I13" s="30">
        <f t="shared" si="8"/>
        <v>359898.38</v>
      </c>
      <c r="J13" s="30">
        <f t="shared" si="8"/>
        <v>398654.76599999995</v>
      </c>
      <c r="K13" s="30">
        <f t="shared" si="8"/>
        <v>383981.15</v>
      </c>
      <c r="L13" s="30">
        <f t="shared" si="8"/>
        <v>371366.13</v>
      </c>
      <c r="M13" s="30">
        <f t="shared" si="8"/>
        <v>370776.1</v>
      </c>
      <c r="N13" s="30">
        <f t="shared" si="8"/>
        <v>389740.41599999997</v>
      </c>
      <c r="O13" s="30">
        <f t="shared" si="8"/>
        <v>405344.42899999995</v>
      </c>
      <c r="P13" s="30">
        <f t="shared" si="8"/>
        <v>421572.64199999999</v>
      </c>
      <c r="Q13" s="30">
        <f t="shared" si="8"/>
        <v>438449.93399999995</v>
      </c>
    </row>
    <row r="14" spans="1:21" s="31" customFormat="1" ht="22.95" customHeight="1" x14ac:dyDescent="0.25">
      <c r="A14" s="57"/>
      <c r="B14" s="57"/>
      <c r="C14" s="32" t="s">
        <v>39</v>
      </c>
      <c r="D14" s="29">
        <v>847</v>
      </c>
      <c r="E14" s="30">
        <f t="shared" si="1"/>
        <v>28109.224999999999</v>
      </c>
      <c r="F14" s="30">
        <f>F22</f>
        <v>8300</v>
      </c>
      <c r="G14" s="30">
        <f t="shared" ref="G14:Q14" si="9">G22</f>
        <v>10377.424999999999</v>
      </c>
      <c r="H14" s="30">
        <f t="shared" si="9"/>
        <v>9431.7999999999993</v>
      </c>
      <c r="I14" s="30">
        <f t="shared" si="9"/>
        <v>0</v>
      </c>
      <c r="J14" s="30">
        <f t="shared" si="9"/>
        <v>0</v>
      </c>
      <c r="K14" s="30">
        <f t="shared" si="9"/>
        <v>0</v>
      </c>
      <c r="L14" s="30">
        <f t="shared" ref="L14:M14" si="10">L22</f>
        <v>0</v>
      </c>
      <c r="M14" s="30">
        <f t="shared" si="10"/>
        <v>0</v>
      </c>
      <c r="N14" s="30">
        <f t="shared" ref="N14:P14" si="11">N22</f>
        <v>0</v>
      </c>
      <c r="O14" s="30">
        <f t="shared" si="11"/>
        <v>0</v>
      </c>
      <c r="P14" s="30">
        <f t="shared" si="11"/>
        <v>0</v>
      </c>
      <c r="Q14" s="30">
        <f t="shared" si="9"/>
        <v>0</v>
      </c>
    </row>
    <row r="15" spans="1:21" s="31" customFormat="1" ht="22.95" customHeight="1" x14ac:dyDescent="0.25">
      <c r="A15" s="57"/>
      <c r="B15" s="57"/>
      <c r="C15" s="32" t="s">
        <v>39</v>
      </c>
      <c r="D15" s="29">
        <v>813</v>
      </c>
      <c r="E15" s="30">
        <f t="shared" si="1"/>
        <v>156390.27369999999</v>
      </c>
      <c r="F15" s="30">
        <f>F23</f>
        <v>0</v>
      </c>
      <c r="G15" s="30">
        <f t="shared" ref="G15:Q15" si="12">G23</f>
        <v>0</v>
      </c>
      <c r="H15" s="30">
        <f t="shared" si="12"/>
        <v>0</v>
      </c>
      <c r="I15" s="30">
        <f t="shared" si="12"/>
        <v>10224.629999999999</v>
      </c>
      <c r="J15" s="30">
        <f t="shared" si="12"/>
        <v>21811.466</v>
      </c>
      <c r="K15" s="30">
        <f t="shared" si="12"/>
        <v>5000</v>
      </c>
      <c r="L15" s="30">
        <f t="shared" ref="L15:M15" si="13">L23</f>
        <v>5500</v>
      </c>
      <c r="M15" s="30">
        <f t="shared" si="13"/>
        <v>5500</v>
      </c>
      <c r="N15" s="30">
        <f t="shared" ref="N15:P15" si="14">N23</f>
        <v>25516.3302</v>
      </c>
      <c r="O15" s="30">
        <f t="shared" si="14"/>
        <v>26536.983400000001</v>
      </c>
      <c r="P15" s="30">
        <f t="shared" si="14"/>
        <v>27598.462800000001</v>
      </c>
      <c r="Q15" s="30">
        <f t="shared" si="12"/>
        <v>28702.401300000001</v>
      </c>
    </row>
    <row r="16" spans="1:21" s="31" customFormat="1" ht="33" customHeight="1" x14ac:dyDescent="0.25">
      <c r="A16" s="57"/>
      <c r="B16" s="57"/>
      <c r="C16" s="32" t="s">
        <v>105</v>
      </c>
      <c r="D16" s="29"/>
      <c r="E16" s="30">
        <f t="shared" si="1"/>
        <v>3700.9337999999998</v>
      </c>
      <c r="F16" s="30">
        <f>F125</f>
        <v>0</v>
      </c>
      <c r="G16" s="30">
        <f t="shared" ref="G16:Q16" si="15">G125</f>
        <v>0</v>
      </c>
      <c r="H16" s="30">
        <f t="shared" si="15"/>
        <v>0</v>
      </c>
      <c r="I16" s="30">
        <f t="shared" si="15"/>
        <v>0</v>
      </c>
      <c r="J16" s="30">
        <f t="shared" si="15"/>
        <v>0</v>
      </c>
      <c r="K16" s="30">
        <f t="shared" si="15"/>
        <v>616.82230000000004</v>
      </c>
      <c r="L16" s="30">
        <f t="shared" si="15"/>
        <v>616.82230000000004</v>
      </c>
      <c r="M16" s="30">
        <f t="shared" si="15"/>
        <v>616.82230000000004</v>
      </c>
      <c r="N16" s="30">
        <f t="shared" si="15"/>
        <v>616.82230000000004</v>
      </c>
      <c r="O16" s="30">
        <f t="shared" si="15"/>
        <v>616.82230000000004</v>
      </c>
      <c r="P16" s="30">
        <f t="shared" si="15"/>
        <v>616.82230000000004</v>
      </c>
      <c r="Q16" s="30">
        <f t="shared" si="15"/>
        <v>0</v>
      </c>
    </row>
    <row r="17" spans="1:21" s="31" customFormat="1" ht="36.6" customHeight="1" x14ac:dyDescent="0.25">
      <c r="A17" s="57"/>
      <c r="B17" s="57"/>
      <c r="C17" s="32" t="s">
        <v>75</v>
      </c>
      <c r="D17" s="29"/>
      <c r="E17" s="30">
        <f t="shared" si="1"/>
        <v>17906.752630000003</v>
      </c>
      <c r="F17" s="30">
        <f>F88</f>
        <v>0</v>
      </c>
      <c r="G17" s="30">
        <f t="shared" ref="G17:Q17" si="16">G88</f>
        <v>3000</v>
      </c>
      <c r="H17" s="30">
        <f t="shared" si="16"/>
        <v>1875</v>
      </c>
      <c r="I17" s="30">
        <f t="shared" si="16"/>
        <v>6716.7</v>
      </c>
      <c r="J17" s="30">
        <f t="shared" si="16"/>
        <v>6315.0526300000001</v>
      </c>
      <c r="K17" s="30">
        <f t="shared" si="16"/>
        <v>0</v>
      </c>
      <c r="L17" s="30">
        <f t="shared" ref="L17:M17" si="17">L88</f>
        <v>0</v>
      </c>
      <c r="M17" s="30">
        <f t="shared" si="17"/>
        <v>0</v>
      </c>
      <c r="N17" s="30">
        <f t="shared" ref="N17:P17" si="18">N88</f>
        <v>0</v>
      </c>
      <c r="O17" s="30">
        <f t="shared" si="18"/>
        <v>0</v>
      </c>
      <c r="P17" s="30">
        <f t="shared" si="18"/>
        <v>0</v>
      </c>
      <c r="Q17" s="30">
        <f t="shared" si="16"/>
        <v>0</v>
      </c>
    </row>
    <row r="18" spans="1:21" s="33" customFormat="1" ht="25.2" customHeight="1" x14ac:dyDescent="0.25">
      <c r="A18" s="87" t="s">
        <v>3</v>
      </c>
      <c r="B18" s="56" t="s">
        <v>0</v>
      </c>
      <c r="C18" s="32" t="s">
        <v>40</v>
      </c>
      <c r="D18" s="29"/>
      <c r="E18" s="30">
        <f t="shared" si="1"/>
        <v>5296201.5600500004</v>
      </c>
      <c r="F18" s="30">
        <f t="shared" ref="F18:Q18" si="19">F19+F23+F21</f>
        <v>465057.59600000002</v>
      </c>
      <c r="G18" s="30">
        <f t="shared" si="19"/>
        <v>419237.321</v>
      </c>
      <c r="H18" s="30">
        <f t="shared" si="19"/>
        <v>432611.78784999996</v>
      </c>
      <c r="I18" s="30">
        <f t="shared" si="19"/>
        <v>444342.75699999998</v>
      </c>
      <c r="J18" s="30">
        <f t="shared" si="19"/>
        <v>473223.98249999998</v>
      </c>
      <c r="K18" s="30">
        <f t="shared" si="19"/>
        <v>531961.48</v>
      </c>
      <c r="L18" s="30">
        <f t="shared" ref="L18:M18" si="20">L19+L23+L21</f>
        <v>522957.16000000003</v>
      </c>
      <c r="M18" s="30">
        <f t="shared" si="20"/>
        <v>522890.08999999997</v>
      </c>
      <c r="N18" s="30">
        <f t="shared" ref="N18:P18" si="21">N19+N23+N21</f>
        <v>349427.33920000005</v>
      </c>
      <c r="O18" s="30">
        <f t="shared" si="21"/>
        <v>363418.83040000004</v>
      </c>
      <c r="P18" s="30">
        <f t="shared" si="21"/>
        <v>377970.0148</v>
      </c>
      <c r="Q18" s="30">
        <f t="shared" si="19"/>
        <v>393103.20130000002</v>
      </c>
      <c r="R18" s="31"/>
      <c r="S18" s="31"/>
      <c r="T18" s="31"/>
      <c r="U18" s="31"/>
    </row>
    <row r="19" spans="1:21" s="33" customFormat="1" ht="21" customHeight="1" x14ac:dyDescent="0.25">
      <c r="A19" s="88"/>
      <c r="B19" s="57"/>
      <c r="C19" s="32" t="s">
        <v>41</v>
      </c>
      <c r="D19" s="29">
        <v>829</v>
      </c>
      <c r="E19" s="30">
        <f t="shared" si="1"/>
        <v>1299605.4000000001</v>
      </c>
      <c r="F19" s="30">
        <f t="shared" ref="F19:Q19" si="22">F25+F30+F33+F36</f>
        <v>186959.80000000002</v>
      </c>
      <c r="G19" s="30">
        <f t="shared" si="22"/>
        <v>128812.2</v>
      </c>
      <c r="H19" s="30">
        <f t="shared" si="22"/>
        <v>133077.1</v>
      </c>
      <c r="I19" s="30">
        <f t="shared" si="22"/>
        <v>125394.4</v>
      </c>
      <c r="J19" s="30">
        <f t="shared" si="22"/>
        <v>110174.3</v>
      </c>
      <c r="K19" s="30">
        <f t="shared" si="22"/>
        <v>202694.7</v>
      </c>
      <c r="L19" s="30">
        <f t="shared" ref="L19:M19" si="23">L25+L30+L33+L36</f>
        <v>206006.1</v>
      </c>
      <c r="M19" s="30">
        <f t="shared" si="23"/>
        <v>206486.8</v>
      </c>
      <c r="N19" s="30">
        <f t="shared" ref="N19:P19" si="24">N25+N30+N33+N36</f>
        <v>0</v>
      </c>
      <c r="O19" s="30">
        <f t="shared" si="24"/>
        <v>0</v>
      </c>
      <c r="P19" s="30">
        <f t="shared" si="24"/>
        <v>0</v>
      </c>
      <c r="Q19" s="30">
        <f t="shared" si="22"/>
        <v>0</v>
      </c>
      <c r="R19" s="31"/>
      <c r="S19" s="31"/>
      <c r="T19" s="31"/>
      <c r="U19" s="31"/>
    </row>
    <row r="20" spans="1:21" s="33" customFormat="1" ht="36.6" customHeight="1" x14ac:dyDescent="0.25">
      <c r="A20" s="88"/>
      <c r="B20" s="57"/>
      <c r="C20" s="32" t="s">
        <v>38</v>
      </c>
      <c r="D20" s="29"/>
      <c r="E20" s="30">
        <f t="shared" si="1"/>
        <v>4024705.3850500002</v>
      </c>
      <c r="F20" s="30">
        <f>F21+F23+F22</f>
        <v>286397.79599999997</v>
      </c>
      <c r="G20" s="30">
        <f t="shared" ref="G20:Q20" si="25">G21+G23+G22</f>
        <v>300802.54599999997</v>
      </c>
      <c r="H20" s="30">
        <f t="shared" si="25"/>
        <v>308966.48784999998</v>
      </c>
      <c r="I20" s="30">
        <f t="shared" si="25"/>
        <v>318948.35700000002</v>
      </c>
      <c r="J20" s="30">
        <f t="shared" si="25"/>
        <v>363049.6825</v>
      </c>
      <c r="K20" s="30">
        <f t="shared" si="25"/>
        <v>329266.78000000003</v>
      </c>
      <c r="L20" s="30">
        <f t="shared" ref="L20:M20" si="26">L21+L23+L22</f>
        <v>316951.06</v>
      </c>
      <c r="M20" s="30">
        <f t="shared" si="26"/>
        <v>316403.28999999998</v>
      </c>
      <c r="N20" s="30">
        <f t="shared" ref="N20:P20" si="27">N21+N23+N22</f>
        <v>349427.33920000005</v>
      </c>
      <c r="O20" s="30">
        <f t="shared" si="27"/>
        <v>363418.83040000004</v>
      </c>
      <c r="P20" s="30">
        <f t="shared" si="27"/>
        <v>377970.0148</v>
      </c>
      <c r="Q20" s="30">
        <f t="shared" si="25"/>
        <v>393103.20130000002</v>
      </c>
      <c r="R20" s="31"/>
      <c r="S20" s="31"/>
      <c r="T20" s="31"/>
      <c r="U20" s="31"/>
    </row>
    <row r="21" spans="1:21" s="33" customFormat="1" ht="22.2" customHeight="1" x14ac:dyDescent="0.25">
      <c r="A21" s="88"/>
      <c r="B21" s="57"/>
      <c r="C21" s="32" t="s">
        <v>39</v>
      </c>
      <c r="D21" s="29">
        <v>829</v>
      </c>
      <c r="E21" s="30">
        <f t="shared" si="1"/>
        <v>3840205.8863500003</v>
      </c>
      <c r="F21" s="30">
        <f t="shared" ref="F21:Q21" si="28">F26+F31+F34+F37</f>
        <v>278097.79599999997</v>
      </c>
      <c r="G21" s="30">
        <f t="shared" si="28"/>
        <v>290425.12099999998</v>
      </c>
      <c r="H21" s="30">
        <f t="shared" si="28"/>
        <v>299534.68784999999</v>
      </c>
      <c r="I21" s="30">
        <f t="shared" si="28"/>
        <v>308723.72700000001</v>
      </c>
      <c r="J21" s="30">
        <f t="shared" si="28"/>
        <v>341238.21649999998</v>
      </c>
      <c r="K21" s="30">
        <f t="shared" si="28"/>
        <v>324266.78000000003</v>
      </c>
      <c r="L21" s="30">
        <f t="shared" ref="L21:M21" si="29">L26+L31+L34+L37</f>
        <v>311451.06</v>
      </c>
      <c r="M21" s="30">
        <f t="shared" si="29"/>
        <v>310903.28999999998</v>
      </c>
      <c r="N21" s="30">
        <f t="shared" ref="N21:P21" si="30">N26+N31+N34+N37</f>
        <v>323911.00900000002</v>
      </c>
      <c r="O21" s="30">
        <f t="shared" si="30"/>
        <v>336881.84700000001</v>
      </c>
      <c r="P21" s="30">
        <f t="shared" si="30"/>
        <v>350371.55200000003</v>
      </c>
      <c r="Q21" s="30">
        <f t="shared" si="28"/>
        <v>364400.8</v>
      </c>
      <c r="R21" s="31"/>
      <c r="S21" s="31"/>
      <c r="T21" s="31"/>
      <c r="U21" s="31"/>
    </row>
    <row r="22" spans="1:21" s="33" customFormat="1" ht="22.2" customHeight="1" x14ac:dyDescent="0.25">
      <c r="A22" s="88"/>
      <c r="B22" s="57"/>
      <c r="C22" s="32" t="s">
        <v>39</v>
      </c>
      <c r="D22" s="29">
        <v>847</v>
      </c>
      <c r="E22" s="30">
        <f t="shared" si="1"/>
        <v>28109.224999999999</v>
      </c>
      <c r="F22" s="30">
        <f>F27</f>
        <v>8300</v>
      </c>
      <c r="G22" s="30">
        <f t="shared" ref="G22:Q22" si="31">G27</f>
        <v>10377.424999999999</v>
      </c>
      <c r="H22" s="30">
        <f t="shared" si="31"/>
        <v>9431.7999999999993</v>
      </c>
      <c r="I22" s="30">
        <f t="shared" si="31"/>
        <v>0</v>
      </c>
      <c r="J22" s="30">
        <f t="shared" si="31"/>
        <v>0</v>
      </c>
      <c r="K22" s="30">
        <f t="shared" si="31"/>
        <v>0</v>
      </c>
      <c r="L22" s="30">
        <f t="shared" ref="L22:M22" si="32">L27</f>
        <v>0</v>
      </c>
      <c r="M22" s="30">
        <f t="shared" si="32"/>
        <v>0</v>
      </c>
      <c r="N22" s="30">
        <f t="shared" ref="N22:P22" si="33">N27</f>
        <v>0</v>
      </c>
      <c r="O22" s="30">
        <f t="shared" si="33"/>
        <v>0</v>
      </c>
      <c r="P22" s="30">
        <f t="shared" si="33"/>
        <v>0</v>
      </c>
      <c r="Q22" s="30">
        <f t="shared" si="31"/>
        <v>0</v>
      </c>
      <c r="R22" s="31"/>
      <c r="S22" s="31"/>
      <c r="T22" s="31"/>
      <c r="U22" s="31"/>
    </row>
    <row r="23" spans="1:21" s="33" customFormat="1" ht="22.95" customHeight="1" x14ac:dyDescent="0.25">
      <c r="A23" s="88"/>
      <c r="B23" s="57"/>
      <c r="C23" s="32" t="s">
        <v>39</v>
      </c>
      <c r="D23" s="29">
        <v>813</v>
      </c>
      <c r="E23" s="30">
        <f t="shared" si="1"/>
        <v>156390.27369999999</v>
      </c>
      <c r="F23" s="30">
        <f>F28</f>
        <v>0</v>
      </c>
      <c r="G23" s="30">
        <f t="shared" ref="G23:Q23" si="34">G28</f>
        <v>0</v>
      </c>
      <c r="H23" s="30">
        <f t="shared" si="34"/>
        <v>0</v>
      </c>
      <c r="I23" s="30">
        <f t="shared" si="34"/>
        <v>10224.629999999999</v>
      </c>
      <c r="J23" s="30">
        <f t="shared" si="34"/>
        <v>21811.466</v>
      </c>
      <c r="K23" s="30">
        <f t="shared" si="34"/>
        <v>5000</v>
      </c>
      <c r="L23" s="30">
        <f t="shared" ref="L23:M23" si="35">L28</f>
        <v>5500</v>
      </c>
      <c r="M23" s="30">
        <f t="shared" si="35"/>
        <v>5500</v>
      </c>
      <c r="N23" s="30">
        <f t="shared" ref="N23:P23" si="36">N28</f>
        <v>25516.3302</v>
      </c>
      <c r="O23" s="30">
        <f t="shared" si="36"/>
        <v>26536.983400000001</v>
      </c>
      <c r="P23" s="30">
        <f t="shared" si="36"/>
        <v>27598.462800000001</v>
      </c>
      <c r="Q23" s="30">
        <f t="shared" si="34"/>
        <v>28702.401300000001</v>
      </c>
      <c r="R23" s="31"/>
      <c r="S23" s="31"/>
      <c r="T23" s="31"/>
      <c r="U23" s="31"/>
    </row>
    <row r="24" spans="1:21" s="34" customFormat="1" ht="24" customHeight="1" x14ac:dyDescent="0.25">
      <c r="A24" s="64" t="s">
        <v>42</v>
      </c>
      <c r="B24" s="52" t="s">
        <v>43</v>
      </c>
      <c r="C24" s="32" t="s">
        <v>40</v>
      </c>
      <c r="D24" s="29"/>
      <c r="E24" s="30">
        <f t="shared" si="1"/>
        <v>808620.07759999996</v>
      </c>
      <c r="F24" s="30">
        <f>F25+F28+F26+F27</f>
        <v>56369.815999999999</v>
      </c>
      <c r="G24" s="30">
        <f t="shared" ref="G24:Q24" si="37">G25+G28+G26+G27</f>
        <v>58041.225999999995</v>
      </c>
      <c r="H24" s="30">
        <f t="shared" si="37"/>
        <v>56438.759000000005</v>
      </c>
      <c r="I24" s="30">
        <f>I25+I28+I26+I27</f>
        <v>57332.886399999996</v>
      </c>
      <c r="J24" s="30">
        <f t="shared" si="37"/>
        <v>84082.770499999999</v>
      </c>
      <c r="K24" s="30">
        <f t="shared" si="37"/>
        <v>42468</v>
      </c>
      <c r="L24" s="30">
        <f t="shared" ref="L24:M24" si="38">L25+L28+L26+L27</f>
        <v>29784.5</v>
      </c>
      <c r="M24" s="30">
        <f t="shared" si="38"/>
        <v>28854.05</v>
      </c>
      <c r="N24" s="30">
        <f t="shared" ref="N24:P24" si="39">N25+N28+N26+N27</f>
        <v>93056.08219999999</v>
      </c>
      <c r="O24" s="30">
        <f t="shared" si="39"/>
        <v>96792.723400000003</v>
      </c>
      <c r="P24" s="30">
        <f t="shared" si="39"/>
        <v>100678.8628</v>
      </c>
      <c r="Q24" s="30">
        <f t="shared" si="37"/>
        <v>104720.4013</v>
      </c>
      <c r="R24" s="31"/>
      <c r="S24" s="31"/>
      <c r="T24" s="31"/>
      <c r="U24" s="31"/>
    </row>
    <row r="25" spans="1:21" s="34" customFormat="1" ht="25.95" customHeight="1" x14ac:dyDescent="0.25">
      <c r="A25" s="65"/>
      <c r="B25" s="52"/>
      <c r="C25" s="32" t="s">
        <v>41</v>
      </c>
      <c r="D25" s="29">
        <v>829</v>
      </c>
      <c r="E25" s="30">
        <f t="shared" si="1"/>
        <v>3458.3</v>
      </c>
      <c r="F25" s="30">
        <v>2008.1</v>
      </c>
      <c r="G25" s="30">
        <v>1450.2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1"/>
      <c r="S25" s="31"/>
      <c r="T25" s="31"/>
      <c r="U25" s="31"/>
    </row>
    <row r="26" spans="1:21" s="34" customFormat="1" ht="25.95" customHeight="1" x14ac:dyDescent="0.25">
      <c r="A26" s="65"/>
      <c r="B26" s="52"/>
      <c r="C26" s="32" t="s">
        <v>39</v>
      </c>
      <c r="D26" s="29">
        <v>829</v>
      </c>
      <c r="E26" s="30">
        <f t="shared" si="1"/>
        <v>620662.27890000003</v>
      </c>
      <c r="F26" s="30">
        <v>46061.716</v>
      </c>
      <c r="G26" s="30">
        <v>46213.601000000002</v>
      </c>
      <c r="H26" s="30">
        <v>47006.959000000003</v>
      </c>
      <c r="I26" s="30">
        <v>47108.256399999998</v>
      </c>
      <c r="J26" s="30">
        <v>62271.304499999998</v>
      </c>
      <c r="K26" s="30">
        <v>37468</v>
      </c>
      <c r="L26" s="30">
        <v>24284.5</v>
      </c>
      <c r="M26" s="30">
        <v>23354.05</v>
      </c>
      <c r="N26" s="30">
        <v>67539.751999999993</v>
      </c>
      <c r="O26" s="30">
        <v>70255.740000000005</v>
      </c>
      <c r="P26" s="30">
        <v>73080.399999999994</v>
      </c>
      <c r="Q26" s="30">
        <v>76018</v>
      </c>
      <c r="R26" s="40"/>
      <c r="S26" s="31"/>
      <c r="T26" s="31"/>
      <c r="U26" s="31"/>
    </row>
    <row r="27" spans="1:21" s="34" customFormat="1" ht="25.95" customHeight="1" x14ac:dyDescent="0.25">
      <c r="A27" s="65"/>
      <c r="B27" s="52"/>
      <c r="C27" s="32" t="s">
        <v>39</v>
      </c>
      <c r="D27" s="29">
        <v>847</v>
      </c>
      <c r="E27" s="30">
        <f t="shared" si="1"/>
        <v>28109.224999999999</v>
      </c>
      <c r="F27" s="30">
        <f>5500+2800</f>
        <v>8300</v>
      </c>
      <c r="G27" s="30">
        <v>10377.424999999999</v>
      </c>
      <c r="H27" s="30">
        <v>9431.7999999999993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1"/>
      <c r="S27" s="31"/>
      <c r="T27" s="31"/>
      <c r="U27" s="31"/>
    </row>
    <row r="28" spans="1:21" s="34" customFormat="1" ht="24" customHeight="1" x14ac:dyDescent="0.25">
      <c r="A28" s="66"/>
      <c r="B28" s="52"/>
      <c r="C28" s="32" t="s">
        <v>39</v>
      </c>
      <c r="D28" s="29">
        <v>813</v>
      </c>
      <c r="E28" s="30">
        <f t="shared" si="1"/>
        <v>156390.27369999999</v>
      </c>
      <c r="F28" s="30">
        <v>0</v>
      </c>
      <c r="G28" s="30">
        <v>0</v>
      </c>
      <c r="H28" s="30">
        <v>0</v>
      </c>
      <c r="I28" s="30">
        <v>10224.629999999999</v>
      </c>
      <c r="J28" s="30">
        <v>21811.466</v>
      </c>
      <c r="K28" s="30">
        <v>5000</v>
      </c>
      <c r="L28" s="30">
        <v>5500</v>
      </c>
      <c r="M28" s="30">
        <v>5500</v>
      </c>
      <c r="N28" s="30">
        <v>25516.3302</v>
      </c>
      <c r="O28" s="30">
        <v>26536.983400000001</v>
      </c>
      <c r="P28" s="30">
        <v>27598.462800000001</v>
      </c>
      <c r="Q28" s="30">
        <v>28702.401300000001</v>
      </c>
      <c r="R28" s="31"/>
      <c r="S28" s="31"/>
      <c r="T28" s="31"/>
      <c r="U28" s="31"/>
    </row>
    <row r="29" spans="1:21" s="34" customFormat="1" ht="26.4" customHeight="1" x14ac:dyDescent="0.25">
      <c r="A29" s="56" t="s">
        <v>44</v>
      </c>
      <c r="B29" s="56" t="s">
        <v>28</v>
      </c>
      <c r="C29" s="28" t="s">
        <v>40</v>
      </c>
      <c r="D29" s="29">
        <v>829</v>
      </c>
      <c r="E29" s="30">
        <f t="shared" si="1"/>
        <v>1296147.1000000003</v>
      </c>
      <c r="F29" s="30">
        <f t="shared" ref="F29:Q29" si="40">F30+F31</f>
        <v>184951.7</v>
      </c>
      <c r="G29" s="30">
        <f t="shared" si="40"/>
        <v>127362</v>
      </c>
      <c r="H29" s="30">
        <f t="shared" si="40"/>
        <v>133077.1</v>
      </c>
      <c r="I29" s="30">
        <f t="shared" si="40"/>
        <v>125394.4</v>
      </c>
      <c r="J29" s="30">
        <f t="shared" si="40"/>
        <v>110174.3</v>
      </c>
      <c r="K29" s="30">
        <f t="shared" si="40"/>
        <v>202694.7</v>
      </c>
      <c r="L29" s="30">
        <f t="shared" ref="L29:M29" si="41">L30+L31</f>
        <v>206006.1</v>
      </c>
      <c r="M29" s="30">
        <f t="shared" si="41"/>
        <v>206486.8</v>
      </c>
      <c r="N29" s="30">
        <f t="shared" ref="N29:P29" si="42">N30+N31</f>
        <v>0</v>
      </c>
      <c r="O29" s="30">
        <f t="shared" si="42"/>
        <v>0</v>
      </c>
      <c r="P29" s="30">
        <f t="shared" si="42"/>
        <v>0</v>
      </c>
      <c r="Q29" s="30">
        <f t="shared" si="40"/>
        <v>0</v>
      </c>
      <c r="R29" s="31"/>
      <c r="S29" s="31"/>
      <c r="T29" s="31"/>
      <c r="U29" s="31"/>
    </row>
    <row r="30" spans="1:21" s="34" customFormat="1" ht="27.6" customHeight="1" x14ac:dyDescent="0.25">
      <c r="A30" s="59"/>
      <c r="B30" s="59"/>
      <c r="C30" s="28" t="s">
        <v>41</v>
      </c>
      <c r="D30" s="29">
        <v>829</v>
      </c>
      <c r="E30" s="30">
        <f t="shared" si="1"/>
        <v>1296147.1000000003</v>
      </c>
      <c r="F30" s="30">
        <v>184951.7</v>
      </c>
      <c r="G30" s="30">
        <v>127362</v>
      </c>
      <c r="H30" s="30">
        <v>133077.1</v>
      </c>
      <c r="I30" s="30">
        <v>125394.4</v>
      </c>
      <c r="J30" s="30">
        <v>110174.3</v>
      </c>
      <c r="K30" s="30">
        <v>202694.7</v>
      </c>
      <c r="L30" s="30">
        <v>206006.1</v>
      </c>
      <c r="M30" s="30">
        <v>206486.8</v>
      </c>
      <c r="N30" s="30">
        <v>0</v>
      </c>
      <c r="O30" s="30">
        <v>0</v>
      </c>
      <c r="P30" s="30">
        <v>0</v>
      </c>
      <c r="Q30" s="30">
        <v>0</v>
      </c>
      <c r="R30" s="31"/>
      <c r="S30" s="31"/>
      <c r="T30" s="31"/>
      <c r="U30" s="31"/>
    </row>
    <row r="31" spans="1:21" s="34" customFormat="1" ht="25.95" customHeight="1" x14ac:dyDescent="0.25">
      <c r="A31" s="60"/>
      <c r="B31" s="60"/>
      <c r="C31" s="28" t="s">
        <v>39</v>
      </c>
      <c r="D31" s="29">
        <v>829</v>
      </c>
      <c r="E31" s="30">
        <f t="shared" si="1"/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1"/>
      <c r="S31" s="31"/>
      <c r="T31" s="31"/>
      <c r="U31" s="31"/>
    </row>
    <row r="32" spans="1:21" s="34" customFormat="1" ht="29.4" customHeight="1" x14ac:dyDescent="0.25">
      <c r="A32" s="56" t="s">
        <v>45</v>
      </c>
      <c r="B32" s="56" t="s">
        <v>33</v>
      </c>
      <c r="C32" s="28" t="s">
        <v>40</v>
      </c>
      <c r="D32" s="29">
        <v>829</v>
      </c>
      <c r="E32" s="30">
        <f t="shared" si="1"/>
        <v>2607.0099999999998</v>
      </c>
      <c r="F32" s="30">
        <f t="shared" ref="F32:Q32" si="43">F34+F33</f>
        <v>630</v>
      </c>
      <c r="G32" s="30">
        <f t="shared" si="43"/>
        <v>1518.56</v>
      </c>
      <c r="H32" s="30">
        <f t="shared" si="43"/>
        <v>458.45</v>
      </c>
      <c r="I32" s="30">
        <f t="shared" si="43"/>
        <v>0</v>
      </c>
      <c r="J32" s="30">
        <f t="shared" si="43"/>
        <v>0</v>
      </c>
      <c r="K32" s="30">
        <f t="shared" si="43"/>
        <v>0</v>
      </c>
      <c r="L32" s="30">
        <f t="shared" ref="L32:M32" si="44">L34+L33</f>
        <v>0</v>
      </c>
      <c r="M32" s="30">
        <f t="shared" si="44"/>
        <v>0</v>
      </c>
      <c r="N32" s="30">
        <f t="shared" ref="N32:P32" si="45">N34+N33</f>
        <v>0</v>
      </c>
      <c r="O32" s="30">
        <f t="shared" si="45"/>
        <v>0</v>
      </c>
      <c r="P32" s="30">
        <f t="shared" si="45"/>
        <v>0</v>
      </c>
      <c r="Q32" s="30">
        <f t="shared" si="43"/>
        <v>0</v>
      </c>
      <c r="R32" s="31"/>
      <c r="S32" s="31"/>
      <c r="T32" s="31"/>
      <c r="U32" s="31"/>
    </row>
    <row r="33" spans="1:21" s="34" customFormat="1" ht="45" customHeight="1" x14ac:dyDescent="0.25">
      <c r="A33" s="57"/>
      <c r="B33" s="69"/>
      <c r="C33" s="28" t="s">
        <v>41</v>
      </c>
      <c r="D33" s="29">
        <v>829</v>
      </c>
      <c r="E33" s="30">
        <f t="shared" si="1"/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1"/>
      <c r="S33" s="31"/>
      <c r="T33" s="31"/>
      <c r="U33" s="31"/>
    </row>
    <row r="34" spans="1:21" s="34" customFormat="1" ht="52.95" customHeight="1" x14ac:dyDescent="0.25">
      <c r="A34" s="58"/>
      <c r="B34" s="70"/>
      <c r="C34" s="28" t="s">
        <v>39</v>
      </c>
      <c r="D34" s="29">
        <v>829</v>
      </c>
      <c r="E34" s="30">
        <f t="shared" si="1"/>
        <v>2607.0099999999998</v>
      </c>
      <c r="F34" s="30">
        <f>900-270</f>
        <v>630</v>
      </c>
      <c r="G34" s="30">
        <v>1518.56</v>
      </c>
      <c r="H34" s="30">
        <v>458.45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1"/>
      <c r="S34" s="31"/>
      <c r="T34" s="31"/>
      <c r="U34" s="31"/>
    </row>
    <row r="35" spans="1:21" s="34" customFormat="1" ht="20.399999999999999" customHeight="1" x14ac:dyDescent="0.25">
      <c r="A35" s="56" t="s">
        <v>46</v>
      </c>
      <c r="B35" s="56" t="s">
        <v>29</v>
      </c>
      <c r="C35" s="28" t="s">
        <v>40</v>
      </c>
      <c r="D35" s="29">
        <v>829</v>
      </c>
      <c r="E35" s="30">
        <f t="shared" si="1"/>
        <v>3216936.5974500002</v>
      </c>
      <c r="F35" s="30">
        <f t="shared" ref="F35:Q35" si="46">F37+F36</f>
        <v>231406.07999999999</v>
      </c>
      <c r="G35" s="30">
        <f t="shared" si="46"/>
        <v>242692.96</v>
      </c>
      <c r="H35" s="30">
        <f t="shared" si="46"/>
        <v>252069.27885</v>
      </c>
      <c r="I35" s="30">
        <f t="shared" si="46"/>
        <v>261615.4706</v>
      </c>
      <c r="J35" s="30">
        <f t="shared" si="46"/>
        <v>278966.91200000001</v>
      </c>
      <c r="K35" s="30">
        <f t="shared" si="46"/>
        <v>286798.78000000003</v>
      </c>
      <c r="L35" s="30">
        <f t="shared" ref="L35:M35" si="47">L37+L36</f>
        <v>287166.56</v>
      </c>
      <c r="M35" s="30">
        <f t="shared" si="47"/>
        <v>287549.24</v>
      </c>
      <c r="N35" s="30">
        <f t="shared" ref="N35:P35" si="48">N37+N36</f>
        <v>256371.25700000001</v>
      </c>
      <c r="O35" s="30">
        <f t="shared" si="48"/>
        <v>266626.10700000002</v>
      </c>
      <c r="P35" s="30">
        <f t="shared" si="48"/>
        <v>277291.152</v>
      </c>
      <c r="Q35" s="30">
        <f t="shared" si="46"/>
        <v>288382.8</v>
      </c>
      <c r="R35" s="31"/>
      <c r="S35" s="31"/>
      <c r="T35" s="31"/>
      <c r="U35" s="31"/>
    </row>
    <row r="36" spans="1:21" s="34" customFormat="1" ht="27" customHeight="1" x14ac:dyDescent="0.25">
      <c r="A36" s="57"/>
      <c r="B36" s="57"/>
      <c r="C36" s="28" t="s">
        <v>41</v>
      </c>
      <c r="D36" s="29">
        <v>829</v>
      </c>
      <c r="E36" s="30">
        <f t="shared" si="1"/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1"/>
      <c r="S36" s="31"/>
      <c r="T36" s="31"/>
      <c r="U36" s="31"/>
    </row>
    <row r="37" spans="1:21" s="34" customFormat="1" ht="30.6" customHeight="1" x14ac:dyDescent="0.25">
      <c r="A37" s="58"/>
      <c r="B37" s="58"/>
      <c r="C37" s="28" t="s">
        <v>39</v>
      </c>
      <c r="D37" s="29">
        <v>829</v>
      </c>
      <c r="E37" s="30">
        <f t="shared" si="1"/>
        <v>3216936.5974500002</v>
      </c>
      <c r="F37" s="30">
        <v>231406.07999999999</v>
      </c>
      <c r="G37" s="30">
        <v>242692.96</v>
      </c>
      <c r="H37" s="30">
        <v>252069.27885</v>
      </c>
      <c r="I37" s="30">
        <v>261615.4706</v>
      </c>
      <c r="J37" s="30">
        <v>278966.91200000001</v>
      </c>
      <c r="K37" s="30">
        <v>286798.78000000003</v>
      </c>
      <c r="L37" s="30">
        <v>287166.56</v>
      </c>
      <c r="M37" s="30">
        <v>287549.24</v>
      </c>
      <c r="N37" s="30">
        <v>256371.25700000001</v>
      </c>
      <c r="O37" s="30">
        <v>266626.10700000002</v>
      </c>
      <c r="P37" s="30">
        <v>277291.152</v>
      </c>
      <c r="Q37" s="30">
        <v>288382.8</v>
      </c>
      <c r="R37" s="31"/>
      <c r="S37" s="31"/>
      <c r="T37" s="31"/>
      <c r="U37" s="31"/>
    </row>
    <row r="38" spans="1:21" s="35" customFormat="1" ht="18.600000000000001" customHeight="1" x14ac:dyDescent="0.25">
      <c r="A38" s="56" t="s">
        <v>5</v>
      </c>
      <c r="B38" s="56" t="s">
        <v>47</v>
      </c>
      <c r="C38" s="28" t="s">
        <v>40</v>
      </c>
      <c r="D38" s="29">
        <v>829</v>
      </c>
      <c r="E38" s="30">
        <f t="shared" si="1"/>
        <v>2039.3130000000001</v>
      </c>
      <c r="F38" s="30">
        <f t="shared" ref="F38:Q38" si="49">F39+F40</f>
        <v>238.8</v>
      </c>
      <c r="G38" s="30">
        <f t="shared" si="49"/>
        <v>240</v>
      </c>
      <c r="H38" s="30">
        <f t="shared" si="49"/>
        <v>176</v>
      </c>
      <c r="I38" s="30">
        <f t="shared" si="49"/>
        <v>139.1</v>
      </c>
      <c r="J38" s="30">
        <f t="shared" si="49"/>
        <v>99</v>
      </c>
      <c r="K38" s="30">
        <f t="shared" si="49"/>
        <v>0</v>
      </c>
      <c r="L38" s="30">
        <f t="shared" ref="L38:M38" si="50">L39+L40</f>
        <v>0</v>
      </c>
      <c r="M38" s="30">
        <f t="shared" si="50"/>
        <v>0</v>
      </c>
      <c r="N38" s="30">
        <f t="shared" ref="N38:P38" si="51">N39+N40</f>
        <v>269.96699999999998</v>
      </c>
      <c r="O38" s="30">
        <f t="shared" si="51"/>
        <v>280.76600000000002</v>
      </c>
      <c r="P38" s="30">
        <f t="shared" si="51"/>
        <v>292</v>
      </c>
      <c r="Q38" s="30">
        <f t="shared" si="49"/>
        <v>303.68</v>
      </c>
      <c r="R38" s="31"/>
      <c r="S38" s="31"/>
      <c r="T38" s="31"/>
      <c r="U38" s="31"/>
    </row>
    <row r="39" spans="1:21" s="35" customFormat="1" ht="24.6" customHeight="1" x14ac:dyDescent="0.25">
      <c r="A39" s="59"/>
      <c r="B39" s="59"/>
      <c r="C39" s="28" t="s">
        <v>41</v>
      </c>
      <c r="D39" s="29">
        <v>829</v>
      </c>
      <c r="E39" s="30">
        <f t="shared" si="1"/>
        <v>0</v>
      </c>
      <c r="F39" s="30">
        <f t="shared" ref="F39:J40" si="52">F42+F45+F48</f>
        <v>0</v>
      </c>
      <c r="G39" s="30">
        <f>G42+G45+G48</f>
        <v>0</v>
      </c>
      <c r="H39" s="30">
        <f t="shared" si="52"/>
        <v>0</v>
      </c>
      <c r="I39" s="30">
        <f t="shared" si="52"/>
        <v>0</v>
      </c>
      <c r="J39" s="30">
        <f t="shared" ref="J39:Q39" si="53">J42+J45+J48</f>
        <v>0</v>
      </c>
      <c r="K39" s="30">
        <f t="shared" si="53"/>
        <v>0</v>
      </c>
      <c r="L39" s="30">
        <f t="shared" si="53"/>
        <v>0</v>
      </c>
      <c r="M39" s="30">
        <f t="shared" si="53"/>
        <v>0</v>
      </c>
      <c r="N39" s="30">
        <f t="shared" si="53"/>
        <v>0</v>
      </c>
      <c r="O39" s="30">
        <f t="shared" si="53"/>
        <v>0</v>
      </c>
      <c r="P39" s="30">
        <f t="shared" si="53"/>
        <v>0</v>
      </c>
      <c r="Q39" s="30">
        <f t="shared" si="53"/>
        <v>0</v>
      </c>
      <c r="R39" s="31"/>
      <c r="S39" s="31"/>
      <c r="T39" s="31"/>
      <c r="U39" s="31"/>
    </row>
    <row r="40" spans="1:21" s="35" customFormat="1" ht="28.2" customHeight="1" x14ac:dyDescent="0.25">
      <c r="A40" s="60"/>
      <c r="B40" s="60"/>
      <c r="C40" s="28" t="s">
        <v>39</v>
      </c>
      <c r="D40" s="29">
        <v>829</v>
      </c>
      <c r="E40" s="30">
        <f t="shared" si="1"/>
        <v>2039.3130000000001</v>
      </c>
      <c r="F40" s="30">
        <f t="shared" si="52"/>
        <v>238.8</v>
      </c>
      <c r="G40" s="30">
        <f>G43+G46+G49</f>
        <v>240</v>
      </c>
      <c r="H40" s="30">
        <f t="shared" si="52"/>
        <v>176</v>
      </c>
      <c r="I40" s="30">
        <f t="shared" si="52"/>
        <v>139.1</v>
      </c>
      <c r="J40" s="30">
        <f t="shared" si="52"/>
        <v>99</v>
      </c>
      <c r="K40" s="30">
        <f t="shared" ref="K40:Q40" si="54">K43+K46+K49</f>
        <v>0</v>
      </c>
      <c r="L40" s="30">
        <f t="shared" si="54"/>
        <v>0</v>
      </c>
      <c r="M40" s="30">
        <f t="shared" si="54"/>
        <v>0</v>
      </c>
      <c r="N40" s="30">
        <f t="shared" si="54"/>
        <v>269.96699999999998</v>
      </c>
      <c r="O40" s="30">
        <f t="shared" si="54"/>
        <v>280.76600000000002</v>
      </c>
      <c r="P40" s="30">
        <f t="shared" si="54"/>
        <v>292</v>
      </c>
      <c r="Q40" s="30">
        <f t="shared" si="54"/>
        <v>303.68</v>
      </c>
      <c r="R40" s="31"/>
      <c r="S40" s="31"/>
      <c r="T40" s="31"/>
      <c r="U40" s="31"/>
    </row>
    <row r="41" spans="1:21" s="35" customFormat="1" ht="19.95" customHeight="1" x14ac:dyDescent="0.25">
      <c r="A41" s="61" t="s">
        <v>48</v>
      </c>
      <c r="B41" s="56" t="s">
        <v>30</v>
      </c>
      <c r="C41" s="28" t="s">
        <v>40</v>
      </c>
      <c r="D41" s="29">
        <v>829</v>
      </c>
      <c r="E41" s="30">
        <f t="shared" si="1"/>
        <v>2039.3130000000001</v>
      </c>
      <c r="F41" s="30">
        <f t="shared" ref="F41:Q41" si="55">F42+F43</f>
        <v>238.8</v>
      </c>
      <c r="G41" s="30">
        <f t="shared" si="55"/>
        <v>240</v>
      </c>
      <c r="H41" s="30">
        <f t="shared" si="55"/>
        <v>176</v>
      </c>
      <c r="I41" s="30">
        <f t="shared" si="55"/>
        <v>139.1</v>
      </c>
      <c r="J41" s="30">
        <f t="shared" si="55"/>
        <v>99</v>
      </c>
      <c r="K41" s="30">
        <f t="shared" si="55"/>
        <v>0</v>
      </c>
      <c r="L41" s="30">
        <f t="shared" ref="L41:M41" si="56">L42+L43</f>
        <v>0</v>
      </c>
      <c r="M41" s="30">
        <f t="shared" si="56"/>
        <v>0</v>
      </c>
      <c r="N41" s="30">
        <f t="shared" ref="N41:P41" si="57">N42+N43</f>
        <v>269.96699999999998</v>
      </c>
      <c r="O41" s="30">
        <f t="shared" si="57"/>
        <v>280.76600000000002</v>
      </c>
      <c r="P41" s="30">
        <f t="shared" si="57"/>
        <v>292</v>
      </c>
      <c r="Q41" s="30">
        <f t="shared" si="55"/>
        <v>303.68</v>
      </c>
      <c r="R41" s="31"/>
      <c r="S41" s="31"/>
      <c r="T41" s="31"/>
      <c r="U41" s="31"/>
    </row>
    <row r="42" spans="1:21" s="35" customFormat="1" ht="25.95" customHeight="1" x14ac:dyDescent="0.25">
      <c r="A42" s="59"/>
      <c r="B42" s="59"/>
      <c r="C42" s="28" t="s">
        <v>41</v>
      </c>
      <c r="D42" s="29">
        <v>829</v>
      </c>
      <c r="E42" s="30">
        <f t="shared" si="1"/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1"/>
      <c r="S42" s="31"/>
      <c r="T42" s="31"/>
      <c r="U42" s="31"/>
    </row>
    <row r="43" spans="1:21" s="35" customFormat="1" ht="25.2" customHeight="1" x14ac:dyDescent="0.25">
      <c r="A43" s="60"/>
      <c r="B43" s="60"/>
      <c r="C43" s="28" t="s">
        <v>39</v>
      </c>
      <c r="D43" s="29">
        <v>829</v>
      </c>
      <c r="E43" s="30">
        <f t="shared" si="1"/>
        <v>2039.3130000000001</v>
      </c>
      <c r="F43" s="30">
        <v>238.8</v>
      </c>
      <c r="G43" s="30">
        <v>240</v>
      </c>
      <c r="H43" s="30">
        <v>176</v>
      </c>
      <c r="I43" s="30">
        <v>139.1</v>
      </c>
      <c r="J43" s="30">
        <v>99</v>
      </c>
      <c r="K43" s="30">
        <v>0</v>
      </c>
      <c r="L43" s="30">
        <v>0</v>
      </c>
      <c r="M43" s="30">
        <v>0</v>
      </c>
      <c r="N43" s="30">
        <v>269.96699999999998</v>
      </c>
      <c r="O43" s="30">
        <v>280.76600000000002</v>
      </c>
      <c r="P43" s="30">
        <v>292</v>
      </c>
      <c r="Q43" s="30">
        <v>303.68</v>
      </c>
      <c r="R43" s="31"/>
      <c r="S43" s="31"/>
      <c r="T43" s="31"/>
      <c r="U43" s="31"/>
    </row>
    <row r="44" spans="1:21" s="35" customFormat="1" ht="22.2" customHeight="1" x14ac:dyDescent="0.25">
      <c r="A44" s="61" t="s">
        <v>49</v>
      </c>
      <c r="B44" s="61" t="s">
        <v>31</v>
      </c>
      <c r="C44" s="28" t="s">
        <v>40</v>
      </c>
      <c r="D44" s="29">
        <v>829</v>
      </c>
      <c r="E44" s="30">
        <f t="shared" si="1"/>
        <v>0</v>
      </c>
      <c r="F44" s="30">
        <f t="shared" ref="F44:Q44" si="58">F45+F46</f>
        <v>0</v>
      </c>
      <c r="G44" s="30">
        <f t="shared" si="58"/>
        <v>0</v>
      </c>
      <c r="H44" s="30">
        <f t="shared" si="58"/>
        <v>0</v>
      </c>
      <c r="I44" s="30">
        <f t="shared" si="58"/>
        <v>0</v>
      </c>
      <c r="J44" s="30">
        <f t="shared" si="58"/>
        <v>0</v>
      </c>
      <c r="K44" s="30">
        <f t="shared" si="58"/>
        <v>0</v>
      </c>
      <c r="L44" s="30">
        <f t="shared" ref="L44:M44" si="59">L45+L46</f>
        <v>0</v>
      </c>
      <c r="M44" s="30">
        <f t="shared" si="59"/>
        <v>0</v>
      </c>
      <c r="N44" s="30">
        <f t="shared" ref="N44:P44" si="60">N45+N46</f>
        <v>0</v>
      </c>
      <c r="O44" s="30">
        <f t="shared" si="60"/>
        <v>0</v>
      </c>
      <c r="P44" s="30">
        <f t="shared" si="60"/>
        <v>0</v>
      </c>
      <c r="Q44" s="30">
        <f t="shared" si="58"/>
        <v>0</v>
      </c>
      <c r="R44" s="31"/>
      <c r="S44" s="31"/>
      <c r="T44" s="31"/>
      <c r="U44" s="31"/>
    </row>
    <row r="45" spans="1:21" s="35" customFormat="1" ht="23.4" customHeight="1" x14ac:dyDescent="0.25">
      <c r="A45" s="62"/>
      <c r="B45" s="62"/>
      <c r="C45" s="28" t="s">
        <v>41</v>
      </c>
      <c r="D45" s="29">
        <v>829</v>
      </c>
      <c r="E45" s="30">
        <f t="shared" si="1"/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1"/>
      <c r="S45" s="31"/>
      <c r="T45" s="31"/>
      <c r="U45" s="31"/>
    </row>
    <row r="46" spans="1:21" s="35" customFormat="1" ht="24.6" customHeight="1" x14ac:dyDescent="0.25">
      <c r="A46" s="63"/>
      <c r="B46" s="63"/>
      <c r="C46" s="28" t="s">
        <v>39</v>
      </c>
      <c r="D46" s="29">
        <v>829</v>
      </c>
      <c r="E46" s="30">
        <f t="shared" si="1"/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1"/>
      <c r="S46" s="31"/>
      <c r="T46" s="31"/>
      <c r="U46" s="31"/>
    </row>
    <row r="47" spans="1:21" s="35" customFormat="1" ht="24" customHeight="1" x14ac:dyDescent="0.25">
      <c r="A47" s="61" t="s">
        <v>50</v>
      </c>
      <c r="B47" s="61" t="s">
        <v>32</v>
      </c>
      <c r="C47" s="28" t="s">
        <v>40</v>
      </c>
      <c r="D47" s="29">
        <v>829</v>
      </c>
      <c r="E47" s="30">
        <f t="shared" si="1"/>
        <v>0</v>
      </c>
      <c r="F47" s="30">
        <f t="shared" ref="F47:Q47" si="61">SUM(F48:F49)</f>
        <v>0</v>
      </c>
      <c r="G47" s="30">
        <f t="shared" si="61"/>
        <v>0</v>
      </c>
      <c r="H47" s="30">
        <f t="shared" si="61"/>
        <v>0</v>
      </c>
      <c r="I47" s="30">
        <f t="shared" si="61"/>
        <v>0</v>
      </c>
      <c r="J47" s="30">
        <f t="shared" si="61"/>
        <v>0</v>
      </c>
      <c r="K47" s="30">
        <f t="shared" si="61"/>
        <v>0</v>
      </c>
      <c r="L47" s="30">
        <f t="shared" ref="L47:M47" si="62">SUM(L48:L49)</f>
        <v>0</v>
      </c>
      <c r="M47" s="30">
        <f t="shared" si="62"/>
        <v>0</v>
      </c>
      <c r="N47" s="30">
        <f t="shared" ref="N47:P47" si="63">SUM(N48:N49)</f>
        <v>0</v>
      </c>
      <c r="O47" s="30">
        <f t="shared" si="63"/>
        <v>0</v>
      </c>
      <c r="P47" s="30">
        <f t="shared" si="63"/>
        <v>0</v>
      </c>
      <c r="Q47" s="30">
        <f t="shared" si="61"/>
        <v>0</v>
      </c>
      <c r="R47" s="31"/>
      <c r="S47" s="31"/>
      <c r="T47" s="31"/>
      <c r="U47" s="31"/>
    </row>
    <row r="48" spans="1:21" s="35" customFormat="1" ht="24.6" customHeight="1" x14ac:dyDescent="0.25">
      <c r="A48" s="62"/>
      <c r="B48" s="62"/>
      <c r="C48" s="28" t="s">
        <v>41</v>
      </c>
      <c r="D48" s="29">
        <v>829</v>
      </c>
      <c r="E48" s="30">
        <f t="shared" si="1"/>
        <v>0</v>
      </c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1"/>
      <c r="S48" s="31"/>
      <c r="T48" s="31"/>
      <c r="U48" s="31"/>
    </row>
    <row r="49" spans="1:21" s="35" customFormat="1" ht="25.95" customHeight="1" x14ac:dyDescent="0.25">
      <c r="A49" s="63"/>
      <c r="B49" s="63"/>
      <c r="C49" s="28" t="s">
        <v>39</v>
      </c>
      <c r="D49" s="29">
        <v>829</v>
      </c>
      <c r="E49" s="30">
        <f t="shared" si="1"/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1"/>
      <c r="S49" s="31"/>
      <c r="T49" s="31"/>
      <c r="U49" s="31"/>
    </row>
    <row r="50" spans="1:21" s="36" customFormat="1" ht="27" customHeight="1" x14ac:dyDescent="0.25">
      <c r="A50" s="61" t="s">
        <v>6</v>
      </c>
      <c r="B50" s="61" t="s">
        <v>79</v>
      </c>
      <c r="C50" s="28" t="s">
        <v>40</v>
      </c>
      <c r="D50" s="29">
        <v>829</v>
      </c>
      <c r="E50" s="30">
        <f t="shared" si="1"/>
        <v>19459.576000000001</v>
      </c>
      <c r="F50" s="30">
        <f t="shared" ref="F50:Q50" si="64">F51+F52</f>
        <v>6474.7749999999996</v>
      </c>
      <c r="G50" s="30">
        <f t="shared" si="64"/>
        <v>4272.4110000000001</v>
      </c>
      <c r="H50" s="30">
        <f t="shared" si="64"/>
        <v>4265.99</v>
      </c>
      <c r="I50" s="30">
        <f t="shared" si="64"/>
        <v>4446.3999999999996</v>
      </c>
      <c r="J50" s="30">
        <f t="shared" si="64"/>
        <v>0</v>
      </c>
      <c r="K50" s="30">
        <f t="shared" si="64"/>
        <v>0</v>
      </c>
      <c r="L50" s="30">
        <f t="shared" ref="L50:M50" si="65">L51+L52</f>
        <v>0</v>
      </c>
      <c r="M50" s="30">
        <f t="shared" si="65"/>
        <v>0</v>
      </c>
      <c r="N50" s="30">
        <f t="shared" ref="N50:P50" si="66">N51+N52</f>
        <v>0</v>
      </c>
      <c r="O50" s="30">
        <f t="shared" si="66"/>
        <v>0</v>
      </c>
      <c r="P50" s="30">
        <f t="shared" si="66"/>
        <v>0</v>
      </c>
      <c r="Q50" s="30">
        <f t="shared" si="64"/>
        <v>0</v>
      </c>
      <c r="R50" s="31"/>
      <c r="S50" s="31"/>
      <c r="T50" s="31"/>
      <c r="U50" s="31"/>
    </row>
    <row r="51" spans="1:21" s="36" customFormat="1" ht="30" customHeight="1" x14ac:dyDescent="0.25">
      <c r="A51" s="62"/>
      <c r="B51" s="62"/>
      <c r="C51" s="28" t="s">
        <v>41</v>
      </c>
      <c r="D51" s="29">
        <v>829</v>
      </c>
      <c r="E51" s="30">
        <f t="shared" si="1"/>
        <v>7169.9</v>
      </c>
      <c r="F51" s="30">
        <f>F54+F57</f>
        <v>2786.4</v>
      </c>
      <c r="G51" s="30">
        <f t="shared" ref="G51:J52" si="67">G54+G57</f>
        <v>1625.1</v>
      </c>
      <c r="H51" s="30">
        <f t="shared" si="67"/>
        <v>1297.4000000000001</v>
      </c>
      <c r="I51" s="30">
        <f>I54+I57</f>
        <v>1461</v>
      </c>
      <c r="J51" s="30">
        <f t="shared" si="67"/>
        <v>0</v>
      </c>
      <c r="K51" s="30">
        <f t="shared" ref="K51:Q52" si="68">K54+K57</f>
        <v>0</v>
      </c>
      <c r="L51" s="30">
        <f t="shared" si="68"/>
        <v>0</v>
      </c>
      <c r="M51" s="30">
        <f t="shared" si="68"/>
        <v>0</v>
      </c>
      <c r="N51" s="30">
        <f t="shared" si="68"/>
        <v>0</v>
      </c>
      <c r="O51" s="30">
        <f t="shared" si="68"/>
        <v>0</v>
      </c>
      <c r="P51" s="30">
        <f t="shared" si="68"/>
        <v>0</v>
      </c>
      <c r="Q51" s="30">
        <f t="shared" si="68"/>
        <v>0</v>
      </c>
      <c r="R51" s="31"/>
      <c r="S51" s="31"/>
      <c r="T51" s="31"/>
      <c r="U51" s="31"/>
    </row>
    <row r="52" spans="1:21" s="36" customFormat="1" ht="28.95" customHeight="1" x14ac:dyDescent="0.25">
      <c r="A52" s="62"/>
      <c r="B52" s="62"/>
      <c r="C52" s="27" t="s">
        <v>39</v>
      </c>
      <c r="D52" s="39">
        <v>829</v>
      </c>
      <c r="E52" s="30">
        <f t="shared" si="1"/>
        <v>12289.675999999999</v>
      </c>
      <c r="F52" s="37">
        <f>F55+F58</f>
        <v>3688.375</v>
      </c>
      <c r="G52" s="37">
        <f t="shared" si="67"/>
        <v>2647.3110000000001</v>
      </c>
      <c r="H52" s="37">
        <f t="shared" si="67"/>
        <v>2968.59</v>
      </c>
      <c r="I52" s="37">
        <f>I55+I58</f>
        <v>2985.4</v>
      </c>
      <c r="J52" s="37">
        <f t="shared" si="67"/>
        <v>0</v>
      </c>
      <c r="K52" s="37">
        <f t="shared" si="68"/>
        <v>0</v>
      </c>
      <c r="L52" s="37">
        <f t="shared" si="68"/>
        <v>0</v>
      </c>
      <c r="M52" s="37">
        <f t="shared" si="68"/>
        <v>0</v>
      </c>
      <c r="N52" s="37">
        <f t="shared" si="68"/>
        <v>0</v>
      </c>
      <c r="O52" s="37">
        <f t="shared" si="68"/>
        <v>0</v>
      </c>
      <c r="P52" s="37">
        <f t="shared" si="68"/>
        <v>0</v>
      </c>
      <c r="Q52" s="37">
        <f t="shared" si="68"/>
        <v>0</v>
      </c>
      <c r="R52" s="31"/>
      <c r="S52" s="31"/>
      <c r="T52" s="31"/>
      <c r="U52" s="31"/>
    </row>
    <row r="53" spans="1:21" s="36" customFormat="1" ht="22.95" customHeight="1" x14ac:dyDescent="0.25">
      <c r="A53" s="52" t="s">
        <v>51</v>
      </c>
      <c r="B53" s="52" t="s">
        <v>59</v>
      </c>
      <c r="C53" s="28" t="s">
        <v>40</v>
      </c>
      <c r="D53" s="29">
        <v>829</v>
      </c>
      <c r="E53" s="30">
        <f t="shared" si="1"/>
        <v>18631.076000000001</v>
      </c>
      <c r="F53" s="30">
        <f t="shared" ref="F53:Q53" si="69">F54+F55</f>
        <v>6363.7749999999996</v>
      </c>
      <c r="G53" s="30">
        <f t="shared" si="69"/>
        <v>3972.4110000000001</v>
      </c>
      <c r="H53" s="30">
        <f t="shared" si="69"/>
        <v>4098.49</v>
      </c>
      <c r="I53" s="30">
        <f t="shared" si="69"/>
        <v>4196.3999999999996</v>
      </c>
      <c r="J53" s="30">
        <f t="shared" si="69"/>
        <v>0</v>
      </c>
      <c r="K53" s="30">
        <f t="shared" si="69"/>
        <v>0</v>
      </c>
      <c r="L53" s="30">
        <f t="shared" ref="L53:M53" si="70">L54+L55</f>
        <v>0</v>
      </c>
      <c r="M53" s="30">
        <f t="shared" si="70"/>
        <v>0</v>
      </c>
      <c r="N53" s="30">
        <f t="shared" ref="N53:P53" si="71">N54+N55</f>
        <v>0</v>
      </c>
      <c r="O53" s="30">
        <f t="shared" si="71"/>
        <v>0</v>
      </c>
      <c r="P53" s="30">
        <f t="shared" si="71"/>
        <v>0</v>
      </c>
      <c r="Q53" s="30">
        <f t="shared" si="69"/>
        <v>0</v>
      </c>
      <c r="R53" s="31"/>
      <c r="S53" s="31"/>
      <c r="T53" s="31"/>
      <c r="U53" s="31"/>
    </row>
    <row r="54" spans="1:21" s="36" customFormat="1" ht="27.6" customHeight="1" x14ac:dyDescent="0.25">
      <c r="A54" s="53"/>
      <c r="B54" s="53"/>
      <c r="C54" s="28" t="s">
        <v>41</v>
      </c>
      <c r="D54" s="29">
        <v>829</v>
      </c>
      <c r="E54" s="30">
        <f t="shared" si="1"/>
        <v>7058.9</v>
      </c>
      <c r="F54" s="30">
        <v>2675.4</v>
      </c>
      <c r="G54" s="30">
        <v>1625.1</v>
      </c>
      <c r="H54" s="30">
        <v>1297.4000000000001</v>
      </c>
      <c r="I54" s="30">
        <v>1461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1"/>
      <c r="S54" s="31"/>
      <c r="T54" s="31"/>
      <c r="U54" s="31"/>
    </row>
    <row r="55" spans="1:21" s="36" customFormat="1" ht="25.95" customHeight="1" x14ac:dyDescent="0.25">
      <c r="A55" s="53"/>
      <c r="B55" s="53"/>
      <c r="C55" s="28" t="s">
        <v>39</v>
      </c>
      <c r="D55" s="29">
        <v>829</v>
      </c>
      <c r="E55" s="30">
        <f t="shared" si="1"/>
        <v>11572.175999999999</v>
      </c>
      <c r="F55" s="30">
        <v>3688.375</v>
      </c>
      <c r="G55" s="30">
        <v>2347.3110000000001</v>
      </c>
      <c r="H55" s="30">
        <v>2801.09</v>
      </c>
      <c r="I55" s="30">
        <v>2735.4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40"/>
      <c r="S55" s="31"/>
      <c r="T55" s="31"/>
      <c r="U55" s="31"/>
    </row>
    <row r="56" spans="1:21" s="36" customFormat="1" ht="33.6" customHeight="1" x14ac:dyDescent="0.25">
      <c r="A56" s="52" t="s">
        <v>52</v>
      </c>
      <c r="B56" s="52" t="s">
        <v>53</v>
      </c>
      <c r="C56" s="28" t="s">
        <v>40</v>
      </c>
      <c r="D56" s="29">
        <v>829</v>
      </c>
      <c r="E56" s="30">
        <f t="shared" si="1"/>
        <v>828.5</v>
      </c>
      <c r="F56" s="30">
        <f t="shared" ref="F56:Q56" si="72">F57+F58</f>
        <v>111</v>
      </c>
      <c r="G56" s="30">
        <f t="shared" si="72"/>
        <v>300</v>
      </c>
      <c r="H56" s="30">
        <f t="shared" si="72"/>
        <v>167.5</v>
      </c>
      <c r="I56" s="30">
        <f t="shared" si="72"/>
        <v>250</v>
      </c>
      <c r="J56" s="30">
        <f t="shared" si="72"/>
        <v>0</v>
      </c>
      <c r="K56" s="30">
        <f t="shared" si="72"/>
        <v>0</v>
      </c>
      <c r="L56" s="30">
        <f t="shared" ref="L56:M56" si="73">L57+L58</f>
        <v>0</v>
      </c>
      <c r="M56" s="30">
        <f t="shared" si="73"/>
        <v>0</v>
      </c>
      <c r="N56" s="30">
        <f t="shared" ref="N56:P56" si="74">N57+N58</f>
        <v>0</v>
      </c>
      <c r="O56" s="30">
        <f t="shared" si="74"/>
        <v>0</v>
      </c>
      <c r="P56" s="30">
        <f t="shared" si="74"/>
        <v>0</v>
      </c>
      <c r="Q56" s="30">
        <f t="shared" si="72"/>
        <v>0</v>
      </c>
      <c r="R56" s="31"/>
      <c r="S56" s="31"/>
      <c r="T56" s="31"/>
      <c r="U56" s="31"/>
    </row>
    <row r="57" spans="1:21" s="36" customFormat="1" ht="48" customHeight="1" x14ac:dyDescent="0.25">
      <c r="A57" s="53"/>
      <c r="B57" s="53"/>
      <c r="C57" s="28" t="s">
        <v>41</v>
      </c>
      <c r="D57" s="29">
        <v>829</v>
      </c>
      <c r="E57" s="30">
        <f t="shared" si="1"/>
        <v>111</v>
      </c>
      <c r="F57" s="30">
        <v>111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1"/>
      <c r="S57" s="31"/>
      <c r="T57" s="31"/>
      <c r="U57" s="31"/>
    </row>
    <row r="58" spans="1:21" s="36" customFormat="1" ht="58.95" customHeight="1" x14ac:dyDescent="0.25">
      <c r="A58" s="53"/>
      <c r="B58" s="53"/>
      <c r="C58" s="28" t="s">
        <v>39</v>
      </c>
      <c r="D58" s="29">
        <v>829</v>
      </c>
      <c r="E58" s="30">
        <f t="shared" si="1"/>
        <v>717.5</v>
      </c>
      <c r="F58" s="30">
        <v>0</v>
      </c>
      <c r="G58" s="30">
        <v>300</v>
      </c>
      <c r="H58" s="30">
        <v>167.5</v>
      </c>
      <c r="I58" s="30">
        <v>250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1"/>
      <c r="S58" s="31"/>
      <c r="T58" s="31"/>
      <c r="U58" s="31"/>
    </row>
    <row r="59" spans="1:21" s="38" customFormat="1" ht="22.95" customHeight="1" x14ac:dyDescent="0.25">
      <c r="A59" s="50" t="s">
        <v>25</v>
      </c>
      <c r="B59" s="52" t="s">
        <v>78</v>
      </c>
      <c r="C59" s="28" t="s">
        <v>40</v>
      </c>
      <c r="D59" s="29">
        <v>829</v>
      </c>
      <c r="E59" s="30">
        <f t="shared" si="1"/>
        <v>688172.48414999992</v>
      </c>
      <c r="F59" s="30">
        <f t="shared" ref="F59:Q59" si="75">F60+F61</f>
        <v>53945.532000000007</v>
      </c>
      <c r="G59" s="30">
        <f t="shared" si="75"/>
        <v>47004.432000000001</v>
      </c>
      <c r="H59" s="30">
        <f t="shared" si="75"/>
        <v>43417.992149999998</v>
      </c>
      <c r="I59" s="30">
        <f t="shared" si="75"/>
        <v>47002.653000000006</v>
      </c>
      <c r="J59" s="30">
        <f t="shared" si="75"/>
        <v>55009.5</v>
      </c>
      <c r="K59" s="30">
        <f t="shared" si="75"/>
        <v>57747.37</v>
      </c>
      <c r="L59" s="30">
        <f t="shared" ref="L59:M59" si="76">L60+L61</f>
        <v>57773.57</v>
      </c>
      <c r="M59" s="30">
        <f t="shared" si="76"/>
        <v>57800.86</v>
      </c>
      <c r="N59" s="30">
        <f t="shared" ref="N59:P59" si="77">N60+N61</f>
        <v>63222.148000000001</v>
      </c>
      <c r="O59" s="30">
        <f t="shared" si="77"/>
        <v>65751.034</v>
      </c>
      <c r="P59" s="30">
        <f t="shared" si="77"/>
        <v>68381.074999999997</v>
      </c>
      <c r="Q59" s="30">
        <f t="shared" si="75"/>
        <v>71116.317999999999</v>
      </c>
      <c r="R59" s="31"/>
      <c r="S59" s="31"/>
      <c r="T59" s="31"/>
      <c r="U59" s="31"/>
    </row>
    <row r="60" spans="1:21" s="38" customFormat="1" ht="31.2" customHeight="1" x14ac:dyDescent="0.25">
      <c r="A60" s="50"/>
      <c r="B60" s="52"/>
      <c r="C60" s="28" t="s">
        <v>41</v>
      </c>
      <c r="D60" s="29">
        <v>829</v>
      </c>
      <c r="E60" s="30">
        <f t="shared" si="1"/>
        <v>0</v>
      </c>
      <c r="F60" s="30">
        <f t="shared" ref="F60:J61" si="78">F63+F66</f>
        <v>0</v>
      </c>
      <c r="G60" s="30">
        <f t="shared" si="78"/>
        <v>0</v>
      </c>
      <c r="H60" s="30">
        <f t="shared" si="78"/>
        <v>0</v>
      </c>
      <c r="I60" s="30">
        <f t="shared" si="78"/>
        <v>0</v>
      </c>
      <c r="J60" s="30">
        <f t="shared" si="78"/>
        <v>0</v>
      </c>
      <c r="K60" s="30">
        <f t="shared" ref="K60:Q61" si="79">K63+K66</f>
        <v>0</v>
      </c>
      <c r="L60" s="30">
        <f t="shared" si="79"/>
        <v>0</v>
      </c>
      <c r="M60" s="30">
        <f t="shared" si="79"/>
        <v>0</v>
      </c>
      <c r="N60" s="30">
        <f t="shared" si="79"/>
        <v>0</v>
      </c>
      <c r="O60" s="30">
        <f t="shared" si="79"/>
        <v>0</v>
      </c>
      <c r="P60" s="30">
        <f t="shared" si="79"/>
        <v>0</v>
      </c>
      <c r="Q60" s="30">
        <f t="shared" si="79"/>
        <v>0</v>
      </c>
      <c r="R60" s="31"/>
      <c r="S60" s="31"/>
      <c r="T60" s="31"/>
      <c r="U60" s="31"/>
    </row>
    <row r="61" spans="1:21" s="38" customFormat="1" ht="30" customHeight="1" x14ac:dyDescent="0.25">
      <c r="A61" s="50"/>
      <c r="B61" s="52"/>
      <c r="C61" s="28" t="s">
        <v>39</v>
      </c>
      <c r="D61" s="29">
        <v>829</v>
      </c>
      <c r="E61" s="30">
        <f t="shared" si="1"/>
        <v>688172.48414999992</v>
      </c>
      <c r="F61" s="30">
        <f t="shared" si="78"/>
        <v>53945.532000000007</v>
      </c>
      <c r="G61" s="30">
        <f t="shared" si="78"/>
        <v>47004.432000000001</v>
      </c>
      <c r="H61" s="30">
        <f t="shared" si="78"/>
        <v>43417.992149999998</v>
      </c>
      <c r="I61" s="30">
        <f t="shared" si="78"/>
        <v>47002.653000000006</v>
      </c>
      <c r="J61" s="30">
        <f t="shared" si="78"/>
        <v>55009.5</v>
      </c>
      <c r="K61" s="30">
        <f t="shared" si="79"/>
        <v>57747.37</v>
      </c>
      <c r="L61" s="30">
        <f t="shared" si="79"/>
        <v>57773.57</v>
      </c>
      <c r="M61" s="30">
        <f t="shared" si="79"/>
        <v>57800.86</v>
      </c>
      <c r="N61" s="30">
        <f t="shared" si="79"/>
        <v>63222.148000000001</v>
      </c>
      <c r="O61" s="30">
        <f t="shared" si="79"/>
        <v>65751.034</v>
      </c>
      <c r="P61" s="30">
        <f t="shared" si="79"/>
        <v>68381.074999999997</v>
      </c>
      <c r="Q61" s="30">
        <f t="shared" si="79"/>
        <v>71116.317999999999</v>
      </c>
      <c r="R61" s="31"/>
      <c r="S61" s="31"/>
      <c r="T61" s="31"/>
      <c r="U61" s="31"/>
    </row>
    <row r="62" spans="1:21" s="38" customFormat="1" ht="23.4" customHeight="1" x14ac:dyDescent="0.25">
      <c r="A62" s="65" t="s">
        <v>54</v>
      </c>
      <c r="B62" s="67" t="s">
        <v>55</v>
      </c>
      <c r="C62" s="44" t="s">
        <v>40</v>
      </c>
      <c r="D62" s="45">
        <v>829</v>
      </c>
      <c r="E62" s="30">
        <f t="shared" si="1"/>
        <v>612415.61700000009</v>
      </c>
      <c r="F62" s="46">
        <f t="shared" ref="F62:Q62" si="80">F64+F63</f>
        <v>46261.8</v>
      </c>
      <c r="G62" s="46">
        <f t="shared" si="80"/>
        <v>42662.055999999997</v>
      </c>
      <c r="H62" s="46">
        <f t="shared" si="80"/>
        <v>38791.769999999997</v>
      </c>
      <c r="I62" s="46">
        <f t="shared" si="80"/>
        <v>40246.247000000003</v>
      </c>
      <c r="J62" s="46">
        <f t="shared" si="80"/>
        <v>49474</v>
      </c>
      <c r="K62" s="46">
        <f t="shared" si="80"/>
        <v>53165</v>
      </c>
      <c r="L62" s="46">
        <f t="shared" ref="L62:M62" si="81">L64+L63</f>
        <v>53165</v>
      </c>
      <c r="M62" s="46">
        <f t="shared" si="81"/>
        <v>53165</v>
      </c>
      <c r="N62" s="46">
        <f t="shared" ref="N62:P62" si="82">N64+N63</f>
        <v>55454.313000000002</v>
      </c>
      <c r="O62" s="46">
        <f t="shared" si="82"/>
        <v>57672.485999999997</v>
      </c>
      <c r="P62" s="46">
        <f t="shared" si="82"/>
        <v>59979.385000000002</v>
      </c>
      <c r="Q62" s="46">
        <f t="shared" si="80"/>
        <v>62378.559999999998</v>
      </c>
      <c r="R62" s="31"/>
      <c r="S62" s="31"/>
      <c r="T62" s="31"/>
      <c r="U62" s="31"/>
    </row>
    <row r="63" spans="1:21" s="38" customFormat="1" ht="31.2" customHeight="1" x14ac:dyDescent="0.25">
      <c r="A63" s="65"/>
      <c r="B63" s="67"/>
      <c r="C63" s="27" t="s">
        <v>41</v>
      </c>
      <c r="D63" s="29">
        <v>829</v>
      </c>
      <c r="E63" s="30">
        <f t="shared" si="1"/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1"/>
      <c r="S63" s="31"/>
      <c r="T63" s="31"/>
      <c r="U63" s="31"/>
    </row>
    <row r="64" spans="1:21" s="38" customFormat="1" ht="30" customHeight="1" x14ac:dyDescent="0.25">
      <c r="A64" s="66"/>
      <c r="B64" s="68"/>
      <c r="C64" s="27" t="s">
        <v>39</v>
      </c>
      <c r="D64" s="29">
        <v>829</v>
      </c>
      <c r="E64" s="30">
        <f t="shared" si="1"/>
        <v>612415.61700000009</v>
      </c>
      <c r="F64" s="37">
        <v>46261.8</v>
      </c>
      <c r="G64" s="37">
        <v>42662.055999999997</v>
      </c>
      <c r="H64" s="37">
        <v>38791.769999999997</v>
      </c>
      <c r="I64" s="37">
        <v>40246.247000000003</v>
      </c>
      <c r="J64" s="37">
        <v>49474</v>
      </c>
      <c r="K64" s="37">
        <v>53165</v>
      </c>
      <c r="L64" s="37">
        <v>53165</v>
      </c>
      <c r="M64" s="37">
        <v>53165</v>
      </c>
      <c r="N64" s="37">
        <v>55454.313000000002</v>
      </c>
      <c r="O64" s="37">
        <v>57672.485999999997</v>
      </c>
      <c r="P64" s="37">
        <v>59979.385000000002</v>
      </c>
      <c r="Q64" s="37">
        <v>62378.559999999998</v>
      </c>
      <c r="R64" s="40"/>
      <c r="S64" s="31"/>
      <c r="T64" s="31"/>
      <c r="U64" s="31"/>
    </row>
    <row r="65" spans="1:21" s="38" customFormat="1" ht="21.6" customHeight="1" x14ac:dyDescent="0.25">
      <c r="A65" s="64" t="s">
        <v>56</v>
      </c>
      <c r="B65" s="61" t="s">
        <v>60</v>
      </c>
      <c r="C65" s="27" t="s">
        <v>40</v>
      </c>
      <c r="D65" s="29">
        <v>829</v>
      </c>
      <c r="E65" s="30">
        <f t="shared" si="1"/>
        <v>75756.867150000005</v>
      </c>
      <c r="F65" s="37">
        <f t="shared" ref="F65:Q65" si="83">F67+F66</f>
        <v>7683.732</v>
      </c>
      <c r="G65" s="37">
        <f t="shared" si="83"/>
        <v>4342.3760000000002</v>
      </c>
      <c r="H65" s="37">
        <f t="shared" si="83"/>
        <v>4626.2221499999996</v>
      </c>
      <c r="I65" s="37">
        <f t="shared" si="83"/>
        <v>6756.4059999999999</v>
      </c>
      <c r="J65" s="37">
        <f t="shared" si="83"/>
        <v>5535.5</v>
      </c>
      <c r="K65" s="37">
        <f t="shared" si="83"/>
        <v>4582.37</v>
      </c>
      <c r="L65" s="37">
        <f t="shared" ref="L65:M65" si="84">L67+L66</f>
        <v>4608.57</v>
      </c>
      <c r="M65" s="37">
        <f t="shared" si="84"/>
        <v>4635.8599999999997</v>
      </c>
      <c r="N65" s="37">
        <f t="shared" ref="N65:P65" si="85">N67+N66</f>
        <v>7767.835</v>
      </c>
      <c r="O65" s="37">
        <f t="shared" si="85"/>
        <v>8078.5479999999998</v>
      </c>
      <c r="P65" s="37">
        <f t="shared" si="85"/>
        <v>8401.69</v>
      </c>
      <c r="Q65" s="37">
        <f t="shared" si="83"/>
        <v>8737.7579999999998</v>
      </c>
      <c r="R65" s="31"/>
      <c r="S65" s="31"/>
      <c r="T65" s="31"/>
      <c r="U65" s="31"/>
    </row>
    <row r="66" spans="1:21" s="38" customFormat="1" ht="29.4" customHeight="1" x14ac:dyDescent="0.25">
      <c r="A66" s="65"/>
      <c r="B66" s="67"/>
      <c r="C66" s="27" t="s">
        <v>41</v>
      </c>
      <c r="D66" s="29">
        <v>829</v>
      </c>
      <c r="E66" s="30">
        <f t="shared" si="1"/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1"/>
      <c r="S66" s="31"/>
      <c r="T66" s="31"/>
      <c r="U66" s="31"/>
    </row>
    <row r="67" spans="1:21" s="38" customFormat="1" ht="29.4" customHeight="1" x14ac:dyDescent="0.25">
      <c r="A67" s="66"/>
      <c r="B67" s="68"/>
      <c r="C67" s="27" t="s">
        <v>39</v>
      </c>
      <c r="D67" s="39">
        <v>829</v>
      </c>
      <c r="E67" s="30">
        <f>F67+G67+H67+I67+J67+K67+Q67+L67+M67+N67+O67+P67</f>
        <v>75756.867150000005</v>
      </c>
      <c r="F67" s="37">
        <v>7683.732</v>
      </c>
      <c r="G67" s="37">
        <v>4342.3760000000002</v>
      </c>
      <c r="H67" s="37">
        <v>4626.2221499999996</v>
      </c>
      <c r="I67" s="37">
        <v>6756.4059999999999</v>
      </c>
      <c r="J67" s="37">
        <v>5535.5</v>
      </c>
      <c r="K67" s="37">
        <v>4582.37</v>
      </c>
      <c r="L67" s="37">
        <v>4608.57</v>
      </c>
      <c r="M67" s="37">
        <v>4635.8599999999997</v>
      </c>
      <c r="N67" s="37">
        <v>7767.835</v>
      </c>
      <c r="O67" s="37">
        <v>8078.5479999999998</v>
      </c>
      <c r="P67" s="37">
        <v>8401.69</v>
      </c>
      <c r="Q67" s="30">
        <v>8737.7579999999998</v>
      </c>
      <c r="R67" s="40"/>
      <c r="S67" s="31"/>
      <c r="T67" s="31"/>
      <c r="U67" s="31"/>
    </row>
    <row r="68" spans="1:21" s="38" customFormat="1" ht="25.2" customHeight="1" x14ac:dyDescent="0.25">
      <c r="A68" s="64" t="s">
        <v>26</v>
      </c>
      <c r="B68" s="61" t="s">
        <v>68</v>
      </c>
      <c r="C68" s="28" t="s">
        <v>40</v>
      </c>
      <c r="D68" s="29">
        <v>829</v>
      </c>
      <c r="E68" s="30">
        <f t="shared" si="1"/>
        <v>0</v>
      </c>
      <c r="F68" s="37">
        <f>SUM(F69:F70)</f>
        <v>0</v>
      </c>
      <c r="G68" s="37">
        <f t="shared" ref="G68:Q68" si="86">SUM(G69:G70)</f>
        <v>0</v>
      </c>
      <c r="H68" s="37">
        <f t="shared" si="86"/>
        <v>0</v>
      </c>
      <c r="I68" s="37">
        <f t="shared" si="86"/>
        <v>0</v>
      </c>
      <c r="J68" s="37">
        <f t="shared" si="86"/>
        <v>0</v>
      </c>
      <c r="K68" s="37">
        <f t="shared" si="86"/>
        <v>0</v>
      </c>
      <c r="L68" s="37">
        <f t="shared" ref="L68:M68" si="87">SUM(L69:L70)</f>
        <v>0</v>
      </c>
      <c r="M68" s="37">
        <f t="shared" si="87"/>
        <v>0</v>
      </c>
      <c r="N68" s="37">
        <f t="shared" ref="N68:P68" si="88">SUM(N69:N70)</f>
        <v>0</v>
      </c>
      <c r="O68" s="37">
        <f t="shared" si="88"/>
        <v>0</v>
      </c>
      <c r="P68" s="37">
        <f t="shared" si="88"/>
        <v>0</v>
      </c>
      <c r="Q68" s="37">
        <f t="shared" si="86"/>
        <v>0</v>
      </c>
      <c r="R68" s="31"/>
      <c r="S68" s="31"/>
      <c r="T68" s="31"/>
      <c r="U68" s="31"/>
    </row>
    <row r="69" spans="1:21" s="38" customFormat="1" ht="25.2" customHeight="1" x14ac:dyDescent="0.25">
      <c r="A69" s="79"/>
      <c r="B69" s="77"/>
      <c r="C69" s="28" t="s">
        <v>41</v>
      </c>
      <c r="D69" s="39">
        <v>829</v>
      </c>
      <c r="E69" s="30">
        <f t="shared" si="1"/>
        <v>0</v>
      </c>
      <c r="F69" s="37">
        <f>F72+F75+F78</f>
        <v>0</v>
      </c>
      <c r="G69" s="37">
        <f t="shared" ref="G69:Q69" si="89">G72+G75+G78</f>
        <v>0</v>
      </c>
      <c r="H69" s="37">
        <f t="shared" si="89"/>
        <v>0</v>
      </c>
      <c r="I69" s="37">
        <f t="shared" si="89"/>
        <v>0</v>
      </c>
      <c r="J69" s="37">
        <f t="shared" si="89"/>
        <v>0</v>
      </c>
      <c r="K69" s="37">
        <f t="shared" si="89"/>
        <v>0</v>
      </c>
      <c r="L69" s="37">
        <f t="shared" ref="L69:M69" si="90">L72+L75+L78</f>
        <v>0</v>
      </c>
      <c r="M69" s="37">
        <f t="shared" si="90"/>
        <v>0</v>
      </c>
      <c r="N69" s="37">
        <f t="shared" ref="N69:P69" si="91">N72+N75+N78</f>
        <v>0</v>
      </c>
      <c r="O69" s="37">
        <f t="shared" si="91"/>
        <v>0</v>
      </c>
      <c r="P69" s="37">
        <f t="shared" si="91"/>
        <v>0</v>
      </c>
      <c r="Q69" s="37">
        <f t="shared" si="89"/>
        <v>0</v>
      </c>
      <c r="R69" s="31"/>
      <c r="S69" s="31"/>
      <c r="T69" s="31"/>
      <c r="U69" s="31"/>
    </row>
    <row r="70" spans="1:21" s="38" customFormat="1" ht="25.95" customHeight="1" x14ac:dyDescent="0.25">
      <c r="A70" s="79"/>
      <c r="B70" s="77"/>
      <c r="C70" s="28" t="s">
        <v>39</v>
      </c>
      <c r="D70" s="39">
        <v>829</v>
      </c>
      <c r="E70" s="30">
        <f t="shared" si="1"/>
        <v>0</v>
      </c>
      <c r="F70" s="37">
        <f>F73+F76+F79</f>
        <v>0</v>
      </c>
      <c r="G70" s="37">
        <f t="shared" ref="G70:Q70" si="92">G73+G76+G79</f>
        <v>0</v>
      </c>
      <c r="H70" s="37">
        <f t="shared" si="92"/>
        <v>0</v>
      </c>
      <c r="I70" s="37">
        <f t="shared" si="92"/>
        <v>0</v>
      </c>
      <c r="J70" s="37">
        <f t="shared" si="92"/>
        <v>0</v>
      </c>
      <c r="K70" s="37">
        <f t="shared" si="92"/>
        <v>0</v>
      </c>
      <c r="L70" s="37">
        <f t="shared" ref="L70:M70" si="93">L73+L76+L79</f>
        <v>0</v>
      </c>
      <c r="M70" s="37">
        <f t="shared" si="93"/>
        <v>0</v>
      </c>
      <c r="N70" s="37">
        <f t="shared" ref="N70:P70" si="94">N73+N76+N79</f>
        <v>0</v>
      </c>
      <c r="O70" s="37">
        <f t="shared" si="94"/>
        <v>0</v>
      </c>
      <c r="P70" s="37">
        <f t="shared" si="94"/>
        <v>0</v>
      </c>
      <c r="Q70" s="37">
        <f t="shared" si="92"/>
        <v>0</v>
      </c>
      <c r="R70" s="31"/>
      <c r="S70" s="31"/>
      <c r="T70" s="31"/>
      <c r="U70" s="31"/>
    </row>
    <row r="71" spans="1:21" s="38" customFormat="1" ht="24.6" customHeight="1" x14ac:dyDescent="0.25">
      <c r="A71" s="50" t="s">
        <v>57</v>
      </c>
      <c r="B71" s="52" t="s">
        <v>67</v>
      </c>
      <c r="C71" s="28" t="s">
        <v>40</v>
      </c>
      <c r="D71" s="29">
        <v>829</v>
      </c>
      <c r="E71" s="30">
        <f t="shared" si="1"/>
        <v>0</v>
      </c>
      <c r="F71" s="30">
        <f>SUM(F72:F73)</f>
        <v>0</v>
      </c>
      <c r="G71" s="30">
        <f t="shared" ref="G71:Q71" si="95">SUM(G72:G73)</f>
        <v>0</v>
      </c>
      <c r="H71" s="30">
        <f t="shared" si="95"/>
        <v>0</v>
      </c>
      <c r="I71" s="30">
        <f t="shared" si="95"/>
        <v>0</v>
      </c>
      <c r="J71" s="30">
        <f t="shared" si="95"/>
        <v>0</v>
      </c>
      <c r="K71" s="30">
        <f t="shared" si="95"/>
        <v>0</v>
      </c>
      <c r="L71" s="30">
        <f t="shared" ref="L71:M71" si="96">SUM(L72:L73)</f>
        <v>0</v>
      </c>
      <c r="M71" s="30">
        <f t="shared" si="96"/>
        <v>0</v>
      </c>
      <c r="N71" s="30">
        <f t="shared" ref="N71:P71" si="97">SUM(N72:N73)</f>
        <v>0</v>
      </c>
      <c r="O71" s="30">
        <f t="shared" si="97"/>
        <v>0</v>
      </c>
      <c r="P71" s="30">
        <f t="shared" si="97"/>
        <v>0</v>
      </c>
      <c r="Q71" s="30">
        <f t="shared" si="95"/>
        <v>0</v>
      </c>
      <c r="R71" s="31"/>
      <c r="S71" s="31"/>
      <c r="T71" s="31"/>
      <c r="U71" s="31"/>
    </row>
    <row r="72" spans="1:21" s="38" customFormat="1" ht="24" customHeight="1" x14ac:dyDescent="0.25">
      <c r="A72" s="72"/>
      <c r="B72" s="71"/>
      <c r="C72" s="28" t="s">
        <v>41</v>
      </c>
      <c r="D72" s="29">
        <v>829</v>
      </c>
      <c r="E72" s="30">
        <f t="shared" si="1"/>
        <v>0</v>
      </c>
      <c r="F72" s="30">
        <v>0</v>
      </c>
      <c r="G72" s="30">
        <v>0</v>
      </c>
      <c r="H72" s="30">
        <v>0</v>
      </c>
      <c r="I72" s="30">
        <v>0</v>
      </c>
      <c r="J72" s="30">
        <v>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1"/>
      <c r="S72" s="31"/>
      <c r="T72" s="31"/>
      <c r="U72" s="31"/>
    </row>
    <row r="73" spans="1:21" s="38" customFormat="1" ht="20.399999999999999" customHeight="1" x14ac:dyDescent="0.25">
      <c r="A73" s="72"/>
      <c r="B73" s="71"/>
      <c r="C73" s="28" t="s">
        <v>39</v>
      </c>
      <c r="D73" s="29">
        <v>829</v>
      </c>
      <c r="E73" s="30">
        <f t="shared" si="1"/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1"/>
      <c r="S73" s="31"/>
      <c r="T73" s="31"/>
      <c r="U73" s="31"/>
    </row>
    <row r="74" spans="1:21" s="38" customFormat="1" ht="28.95" customHeight="1" x14ac:dyDescent="0.25">
      <c r="A74" s="50" t="s">
        <v>58</v>
      </c>
      <c r="B74" s="52" t="s">
        <v>71</v>
      </c>
      <c r="C74" s="28" t="s">
        <v>40</v>
      </c>
      <c r="D74" s="29">
        <v>829</v>
      </c>
      <c r="E74" s="30">
        <f t="shared" ref="E74:E119" si="98">F74+G74+H74+I74+J74+K74+Q74+L74+M74+N74+O74+P74</f>
        <v>0</v>
      </c>
      <c r="F74" s="30">
        <f>SUM(F75:F76)</f>
        <v>0</v>
      </c>
      <c r="G74" s="30">
        <f t="shared" ref="G74:Q74" si="99">SUM(G75:G76)</f>
        <v>0</v>
      </c>
      <c r="H74" s="30">
        <f t="shared" si="99"/>
        <v>0</v>
      </c>
      <c r="I74" s="30">
        <f t="shared" si="99"/>
        <v>0</v>
      </c>
      <c r="J74" s="30">
        <f t="shared" si="99"/>
        <v>0</v>
      </c>
      <c r="K74" s="30">
        <f t="shared" si="99"/>
        <v>0</v>
      </c>
      <c r="L74" s="30">
        <f t="shared" ref="L74:M74" si="100">SUM(L75:L76)</f>
        <v>0</v>
      </c>
      <c r="M74" s="30">
        <f t="shared" si="100"/>
        <v>0</v>
      </c>
      <c r="N74" s="30">
        <f t="shared" ref="N74:P74" si="101">SUM(N75:N76)</f>
        <v>0</v>
      </c>
      <c r="O74" s="30">
        <f t="shared" si="101"/>
        <v>0</v>
      </c>
      <c r="P74" s="30">
        <f t="shared" si="101"/>
        <v>0</v>
      </c>
      <c r="Q74" s="30">
        <f t="shared" si="99"/>
        <v>0</v>
      </c>
      <c r="R74" s="31"/>
      <c r="S74" s="31"/>
      <c r="T74" s="31"/>
      <c r="U74" s="31"/>
    </row>
    <row r="75" spans="1:21" s="38" customFormat="1" ht="60" customHeight="1" x14ac:dyDescent="0.25">
      <c r="A75" s="72"/>
      <c r="B75" s="71"/>
      <c r="C75" s="28" t="s">
        <v>41</v>
      </c>
      <c r="D75" s="29">
        <v>829</v>
      </c>
      <c r="E75" s="30">
        <f t="shared" si="98"/>
        <v>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1"/>
      <c r="S75" s="31"/>
      <c r="T75" s="31"/>
      <c r="U75" s="31"/>
    </row>
    <row r="76" spans="1:21" s="38" customFormat="1" ht="51" customHeight="1" x14ac:dyDescent="0.25">
      <c r="A76" s="72"/>
      <c r="B76" s="71"/>
      <c r="C76" s="28" t="s">
        <v>39</v>
      </c>
      <c r="D76" s="29">
        <v>829</v>
      </c>
      <c r="E76" s="30">
        <f t="shared" si="98"/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1"/>
      <c r="S76" s="31"/>
      <c r="T76" s="31"/>
      <c r="U76" s="31"/>
    </row>
    <row r="77" spans="1:21" s="38" customFormat="1" ht="25.2" customHeight="1" x14ac:dyDescent="0.25">
      <c r="A77" s="50" t="s">
        <v>61</v>
      </c>
      <c r="B77" s="52" t="s">
        <v>69</v>
      </c>
      <c r="C77" s="28" t="s">
        <v>40</v>
      </c>
      <c r="D77" s="29">
        <v>829</v>
      </c>
      <c r="E77" s="30">
        <f t="shared" si="98"/>
        <v>0</v>
      </c>
      <c r="F77" s="30">
        <f>F78+F79</f>
        <v>0</v>
      </c>
      <c r="G77" s="30">
        <f t="shared" ref="G77:Q77" si="102">G78+G79</f>
        <v>0</v>
      </c>
      <c r="H77" s="30">
        <f t="shared" si="102"/>
        <v>0</v>
      </c>
      <c r="I77" s="30">
        <f t="shared" si="102"/>
        <v>0</v>
      </c>
      <c r="J77" s="30">
        <f t="shared" si="102"/>
        <v>0</v>
      </c>
      <c r="K77" s="30">
        <f>K78+K79</f>
        <v>0</v>
      </c>
      <c r="L77" s="30">
        <f t="shared" ref="L77:M77" si="103">L78+L79</f>
        <v>0</v>
      </c>
      <c r="M77" s="30">
        <f t="shared" si="103"/>
        <v>0</v>
      </c>
      <c r="N77" s="30">
        <f t="shared" ref="N77:P77" si="104">N78+N79</f>
        <v>0</v>
      </c>
      <c r="O77" s="30">
        <f t="shared" si="104"/>
        <v>0</v>
      </c>
      <c r="P77" s="30">
        <f t="shared" si="104"/>
        <v>0</v>
      </c>
      <c r="Q77" s="30">
        <f t="shared" si="102"/>
        <v>0</v>
      </c>
      <c r="R77" s="31"/>
      <c r="S77" s="31"/>
      <c r="T77" s="31"/>
      <c r="U77" s="31"/>
    </row>
    <row r="78" spans="1:21" s="38" customFormat="1" ht="24" customHeight="1" x14ac:dyDescent="0.25">
      <c r="A78" s="72"/>
      <c r="B78" s="71"/>
      <c r="C78" s="28" t="s">
        <v>41</v>
      </c>
      <c r="D78" s="29">
        <v>829</v>
      </c>
      <c r="E78" s="30">
        <f t="shared" si="98"/>
        <v>0</v>
      </c>
      <c r="F78" s="30">
        <v>0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0">
        <v>0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1"/>
      <c r="S78" s="31"/>
      <c r="T78" s="31"/>
      <c r="U78" s="31"/>
    </row>
    <row r="79" spans="1:21" s="38" customFormat="1" ht="24" customHeight="1" x14ac:dyDescent="0.25">
      <c r="A79" s="72"/>
      <c r="B79" s="71"/>
      <c r="C79" s="28" t="s">
        <v>39</v>
      </c>
      <c r="D79" s="29">
        <v>829</v>
      </c>
      <c r="E79" s="30">
        <f t="shared" si="98"/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1"/>
      <c r="S79" s="31"/>
      <c r="T79" s="31"/>
      <c r="U79" s="31"/>
    </row>
    <row r="80" spans="1:21" s="38" customFormat="1" ht="18" hidden="1" customHeight="1" x14ac:dyDescent="0.25">
      <c r="A80" s="65" t="s">
        <v>62</v>
      </c>
      <c r="B80" s="67" t="s">
        <v>63</v>
      </c>
      <c r="C80" s="44" t="s">
        <v>40</v>
      </c>
      <c r="D80" s="45">
        <v>829</v>
      </c>
      <c r="E80" s="30">
        <f t="shared" si="98"/>
        <v>0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46">
        <v>0</v>
      </c>
      <c r="L80" s="46">
        <v>0</v>
      </c>
      <c r="M80" s="46">
        <v>0</v>
      </c>
      <c r="N80" s="46">
        <v>0</v>
      </c>
      <c r="O80" s="46">
        <v>0</v>
      </c>
      <c r="P80" s="46">
        <v>0</v>
      </c>
      <c r="Q80" s="46">
        <v>0</v>
      </c>
      <c r="R80" s="31"/>
      <c r="S80" s="31"/>
      <c r="T80" s="31"/>
      <c r="U80" s="31"/>
    </row>
    <row r="81" spans="1:21" s="38" customFormat="1" ht="29.4" hidden="1" customHeight="1" x14ac:dyDescent="0.25">
      <c r="A81" s="79"/>
      <c r="B81" s="77"/>
      <c r="C81" s="27" t="s">
        <v>41</v>
      </c>
      <c r="D81" s="29">
        <v>829</v>
      </c>
      <c r="E81" s="30">
        <f t="shared" si="98"/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  <c r="Q81" s="37">
        <v>0</v>
      </c>
      <c r="R81" s="31"/>
      <c r="S81" s="31"/>
      <c r="T81" s="31"/>
      <c r="U81" s="31"/>
    </row>
    <row r="82" spans="1:21" s="38" customFormat="1" ht="29.4" hidden="1" customHeight="1" x14ac:dyDescent="0.25">
      <c r="A82" s="80"/>
      <c r="B82" s="78"/>
      <c r="C82" s="27" t="s">
        <v>39</v>
      </c>
      <c r="D82" s="39">
        <v>829</v>
      </c>
      <c r="E82" s="30">
        <f t="shared" si="98"/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0</v>
      </c>
      <c r="P82" s="37">
        <v>0</v>
      </c>
      <c r="Q82" s="37">
        <v>0</v>
      </c>
      <c r="R82" s="31"/>
      <c r="S82" s="31"/>
      <c r="T82" s="31"/>
      <c r="U82" s="31"/>
    </row>
    <row r="83" spans="1:21" ht="24.6" customHeight="1" x14ac:dyDescent="0.25">
      <c r="A83" s="50" t="s">
        <v>64</v>
      </c>
      <c r="B83" s="52" t="s">
        <v>72</v>
      </c>
      <c r="C83" s="28" t="s">
        <v>40</v>
      </c>
      <c r="D83" s="29"/>
      <c r="E83" s="30">
        <f t="shared" si="98"/>
        <v>134942.09062999999</v>
      </c>
      <c r="F83" s="30">
        <f>F84+F86</f>
        <v>0</v>
      </c>
      <c r="G83" s="30">
        <f t="shared" ref="G83:Q83" si="105">G84+G86</f>
        <v>12000</v>
      </c>
      <c r="H83" s="30">
        <f t="shared" si="105"/>
        <v>7500</v>
      </c>
      <c r="I83" s="30">
        <f t="shared" si="105"/>
        <v>26866.7</v>
      </c>
      <c r="J83" s="30">
        <f t="shared" si="105"/>
        <v>25260.210630000001</v>
      </c>
      <c r="K83" s="30">
        <f t="shared" si="105"/>
        <v>19800</v>
      </c>
      <c r="L83" s="30">
        <f t="shared" ref="L83:M83" si="106">L84+L86</f>
        <v>19800</v>
      </c>
      <c r="M83" s="30">
        <f t="shared" si="106"/>
        <v>19800</v>
      </c>
      <c r="N83" s="30">
        <f t="shared" ref="N83:P83" si="107">N84+N86</f>
        <v>921.98599999999999</v>
      </c>
      <c r="O83" s="30">
        <f t="shared" si="107"/>
        <v>958.86500000000001</v>
      </c>
      <c r="P83" s="30">
        <f t="shared" si="107"/>
        <v>997.22</v>
      </c>
      <c r="Q83" s="30">
        <f t="shared" si="105"/>
        <v>1037.1089999999999</v>
      </c>
    </row>
    <row r="84" spans="1:21" ht="34.5" customHeight="1" x14ac:dyDescent="0.25">
      <c r="A84" s="50"/>
      <c r="B84" s="52"/>
      <c r="C84" s="28" t="s">
        <v>77</v>
      </c>
      <c r="D84" s="29"/>
      <c r="E84" s="30">
        <f t="shared" si="98"/>
        <v>128192.09063000001</v>
      </c>
      <c r="F84" s="30">
        <f t="shared" ref="F84:Q84" si="108">F85+F87+F88</f>
        <v>0</v>
      </c>
      <c r="G84" s="30">
        <f t="shared" si="108"/>
        <v>5250</v>
      </c>
      <c r="H84" s="30">
        <f t="shared" si="108"/>
        <v>7500</v>
      </c>
      <c r="I84" s="30">
        <f t="shared" si="108"/>
        <v>26866.7</v>
      </c>
      <c r="J84" s="30">
        <f t="shared" si="108"/>
        <v>25260.210630000001</v>
      </c>
      <c r="K84" s="30">
        <f t="shared" si="108"/>
        <v>19800</v>
      </c>
      <c r="L84" s="30">
        <f t="shared" ref="L84:M84" si="109">L85+L87+L88</f>
        <v>19800</v>
      </c>
      <c r="M84" s="30">
        <f t="shared" si="109"/>
        <v>19800</v>
      </c>
      <c r="N84" s="30">
        <f t="shared" ref="N84:P84" si="110">N85+N87+N88</f>
        <v>921.98599999999999</v>
      </c>
      <c r="O84" s="30">
        <f t="shared" si="110"/>
        <v>958.86500000000001</v>
      </c>
      <c r="P84" s="30">
        <f t="shared" si="110"/>
        <v>997.22</v>
      </c>
      <c r="Q84" s="30">
        <f t="shared" si="108"/>
        <v>1037.1089999999999</v>
      </c>
    </row>
    <row r="85" spans="1:21" ht="21.6" customHeight="1" x14ac:dyDescent="0.25">
      <c r="A85" s="50"/>
      <c r="B85" s="52"/>
      <c r="C85" s="28" t="s">
        <v>41</v>
      </c>
      <c r="D85" s="29">
        <v>829</v>
      </c>
      <c r="E85" s="30">
        <f t="shared" si="98"/>
        <v>98914.15</v>
      </c>
      <c r="F85" s="30">
        <f t="shared" ref="F85:Q85" si="111">F90+F95</f>
        <v>0</v>
      </c>
      <c r="G85" s="30">
        <f t="shared" si="111"/>
        <v>0</v>
      </c>
      <c r="H85" s="30">
        <f t="shared" si="111"/>
        <v>5343.75</v>
      </c>
      <c r="I85" s="30">
        <f t="shared" si="111"/>
        <v>19142.5</v>
      </c>
      <c r="J85" s="30">
        <f t="shared" si="111"/>
        <v>17997.900000000001</v>
      </c>
      <c r="K85" s="30">
        <f t="shared" si="111"/>
        <v>18810</v>
      </c>
      <c r="L85" s="30">
        <f t="shared" ref="L85:M85" si="112">L90+L95</f>
        <v>18810</v>
      </c>
      <c r="M85" s="30">
        <f t="shared" si="112"/>
        <v>18810</v>
      </c>
      <c r="N85" s="30">
        <f t="shared" ref="N85:P85" si="113">N90+N95</f>
        <v>0</v>
      </c>
      <c r="O85" s="30">
        <f t="shared" si="113"/>
        <v>0</v>
      </c>
      <c r="P85" s="30">
        <f t="shared" si="113"/>
        <v>0</v>
      </c>
      <c r="Q85" s="30">
        <f t="shared" si="111"/>
        <v>0</v>
      </c>
    </row>
    <row r="86" spans="1:21" ht="39" customHeight="1" x14ac:dyDescent="0.25">
      <c r="A86" s="50"/>
      <c r="B86" s="52"/>
      <c r="C86" s="28" t="s">
        <v>76</v>
      </c>
      <c r="D86" s="29"/>
      <c r="E86" s="30">
        <f t="shared" si="98"/>
        <v>6750</v>
      </c>
      <c r="F86" s="30">
        <f t="shared" ref="F86:Q86" si="114">F96</f>
        <v>0</v>
      </c>
      <c r="G86" s="30">
        <f t="shared" si="114"/>
        <v>6750</v>
      </c>
      <c r="H86" s="30">
        <f t="shared" si="114"/>
        <v>0</v>
      </c>
      <c r="I86" s="30">
        <f t="shared" si="114"/>
        <v>0</v>
      </c>
      <c r="J86" s="30">
        <f t="shared" si="114"/>
        <v>0</v>
      </c>
      <c r="K86" s="30">
        <f t="shared" si="114"/>
        <v>0</v>
      </c>
      <c r="L86" s="30">
        <f t="shared" ref="L86:M86" si="115">L96</f>
        <v>0</v>
      </c>
      <c r="M86" s="30">
        <f t="shared" si="115"/>
        <v>0</v>
      </c>
      <c r="N86" s="30">
        <f t="shared" ref="N86:P86" si="116">N96</f>
        <v>0</v>
      </c>
      <c r="O86" s="30">
        <f t="shared" si="116"/>
        <v>0</v>
      </c>
      <c r="P86" s="30">
        <f t="shared" si="116"/>
        <v>0</v>
      </c>
      <c r="Q86" s="30">
        <f t="shared" si="114"/>
        <v>0</v>
      </c>
    </row>
    <row r="87" spans="1:21" ht="20.399999999999999" customHeight="1" x14ac:dyDescent="0.25">
      <c r="A87" s="51"/>
      <c r="B87" s="53"/>
      <c r="C87" s="28" t="s">
        <v>39</v>
      </c>
      <c r="D87" s="29">
        <v>829</v>
      </c>
      <c r="E87" s="30">
        <f>F87+G87+H87+I87+J87+K87+Q87+L87+M87+N87+O87+P87</f>
        <v>11371.188</v>
      </c>
      <c r="F87" s="30">
        <f t="shared" ref="F87:Q88" si="117">F91+F97</f>
        <v>0</v>
      </c>
      <c r="G87" s="30">
        <f t="shared" si="117"/>
        <v>2250</v>
      </c>
      <c r="H87" s="30">
        <f t="shared" si="117"/>
        <v>281.25</v>
      </c>
      <c r="I87" s="30">
        <f t="shared" si="117"/>
        <v>1007.5</v>
      </c>
      <c r="J87" s="30">
        <f t="shared" si="117"/>
        <v>947.25800000000004</v>
      </c>
      <c r="K87" s="30">
        <f t="shared" si="117"/>
        <v>990</v>
      </c>
      <c r="L87" s="30">
        <f t="shared" ref="L87:M87" si="118">L91+L97</f>
        <v>990</v>
      </c>
      <c r="M87" s="30">
        <f t="shared" si="118"/>
        <v>990</v>
      </c>
      <c r="N87" s="30">
        <f t="shared" ref="N87:P87" si="119">N91+N97</f>
        <v>921.98599999999999</v>
      </c>
      <c r="O87" s="30">
        <f t="shared" si="119"/>
        <v>958.86500000000001</v>
      </c>
      <c r="P87" s="30">
        <f t="shared" si="119"/>
        <v>997.22</v>
      </c>
      <c r="Q87" s="30">
        <f t="shared" si="117"/>
        <v>1037.1089999999999</v>
      </c>
      <c r="R87" s="48"/>
    </row>
    <row r="88" spans="1:21" ht="34.950000000000003" customHeight="1" x14ac:dyDescent="0.25">
      <c r="A88" s="51"/>
      <c r="B88" s="53"/>
      <c r="C88" s="28" t="s">
        <v>75</v>
      </c>
      <c r="D88" s="29"/>
      <c r="E88" s="30">
        <f t="shared" si="98"/>
        <v>17906.752630000003</v>
      </c>
      <c r="F88" s="30">
        <f t="shared" si="117"/>
        <v>0</v>
      </c>
      <c r="G88" s="30">
        <f t="shared" si="117"/>
        <v>3000</v>
      </c>
      <c r="H88" s="30">
        <f t="shared" si="117"/>
        <v>1875</v>
      </c>
      <c r="I88" s="30">
        <f t="shared" si="117"/>
        <v>6716.7</v>
      </c>
      <c r="J88" s="30">
        <f t="shared" si="117"/>
        <v>6315.0526300000001</v>
      </c>
      <c r="K88" s="30">
        <f t="shared" si="117"/>
        <v>0</v>
      </c>
      <c r="L88" s="30">
        <f t="shared" ref="L88:M88" si="120">L92+L98</f>
        <v>0</v>
      </c>
      <c r="M88" s="30">
        <f t="shared" si="120"/>
        <v>0</v>
      </c>
      <c r="N88" s="30">
        <f t="shared" ref="N88:P88" si="121">N92+N98</f>
        <v>0</v>
      </c>
      <c r="O88" s="30">
        <f t="shared" si="121"/>
        <v>0</v>
      </c>
      <c r="P88" s="30">
        <f t="shared" si="121"/>
        <v>0</v>
      </c>
      <c r="Q88" s="30">
        <f t="shared" si="117"/>
        <v>0</v>
      </c>
    </row>
    <row r="89" spans="1:21" s="1" customFormat="1" ht="24" customHeight="1" x14ac:dyDescent="0.25">
      <c r="A89" s="64" t="s">
        <v>65</v>
      </c>
      <c r="B89" s="61" t="s">
        <v>93</v>
      </c>
      <c r="C89" s="27" t="s">
        <v>40</v>
      </c>
      <c r="D89" s="29"/>
      <c r="E89" s="30">
        <f t="shared" si="98"/>
        <v>0</v>
      </c>
      <c r="F89" s="30">
        <f>F90+F91+F92</f>
        <v>0</v>
      </c>
      <c r="G89" s="30">
        <f t="shared" ref="G89:Q89" si="122">G90+G91+G92</f>
        <v>0</v>
      </c>
      <c r="H89" s="30">
        <f t="shared" si="122"/>
        <v>0</v>
      </c>
      <c r="I89" s="30">
        <f t="shared" si="122"/>
        <v>0</v>
      </c>
      <c r="J89" s="30">
        <f t="shared" si="122"/>
        <v>0</v>
      </c>
      <c r="K89" s="30">
        <f t="shared" si="122"/>
        <v>0</v>
      </c>
      <c r="L89" s="30">
        <f t="shared" ref="L89:M89" si="123">L90+L91+L92</f>
        <v>0</v>
      </c>
      <c r="M89" s="30">
        <f t="shared" si="123"/>
        <v>0</v>
      </c>
      <c r="N89" s="30">
        <f t="shared" ref="N89:P89" si="124">N90+N91+N92</f>
        <v>0</v>
      </c>
      <c r="O89" s="30">
        <f t="shared" si="124"/>
        <v>0</v>
      </c>
      <c r="P89" s="30">
        <f t="shared" si="124"/>
        <v>0</v>
      </c>
      <c r="Q89" s="30">
        <f t="shared" si="122"/>
        <v>0</v>
      </c>
    </row>
    <row r="90" spans="1:21" s="1" customFormat="1" ht="18.600000000000001" customHeight="1" x14ac:dyDescent="0.25">
      <c r="A90" s="73"/>
      <c r="B90" s="75"/>
      <c r="C90" s="27" t="s">
        <v>41</v>
      </c>
      <c r="D90" s="29">
        <v>829</v>
      </c>
      <c r="E90" s="30">
        <f t="shared" si="98"/>
        <v>0</v>
      </c>
      <c r="F90" s="30">
        <v>0</v>
      </c>
      <c r="G90" s="30">
        <v>0</v>
      </c>
      <c r="H90" s="30">
        <v>0</v>
      </c>
      <c r="I90" s="30">
        <v>0</v>
      </c>
      <c r="J90" s="30">
        <v>0</v>
      </c>
      <c r="K90" s="30">
        <v>0</v>
      </c>
      <c r="L90" s="30">
        <v>0</v>
      </c>
      <c r="M90" s="30">
        <v>0</v>
      </c>
      <c r="N90" s="30">
        <v>0</v>
      </c>
      <c r="O90" s="30">
        <v>0</v>
      </c>
      <c r="P90" s="30">
        <v>0</v>
      </c>
      <c r="Q90" s="30">
        <v>0</v>
      </c>
    </row>
    <row r="91" spans="1:21" s="1" customFormat="1" ht="19.2" customHeight="1" x14ac:dyDescent="0.25">
      <c r="A91" s="73"/>
      <c r="B91" s="75"/>
      <c r="C91" s="27" t="s">
        <v>39</v>
      </c>
      <c r="D91" s="39">
        <v>829</v>
      </c>
      <c r="E91" s="30">
        <f t="shared" si="98"/>
        <v>0</v>
      </c>
      <c r="F91" s="30">
        <v>0</v>
      </c>
      <c r="G91" s="30">
        <v>0</v>
      </c>
      <c r="H91" s="30">
        <v>0</v>
      </c>
      <c r="I91" s="30">
        <v>0</v>
      </c>
      <c r="J91" s="30">
        <v>0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30">
        <v>0</v>
      </c>
      <c r="Q91" s="30">
        <v>0</v>
      </c>
    </row>
    <row r="92" spans="1:21" s="1" customFormat="1" ht="43.2" customHeight="1" x14ac:dyDescent="0.25">
      <c r="A92" s="74"/>
      <c r="B92" s="76"/>
      <c r="C92" s="32" t="s">
        <v>75</v>
      </c>
      <c r="D92" s="29"/>
      <c r="E92" s="30">
        <f t="shared" si="98"/>
        <v>0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</row>
    <row r="93" spans="1:21" ht="24.6" customHeight="1" x14ac:dyDescent="0.25">
      <c r="A93" s="50" t="s">
        <v>66</v>
      </c>
      <c r="B93" s="52" t="s">
        <v>94</v>
      </c>
      <c r="C93" s="28" t="s">
        <v>40</v>
      </c>
      <c r="D93" s="29"/>
      <c r="E93" s="30">
        <f t="shared" si="98"/>
        <v>134942.09062999999</v>
      </c>
      <c r="F93" s="30">
        <f t="shared" ref="F93:Q93" si="125">F94+F96</f>
        <v>0</v>
      </c>
      <c r="G93" s="30">
        <f t="shared" si="125"/>
        <v>12000</v>
      </c>
      <c r="H93" s="30">
        <f t="shared" si="125"/>
        <v>7500</v>
      </c>
      <c r="I93" s="30">
        <f t="shared" si="125"/>
        <v>26866.7</v>
      </c>
      <c r="J93" s="30">
        <f t="shared" si="125"/>
        <v>25260.210630000001</v>
      </c>
      <c r="K93" s="30">
        <f t="shared" si="125"/>
        <v>19800</v>
      </c>
      <c r="L93" s="30">
        <f t="shared" ref="L93:M93" si="126">L94+L96</f>
        <v>19800</v>
      </c>
      <c r="M93" s="30">
        <f t="shared" si="126"/>
        <v>19800</v>
      </c>
      <c r="N93" s="30">
        <f t="shared" ref="N93:P93" si="127">N94+N96</f>
        <v>921.98599999999999</v>
      </c>
      <c r="O93" s="30">
        <f t="shared" si="127"/>
        <v>958.86500000000001</v>
      </c>
      <c r="P93" s="30">
        <f t="shared" si="127"/>
        <v>997.22</v>
      </c>
      <c r="Q93" s="30">
        <f t="shared" si="125"/>
        <v>1037.1089999999999</v>
      </c>
    </row>
    <row r="94" spans="1:21" ht="33" customHeight="1" x14ac:dyDescent="0.25">
      <c r="A94" s="50"/>
      <c r="B94" s="52"/>
      <c r="C94" s="28" t="s">
        <v>77</v>
      </c>
      <c r="D94" s="29"/>
      <c r="E94" s="30">
        <f t="shared" si="98"/>
        <v>128192.09063000001</v>
      </c>
      <c r="F94" s="30">
        <f t="shared" ref="F94:Q94" si="128">F95+F97+F98</f>
        <v>0</v>
      </c>
      <c r="G94" s="30">
        <f t="shared" si="128"/>
        <v>5250</v>
      </c>
      <c r="H94" s="30">
        <f t="shared" si="128"/>
        <v>7500</v>
      </c>
      <c r="I94" s="30">
        <f t="shared" si="128"/>
        <v>26866.7</v>
      </c>
      <c r="J94" s="30">
        <f t="shared" si="128"/>
        <v>25260.210630000001</v>
      </c>
      <c r="K94" s="30">
        <f t="shared" si="128"/>
        <v>19800</v>
      </c>
      <c r="L94" s="30">
        <f t="shared" ref="L94:M94" si="129">L95+L97+L98</f>
        <v>19800</v>
      </c>
      <c r="M94" s="30">
        <f t="shared" si="129"/>
        <v>19800</v>
      </c>
      <c r="N94" s="30">
        <f t="shared" ref="N94:P94" si="130">N95+N97+N98</f>
        <v>921.98599999999999</v>
      </c>
      <c r="O94" s="30">
        <f t="shared" si="130"/>
        <v>958.86500000000001</v>
      </c>
      <c r="P94" s="30">
        <f t="shared" si="130"/>
        <v>997.22</v>
      </c>
      <c r="Q94" s="30">
        <f t="shared" si="128"/>
        <v>1037.1089999999999</v>
      </c>
    </row>
    <row r="95" spans="1:21" ht="24" customHeight="1" x14ac:dyDescent="0.25">
      <c r="A95" s="50"/>
      <c r="B95" s="52"/>
      <c r="C95" s="28" t="s">
        <v>41</v>
      </c>
      <c r="D95" s="29">
        <v>829</v>
      </c>
      <c r="E95" s="30">
        <f t="shared" si="98"/>
        <v>98914.15</v>
      </c>
      <c r="F95" s="30">
        <v>0</v>
      </c>
      <c r="G95" s="30">
        <v>0</v>
      </c>
      <c r="H95" s="30">
        <v>5343.75</v>
      </c>
      <c r="I95" s="30">
        <v>19142.5</v>
      </c>
      <c r="J95" s="30">
        <v>17997.900000000001</v>
      </c>
      <c r="K95" s="30">
        <v>18810</v>
      </c>
      <c r="L95" s="30">
        <v>18810</v>
      </c>
      <c r="M95" s="30">
        <v>18810</v>
      </c>
      <c r="N95" s="30">
        <v>0</v>
      </c>
      <c r="O95" s="30">
        <v>0</v>
      </c>
      <c r="P95" s="30">
        <v>0</v>
      </c>
      <c r="Q95" s="30">
        <v>0</v>
      </c>
    </row>
    <row r="96" spans="1:21" ht="31.95" customHeight="1" x14ac:dyDescent="0.25">
      <c r="A96" s="50"/>
      <c r="B96" s="52"/>
      <c r="C96" s="28" t="s">
        <v>76</v>
      </c>
      <c r="D96" s="29"/>
      <c r="E96" s="30">
        <f t="shared" si="98"/>
        <v>6750</v>
      </c>
      <c r="F96" s="30">
        <v>0</v>
      </c>
      <c r="G96" s="30">
        <v>6750</v>
      </c>
      <c r="H96" s="30">
        <v>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0">
        <v>0</v>
      </c>
    </row>
    <row r="97" spans="1:17" ht="23.4" customHeight="1" x14ac:dyDescent="0.25">
      <c r="A97" s="51"/>
      <c r="B97" s="52"/>
      <c r="C97" s="28" t="s">
        <v>39</v>
      </c>
      <c r="D97" s="29">
        <v>829</v>
      </c>
      <c r="E97" s="30">
        <f t="shared" si="98"/>
        <v>11371.188</v>
      </c>
      <c r="F97" s="30">
        <v>0</v>
      </c>
      <c r="G97" s="30">
        <v>2250</v>
      </c>
      <c r="H97" s="30">
        <v>281.25</v>
      </c>
      <c r="I97" s="30">
        <v>1007.5</v>
      </c>
      <c r="J97" s="30">
        <v>947.25800000000004</v>
      </c>
      <c r="K97" s="30">
        <v>990</v>
      </c>
      <c r="L97" s="30">
        <v>990</v>
      </c>
      <c r="M97" s="30">
        <v>990</v>
      </c>
      <c r="N97" s="30">
        <v>921.98599999999999</v>
      </c>
      <c r="O97" s="30">
        <v>958.86500000000001</v>
      </c>
      <c r="P97" s="30">
        <v>997.22</v>
      </c>
      <c r="Q97" s="30">
        <v>1037.1089999999999</v>
      </c>
    </row>
    <row r="98" spans="1:17" ht="31.95" customHeight="1" x14ac:dyDescent="0.25">
      <c r="A98" s="51"/>
      <c r="B98" s="52"/>
      <c r="C98" s="28" t="s">
        <v>75</v>
      </c>
      <c r="D98" s="29"/>
      <c r="E98" s="30">
        <f t="shared" si="98"/>
        <v>17906.752630000003</v>
      </c>
      <c r="F98" s="30">
        <v>0</v>
      </c>
      <c r="G98" s="30">
        <v>3000</v>
      </c>
      <c r="H98" s="30">
        <v>1875</v>
      </c>
      <c r="I98" s="30">
        <v>6716.7</v>
      </c>
      <c r="J98" s="30">
        <v>6315.0526300000001</v>
      </c>
      <c r="K98" s="30">
        <v>0</v>
      </c>
      <c r="L98" s="30">
        <v>0</v>
      </c>
      <c r="M98" s="30">
        <v>0</v>
      </c>
      <c r="N98" s="30">
        <v>0</v>
      </c>
      <c r="O98" s="30">
        <v>0</v>
      </c>
      <c r="P98" s="30">
        <v>0</v>
      </c>
      <c r="Q98" s="30">
        <v>0</v>
      </c>
    </row>
    <row r="99" spans="1:17" ht="20.399999999999999" customHeight="1" x14ac:dyDescent="0.25">
      <c r="A99" s="50" t="s">
        <v>87</v>
      </c>
      <c r="B99" s="52" t="s">
        <v>88</v>
      </c>
      <c r="C99" s="28" t="s">
        <v>40</v>
      </c>
      <c r="D99" s="29"/>
      <c r="E99" s="30">
        <f t="shared" si="98"/>
        <v>1374.5790000000002</v>
      </c>
      <c r="F99" s="30">
        <f>F100+F101</f>
        <v>0</v>
      </c>
      <c r="G99" s="30">
        <f t="shared" ref="G99:Q99" si="131">G100+G101</f>
        <v>0</v>
      </c>
      <c r="H99" s="30">
        <f t="shared" si="131"/>
        <v>0</v>
      </c>
      <c r="I99" s="30">
        <f t="shared" si="131"/>
        <v>20</v>
      </c>
      <c r="J99" s="30">
        <f t="shared" si="131"/>
        <v>148.01900000000001</v>
      </c>
      <c r="K99" s="30">
        <f t="shared" si="131"/>
        <v>150</v>
      </c>
      <c r="L99" s="30">
        <f t="shared" ref="L99:M99" si="132">L100+L101</f>
        <v>150</v>
      </c>
      <c r="M99" s="30">
        <f t="shared" si="132"/>
        <v>150</v>
      </c>
      <c r="N99" s="30">
        <f t="shared" ref="N99:P99" si="133">N100+N101</f>
        <v>178.16200000000001</v>
      </c>
      <c r="O99" s="30">
        <f t="shared" si="133"/>
        <v>185.29</v>
      </c>
      <c r="P99" s="30">
        <f t="shared" si="133"/>
        <v>192.7</v>
      </c>
      <c r="Q99" s="30">
        <f t="shared" si="131"/>
        <v>200.40799999999999</v>
      </c>
    </row>
    <row r="100" spans="1:17" ht="23.4" customHeight="1" x14ac:dyDescent="0.25">
      <c r="A100" s="50"/>
      <c r="B100" s="52"/>
      <c r="C100" s="28" t="s">
        <v>41</v>
      </c>
      <c r="D100" s="29">
        <v>829</v>
      </c>
      <c r="E100" s="30">
        <f t="shared" si="98"/>
        <v>0</v>
      </c>
      <c r="F100" s="30">
        <f t="shared" ref="F100:Q101" si="134">F103+F106+F109</f>
        <v>0</v>
      </c>
      <c r="G100" s="30">
        <f t="shared" si="134"/>
        <v>0</v>
      </c>
      <c r="H100" s="30">
        <f t="shared" si="134"/>
        <v>0</v>
      </c>
      <c r="I100" s="30">
        <f t="shared" si="134"/>
        <v>0</v>
      </c>
      <c r="J100" s="30">
        <f t="shared" si="134"/>
        <v>0</v>
      </c>
      <c r="K100" s="30">
        <f t="shared" si="134"/>
        <v>0</v>
      </c>
      <c r="L100" s="30">
        <f t="shared" ref="L100:M100" si="135">L103+L106+L109</f>
        <v>0</v>
      </c>
      <c r="M100" s="30">
        <f t="shared" si="135"/>
        <v>0</v>
      </c>
      <c r="N100" s="30">
        <f t="shared" ref="N100:P100" si="136">N103+N106+N109</f>
        <v>0</v>
      </c>
      <c r="O100" s="30">
        <f t="shared" si="136"/>
        <v>0</v>
      </c>
      <c r="P100" s="30">
        <f t="shared" si="136"/>
        <v>0</v>
      </c>
      <c r="Q100" s="30">
        <f t="shared" si="134"/>
        <v>0</v>
      </c>
    </row>
    <row r="101" spans="1:17" ht="32.4" customHeight="1" x14ac:dyDescent="0.25">
      <c r="A101" s="51"/>
      <c r="B101" s="53"/>
      <c r="C101" s="28" t="s">
        <v>39</v>
      </c>
      <c r="D101" s="29">
        <v>829</v>
      </c>
      <c r="E101" s="30">
        <f t="shared" si="98"/>
        <v>1374.5790000000002</v>
      </c>
      <c r="F101" s="30">
        <f t="shared" si="134"/>
        <v>0</v>
      </c>
      <c r="G101" s="30">
        <f t="shared" si="134"/>
        <v>0</v>
      </c>
      <c r="H101" s="30">
        <f t="shared" si="134"/>
        <v>0</v>
      </c>
      <c r="I101" s="30">
        <f t="shared" si="134"/>
        <v>20</v>
      </c>
      <c r="J101" s="30">
        <f t="shared" si="134"/>
        <v>148.01900000000001</v>
      </c>
      <c r="K101" s="30">
        <f t="shared" si="134"/>
        <v>150</v>
      </c>
      <c r="L101" s="30">
        <f t="shared" ref="L101:M101" si="137">L104+L107+L110</f>
        <v>150</v>
      </c>
      <c r="M101" s="30">
        <f t="shared" si="137"/>
        <v>150</v>
      </c>
      <c r="N101" s="30">
        <f t="shared" ref="N101:P101" si="138">N104+N107+N110</f>
        <v>178.16200000000001</v>
      </c>
      <c r="O101" s="30">
        <f t="shared" si="138"/>
        <v>185.29</v>
      </c>
      <c r="P101" s="30">
        <f t="shared" si="138"/>
        <v>192.7</v>
      </c>
      <c r="Q101" s="30">
        <f t="shared" si="134"/>
        <v>200.40799999999999</v>
      </c>
    </row>
    <row r="102" spans="1:17" ht="22.95" customHeight="1" x14ac:dyDescent="0.25">
      <c r="A102" s="89" t="s">
        <v>86</v>
      </c>
      <c r="B102" s="52" t="s">
        <v>85</v>
      </c>
      <c r="C102" s="28" t="s">
        <v>40</v>
      </c>
      <c r="D102" s="29"/>
      <c r="E102" s="30">
        <f t="shared" si="98"/>
        <v>0</v>
      </c>
      <c r="F102" s="30">
        <f t="shared" ref="F102:Q102" si="139">SUM(F103:F104)</f>
        <v>0</v>
      </c>
      <c r="G102" s="30">
        <f t="shared" si="139"/>
        <v>0</v>
      </c>
      <c r="H102" s="30">
        <f t="shared" si="139"/>
        <v>0</v>
      </c>
      <c r="I102" s="30">
        <f t="shared" si="139"/>
        <v>0</v>
      </c>
      <c r="J102" s="30">
        <f t="shared" si="139"/>
        <v>0</v>
      </c>
      <c r="K102" s="30">
        <f t="shared" si="139"/>
        <v>0</v>
      </c>
      <c r="L102" s="30">
        <f t="shared" ref="L102:M102" si="140">SUM(L103:L104)</f>
        <v>0</v>
      </c>
      <c r="M102" s="30">
        <f t="shared" si="140"/>
        <v>0</v>
      </c>
      <c r="N102" s="30">
        <f t="shared" ref="N102:P102" si="141">SUM(N103:N104)</f>
        <v>0</v>
      </c>
      <c r="O102" s="30">
        <f t="shared" si="141"/>
        <v>0</v>
      </c>
      <c r="P102" s="30">
        <f t="shared" si="141"/>
        <v>0</v>
      </c>
      <c r="Q102" s="30">
        <f t="shared" si="139"/>
        <v>0</v>
      </c>
    </row>
    <row r="103" spans="1:17" ht="21.6" customHeight="1" x14ac:dyDescent="0.25">
      <c r="A103" s="50"/>
      <c r="B103" s="52"/>
      <c r="C103" s="28" t="s">
        <v>41</v>
      </c>
      <c r="D103" s="29">
        <v>829</v>
      </c>
      <c r="E103" s="30">
        <f t="shared" si="98"/>
        <v>0</v>
      </c>
      <c r="F103" s="30">
        <v>0</v>
      </c>
      <c r="G103" s="30">
        <v>0</v>
      </c>
      <c r="H103" s="30">
        <v>0</v>
      </c>
      <c r="I103" s="30">
        <v>0</v>
      </c>
      <c r="J103" s="30">
        <v>0</v>
      </c>
      <c r="K103" s="30">
        <v>0</v>
      </c>
      <c r="L103" s="30">
        <v>0</v>
      </c>
      <c r="M103" s="30">
        <v>0</v>
      </c>
      <c r="N103" s="30">
        <v>0</v>
      </c>
      <c r="O103" s="30">
        <v>0</v>
      </c>
      <c r="P103" s="30">
        <v>0</v>
      </c>
      <c r="Q103" s="30">
        <v>0</v>
      </c>
    </row>
    <row r="104" spans="1:17" ht="23.4" customHeight="1" x14ac:dyDescent="0.25">
      <c r="A104" s="51"/>
      <c r="B104" s="53"/>
      <c r="C104" s="28" t="s">
        <v>39</v>
      </c>
      <c r="D104" s="29">
        <v>829</v>
      </c>
      <c r="E104" s="30">
        <f t="shared" si="98"/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</row>
    <row r="105" spans="1:17" ht="23.4" customHeight="1" x14ac:dyDescent="0.25">
      <c r="A105" s="50" t="s">
        <v>84</v>
      </c>
      <c r="B105" s="52" t="s">
        <v>83</v>
      </c>
      <c r="C105" s="28" t="s">
        <v>40</v>
      </c>
      <c r="D105" s="29"/>
      <c r="E105" s="30">
        <f t="shared" si="98"/>
        <v>1374.5790000000002</v>
      </c>
      <c r="F105" s="30">
        <f>F106+F107</f>
        <v>0</v>
      </c>
      <c r="G105" s="30">
        <f t="shared" ref="G105:Q105" si="142">G106+G107</f>
        <v>0</v>
      </c>
      <c r="H105" s="30">
        <f t="shared" si="142"/>
        <v>0</v>
      </c>
      <c r="I105" s="30">
        <f t="shared" si="142"/>
        <v>20</v>
      </c>
      <c r="J105" s="30">
        <f t="shared" si="142"/>
        <v>148.01900000000001</v>
      </c>
      <c r="K105" s="30">
        <f t="shared" si="142"/>
        <v>150</v>
      </c>
      <c r="L105" s="30">
        <f t="shared" ref="L105:M105" si="143">L106+L107</f>
        <v>150</v>
      </c>
      <c r="M105" s="30">
        <f t="shared" si="143"/>
        <v>150</v>
      </c>
      <c r="N105" s="30">
        <f t="shared" ref="N105:P105" si="144">N106+N107</f>
        <v>178.16200000000001</v>
      </c>
      <c r="O105" s="30">
        <f t="shared" si="144"/>
        <v>185.29</v>
      </c>
      <c r="P105" s="30">
        <f t="shared" si="144"/>
        <v>192.7</v>
      </c>
      <c r="Q105" s="30">
        <f t="shared" si="142"/>
        <v>200.40799999999999</v>
      </c>
    </row>
    <row r="106" spans="1:17" ht="29.4" customHeight="1" x14ac:dyDescent="0.25">
      <c r="A106" s="50"/>
      <c r="B106" s="52"/>
      <c r="C106" s="28" t="s">
        <v>41</v>
      </c>
      <c r="D106" s="29">
        <v>829</v>
      </c>
      <c r="E106" s="30">
        <f t="shared" si="98"/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0">
        <v>0</v>
      </c>
      <c r="L106" s="30">
        <v>0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</row>
    <row r="107" spans="1:17" ht="35.4" customHeight="1" x14ac:dyDescent="0.25">
      <c r="A107" s="51"/>
      <c r="B107" s="53"/>
      <c r="C107" s="28" t="s">
        <v>39</v>
      </c>
      <c r="D107" s="29">
        <v>829</v>
      </c>
      <c r="E107" s="30">
        <f t="shared" si="98"/>
        <v>1374.5790000000002</v>
      </c>
      <c r="F107" s="30">
        <v>0</v>
      </c>
      <c r="G107" s="30">
        <v>0</v>
      </c>
      <c r="H107" s="30">
        <v>0</v>
      </c>
      <c r="I107" s="30">
        <v>20</v>
      </c>
      <c r="J107" s="30">
        <v>148.01900000000001</v>
      </c>
      <c r="K107" s="30">
        <v>150</v>
      </c>
      <c r="L107" s="30">
        <v>150</v>
      </c>
      <c r="M107" s="30">
        <v>150</v>
      </c>
      <c r="N107" s="30">
        <v>178.16200000000001</v>
      </c>
      <c r="O107" s="30">
        <v>185.29</v>
      </c>
      <c r="P107" s="30">
        <v>192.7</v>
      </c>
      <c r="Q107" s="30">
        <v>200.40799999999999</v>
      </c>
    </row>
    <row r="108" spans="1:17" ht="27" customHeight="1" x14ac:dyDescent="0.25">
      <c r="A108" s="50" t="s">
        <v>82</v>
      </c>
      <c r="B108" s="52" t="s">
        <v>81</v>
      </c>
      <c r="C108" s="28" t="s">
        <v>40</v>
      </c>
      <c r="D108" s="29"/>
      <c r="E108" s="30">
        <f t="shared" si="98"/>
        <v>0</v>
      </c>
      <c r="F108" s="30">
        <f t="shared" ref="F108:Q108" si="145">SUM(F109:F110)</f>
        <v>0</v>
      </c>
      <c r="G108" s="30">
        <f t="shared" si="145"/>
        <v>0</v>
      </c>
      <c r="H108" s="30">
        <f t="shared" si="145"/>
        <v>0</v>
      </c>
      <c r="I108" s="30">
        <f t="shared" si="145"/>
        <v>0</v>
      </c>
      <c r="J108" s="30">
        <f t="shared" si="145"/>
        <v>0</v>
      </c>
      <c r="K108" s="30">
        <f t="shared" si="145"/>
        <v>0</v>
      </c>
      <c r="L108" s="30">
        <f t="shared" ref="L108:M108" si="146">SUM(L109:L110)</f>
        <v>0</v>
      </c>
      <c r="M108" s="30">
        <f t="shared" si="146"/>
        <v>0</v>
      </c>
      <c r="N108" s="30">
        <f t="shared" ref="N108:P108" si="147">SUM(N109:N110)</f>
        <v>0</v>
      </c>
      <c r="O108" s="30">
        <f t="shared" si="147"/>
        <v>0</v>
      </c>
      <c r="P108" s="30">
        <f t="shared" si="147"/>
        <v>0</v>
      </c>
      <c r="Q108" s="30">
        <f t="shared" si="145"/>
        <v>0</v>
      </c>
    </row>
    <row r="109" spans="1:17" ht="21" customHeight="1" x14ac:dyDescent="0.25">
      <c r="A109" s="50"/>
      <c r="B109" s="52"/>
      <c r="C109" s="28" t="s">
        <v>41</v>
      </c>
      <c r="D109" s="29">
        <v>829</v>
      </c>
      <c r="E109" s="30">
        <f t="shared" si="98"/>
        <v>0</v>
      </c>
      <c r="F109" s="30">
        <v>0</v>
      </c>
      <c r="G109" s="30">
        <v>0</v>
      </c>
      <c r="H109" s="30">
        <v>0</v>
      </c>
      <c r="I109" s="30">
        <v>0</v>
      </c>
      <c r="J109" s="30">
        <v>0</v>
      </c>
      <c r="K109" s="30">
        <v>0</v>
      </c>
      <c r="L109" s="30">
        <v>0</v>
      </c>
      <c r="M109" s="30">
        <v>0</v>
      </c>
      <c r="N109" s="30">
        <v>0</v>
      </c>
      <c r="O109" s="30">
        <v>0</v>
      </c>
      <c r="P109" s="30">
        <v>0</v>
      </c>
      <c r="Q109" s="30">
        <v>0</v>
      </c>
    </row>
    <row r="110" spans="1:17" ht="22.2" customHeight="1" x14ac:dyDescent="0.25">
      <c r="A110" s="51"/>
      <c r="B110" s="53"/>
      <c r="C110" s="28" t="s">
        <v>39</v>
      </c>
      <c r="D110" s="29">
        <v>829</v>
      </c>
      <c r="E110" s="30">
        <f t="shared" si="98"/>
        <v>0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</row>
    <row r="111" spans="1:17" ht="21.6" customHeight="1" x14ac:dyDescent="0.25">
      <c r="A111" s="50" t="s">
        <v>89</v>
      </c>
      <c r="B111" s="52" t="s">
        <v>95</v>
      </c>
      <c r="C111" s="28" t="s">
        <v>40</v>
      </c>
      <c r="D111" s="29"/>
      <c r="E111" s="30">
        <f t="shared" si="98"/>
        <v>9246.7074999999986</v>
      </c>
      <c r="F111" s="30">
        <f>F112+F113</f>
        <v>0</v>
      </c>
      <c r="G111" s="30">
        <f t="shared" ref="G111:Q111" si="148">G112+G113</f>
        <v>0</v>
      </c>
      <c r="H111" s="30">
        <f t="shared" si="148"/>
        <v>0</v>
      </c>
      <c r="I111" s="30">
        <f t="shared" si="148"/>
        <v>20</v>
      </c>
      <c r="J111" s="30">
        <f t="shared" si="148"/>
        <v>1212.7725</v>
      </c>
      <c r="K111" s="30">
        <f t="shared" si="148"/>
        <v>827</v>
      </c>
      <c r="L111" s="30">
        <f t="shared" ref="L111:M111" si="149">L112+L113</f>
        <v>1001.5</v>
      </c>
      <c r="M111" s="30">
        <f t="shared" si="149"/>
        <v>931.95</v>
      </c>
      <c r="N111" s="30">
        <f t="shared" ref="N111:P111" si="150">N112+N113</f>
        <v>1237.144</v>
      </c>
      <c r="O111" s="30">
        <f t="shared" si="150"/>
        <v>1286.627</v>
      </c>
      <c r="P111" s="30">
        <f t="shared" si="150"/>
        <v>1338.095</v>
      </c>
      <c r="Q111" s="30">
        <f t="shared" si="148"/>
        <v>1391.6190000000001</v>
      </c>
    </row>
    <row r="112" spans="1:17" ht="19.95" customHeight="1" x14ac:dyDescent="0.25">
      <c r="A112" s="50"/>
      <c r="B112" s="52"/>
      <c r="C112" s="28" t="s">
        <v>41</v>
      </c>
      <c r="D112" s="29">
        <v>829</v>
      </c>
      <c r="E112" s="30">
        <f t="shared" si="98"/>
        <v>0</v>
      </c>
      <c r="F112" s="30">
        <f t="shared" ref="F112:Q113" si="151">F115+F118</f>
        <v>0</v>
      </c>
      <c r="G112" s="30">
        <f t="shared" si="151"/>
        <v>0</v>
      </c>
      <c r="H112" s="30">
        <f t="shared" si="151"/>
        <v>0</v>
      </c>
      <c r="I112" s="30">
        <f t="shared" si="151"/>
        <v>0</v>
      </c>
      <c r="J112" s="30">
        <f t="shared" si="151"/>
        <v>0</v>
      </c>
      <c r="K112" s="30">
        <f t="shared" si="151"/>
        <v>0</v>
      </c>
      <c r="L112" s="30">
        <f t="shared" ref="L112:M112" si="152">L115+L118</f>
        <v>0</v>
      </c>
      <c r="M112" s="30">
        <f t="shared" si="152"/>
        <v>0</v>
      </c>
      <c r="N112" s="30">
        <f t="shared" ref="N112:P112" si="153">N115+N118</f>
        <v>0</v>
      </c>
      <c r="O112" s="30">
        <f t="shared" si="153"/>
        <v>0</v>
      </c>
      <c r="P112" s="30">
        <f t="shared" si="153"/>
        <v>0</v>
      </c>
      <c r="Q112" s="30">
        <f t="shared" si="151"/>
        <v>0</v>
      </c>
    </row>
    <row r="113" spans="1:18" ht="40.950000000000003" customHeight="1" x14ac:dyDescent="0.25">
      <c r="A113" s="51"/>
      <c r="B113" s="53"/>
      <c r="C113" s="28" t="s">
        <v>39</v>
      </c>
      <c r="D113" s="29">
        <v>829</v>
      </c>
      <c r="E113" s="30">
        <f t="shared" si="98"/>
        <v>9246.7074999999986</v>
      </c>
      <c r="F113" s="30">
        <f t="shared" si="151"/>
        <v>0</v>
      </c>
      <c r="G113" s="30">
        <f t="shared" si="151"/>
        <v>0</v>
      </c>
      <c r="H113" s="30">
        <f t="shared" si="151"/>
        <v>0</v>
      </c>
      <c r="I113" s="30">
        <f t="shared" si="151"/>
        <v>20</v>
      </c>
      <c r="J113" s="30">
        <f t="shared" si="151"/>
        <v>1212.7725</v>
      </c>
      <c r="K113" s="30">
        <f t="shared" si="151"/>
        <v>827</v>
      </c>
      <c r="L113" s="30">
        <f t="shared" ref="L113" si="154">L116+L119</f>
        <v>1001.5</v>
      </c>
      <c r="M113" s="30">
        <f>M116+M119</f>
        <v>931.95</v>
      </c>
      <c r="N113" s="30">
        <f t="shared" ref="N113:P113" si="155">N116+N119</f>
        <v>1237.144</v>
      </c>
      <c r="O113" s="30">
        <f t="shared" si="155"/>
        <v>1286.627</v>
      </c>
      <c r="P113" s="30">
        <f t="shared" si="155"/>
        <v>1338.095</v>
      </c>
      <c r="Q113" s="30">
        <f t="shared" si="151"/>
        <v>1391.6190000000001</v>
      </c>
    </row>
    <row r="114" spans="1:18" ht="26.4" customHeight="1" x14ac:dyDescent="0.25">
      <c r="A114" s="50" t="s">
        <v>90</v>
      </c>
      <c r="B114" s="52" t="s">
        <v>96</v>
      </c>
      <c r="C114" s="28" t="s">
        <v>40</v>
      </c>
      <c r="D114" s="29"/>
      <c r="E114" s="30">
        <f t="shared" si="98"/>
        <v>1741.7070000000001</v>
      </c>
      <c r="F114" s="30">
        <f>F115+F116</f>
        <v>0</v>
      </c>
      <c r="G114" s="30">
        <f t="shared" ref="G114:Q114" si="156">G115+G116</f>
        <v>0</v>
      </c>
      <c r="H114" s="30">
        <f t="shared" si="156"/>
        <v>0</v>
      </c>
      <c r="I114" s="30">
        <f t="shared" si="156"/>
        <v>20</v>
      </c>
      <c r="J114" s="30">
        <f t="shared" si="156"/>
        <v>148.01900000000001</v>
      </c>
      <c r="K114" s="30">
        <f t="shared" si="156"/>
        <v>150</v>
      </c>
      <c r="L114" s="30">
        <f t="shared" ref="L114:M114" si="157">L115+L116</f>
        <v>150</v>
      </c>
      <c r="M114" s="30">
        <f t="shared" si="157"/>
        <v>150</v>
      </c>
      <c r="N114" s="30">
        <f t="shared" ref="N114:P114" si="158">N115+N116</f>
        <v>264.61799999999999</v>
      </c>
      <c r="O114" s="30">
        <f t="shared" si="158"/>
        <v>275.2</v>
      </c>
      <c r="P114" s="30">
        <f t="shared" si="158"/>
        <v>286.20999999999998</v>
      </c>
      <c r="Q114" s="30">
        <f t="shared" si="156"/>
        <v>297.66000000000003</v>
      </c>
    </row>
    <row r="115" spans="1:18" ht="26.4" customHeight="1" x14ac:dyDescent="0.25">
      <c r="A115" s="50"/>
      <c r="B115" s="52"/>
      <c r="C115" s="28" t="s">
        <v>41</v>
      </c>
      <c r="D115" s="29">
        <v>829</v>
      </c>
      <c r="E115" s="30">
        <f t="shared" si="98"/>
        <v>0</v>
      </c>
      <c r="F115" s="30">
        <v>0</v>
      </c>
      <c r="G115" s="30">
        <v>0</v>
      </c>
      <c r="H115" s="30">
        <v>0</v>
      </c>
      <c r="I115" s="30">
        <v>0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>
        <v>0</v>
      </c>
      <c r="Q115" s="30">
        <v>0</v>
      </c>
    </row>
    <row r="116" spans="1:18" ht="35.4" customHeight="1" x14ac:dyDescent="0.25">
      <c r="A116" s="51"/>
      <c r="B116" s="53"/>
      <c r="C116" s="28" t="s">
        <v>39</v>
      </c>
      <c r="D116" s="29">
        <v>829</v>
      </c>
      <c r="E116" s="30">
        <f>F116+G116+H116+I116+J116+K116+Q116+L116+M116+N116+O116+P116</f>
        <v>1741.7070000000001</v>
      </c>
      <c r="F116" s="30">
        <v>0</v>
      </c>
      <c r="G116" s="30">
        <v>0</v>
      </c>
      <c r="H116" s="30">
        <v>0</v>
      </c>
      <c r="I116" s="30">
        <v>20</v>
      </c>
      <c r="J116" s="30">
        <v>148.01900000000001</v>
      </c>
      <c r="K116" s="30">
        <v>150</v>
      </c>
      <c r="L116" s="30">
        <v>150</v>
      </c>
      <c r="M116" s="30">
        <v>150</v>
      </c>
      <c r="N116" s="30">
        <v>264.61799999999999</v>
      </c>
      <c r="O116" s="30">
        <v>275.2</v>
      </c>
      <c r="P116" s="30">
        <v>286.20999999999998</v>
      </c>
      <c r="Q116" s="30">
        <v>297.66000000000003</v>
      </c>
    </row>
    <row r="117" spans="1:18" ht="21" customHeight="1" x14ac:dyDescent="0.25">
      <c r="A117" s="50" t="s">
        <v>91</v>
      </c>
      <c r="B117" s="52" t="s">
        <v>97</v>
      </c>
      <c r="C117" s="28" t="s">
        <v>40</v>
      </c>
      <c r="D117" s="29"/>
      <c r="E117" s="30">
        <f t="shared" si="98"/>
        <v>7505.0005000000001</v>
      </c>
      <c r="F117" s="30">
        <f t="shared" ref="F117:Q117" si="159">SUM(F118:F119)</f>
        <v>0</v>
      </c>
      <c r="G117" s="30">
        <f t="shared" si="159"/>
        <v>0</v>
      </c>
      <c r="H117" s="30">
        <f t="shared" si="159"/>
        <v>0</v>
      </c>
      <c r="I117" s="30">
        <f t="shared" si="159"/>
        <v>0</v>
      </c>
      <c r="J117" s="30">
        <f t="shared" si="159"/>
        <v>1064.7535</v>
      </c>
      <c r="K117" s="30">
        <f t="shared" si="159"/>
        <v>677</v>
      </c>
      <c r="L117" s="30">
        <f t="shared" ref="L117:M117" si="160">SUM(L118:L119)</f>
        <v>851.5</v>
      </c>
      <c r="M117" s="30">
        <f t="shared" si="160"/>
        <v>781.95</v>
      </c>
      <c r="N117" s="30">
        <f t="shared" ref="N117:P117" si="161">SUM(N118:N119)</f>
        <v>972.52599999999995</v>
      </c>
      <c r="O117" s="30">
        <f t="shared" si="161"/>
        <v>1011.427</v>
      </c>
      <c r="P117" s="30">
        <f t="shared" si="161"/>
        <v>1051.885</v>
      </c>
      <c r="Q117" s="30">
        <f t="shared" si="159"/>
        <v>1093.9590000000001</v>
      </c>
    </row>
    <row r="118" spans="1:18" ht="19.2" customHeight="1" x14ac:dyDescent="0.25">
      <c r="A118" s="50"/>
      <c r="B118" s="52"/>
      <c r="C118" s="28" t="s">
        <v>41</v>
      </c>
      <c r="D118" s="29">
        <v>829</v>
      </c>
      <c r="E118" s="30">
        <f t="shared" si="98"/>
        <v>0</v>
      </c>
      <c r="F118" s="30">
        <v>0</v>
      </c>
      <c r="G118" s="30">
        <v>0</v>
      </c>
      <c r="H118" s="30">
        <v>0</v>
      </c>
      <c r="I118" s="30">
        <v>0</v>
      </c>
      <c r="J118" s="30">
        <v>0</v>
      </c>
      <c r="K118" s="30">
        <v>0</v>
      </c>
      <c r="L118" s="30">
        <v>0</v>
      </c>
      <c r="M118" s="30">
        <v>0</v>
      </c>
      <c r="N118" s="30">
        <v>0</v>
      </c>
      <c r="O118" s="30">
        <v>0</v>
      </c>
      <c r="P118" s="30">
        <v>0</v>
      </c>
      <c r="Q118" s="30">
        <v>0</v>
      </c>
    </row>
    <row r="119" spans="1:18" ht="19.95" customHeight="1" x14ac:dyDescent="0.25">
      <c r="A119" s="51"/>
      <c r="B119" s="53"/>
      <c r="C119" s="28" t="s">
        <v>39</v>
      </c>
      <c r="D119" s="29">
        <v>829</v>
      </c>
      <c r="E119" s="30">
        <f t="shared" si="98"/>
        <v>7505.0005000000001</v>
      </c>
      <c r="F119" s="30">
        <v>0</v>
      </c>
      <c r="G119" s="30">
        <v>0</v>
      </c>
      <c r="H119" s="30">
        <v>0</v>
      </c>
      <c r="I119" s="30">
        <v>0</v>
      </c>
      <c r="J119" s="30">
        <v>1064.7535</v>
      </c>
      <c r="K119" s="30">
        <v>677</v>
      </c>
      <c r="L119" s="30">
        <v>851.5</v>
      </c>
      <c r="M119" s="30">
        <v>781.95</v>
      </c>
      <c r="N119" s="30">
        <v>972.52599999999995</v>
      </c>
      <c r="O119" s="30">
        <v>1011.427</v>
      </c>
      <c r="P119" s="30">
        <v>1051.885</v>
      </c>
      <c r="Q119" s="30">
        <v>1093.9590000000001</v>
      </c>
    </row>
    <row r="120" spans="1:18" ht="24.6" customHeight="1" x14ac:dyDescent="0.25">
      <c r="A120" s="50" t="s">
        <v>98</v>
      </c>
      <c r="B120" s="52" t="s">
        <v>99</v>
      </c>
      <c r="C120" s="28" t="s">
        <v>40</v>
      </c>
      <c r="D120" s="29"/>
      <c r="E120" s="30">
        <f t="shared" ref="E120:E123" si="162">F120+G120+H120+I120+J120+K120+Q120+L120+M120+N120+O120+P120</f>
        <v>74018.676599999992</v>
      </c>
      <c r="F120" s="30">
        <f t="shared" ref="F120:J120" si="163">F121+F123+F125</f>
        <v>0</v>
      </c>
      <c r="G120" s="30">
        <f t="shared" si="163"/>
        <v>0</v>
      </c>
      <c r="H120" s="30">
        <f t="shared" si="163"/>
        <v>0</v>
      </c>
      <c r="I120" s="30">
        <f t="shared" si="163"/>
        <v>0</v>
      </c>
      <c r="J120" s="30">
        <f t="shared" si="163"/>
        <v>0</v>
      </c>
      <c r="K120" s="30">
        <f>K121+K123+K125</f>
        <v>12336.446099999999</v>
      </c>
      <c r="L120" s="30">
        <f t="shared" ref="L120:Q120" si="164">L121+L123+L125</f>
        <v>12336.446099999999</v>
      </c>
      <c r="M120" s="30">
        <f t="shared" si="164"/>
        <v>12336.446099999999</v>
      </c>
      <c r="N120" s="30">
        <f t="shared" si="164"/>
        <v>12336.446099999999</v>
      </c>
      <c r="O120" s="30">
        <f t="shared" si="164"/>
        <v>12336.446099999999</v>
      </c>
      <c r="P120" s="30">
        <f t="shared" si="164"/>
        <v>12336.446099999999</v>
      </c>
      <c r="Q120" s="30">
        <f t="shared" si="164"/>
        <v>0</v>
      </c>
    </row>
    <row r="121" spans="1:18" ht="34.5" customHeight="1" x14ac:dyDescent="0.25">
      <c r="A121" s="50"/>
      <c r="B121" s="52"/>
      <c r="C121" s="28" t="s">
        <v>77</v>
      </c>
      <c r="D121" s="29"/>
      <c r="E121" s="30">
        <f t="shared" si="162"/>
        <v>0</v>
      </c>
      <c r="F121" s="30">
        <f t="shared" ref="F121:J121" si="165">F122+F124</f>
        <v>0</v>
      </c>
      <c r="G121" s="30">
        <f t="shared" si="165"/>
        <v>0</v>
      </c>
      <c r="H121" s="30">
        <f t="shared" si="165"/>
        <v>0</v>
      </c>
      <c r="I121" s="30">
        <f t="shared" si="165"/>
        <v>0</v>
      </c>
      <c r="J121" s="30">
        <f t="shared" si="165"/>
        <v>0</v>
      </c>
      <c r="K121" s="30">
        <f>K122+K124</f>
        <v>0</v>
      </c>
      <c r="L121" s="30">
        <f t="shared" ref="L121:Q121" si="166">L122+L124</f>
        <v>0</v>
      </c>
      <c r="M121" s="30">
        <f t="shared" si="166"/>
        <v>0</v>
      </c>
      <c r="N121" s="30">
        <f t="shared" si="166"/>
        <v>0</v>
      </c>
      <c r="O121" s="30">
        <f t="shared" si="166"/>
        <v>0</v>
      </c>
      <c r="P121" s="30">
        <f t="shared" si="166"/>
        <v>0</v>
      </c>
      <c r="Q121" s="30">
        <f t="shared" si="166"/>
        <v>0</v>
      </c>
    </row>
    <row r="122" spans="1:18" ht="21.6" customHeight="1" x14ac:dyDescent="0.25">
      <c r="A122" s="50"/>
      <c r="B122" s="52"/>
      <c r="C122" s="28" t="s">
        <v>41</v>
      </c>
      <c r="D122" s="29">
        <v>829</v>
      </c>
      <c r="E122" s="30">
        <f t="shared" si="162"/>
        <v>0</v>
      </c>
      <c r="F122" s="30">
        <f>F128+F134</f>
        <v>0</v>
      </c>
      <c r="G122" s="30">
        <f t="shared" ref="G122:Q122" si="167">G128+G134</f>
        <v>0</v>
      </c>
      <c r="H122" s="30">
        <f t="shared" si="167"/>
        <v>0</v>
      </c>
      <c r="I122" s="30">
        <f t="shared" si="167"/>
        <v>0</v>
      </c>
      <c r="J122" s="30">
        <f t="shared" si="167"/>
        <v>0</v>
      </c>
      <c r="K122" s="30">
        <f t="shared" si="167"/>
        <v>0</v>
      </c>
      <c r="L122" s="30">
        <f t="shared" si="167"/>
        <v>0</v>
      </c>
      <c r="M122" s="30">
        <f t="shared" si="167"/>
        <v>0</v>
      </c>
      <c r="N122" s="30">
        <f t="shared" si="167"/>
        <v>0</v>
      </c>
      <c r="O122" s="30">
        <f t="shared" si="167"/>
        <v>0</v>
      </c>
      <c r="P122" s="30">
        <f t="shared" si="167"/>
        <v>0</v>
      </c>
      <c r="Q122" s="30">
        <f t="shared" si="167"/>
        <v>0</v>
      </c>
    </row>
    <row r="123" spans="1:18" ht="33" customHeight="1" x14ac:dyDescent="0.25">
      <c r="A123" s="50"/>
      <c r="B123" s="52"/>
      <c r="C123" s="28" t="s">
        <v>76</v>
      </c>
      <c r="D123" s="29"/>
      <c r="E123" s="30">
        <f t="shared" si="162"/>
        <v>70317.742799999993</v>
      </c>
      <c r="F123" s="30">
        <f>F129+F135</f>
        <v>0</v>
      </c>
      <c r="G123" s="30">
        <f t="shared" ref="G123:Q123" si="168">G129+G135</f>
        <v>0</v>
      </c>
      <c r="H123" s="30">
        <f t="shared" si="168"/>
        <v>0</v>
      </c>
      <c r="I123" s="30">
        <f t="shared" si="168"/>
        <v>0</v>
      </c>
      <c r="J123" s="30">
        <f t="shared" si="168"/>
        <v>0</v>
      </c>
      <c r="K123" s="30">
        <f t="shared" si="168"/>
        <v>11719.623799999999</v>
      </c>
      <c r="L123" s="30">
        <f t="shared" si="168"/>
        <v>11719.623799999999</v>
      </c>
      <c r="M123" s="30">
        <f t="shared" si="168"/>
        <v>11719.623799999999</v>
      </c>
      <c r="N123" s="30">
        <f t="shared" si="168"/>
        <v>11719.623799999999</v>
      </c>
      <c r="O123" s="30">
        <f t="shared" si="168"/>
        <v>11719.623799999999</v>
      </c>
      <c r="P123" s="30">
        <f t="shared" si="168"/>
        <v>11719.623799999999</v>
      </c>
      <c r="Q123" s="30">
        <f t="shared" si="168"/>
        <v>0</v>
      </c>
    </row>
    <row r="124" spans="1:18" ht="20.399999999999999" customHeight="1" x14ac:dyDescent="0.25">
      <c r="A124" s="51"/>
      <c r="B124" s="53"/>
      <c r="C124" s="28" t="s">
        <v>39</v>
      </c>
      <c r="D124" s="29">
        <v>829</v>
      </c>
      <c r="E124" s="30">
        <f>F124+G124+H124+I124+J124+K124+Q124+L124+M124+N124+O124+P124</f>
        <v>0</v>
      </c>
      <c r="F124" s="30">
        <f>F130+F136</f>
        <v>0</v>
      </c>
      <c r="G124" s="30">
        <f t="shared" ref="G124:Q124" si="169">G130+G136</f>
        <v>0</v>
      </c>
      <c r="H124" s="30">
        <f t="shared" si="169"/>
        <v>0</v>
      </c>
      <c r="I124" s="30">
        <f t="shared" si="169"/>
        <v>0</v>
      </c>
      <c r="J124" s="30">
        <f t="shared" si="169"/>
        <v>0</v>
      </c>
      <c r="K124" s="30">
        <f t="shared" si="169"/>
        <v>0</v>
      </c>
      <c r="L124" s="30">
        <f t="shared" si="169"/>
        <v>0</v>
      </c>
      <c r="M124" s="30">
        <f t="shared" si="169"/>
        <v>0</v>
      </c>
      <c r="N124" s="30">
        <f t="shared" si="169"/>
        <v>0</v>
      </c>
      <c r="O124" s="30">
        <f t="shared" si="169"/>
        <v>0</v>
      </c>
      <c r="P124" s="30">
        <f t="shared" si="169"/>
        <v>0</v>
      </c>
      <c r="Q124" s="30">
        <f t="shared" si="169"/>
        <v>0</v>
      </c>
      <c r="R124" s="48"/>
    </row>
    <row r="125" spans="1:18" ht="34.950000000000003" customHeight="1" x14ac:dyDescent="0.25">
      <c r="A125" s="51"/>
      <c r="B125" s="53"/>
      <c r="C125" s="28" t="s">
        <v>104</v>
      </c>
      <c r="D125" s="29"/>
      <c r="E125" s="30">
        <f t="shared" ref="E125:E131" si="170">F125+G125+H125+I125+J125+K125+Q125+L125+M125+N125+O125+P125</f>
        <v>3700.9337999999998</v>
      </c>
      <c r="F125" s="30">
        <f>F131+F137</f>
        <v>0</v>
      </c>
      <c r="G125" s="30">
        <f t="shared" ref="G125:Q125" si="171">G131+G137</f>
        <v>0</v>
      </c>
      <c r="H125" s="30">
        <f t="shared" si="171"/>
        <v>0</v>
      </c>
      <c r="I125" s="30">
        <f t="shared" si="171"/>
        <v>0</v>
      </c>
      <c r="J125" s="30">
        <f t="shared" si="171"/>
        <v>0</v>
      </c>
      <c r="K125" s="30">
        <f t="shared" si="171"/>
        <v>616.82230000000004</v>
      </c>
      <c r="L125" s="30">
        <f t="shared" si="171"/>
        <v>616.82230000000004</v>
      </c>
      <c r="M125" s="30">
        <f t="shared" si="171"/>
        <v>616.82230000000004</v>
      </c>
      <c r="N125" s="30">
        <f t="shared" si="171"/>
        <v>616.82230000000004</v>
      </c>
      <c r="O125" s="30">
        <f t="shared" si="171"/>
        <v>616.82230000000004</v>
      </c>
      <c r="P125" s="30">
        <f t="shared" si="171"/>
        <v>616.82230000000004</v>
      </c>
      <c r="Q125" s="30">
        <f t="shared" si="171"/>
        <v>0</v>
      </c>
    </row>
    <row r="126" spans="1:18" ht="24.6" customHeight="1" x14ac:dyDescent="0.25">
      <c r="A126" s="50" t="s">
        <v>100</v>
      </c>
      <c r="B126" s="52" t="s">
        <v>102</v>
      </c>
      <c r="C126" s="28" t="s">
        <v>40</v>
      </c>
      <c r="D126" s="29"/>
      <c r="E126" s="30">
        <f t="shared" si="170"/>
        <v>0</v>
      </c>
      <c r="F126" s="30">
        <f t="shared" ref="F126:J126" si="172">F127+F129+F131</f>
        <v>0</v>
      </c>
      <c r="G126" s="30">
        <f t="shared" si="172"/>
        <v>0</v>
      </c>
      <c r="H126" s="30">
        <f t="shared" si="172"/>
        <v>0</v>
      </c>
      <c r="I126" s="30">
        <f t="shared" si="172"/>
        <v>0</v>
      </c>
      <c r="J126" s="30">
        <f t="shared" si="172"/>
        <v>0</v>
      </c>
      <c r="K126" s="30">
        <f>K127+K129+K131</f>
        <v>0</v>
      </c>
      <c r="L126" s="30">
        <f t="shared" ref="L126:Q126" si="173">L127+L129+L131</f>
        <v>0</v>
      </c>
      <c r="M126" s="30">
        <f t="shared" si="173"/>
        <v>0</v>
      </c>
      <c r="N126" s="30">
        <f t="shared" si="173"/>
        <v>0</v>
      </c>
      <c r="O126" s="30">
        <f t="shared" si="173"/>
        <v>0</v>
      </c>
      <c r="P126" s="30">
        <f t="shared" si="173"/>
        <v>0</v>
      </c>
      <c r="Q126" s="30">
        <f t="shared" si="173"/>
        <v>0</v>
      </c>
    </row>
    <row r="127" spans="1:18" ht="33" customHeight="1" x14ac:dyDescent="0.25">
      <c r="A127" s="50"/>
      <c r="B127" s="52"/>
      <c r="C127" s="28" t="s">
        <v>77</v>
      </c>
      <c r="D127" s="29"/>
      <c r="E127" s="30">
        <f t="shared" si="170"/>
        <v>0</v>
      </c>
      <c r="F127" s="30">
        <f t="shared" ref="F127:J127" si="174">F128+F130</f>
        <v>0</v>
      </c>
      <c r="G127" s="30">
        <f t="shared" si="174"/>
        <v>0</v>
      </c>
      <c r="H127" s="30">
        <f t="shared" si="174"/>
        <v>0</v>
      </c>
      <c r="I127" s="30">
        <f t="shared" si="174"/>
        <v>0</v>
      </c>
      <c r="J127" s="30">
        <f t="shared" si="174"/>
        <v>0</v>
      </c>
      <c r="K127" s="30">
        <f>K128+K130</f>
        <v>0</v>
      </c>
      <c r="L127" s="30">
        <f t="shared" ref="L127:P127" si="175">L128+L130</f>
        <v>0</v>
      </c>
      <c r="M127" s="30">
        <f t="shared" si="175"/>
        <v>0</v>
      </c>
      <c r="N127" s="30">
        <f t="shared" si="175"/>
        <v>0</v>
      </c>
      <c r="O127" s="30">
        <f t="shared" si="175"/>
        <v>0</v>
      </c>
      <c r="P127" s="30">
        <f t="shared" si="175"/>
        <v>0</v>
      </c>
      <c r="Q127" s="30">
        <f t="shared" ref="Q127" si="176">Q128+Q130</f>
        <v>0</v>
      </c>
    </row>
    <row r="128" spans="1:18" ht="24" customHeight="1" x14ac:dyDescent="0.25">
      <c r="A128" s="50"/>
      <c r="B128" s="52"/>
      <c r="C128" s="28" t="s">
        <v>41</v>
      </c>
      <c r="D128" s="29">
        <v>829</v>
      </c>
      <c r="E128" s="30">
        <f t="shared" si="170"/>
        <v>0</v>
      </c>
      <c r="F128" s="30">
        <v>0</v>
      </c>
      <c r="G128" s="30">
        <v>0</v>
      </c>
      <c r="H128" s="30">
        <v>0</v>
      </c>
      <c r="I128" s="30">
        <v>0</v>
      </c>
      <c r="J128" s="30">
        <v>0</v>
      </c>
      <c r="K128" s="30">
        <v>0</v>
      </c>
      <c r="L128" s="30">
        <v>0</v>
      </c>
      <c r="M128" s="30">
        <v>0</v>
      </c>
      <c r="N128" s="30">
        <v>0</v>
      </c>
      <c r="O128" s="30">
        <v>0</v>
      </c>
      <c r="P128" s="30">
        <v>0</v>
      </c>
      <c r="Q128" s="30">
        <v>0</v>
      </c>
    </row>
    <row r="129" spans="1:17" ht="31.95" customHeight="1" x14ac:dyDescent="0.25">
      <c r="A129" s="50"/>
      <c r="B129" s="52"/>
      <c r="C129" s="28" t="s">
        <v>76</v>
      </c>
      <c r="D129" s="29"/>
      <c r="E129" s="30">
        <f t="shared" si="170"/>
        <v>0</v>
      </c>
      <c r="F129" s="30">
        <v>0</v>
      </c>
      <c r="G129" s="30">
        <v>0</v>
      </c>
      <c r="H129" s="30">
        <v>0</v>
      </c>
      <c r="I129" s="30">
        <v>0</v>
      </c>
      <c r="J129" s="30">
        <v>0</v>
      </c>
      <c r="K129" s="30">
        <v>0</v>
      </c>
      <c r="L129" s="30">
        <v>0</v>
      </c>
      <c r="M129" s="30">
        <v>0</v>
      </c>
      <c r="N129" s="30">
        <v>0</v>
      </c>
      <c r="O129" s="30">
        <v>0</v>
      </c>
      <c r="P129" s="30">
        <v>0</v>
      </c>
      <c r="Q129" s="30">
        <v>0</v>
      </c>
    </row>
    <row r="130" spans="1:17" ht="23.4" customHeight="1" x14ac:dyDescent="0.25">
      <c r="A130" s="51"/>
      <c r="B130" s="52"/>
      <c r="C130" s="28" t="s">
        <v>39</v>
      </c>
      <c r="D130" s="29">
        <v>829</v>
      </c>
      <c r="E130" s="30">
        <f t="shared" si="170"/>
        <v>0</v>
      </c>
      <c r="F130" s="30">
        <v>0</v>
      </c>
      <c r="G130" s="30">
        <v>0</v>
      </c>
      <c r="H130" s="30">
        <v>0</v>
      </c>
      <c r="I130" s="30">
        <v>0</v>
      </c>
      <c r="J130" s="30">
        <v>0</v>
      </c>
      <c r="K130" s="30">
        <v>0</v>
      </c>
      <c r="L130" s="30">
        <v>0</v>
      </c>
      <c r="M130" s="30">
        <v>0</v>
      </c>
      <c r="N130" s="30">
        <v>0</v>
      </c>
      <c r="O130" s="30">
        <v>0</v>
      </c>
      <c r="P130" s="30">
        <v>0</v>
      </c>
      <c r="Q130" s="30">
        <v>0</v>
      </c>
    </row>
    <row r="131" spans="1:17" ht="31.95" customHeight="1" x14ac:dyDescent="0.25">
      <c r="A131" s="51"/>
      <c r="B131" s="52"/>
      <c r="C131" s="28" t="s">
        <v>104</v>
      </c>
      <c r="D131" s="29"/>
      <c r="E131" s="30">
        <f t="shared" si="170"/>
        <v>0</v>
      </c>
      <c r="F131" s="30">
        <v>0</v>
      </c>
      <c r="G131" s="30">
        <v>0</v>
      </c>
      <c r="H131" s="30">
        <v>0</v>
      </c>
      <c r="I131" s="30">
        <v>0</v>
      </c>
      <c r="J131" s="30">
        <v>0</v>
      </c>
      <c r="K131" s="30">
        <v>0</v>
      </c>
      <c r="L131" s="30">
        <v>0</v>
      </c>
      <c r="M131" s="30">
        <v>0</v>
      </c>
      <c r="N131" s="30">
        <v>0</v>
      </c>
      <c r="O131" s="30">
        <v>0</v>
      </c>
      <c r="P131" s="30">
        <v>0</v>
      </c>
      <c r="Q131" s="30">
        <v>0</v>
      </c>
    </row>
    <row r="132" spans="1:17" ht="24.6" customHeight="1" x14ac:dyDescent="0.25">
      <c r="A132" s="50" t="s">
        <v>101</v>
      </c>
      <c r="B132" s="52" t="s">
        <v>103</v>
      </c>
      <c r="C132" s="28" t="s">
        <v>40</v>
      </c>
      <c r="D132" s="29"/>
      <c r="E132" s="30">
        <f t="shared" ref="E132:E137" si="177">F132+G132+H132+I132+J132+K132+Q132+L132+M132+N132+O132+P132</f>
        <v>74018.676599999992</v>
      </c>
      <c r="F132" s="30">
        <f t="shared" ref="F132:J132" si="178">F133+F135+F137</f>
        <v>0</v>
      </c>
      <c r="G132" s="30">
        <f t="shared" si="178"/>
        <v>0</v>
      </c>
      <c r="H132" s="30">
        <f t="shared" si="178"/>
        <v>0</v>
      </c>
      <c r="I132" s="30">
        <f t="shared" si="178"/>
        <v>0</v>
      </c>
      <c r="J132" s="30">
        <f t="shared" si="178"/>
        <v>0</v>
      </c>
      <c r="K132" s="30">
        <f>K133+K135+K137</f>
        <v>12336.446099999999</v>
      </c>
      <c r="L132" s="30">
        <f t="shared" ref="L132:Q132" si="179">L133+L135+L137</f>
        <v>12336.446099999999</v>
      </c>
      <c r="M132" s="30">
        <f t="shared" si="179"/>
        <v>12336.446099999999</v>
      </c>
      <c r="N132" s="30">
        <f t="shared" si="179"/>
        <v>12336.446099999999</v>
      </c>
      <c r="O132" s="30">
        <f t="shared" si="179"/>
        <v>12336.446099999999</v>
      </c>
      <c r="P132" s="30">
        <f t="shared" si="179"/>
        <v>12336.446099999999</v>
      </c>
      <c r="Q132" s="30">
        <f t="shared" si="179"/>
        <v>0</v>
      </c>
    </row>
    <row r="133" spans="1:17" ht="33" customHeight="1" x14ac:dyDescent="0.25">
      <c r="A133" s="50"/>
      <c r="B133" s="52"/>
      <c r="C133" s="28" t="s">
        <v>77</v>
      </c>
      <c r="D133" s="29"/>
      <c r="E133" s="30">
        <f t="shared" si="177"/>
        <v>0</v>
      </c>
      <c r="F133" s="30">
        <f t="shared" ref="F133:J133" si="180">F134+F136</f>
        <v>0</v>
      </c>
      <c r="G133" s="30">
        <f t="shared" si="180"/>
        <v>0</v>
      </c>
      <c r="H133" s="30">
        <f t="shared" si="180"/>
        <v>0</v>
      </c>
      <c r="I133" s="30">
        <f t="shared" si="180"/>
        <v>0</v>
      </c>
      <c r="J133" s="30">
        <f t="shared" si="180"/>
        <v>0</v>
      </c>
      <c r="K133" s="30">
        <f>K134+K136</f>
        <v>0</v>
      </c>
      <c r="L133" s="30">
        <f t="shared" ref="L133:Q133" si="181">L134+L136</f>
        <v>0</v>
      </c>
      <c r="M133" s="30">
        <f t="shared" si="181"/>
        <v>0</v>
      </c>
      <c r="N133" s="30">
        <f t="shared" si="181"/>
        <v>0</v>
      </c>
      <c r="O133" s="30">
        <f t="shared" si="181"/>
        <v>0</v>
      </c>
      <c r="P133" s="30">
        <f t="shared" si="181"/>
        <v>0</v>
      </c>
      <c r="Q133" s="30">
        <f t="shared" si="181"/>
        <v>0</v>
      </c>
    </row>
    <row r="134" spans="1:17" ht="24" customHeight="1" x14ac:dyDescent="0.25">
      <c r="A134" s="50"/>
      <c r="B134" s="52"/>
      <c r="C134" s="28" t="s">
        <v>41</v>
      </c>
      <c r="D134" s="29">
        <v>829</v>
      </c>
      <c r="E134" s="30">
        <f t="shared" si="177"/>
        <v>0</v>
      </c>
      <c r="F134" s="30">
        <v>0</v>
      </c>
      <c r="G134" s="30">
        <v>0</v>
      </c>
      <c r="H134" s="30">
        <v>0</v>
      </c>
      <c r="I134" s="30">
        <v>0</v>
      </c>
      <c r="J134" s="30">
        <v>0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</row>
    <row r="135" spans="1:17" ht="31.95" customHeight="1" x14ac:dyDescent="0.25">
      <c r="A135" s="50"/>
      <c r="B135" s="52"/>
      <c r="C135" s="28" t="s">
        <v>76</v>
      </c>
      <c r="D135" s="29"/>
      <c r="E135" s="30">
        <f t="shared" si="177"/>
        <v>70317.742799999993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11719.623799999999</v>
      </c>
      <c r="L135" s="30">
        <v>11719.623799999999</v>
      </c>
      <c r="M135" s="30">
        <v>11719.623799999999</v>
      </c>
      <c r="N135" s="30">
        <v>11719.623799999999</v>
      </c>
      <c r="O135" s="30">
        <v>11719.623799999999</v>
      </c>
      <c r="P135" s="30">
        <v>11719.623799999999</v>
      </c>
      <c r="Q135" s="30">
        <v>0</v>
      </c>
    </row>
    <row r="136" spans="1:17" ht="23.4" customHeight="1" x14ac:dyDescent="0.25">
      <c r="A136" s="51"/>
      <c r="B136" s="52"/>
      <c r="C136" s="28" t="s">
        <v>39</v>
      </c>
      <c r="D136" s="29">
        <v>829</v>
      </c>
      <c r="E136" s="30">
        <f t="shared" si="177"/>
        <v>0</v>
      </c>
      <c r="F136" s="30">
        <v>0</v>
      </c>
      <c r="G136" s="30">
        <v>0</v>
      </c>
      <c r="H136" s="30">
        <v>0</v>
      </c>
      <c r="I136" s="30">
        <v>0</v>
      </c>
      <c r="J136" s="30">
        <v>0</v>
      </c>
      <c r="K136" s="30">
        <v>0</v>
      </c>
      <c r="L136" s="30">
        <v>0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</row>
    <row r="137" spans="1:17" ht="31.95" customHeight="1" x14ac:dyDescent="0.25">
      <c r="A137" s="51"/>
      <c r="B137" s="52"/>
      <c r="C137" s="28" t="s">
        <v>104</v>
      </c>
      <c r="D137" s="29"/>
      <c r="E137" s="30">
        <f t="shared" si="177"/>
        <v>3700.9337999999998</v>
      </c>
      <c r="F137" s="30">
        <v>0</v>
      </c>
      <c r="G137" s="30">
        <v>0</v>
      </c>
      <c r="H137" s="30">
        <v>0</v>
      </c>
      <c r="I137" s="30">
        <v>0</v>
      </c>
      <c r="J137" s="30">
        <v>0</v>
      </c>
      <c r="K137" s="30">
        <v>616.82230000000004</v>
      </c>
      <c r="L137" s="30">
        <v>616.82230000000004</v>
      </c>
      <c r="M137" s="30">
        <v>616.82230000000004</v>
      </c>
      <c r="N137" s="30">
        <v>616.82230000000004</v>
      </c>
      <c r="O137" s="30">
        <v>616.82230000000004</v>
      </c>
      <c r="P137" s="30">
        <v>616.82230000000004</v>
      </c>
      <c r="Q137" s="30">
        <v>0</v>
      </c>
    </row>
    <row r="138" spans="1:17" x14ac:dyDescent="0.25">
      <c r="Q138" s="92" t="s">
        <v>107</v>
      </c>
    </row>
  </sheetData>
  <mergeCells count="74">
    <mergeCell ref="A108:A110"/>
    <mergeCell ref="B108:B110"/>
    <mergeCell ref="A99:A101"/>
    <mergeCell ref="B99:B101"/>
    <mergeCell ref="A102:A104"/>
    <mergeCell ref="B102:B104"/>
    <mergeCell ref="A105:A107"/>
    <mergeCell ref="B105:B107"/>
    <mergeCell ref="B68:B70"/>
    <mergeCell ref="A68:A70"/>
    <mergeCell ref="A74:A76"/>
    <mergeCell ref="B77:B79"/>
    <mergeCell ref="A77:A79"/>
    <mergeCell ref="A3:Q3"/>
    <mergeCell ref="B5:B6"/>
    <mergeCell ref="E5:Q5"/>
    <mergeCell ref="C5:C6"/>
    <mergeCell ref="B62:B64"/>
    <mergeCell ref="A8:A17"/>
    <mergeCell ref="B8:B17"/>
    <mergeCell ref="A18:A23"/>
    <mergeCell ref="B18:B23"/>
    <mergeCell ref="A5:A6"/>
    <mergeCell ref="A62:A64"/>
    <mergeCell ref="A29:A31"/>
    <mergeCell ref="B29:B31"/>
    <mergeCell ref="A32:A34"/>
    <mergeCell ref="A24:A28"/>
    <mergeCell ref="B24:B28"/>
    <mergeCell ref="A93:A98"/>
    <mergeCell ref="B93:B98"/>
    <mergeCell ref="B71:B73"/>
    <mergeCell ref="A71:A73"/>
    <mergeCell ref="B74:B76"/>
    <mergeCell ref="A89:A92"/>
    <mergeCell ref="B89:B92"/>
    <mergeCell ref="B80:B82"/>
    <mergeCell ref="A80:A82"/>
    <mergeCell ref="A83:A88"/>
    <mergeCell ref="B83:B88"/>
    <mergeCell ref="B32:B34"/>
    <mergeCell ref="A53:A55"/>
    <mergeCell ref="B53:B55"/>
    <mergeCell ref="A56:A58"/>
    <mergeCell ref="B56:B58"/>
    <mergeCell ref="A59:A61"/>
    <mergeCell ref="B59:B61"/>
    <mergeCell ref="A41:A43"/>
    <mergeCell ref="A47:A49"/>
    <mergeCell ref="B47:B49"/>
    <mergeCell ref="A50:A52"/>
    <mergeCell ref="B50:B52"/>
    <mergeCell ref="O1:Q1"/>
    <mergeCell ref="A111:A113"/>
    <mergeCell ref="A114:A116"/>
    <mergeCell ref="A117:A119"/>
    <mergeCell ref="B111:B113"/>
    <mergeCell ref="B114:B116"/>
    <mergeCell ref="B117:B119"/>
    <mergeCell ref="A35:A37"/>
    <mergeCell ref="B35:B37"/>
    <mergeCell ref="A38:A40"/>
    <mergeCell ref="B38:B40"/>
    <mergeCell ref="B41:B43"/>
    <mergeCell ref="A44:A46"/>
    <mergeCell ref="B44:B46"/>
    <mergeCell ref="A65:A67"/>
    <mergeCell ref="B65:B67"/>
    <mergeCell ref="A126:A131"/>
    <mergeCell ref="B126:B131"/>
    <mergeCell ref="A132:A137"/>
    <mergeCell ref="B132:B137"/>
    <mergeCell ref="A120:A125"/>
    <mergeCell ref="B120:B125"/>
  </mergeCells>
  <pageMargins left="0.39370078740157483" right="0.39370078740157483" top="0.39370078740157483" bottom="0.39370078740157483" header="0.19685039370078741" footer="0.19685039370078741"/>
  <pageSetup paperSize="9" scale="52" fitToHeight="0" orientation="landscape" r:id="rId1"/>
  <headerFooter alignWithMargins="0"/>
  <rowBreaks count="3" manualBreakCount="3">
    <brk id="37" max="16" man="1"/>
    <brk id="73" max="16" man="1"/>
    <brk id="110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view="pageBreakPreview" zoomScale="60" zoomScaleNormal="100" workbookViewId="0">
      <selection activeCell="F23" sqref="F23"/>
    </sheetView>
  </sheetViews>
  <sheetFormatPr defaultColWidth="9.109375" defaultRowHeight="14.4" x14ac:dyDescent="0.3"/>
  <cols>
    <col min="1" max="1" width="22.88671875" style="4" customWidth="1"/>
    <col min="2" max="2" width="21.33203125" style="4" customWidth="1"/>
    <col min="3" max="3" width="25.44140625" style="4" customWidth="1"/>
    <col min="4" max="4" width="12" style="4" customWidth="1"/>
    <col min="5" max="5" width="11.33203125" style="4" customWidth="1"/>
    <col min="6" max="6" width="15.6640625" style="4" customWidth="1"/>
    <col min="7" max="7" width="13.33203125" style="4" customWidth="1"/>
    <col min="8" max="8" width="12.6640625" style="4" customWidth="1"/>
    <col min="9" max="9" width="16.6640625" style="4" customWidth="1"/>
    <col min="10" max="10" width="13.6640625" style="4" customWidth="1"/>
    <col min="11" max="11" width="12.33203125" style="4" customWidth="1"/>
    <col min="12" max="12" width="21.33203125" style="4" customWidth="1"/>
    <col min="13" max="16384" width="9.109375" style="4"/>
  </cols>
  <sheetData>
    <row r="1" spans="1:20" ht="27.75" customHeight="1" x14ac:dyDescent="0.3">
      <c r="A1" s="3"/>
      <c r="B1" s="3"/>
      <c r="C1" s="90"/>
      <c r="D1" s="90"/>
      <c r="E1" s="90"/>
      <c r="F1" s="90"/>
      <c r="G1" s="90"/>
      <c r="H1" s="90"/>
      <c r="I1" s="90"/>
      <c r="J1" s="90"/>
      <c r="K1" s="3"/>
      <c r="L1" s="6" t="s">
        <v>20</v>
      </c>
      <c r="M1" s="5"/>
      <c r="N1" s="5"/>
      <c r="O1" s="5"/>
      <c r="P1" s="5"/>
      <c r="Q1" s="5"/>
      <c r="R1" s="5"/>
      <c r="S1" s="5"/>
      <c r="T1" s="5"/>
    </row>
    <row r="2" spans="1:20" ht="32.25" customHeight="1" x14ac:dyDescent="0.3">
      <c r="A2" s="3"/>
      <c r="B2" s="91" t="s">
        <v>19</v>
      </c>
      <c r="C2" s="91"/>
      <c r="D2" s="91"/>
      <c r="E2" s="91"/>
      <c r="F2" s="91"/>
      <c r="G2" s="91"/>
      <c r="H2" s="91"/>
      <c r="I2" s="91"/>
      <c r="J2" s="91"/>
      <c r="K2" s="3"/>
      <c r="L2" s="3"/>
      <c r="M2" s="3"/>
      <c r="N2" s="3"/>
      <c r="O2" s="3"/>
      <c r="P2" s="3"/>
    </row>
    <row r="3" spans="1:20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M3" s="3"/>
      <c r="N3" s="3"/>
      <c r="O3" s="3"/>
      <c r="P3" s="3"/>
    </row>
    <row r="4" spans="1:20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20" ht="82.8" x14ac:dyDescent="0.3">
      <c r="A5" s="19" t="s">
        <v>9</v>
      </c>
      <c r="B5" s="20" t="s">
        <v>16</v>
      </c>
      <c r="C5" s="20" t="s">
        <v>17</v>
      </c>
      <c r="D5" s="20" t="s">
        <v>13</v>
      </c>
      <c r="E5" s="20" t="s">
        <v>14</v>
      </c>
      <c r="F5" s="20" t="s">
        <v>15</v>
      </c>
      <c r="G5" s="20" t="s">
        <v>18</v>
      </c>
      <c r="H5" s="20" t="s">
        <v>21</v>
      </c>
      <c r="I5" s="20" t="s">
        <v>22</v>
      </c>
      <c r="J5" s="20" t="s">
        <v>7</v>
      </c>
      <c r="K5" s="20" t="s">
        <v>23</v>
      </c>
      <c r="L5" s="21" t="s">
        <v>24</v>
      </c>
      <c r="M5" s="3"/>
      <c r="N5" s="3"/>
      <c r="O5" s="3"/>
      <c r="P5" s="3"/>
    </row>
    <row r="6" spans="1:20" x14ac:dyDescent="0.3">
      <c r="A6" s="16" t="s">
        <v>1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8"/>
      <c r="M6" s="3"/>
      <c r="N6" s="3"/>
      <c r="O6" s="3"/>
      <c r="P6" s="3"/>
    </row>
    <row r="7" spans="1:20" x14ac:dyDescent="0.3">
      <c r="A7" s="7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9"/>
      <c r="M7" s="3"/>
      <c r="N7" s="3"/>
      <c r="O7" s="3"/>
      <c r="P7" s="3"/>
    </row>
    <row r="8" spans="1:20" x14ac:dyDescent="0.3">
      <c r="A8" s="7" t="s">
        <v>11</v>
      </c>
      <c r="B8" s="8"/>
      <c r="C8" s="8"/>
      <c r="D8" s="8"/>
      <c r="E8" s="8"/>
      <c r="F8" s="8"/>
      <c r="G8" s="8"/>
      <c r="H8" s="8"/>
      <c r="I8" s="8"/>
      <c r="J8" s="8"/>
      <c r="K8" s="8"/>
      <c r="L8" s="9"/>
      <c r="M8" s="3"/>
      <c r="N8" s="3"/>
      <c r="O8" s="3"/>
      <c r="P8" s="3"/>
    </row>
    <row r="9" spans="1:20" x14ac:dyDescent="0.3">
      <c r="A9" s="7" t="s">
        <v>8</v>
      </c>
      <c r="B9" s="8"/>
      <c r="C9" s="8"/>
      <c r="D9" s="8"/>
      <c r="E9" s="8"/>
      <c r="F9" s="8"/>
      <c r="G9" s="8"/>
      <c r="H9" s="8"/>
      <c r="I9" s="8"/>
      <c r="J9" s="8"/>
      <c r="K9" s="8"/>
      <c r="L9" s="9"/>
      <c r="M9" s="3"/>
      <c r="N9" s="3"/>
      <c r="O9" s="3"/>
      <c r="P9" s="3"/>
    </row>
    <row r="10" spans="1:20" x14ac:dyDescent="0.3">
      <c r="A10" s="7" t="s">
        <v>2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9"/>
      <c r="M10" s="3"/>
      <c r="N10" s="3"/>
      <c r="O10" s="3"/>
      <c r="P10" s="3"/>
    </row>
    <row r="11" spans="1:20" x14ac:dyDescent="0.3">
      <c r="A11" s="7" t="s">
        <v>12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9"/>
      <c r="M11" s="3"/>
      <c r="N11" s="3"/>
      <c r="O11" s="3"/>
      <c r="P11" s="3"/>
    </row>
    <row r="12" spans="1:20" x14ac:dyDescent="0.3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2"/>
      <c r="M12" s="3"/>
      <c r="N12" s="3"/>
      <c r="O12" s="3"/>
      <c r="P12" s="3"/>
    </row>
    <row r="13" spans="1:20" x14ac:dyDescent="0.3">
      <c r="A13" s="13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5"/>
      <c r="M13" s="3"/>
      <c r="N13" s="3"/>
      <c r="O13" s="3"/>
      <c r="P13" s="3"/>
    </row>
    <row r="14" spans="1:20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20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20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</sheetData>
  <mergeCells count="2">
    <mergeCell ref="C1:J1"/>
    <mergeCell ref="B2:J2"/>
  </mergeCells>
  <phoneticPr fontId="6" type="noConversion"/>
  <pageMargins left="0.25" right="0.25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5</vt:lpstr>
      <vt:lpstr>15 внебюджет</vt:lpstr>
      <vt:lpstr>'5'!Область_печати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Ширкина Алевтина Викторовна</cp:lastModifiedBy>
  <cp:lastPrinted>2018-11-28T04:56:42Z</cp:lastPrinted>
  <dcterms:created xsi:type="dcterms:W3CDTF">2011-03-10T10:26:24Z</dcterms:created>
  <dcterms:modified xsi:type="dcterms:W3CDTF">2018-11-28T05:56:58Z</dcterms:modified>
</cp:coreProperties>
</file>