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Com\Госпрограмма на 2014-2018\Госпрограмма 490-П\35 Госпрограмма изм\"/>
    </mc:Choice>
  </mc:AlternateContent>
  <bookViews>
    <workbookView xWindow="0" yWindow="0" windowWidth="16452" windowHeight="5832"/>
  </bookViews>
  <sheets>
    <sheet name="5" sheetId="51" r:id="rId1"/>
    <sheet name="15 внебюджет" sheetId="23" state="hidden" r:id="rId2"/>
  </sheets>
  <definedNames>
    <definedName name="_xlnm.Print_Titles" localSheetId="0">'5'!$5:$7</definedName>
    <definedName name="_xlnm.Print_Area" localSheetId="0">'5'!$A$1:$Q$155</definedName>
  </definedNames>
  <calcPr calcId="152511"/>
</workbook>
</file>

<file path=xl/calcChain.xml><?xml version="1.0" encoding="utf-8"?>
<calcChain xmlns="http://schemas.openxmlformats.org/spreadsheetml/2006/main">
  <c r="E8" i="51" l="1"/>
  <c r="G8" i="51"/>
  <c r="H8" i="51"/>
  <c r="I8" i="51"/>
  <c r="J8" i="51"/>
  <c r="K8" i="51"/>
  <c r="L8" i="51"/>
  <c r="M8" i="51"/>
  <c r="N8" i="51"/>
  <c r="O8" i="51"/>
  <c r="P8" i="51"/>
  <c r="Q8" i="51"/>
  <c r="F8" i="51"/>
  <c r="G9" i="51"/>
  <c r="H9" i="51"/>
  <c r="I9" i="51"/>
  <c r="J9" i="51"/>
  <c r="K9" i="51"/>
  <c r="L9" i="51"/>
  <c r="M9" i="51"/>
  <c r="N9" i="51"/>
  <c r="O9" i="51"/>
  <c r="P9" i="51"/>
  <c r="Q9" i="51"/>
  <c r="F9" i="51"/>
  <c r="M12" i="51"/>
  <c r="E16" i="51"/>
  <c r="G16" i="51"/>
  <c r="H16" i="51"/>
  <c r="I16" i="51"/>
  <c r="J16" i="51"/>
  <c r="K16" i="51"/>
  <c r="L16" i="51"/>
  <c r="M16" i="51"/>
  <c r="N16" i="51"/>
  <c r="O16" i="51"/>
  <c r="P16" i="51"/>
  <c r="Q16" i="51"/>
  <c r="F16" i="51"/>
  <c r="G13" i="51"/>
  <c r="H13" i="51"/>
  <c r="I13" i="51"/>
  <c r="E13" i="51" s="1"/>
  <c r="J13" i="51"/>
  <c r="K13" i="51"/>
  <c r="L13" i="51"/>
  <c r="M13" i="51"/>
  <c r="N13" i="51"/>
  <c r="O13" i="51"/>
  <c r="P13" i="51"/>
  <c r="Q13" i="51"/>
  <c r="F13" i="51"/>
  <c r="G10" i="51"/>
  <c r="H10" i="51"/>
  <c r="I10" i="51"/>
  <c r="J10" i="51"/>
  <c r="K10" i="51"/>
  <c r="L10" i="51"/>
  <c r="M10" i="51"/>
  <c r="N10" i="51"/>
  <c r="O10" i="51"/>
  <c r="P10" i="51"/>
  <c r="Q10" i="51"/>
  <c r="F10" i="51"/>
  <c r="E154" i="51"/>
  <c r="E153" i="51"/>
  <c r="Q152" i="51"/>
  <c r="P152" i="51"/>
  <c r="O152" i="51"/>
  <c r="N152" i="51"/>
  <c r="M152" i="51"/>
  <c r="L152" i="51"/>
  <c r="K152" i="51"/>
  <c r="J152" i="51"/>
  <c r="I152" i="51"/>
  <c r="H152" i="51"/>
  <c r="G152" i="51"/>
  <c r="F152" i="51"/>
  <c r="E151" i="51"/>
  <c r="E150" i="51"/>
  <c r="Q149" i="51"/>
  <c r="P149" i="51"/>
  <c r="O149" i="51"/>
  <c r="N149" i="51"/>
  <c r="M149" i="51"/>
  <c r="L149" i="51"/>
  <c r="K149" i="51"/>
  <c r="J149" i="51"/>
  <c r="I149" i="51"/>
  <c r="H149" i="51"/>
  <c r="E149" i="51" s="1"/>
  <c r="G149" i="51"/>
  <c r="F149" i="51"/>
  <c r="Q148" i="51"/>
  <c r="Q146" i="51" s="1"/>
  <c r="P148" i="51"/>
  <c r="O148" i="51"/>
  <c r="N148" i="51"/>
  <c r="M148" i="51"/>
  <c r="M146" i="51" s="1"/>
  <c r="L148" i="51"/>
  <c r="K148" i="51"/>
  <c r="J148" i="51"/>
  <c r="I148" i="51"/>
  <c r="I146" i="51" s="1"/>
  <c r="H148" i="51"/>
  <c r="G148" i="51"/>
  <c r="F148" i="51"/>
  <c r="Q147" i="51"/>
  <c r="P147" i="51"/>
  <c r="O147" i="51"/>
  <c r="N147" i="51"/>
  <c r="N146" i="51" s="1"/>
  <c r="M147" i="51"/>
  <c r="L147" i="51"/>
  <c r="K147" i="51"/>
  <c r="J147" i="51"/>
  <c r="J146" i="51" s="1"/>
  <c r="I147" i="51"/>
  <c r="H147" i="51"/>
  <c r="G147" i="51"/>
  <c r="F147" i="51"/>
  <c r="P146" i="51"/>
  <c r="O146" i="51"/>
  <c r="K146" i="51"/>
  <c r="H146" i="51"/>
  <c r="G146" i="51"/>
  <c r="E147" i="51" l="1"/>
  <c r="L146" i="51"/>
  <c r="E148" i="51"/>
  <c r="E152" i="51"/>
  <c r="F146" i="51"/>
  <c r="L133" i="51"/>
  <c r="E146" i="51" l="1"/>
  <c r="G132" i="51"/>
  <c r="H132" i="51"/>
  <c r="I132" i="51"/>
  <c r="J132" i="51"/>
  <c r="K132" i="51"/>
  <c r="L132" i="51"/>
  <c r="M132" i="51"/>
  <c r="N132" i="51"/>
  <c r="O132" i="51"/>
  <c r="P132" i="51"/>
  <c r="Q132" i="51"/>
  <c r="F132" i="51"/>
  <c r="G133" i="51"/>
  <c r="H133" i="51"/>
  <c r="I133" i="51"/>
  <c r="J133" i="51"/>
  <c r="K133" i="51"/>
  <c r="M133" i="51"/>
  <c r="N133" i="51"/>
  <c r="O133" i="51"/>
  <c r="P133" i="51"/>
  <c r="Q133" i="51"/>
  <c r="F133" i="51"/>
  <c r="G128" i="51"/>
  <c r="F128" i="51"/>
  <c r="H128" i="51"/>
  <c r="I128" i="51"/>
  <c r="J128" i="51"/>
  <c r="E133" i="51" l="1"/>
  <c r="E136" i="51"/>
  <c r="E139" i="51"/>
  <c r="E142" i="51"/>
  <c r="L143" i="51"/>
  <c r="F143" i="51"/>
  <c r="E145" i="51"/>
  <c r="E144" i="51"/>
  <c r="Q143" i="51"/>
  <c r="P143" i="51"/>
  <c r="O143" i="51"/>
  <c r="N143" i="51"/>
  <c r="M143" i="51"/>
  <c r="K143" i="51"/>
  <c r="J143" i="51"/>
  <c r="I143" i="51"/>
  <c r="H143" i="51"/>
  <c r="G143" i="51"/>
  <c r="E141" i="51"/>
  <c r="Q140" i="51"/>
  <c r="P140" i="51"/>
  <c r="O140" i="51"/>
  <c r="N140" i="51"/>
  <c r="M140" i="51"/>
  <c r="L140" i="51"/>
  <c r="K140" i="51"/>
  <c r="J140" i="51"/>
  <c r="I140" i="51"/>
  <c r="H140" i="51"/>
  <c r="G140" i="51"/>
  <c r="F140" i="51"/>
  <c r="E138" i="51"/>
  <c r="Q137" i="51"/>
  <c r="P137" i="51"/>
  <c r="O137" i="51"/>
  <c r="N137" i="51"/>
  <c r="M137" i="51"/>
  <c r="L137" i="51"/>
  <c r="K137" i="51"/>
  <c r="J137" i="51"/>
  <c r="I137" i="51"/>
  <c r="H137" i="51"/>
  <c r="G137" i="51"/>
  <c r="F137" i="51"/>
  <c r="E135" i="51"/>
  <c r="Q134" i="51"/>
  <c r="P134" i="51"/>
  <c r="O134" i="51"/>
  <c r="N134" i="51"/>
  <c r="M134" i="51"/>
  <c r="L134" i="51"/>
  <c r="K134" i="51"/>
  <c r="J134" i="51"/>
  <c r="I134" i="51"/>
  <c r="H134" i="51"/>
  <c r="G134" i="51"/>
  <c r="F134" i="51"/>
  <c r="M131" i="51"/>
  <c r="K131" i="51"/>
  <c r="J131" i="51"/>
  <c r="I131" i="51"/>
  <c r="O131" i="51"/>
  <c r="N131" i="51"/>
  <c r="E143" i="51" l="1"/>
  <c r="E140" i="51"/>
  <c r="E137" i="51"/>
  <c r="E134" i="51"/>
  <c r="L131" i="51"/>
  <c r="P131" i="51"/>
  <c r="Q131" i="51"/>
  <c r="F131" i="51"/>
  <c r="E132" i="51" l="1"/>
  <c r="K124" i="51"/>
  <c r="L124" i="51"/>
  <c r="M124" i="51"/>
  <c r="N124" i="51"/>
  <c r="O124" i="51"/>
  <c r="P124" i="51"/>
  <c r="K123" i="51"/>
  <c r="L123" i="51"/>
  <c r="M123" i="51"/>
  <c r="N123" i="51"/>
  <c r="O123" i="51"/>
  <c r="P123" i="51"/>
  <c r="G73" i="51"/>
  <c r="H73" i="51"/>
  <c r="I73" i="51"/>
  <c r="J73" i="51"/>
  <c r="K73" i="51"/>
  <c r="L73" i="51"/>
  <c r="M73" i="51"/>
  <c r="N73" i="51"/>
  <c r="O73" i="51"/>
  <c r="P73" i="51"/>
  <c r="Q73" i="51"/>
  <c r="F73" i="51"/>
  <c r="G72" i="51"/>
  <c r="H72" i="51"/>
  <c r="I72" i="51"/>
  <c r="J72" i="51"/>
  <c r="K72" i="51"/>
  <c r="L72" i="51"/>
  <c r="M72" i="51"/>
  <c r="N72" i="51"/>
  <c r="O72" i="51"/>
  <c r="P72" i="51"/>
  <c r="Q72" i="51"/>
  <c r="F72" i="51"/>
  <c r="E76" i="51"/>
  <c r="E75" i="51"/>
  <c r="Q74" i="51"/>
  <c r="P74" i="51"/>
  <c r="O74" i="51"/>
  <c r="N74" i="51"/>
  <c r="M74" i="51"/>
  <c r="L74" i="51"/>
  <c r="K74" i="51"/>
  <c r="J74" i="51"/>
  <c r="I74" i="51"/>
  <c r="H74" i="51"/>
  <c r="G74" i="51"/>
  <c r="F74" i="51"/>
  <c r="G131" i="51" l="1"/>
  <c r="H131" i="51"/>
  <c r="E74" i="51"/>
  <c r="M89" i="51"/>
  <c r="N89" i="51"/>
  <c r="O89" i="51"/>
  <c r="P89" i="51"/>
  <c r="Q89" i="51"/>
  <c r="M88" i="51"/>
  <c r="N88" i="51"/>
  <c r="O88" i="51"/>
  <c r="P88" i="51"/>
  <c r="Q88" i="51"/>
  <c r="M87" i="51"/>
  <c r="N87" i="51"/>
  <c r="O87" i="51"/>
  <c r="P87" i="51"/>
  <c r="Q87" i="51"/>
  <c r="M86" i="51"/>
  <c r="N86" i="51"/>
  <c r="O86" i="51"/>
  <c r="P86" i="51"/>
  <c r="Q86" i="51"/>
  <c r="M85" i="51"/>
  <c r="N85" i="51"/>
  <c r="O85" i="51"/>
  <c r="P85" i="51"/>
  <c r="Q85" i="51"/>
  <c r="E131" i="51" l="1"/>
  <c r="M84" i="51"/>
  <c r="M83" i="51" s="1"/>
  <c r="P84" i="51"/>
  <c r="P83" i="51" s="1"/>
  <c r="Q84" i="51"/>
  <c r="Q83" i="51" s="1"/>
  <c r="N84" i="51"/>
  <c r="N83" i="51" s="1"/>
  <c r="O84" i="51"/>
  <c r="O83" i="51" s="1"/>
  <c r="L89" i="51" l="1"/>
  <c r="L88" i="51"/>
  <c r="L87" i="51"/>
  <c r="L86" i="51"/>
  <c r="L85" i="51"/>
  <c r="E97" i="51"/>
  <c r="F95" i="51"/>
  <c r="G95" i="51"/>
  <c r="H95" i="51"/>
  <c r="I95" i="51"/>
  <c r="J95" i="51"/>
  <c r="K95" i="51"/>
  <c r="L95" i="51"/>
  <c r="M95" i="51"/>
  <c r="N95" i="51"/>
  <c r="O95" i="51"/>
  <c r="P95" i="51"/>
  <c r="Q95" i="51"/>
  <c r="E99" i="51"/>
  <c r="E95" i="51" l="1"/>
  <c r="K21" i="51" l="1"/>
  <c r="K24" i="51" l="1"/>
  <c r="G88" i="51" l="1"/>
  <c r="H88" i="51"/>
  <c r="I88" i="51"/>
  <c r="J88" i="51"/>
  <c r="K88" i="51"/>
  <c r="F88" i="51"/>
  <c r="J94" i="51"/>
  <c r="E88" i="51" l="1"/>
  <c r="Q21" i="51"/>
  <c r="G21" i="51"/>
  <c r="H21" i="51"/>
  <c r="I21" i="51"/>
  <c r="J21" i="51"/>
  <c r="L21" i="51"/>
  <c r="M21" i="51"/>
  <c r="N21" i="51"/>
  <c r="O21" i="51"/>
  <c r="P21" i="51"/>
  <c r="G19" i="51"/>
  <c r="H19" i="51"/>
  <c r="I19" i="51"/>
  <c r="J19" i="51"/>
  <c r="K19" i="51"/>
  <c r="L19" i="51"/>
  <c r="M19" i="51"/>
  <c r="N19" i="51"/>
  <c r="O19" i="51"/>
  <c r="P19" i="51"/>
  <c r="Q19" i="51"/>
  <c r="F19" i="51"/>
  <c r="F38" i="51"/>
  <c r="G38" i="51"/>
  <c r="H38" i="51"/>
  <c r="I38" i="51"/>
  <c r="J38" i="51"/>
  <c r="K38" i="51"/>
  <c r="L38" i="51"/>
  <c r="M38" i="51"/>
  <c r="N38" i="51"/>
  <c r="O38" i="51"/>
  <c r="P38" i="51"/>
  <c r="Q38" i="51"/>
  <c r="E40" i="51"/>
  <c r="E39" i="51"/>
  <c r="E38" i="51" l="1"/>
  <c r="Q124" i="51" l="1"/>
  <c r="O128" i="51"/>
  <c r="K128" i="51"/>
  <c r="J124" i="51"/>
  <c r="I124" i="51"/>
  <c r="H124" i="51"/>
  <c r="G124" i="51"/>
  <c r="F124" i="51"/>
  <c r="Q123" i="51"/>
  <c r="P128" i="51"/>
  <c r="N128" i="51"/>
  <c r="L128" i="51"/>
  <c r="J123" i="51"/>
  <c r="G123" i="51"/>
  <c r="F123" i="51"/>
  <c r="Q128" i="51"/>
  <c r="M128" i="51"/>
  <c r="H123" i="51" l="1"/>
  <c r="I123" i="51"/>
  <c r="E130" i="51"/>
  <c r="E129" i="51"/>
  <c r="E128" i="51"/>
  <c r="F125" i="51" l="1"/>
  <c r="G125" i="51"/>
  <c r="G122" i="51"/>
  <c r="Q122" i="51"/>
  <c r="J122" i="51"/>
  <c r="N122" i="51"/>
  <c r="H122" i="51"/>
  <c r="H125" i="51"/>
  <c r="I125" i="51"/>
  <c r="J125" i="51"/>
  <c r="K125" i="51"/>
  <c r="L125" i="51"/>
  <c r="M125" i="51"/>
  <c r="N125" i="51"/>
  <c r="O125" i="51"/>
  <c r="P125" i="51"/>
  <c r="Q125" i="51"/>
  <c r="L119" i="51"/>
  <c r="I122" i="51" l="1"/>
  <c r="P122" i="51"/>
  <c r="L122" i="51"/>
  <c r="O122" i="51"/>
  <c r="K122" i="51"/>
  <c r="M122" i="51"/>
  <c r="J119" i="51" l="1"/>
  <c r="G35" i="51" l="1"/>
  <c r="G32" i="51"/>
  <c r="H23" i="51"/>
  <c r="H22" i="51"/>
  <c r="F23" i="51"/>
  <c r="H20" i="51" l="1"/>
  <c r="H18" i="51" s="1"/>
  <c r="E127" i="51"/>
  <c r="E126" i="51"/>
  <c r="F122" i="51" l="1"/>
  <c r="E123" i="51"/>
  <c r="E124" i="51"/>
  <c r="E125" i="51"/>
  <c r="M115" i="51"/>
  <c r="E118" i="51"/>
  <c r="E70" i="51"/>
  <c r="E121" i="51"/>
  <c r="E120" i="51"/>
  <c r="E117" i="51"/>
  <c r="E112" i="51"/>
  <c r="E111" i="51"/>
  <c r="E109" i="51"/>
  <c r="E108" i="51"/>
  <c r="E106" i="51"/>
  <c r="E105" i="51"/>
  <c r="E100" i="51"/>
  <c r="E98" i="51"/>
  <c r="E96" i="51"/>
  <c r="E93" i="51"/>
  <c r="E92" i="51"/>
  <c r="E91" i="51"/>
  <c r="E82" i="51"/>
  <c r="E81" i="51"/>
  <c r="E80" i="51"/>
  <c r="E79" i="51"/>
  <c r="E78" i="51"/>
  <c r="E69" i="51"/>
  <c r="E67" i="51"/>
  <c r="E66" i="51"/>
  <c r="E61" i="51"/>
  <c r="E60" i="51"/>
  <c r="E58" i="51"/>
  <c r="E57" i="51"/>
  <c r="E52" i="51"/>
  <c r="E51" i="51"/>
  <c r="E49" i="51"/>
  <c r="E48" i="51"/>
  <c r="E46" i="51"/>
  <c r="E45" i="51"/>
  <c r="E37" i="51"/>
  <c r="E36" i="51"/>
  <c r="E33" i="51"/>
  <c r="E31" i="51"/>
  <c r="E30" i="51"/>
  <c r="E28" i="51"/>
  <c r="E26" i="51"/>
  <c r="E25" i="51"/>
  <c r="E122" i="51" l="1"/>
  <c r="P119" i="51"/>
  <c r="P116" i="51"/>
  <c r="P115" i="51"/>
  <c r="P114" i="51"/>
  <c r="P110" i="51"/>
  <c r="P107" i="51"/>
  <c r="P104" i="51"/>
  <c r="P103" i="51"/>
  <c r="P102" i="51"/>
  <c r="P94" i="51"/>
  <c r="P90" i="51"/>
  <c r="P17" i="51"/>
  <c r="P11" i="51"/>
  <c r="P77" i="51"/>
  <c r="P68" i="51"/>
  <c r="P65" i="51"/>
  <c r="P64" i="51"/>
  <c r="P63" i="51"/>
  <c r="P59" i="51"/>
  <c r="P56" i="51"/>
  <c r="P55" i="51"/>
  <c r="P54" i="51"/>
  <c r="P50" i="51"/>
  <c r="P47" i="51"/>
  <c r="P44" i="51"/>
  <c r="P43" i="51"/>
  <c r="P42" i="51"/>
  <c r="P35" i="51"/>
  <c r="P32" i="51"/>
  <c r="P29" i="51"/>
  <c r="P24" i="51"/>
  <c r="P23" i="51"/>
  <c r="P15" i="51" s="1"/>
  <c r="P22" i="51"/>
  <c r="P14" i="51" s="1"/>
  <c r="O119" i="51"/>
  <c r="O116" i="51"/>
  <c r="O115" i="51"/>
  <c r="O114" i="51"/>
  <c r="O110" i="51"/>
  <c r="O107" i="51"/>
  <c r="O104" i="51"/>
  <c r="O103" i="51"/>
  <c r="O102" i="51"/>
  <c r="O94" i="51"/>
  <c r="O90" i="51"/>
  <c r="O17" i="51"/>
  <c r="O11" i="51"/>
  <c r="O77" i="51"/>
  <c r="O68" i="51"/>
  <c r="O65" i="51"/>
  <c r="O64" i="51"/>
  <c r="O63" i="51"/>
  <c r="O59" i="51"/>
  <c r="O56" i="51"/>
  <c r="O55" i="51"/>
  <c r="O54" i="51"/>
  <c r="O50" i="51"/>
  <c r="O47" i="51"/>
  <c r="O44" i="51"/>
  <c r="O43" i="51"/>
  <c r="O42" i="51"/>
  <c r="O35" i="51"/>
  <c r="O32" i="51"/>
  <c r="O29" i="51"/>
  <c r="O24" i="51"/>
  <c r="O23" i="51"/>
  <c r="O15" i="51" s="1"/>
  <c r="O22" i="51"/>
  <c r="O14" i="51" s="1"/>
  <c r="N119" i="51"/>
  <c r="N116" i="51"/>
  <c r="N115" i="51"/>
  <c r="N114" i="51"/>
  <c r="N110" i="51"/>
  <c r="N107" i="51"/>
  <c r="N104" i="51"/>
  <c r="N103" i="51"/>
  <c r="N102" i="51"/>
  <c r="N94" i="51"/>
  <c r="N90" i="51"/>
  <c r="N17" i="51"/>
  <c r="N11" i="51"/>
  <c r="N77" i="51"/>
  <c r="N68" i="51"/>
  <c r="N65" i="51"/>
  <c r="N64" i="51"/>
  <c r="N63" i="51"/>
  <c r="N59" i="51"/>
  <c r="N56" i="51"/>
  <c r="N55" i="51"/>
  <c r="N54" i="51"/>
  <c r="N50" i="51"/>
  <c r="N47" i="51"/>
  <c r="N44" i="51"/>
  <c r="N43" i="51"/>
  <c r="N42" i="51"/>
  <c r="N35" i="51"/>
  <c r="N32" i="51"/>
  <c r="N29" i="51"/>
  <c r="N24" i="51"/>
  <c r="N23" i="51"/>
  <c r="N15" i="51" s="1"/>
  <c r="N22" i="51"/>
  <c r="N14" i="51" s="1"/>
  <c r="M119" i="51"/>
  <c r="M116" i="51"/>
  <c r="M114" i="51"/>
  <c r="M110" i="51"/>
  <c r="M107" i="51"/>
  <c r="M104" i="51"/>
  <c r="M103" i="51"/>
  <c r="M102" i="51"/>
  <c r="M94" i="51"/>
  <c r="M90" i="51"/>
  <c r="M17" i="51"/>
  <c r="M11" i="51"/>
  <c r="M77" i="51"/>
  <c r="M68" i="51"/>
  <c r="M65" i="51"/>
  <c r="M64" i="51"/>
  <c r="M63" i="51"/>
  <c r="M59" i="51"/>
  <c r="M56" i="51"/>
  <c r="M55" i="51"/>
  <c r="M54" i="51"/>
  <c r="M50" i="51"/>
  <c r="M47" i="51"/>
  <c r="M44" i="51"/>
  <c r="M43" i="51"/>
  <c r="M42" i="51"/>
  <c r="M35" i="51"/>
  <c r="M32" i="51"/>
  <c r="M29" i="51"/>
  <c r="M24" i="51"/>
  <c r="M23" i="51"/>
  <c r="M15" i="51" s="1"/>
  <c r="M22" i="51"/>
  <c r="M14" i="51" s="1"/>
  <c r="L116" i="51"/>
  <c r="L115" i="51"/>
  <c r="L114" i="51"/>
  <c r="L110" i="51"/>
  <c r="L107" i="51"/>
  <c r="L104" i="51"/>
  <c r="L103" i="51"/>
  <c r="L102" i="51"/>
  <c r="L94" i="51"/>
  <c r="L90" i="51"/>
  <c r="L17" i="51"/>
  <c r="L11" i="51"/>
  <c r="L77" i="51"/>
  <c r="L68" i="51"/>
  <c r="L65" i="51"/>
  <c r="L64" i="51"/>
  <c r="L63" i="51"/>
  <c r="L59" i="51"/>
  <c r="L56" i="51"/>
  <c r="L55" i="51"/>
  <c r="L54" i="51"/>
  <c r="L50" i="51"/>
  <c r="L47" i="51"/>
  <c r="L44" i="51"/>
  <c r="L43" i="51"/>
  <c r="L42" i="51"/>
  <c r="L35" i="51"/>
  <c r="L32" i="51"/>
  <c r="L29" i="51"/>
  <c r="L24" i="51"/>
  <c r="L23" i="51"/>
  <c r="L15" i="51" s="1"/>
  <c r="L22" i="51"/>
  <c r="L14" i="51" s="1"/>
  <c r="N12" i="51" l="1"/>
  <c r="L12" i="51"/>
  <c r="M71" i="51"/>
  <c r="P12" i="51"/>
  <c r="O20" i="51"/>
  <c r="O18" i="51" s="1"/>
  <c r="O12" i="51"/>
  <c r="L20" i="51"/>
  <c r="L18" i="51" s="1"/>
  <c r="N71" i="51"/>
  <c r="L101" i="51"/>
  <c r="O62" i="51"/>
  <c r="O113" i="51"/>
  <c r="N41" i="51"/>
  <c r="P41" i="51"/>
  <c r="P53" i="51"/>
  <c r="P71" i="51"/>
  <c r="L53" i="51"/>
  <c r="L71" i="51"/>
  <c r="L84" i="51"/>
  <c r="L83" i="51" s="1"/>
  <c r="N53" i="51"/>
  <c r="L62" i="51"/>
  <c r="L113" i="51"/>
  <c r="M41" i="51"/>
  <c r="M53" i="51"/>
  <c r="M101" i="51"/>
  <c r="N113" i="51"/>
  <c r="O41" i="51"/>
  <c r="O53" i="51"/>
  <c r="L41" i="51"/>
  <c r="N101" i="51"/>
  <c r="O71" i="51"/>
  <c r="M113" i="51"/>
  <c r="P113" i="51"/>
  <c r="O101" i="51"/>
  <c r="P101" i="51"/>
  <c r="N62" i="51"/>
  <c r="P62" i="51"/>
  <c r="M62" i="51"/>
  <c r="M20" i="51"/>
  <c r="M18" i="51" s="1"/>
  <c r="P20" i="51"/>
  <c r="P18" i="51" s="1"/>
  <c r="N20" i="51"/>
  <c r="N18" i="51" s="1"/>
  <c r="G94" i="51"/>
  <c r="H94" i="51"/>
  <c r="I94" i="51"/>
  <c r="K94" i="51"/>
  <c r="Q94" i="51"/>
  <c r="J64" i="51"/>
  <c r="F94" i="51" l="1"/>
  <c r="E94" i="51" s="1"/>
  <c r="I24" i="51"/>
  <c r="K103" i="51"/>
  <c r="Q103" i="51"/>
  <c r="J87" i="51"/>
  <c r="K87" i="51"/>
  <c r="F115" i="51"/>
  <c r="F114" i="51"/>
  <c r="G116" i="51"/>
  <c r="H116" i="51"/>
  <c r="I116" i="51"/>
  <c r="J116" i="51"/>
  <c r="K116" i="51"/>
  <c r="Q116" i="51"/>
  <c r="F116" i="51"/>
  <c r="F102" i="51"/>
  <c r="F103" i="51"/>
  <c r="G107" i="51"/>
  <c r="H107" i="51"/>
  <c r="I107" i="51"/>
  <c r="J107" i="51"/>
  <c r="K107" i="51"/>
  <c r="Q107" i="51"/>
  <c r="F107" i="51"/>
  <c r="I55" i="51"/>
  <c r="G22" i="51"/>
  <c r="G14" i="51" s="1"/>
  <c r="H14" i="51"/>
  <c r="I22" i="51"/>
  <c r="I14" i="51" s="1"/>
  <c r="J22" i="51"/>
  <c r="J14" i="51" s="1"/>
  <c r="K22" i="51"/>
  <c r="K14" i="51" s="1"/>
  <c r="Q22" i="51"/>
  <c r="Q14" i="51" s="1"/>
  <c r="G23" i="51"/>
  <c r="H15" i="51"/>
  <c r="I23" i="51"/>
  <c r="I15" i="51" s="1"/>
  <c r="J23" i="51"/>
  <c r="J15" i="51" s="1"/>
  <c r="K23" i="51"/>
  <c r="Q23" i="51"/>
  <c r="Q15" i="51" s="1"/>
  <c r="G24" i="51"/>
  <c r="H24" i="51"/>
  <c r="J24" i="51"/>
  <c r="Q24" i="51"/>
  <c r="F27" i="51"/>
  <c r="J86" i="51"/>
  <c r="J11" i="51" s="1"/>
  <c r="G114" i="51"/>
  <c r="H114" i="51"/>
  <c r="I114" i="51"/>
  <c r="J114" i="51"/>
  <c r="K114" i="51"/>
  <c r="Q114" i="51"/>
  <c r="G115" i="51"/>
  <c r="H115" i="51"/>
  <c r="I115" i="51"/>
  <c r="J115" i="51"/>
  <c r="K115" i="51"/>
  <c r="Q115" i="51"/>
  <c r="Q119" i="51"/>
  <c r="K119" i="51"/>
  <c r="I119" i="51"/>
  <c r="H119" i="51"/>
  <c r="G119" i="51"/>
  <c r="F119" i="51"/>
  <c r="G102" i="51"/>
  <c r="H102" i="51"/>
  <c r="I102" i="51"/>
  <c r="J102" i="51"/>
  <c r="K102" i="51"/>
  <c r="Q102" i="51"/>
  <c r="G103" i="51"/>
  <c r="H103" i="51"/>
  <c r="I103" i="51"/>
  <c r="J103" i="51"/>
  <c r="F104" i="51"/>
  <c r="G104" i="51"/>
  <c r="H104" i="51"/>
  <c r="I104" i="51"/>
  <c r="J104" i="51"/>
  <c r="K104" i="51"/>
  <c r="Q104" i="51"/>
  <c r="F110" i="51"/>
  <c r="G110" i="51"/>
  <c r="H110" i="51"/>
  <c r="I110" i="51"/>
  <c r="J110" i="51"/>
  <c r="K110" i="51"/>
  <c r="Q110" i="51"/>
  <c r="F89" i="51"/>
  <c r="F85" i="51"/>
  <c r="G86" i="51"/>
  <c r="G11" i="51" s="1"/>
  <c r="H86" i="51"/>
  <c r="H11" i="51" s="1"/>
  <c r="I86" i="51"/>
  <c r="I11" i="51" s="1"/>
  <c r="K86" i="51"/>
  <c r="K11" i="51" s="1"/>
  <c r="Q11" i="51"/>
  <c r="F86" i="51"/>
  <c r="F87" i="51"/>
  <c r="K68" i="51"/>
  <c r="J68" i="51"/>
  <c r="G87" i="51"/>
  <c r="H87" i="51"/>
  <c r="I87" i="51"/>
  <c r="G89" i="51"/>
  <c r="G17" i="51" s="1"/>
  <c r="H89" i="51"/>
  <c r="H17" i="51" s="1"/>
  <c r="I89" i="51"/>
  <c r="I17" i="51" s="1"/>
  <c r="J89" i="51"/>
  <c r="J17" i="51" s="1"/>
  <c r="K89" i="51"/>
  <c r="K17" i="51" s="1"/>
  <c r="Q17" i="51"/>
  <c r="G85" i="51"/>
  <c r="H85" i="51"/>
  <c r="I85" i="51"/>
  <c r="J85" i="51"/>
  <c r="K85" i="51"/>
  <c r="G90" i="51"/>
  <c r="H90" i="51"/>
  <c r="I90" i="51"/>
  <c r="J90" i="51"/>
  <c r="K90" i="51"/>
  <c r="Q90" i="51"/>
  <c r="F90" i="51"/>
  <c r="G43" i="51"/>
  <c r="G42" i="51"/>
  <c r="H68" i="51"/>
  <c r="H65" i="51"/>
  <c r="G77" i="51"/>
  <c r="H77" i="51"/>
  <c r="I77" i="51"/>
  <c r="J77" i="51"/>
  <c r="K77" i="51"/>
  <c r="Q77" i="51"/>
  <c r="F77" i="51"/>
  <c r="Q42" i="51"/>
  <c r="Q43" i="51"/>
  <c r="K43" i="51"/>
  <c r="J42" i="51"/>
  <c r="Q55" i="51"/>
  <c r="I54" i="51"/>
  <c r="K64" i="51"/>
  <c r="K63" i="51"/>
  <c r="F59" i="51"/>
  <c r="Q68" i="51"/>
  <c r="Q65" i="51"/>
  <c r="Q64" i="51"/>
  <c r="Q63" i="51"/>
  <c r="Q59" i="51"/>
  <c r="Q56" i="51"/>
  <c r="Q54" i="51"/>
  <c r="Q50" i="51"/>
  <c r="Q47" i="51"/>
  <c r="Q44" i="51"/>
  <c r="Q35" i="51"/>
  <c r="Q32" i="51"/>
  <c r="Q29" i="51"/>
  <c r="K65" i="51"/>
  <c r="K59" i="51"/>
  <c r="K56" i="51"/>
  <c r="K55" i="51"/>
  <c r="K54" i="51"/>
  <c r="K50" i="51"/>
  <c r="K47" i="51"/>
  <c r="K44" i="51"/>
  <c r="K42" i="51"/>
  <c r="K35" i="51"/>
  <c r="K32" i="51"/>
  <c r="K29" i="51"/>
  <c r="J63" i="51"/>
  <c r="J62" i="51" s="1"/>
  <c r="I63" i="51"/>
  <c r="H63" i="51"/>
  <c r="G63" i="51"/>
  <c r="F63" i="51"/>
  <c r="F55" i="51"/>
  <c r="F54" i="51"/>
  <c r="F64" i="51"/>
  <c r="I68" i="51"/>
  <c r="G68" i="51"/>
  <c r="F68" i="51"/>
  <c r="J65" i="51"/>
  <c r="I65" i="51"/>
  <c r="G65" i="51"/>
  <c r="F65" i="51"/>
  <c r="I64" i="51"/>
  <c r="H64" i="51"/>
  <c r="G64" i="51"/>
  <c r="J59" i="51"/>
  <c r="I59" i="51"/>
  <c r="H59" i="51"/>
  <c r="G59" i="51"/>
  <c r="J56" i="51"/>
  <c r="I56" i="51"/>
  <c r="H56" i="51"/>
  <c r="G56" i="51"/>
  <c r="F56" i="51"/>
  <c r="J55" i="51"/>
  <c r="H55" i="51"/>
  <c r="G55" i="51"/>
  <c r="J54" i="51"/>
  <c r="H54" i="51"/>
  <c r="G54" i="51"/>
  <c r="J50" i="51"/>
  <c r="I50" i="51"/>
  <c r="H50" i="51"/>
  <c r="G50" i="51"/>
  <c r="F50" i="51"/>
  <c r="J47" i="51"/>
  <c r="I47" i="51"/>
  <c r="H47" i="51"/>
  <c r="G47" i="51"/>
  <c r="F47" i="51"/>
  <c r="J44" i="51"/>
  <c r="I44" i="51"/>
  <c r="H44" i="51"/>
  <c r="G44" i="51"/>
  <c r="F44" i="51"/>
  <c r="J43" i="51"/>
  <c r="I43" i="51"/>
  <c r="H43" i="51"/>
  <c r="F43" i="51"/>
  <c r="I42" i="51"/>
  <c r="H42" i="51"/>
  <c r="F42" i="51"/>
  <c r="J35" i="51"/>
  <c r="I35" i="51"/>
  <c r="H35" i="51"/>
  <c r="F35" i="51"/>
  <c r="F34" i="51"/>
  <c r="F21" i="51" s="1"/>
  <c r="J32" i="51"/>
  <c r="I32" i="51"/>
  <c r="H32" i="51"/>
  <c r="J29" i="51"/>
  <c r="I29" i="51"/>
  <c r="H29" i="51"/>
  <c r="G29" i="51"/>
  <c r="F29" i="51"/>
  <c r="Q12" i="51" l="1"/>
  <c r="G20" i="51"/>
  <c r="K15" i="51"/>
  <c r="K20" i="51"/>
  <c r="K18" i="51" s="1"/>
  <c r="F11" i="51"/>
  <c r="E86" i="51"/>
  <c r="K101" i="51"/>
  <c r="E27" i="51"/>
  <c r="F22" i="51"/>
  <c r="I20" i="51"/>
  <c r="I18" i="51" s="1"/>
  <c r="I12" i="51"/>
  <c r="H12" i="51"/>
  <c r="E19" i="51"/>
  <c r="G18" i="51"/>
  <c r="J20" i="51"/>
  <c r="F53" i="51"/>
  <c r="E50" i="51"/>
  <c r="E115" i="51"/>
  <c r="E64" i="51"/>
  <c r="E55" i="51"/>
  <c r="E35" i="51"/>
  <c r="E44" i="51"/>
  <c r="E65" i="51"/>
  <c r="E90" i="51"/>
  <c r="E87" i="51"/>
  <c r="F17" i="51"/>
  <c r="E17" i="51" s="1"/>
  <c r="E89" i="51"/>
  <c r="E107" i="51"/>
  <c r="E29" i="51"/>
  <c r="E42" i="51"/>
  <c r="E47" i="51"/>
  <c r="E56" i="51"/>
  <c r="E54" i="51"/>
  <c r="E77" i="51"/>
  <c r="E72" i="51"/>
  <c r="E119" i="51"/>
  <c r="E102" i="51"/>
  <c r="E116" i="51"/>
  <c r="E114" i="51"/>
  <c r="E68" i="51"/>
  <c r="E104" i="51"/>
  <c r="E21" i="51"/>
  <c r="E34" i="51"/>
  <c r="E63" i="51"/>
  <c r="E59" i="51"/>
  <c r="F71" i="51"/>
  <c r="E73" i="51"/>
  <c r="E85" i="51"/>
  <c r="E110" i="51"/>
  <c r="E103" i="51"/>
  <c r="F15" i="51"/>
  <c r="E23" i="51"/>
  <c r="J41" i="51"/>
  <c r="E43" i="51"/>
  <c r="K62" i="51"/>
  <c r="I101" i="51"/>
  <c r="G101" i="51"/>
  <c r="Q113" i="51"/>
  <c r="H113" i="51"/>
  <c r="J113" i="51"/>
  <c r="K71" i="51"/>
  <c r="Q101" i="51"/>
  <c r="H53" i="51"/>
  <c r="H62" i="51"/>
  <c r="F41" i="51"/>
  <c r="J101" i="51"/>
  <c r="J53" i="51"/>
  <c r="K41" i="51"/>
  <c r="F113" i="51"/>
  <c r="Q53" i="51"/>
  <c r="Q62" i="51"/>
  <c r="J71" i="51"/>
  <c r="G71" i="51"/>
  <c r="F32" i="51"/>
  <c r="E32" i="51" s="1"/>
  <c r="F101" i="51"/>
  <c r="I53" i="51"/>
  <c r="J84" i="51"/>
  <c r="J83" i="51" s="1"/>
  <c r="G41" i="51"/>
  <c r="H84" i="51"/>
  <c r="H83" i="51" s="1"/>
  <c r="I71" i="51"/>
  <c r="Q20" i="51"/>
  <c r="Q18" i="51" s="1"/>
  <c r="I41" i="51"/>
  <c r="F62" i="51"/>
  <c r="G62" i="51"/>
  <c r="H71" i="51"/>
  <c r="H101" i="51"/>
  <c r="K113" i="51"/>
  <c r="I113" i="51"/>
  <c r="I62" i="51"/>
  <c r="H41" i="51"/>
  <c r="K53" i="51"/>
  <c r="Q41" i="51"/>
  <c r="Q71" i="51"/>
  <c r="K84" i="51"/>
  <c r="K83" i="51" s="1"/>
  <c r="G84" i="51"/>
  <c r="G83" i="51" s="1"/>
  <c r="G53" i="51"/>
  <c r="G113" i="51"/>
  <c r="F24" i="51"/>
  <c r="E24" i="51" s="1"/>
  <c r="I84" i="51"/>
  <c r="I83" i="51" s="1"/>
  <c r="F84" i="51"/>
  <c r="G15" i="51"/>
  <c r="E10" i="51" l="1"/>
  <c r="K12" i="51"/>
  <c r="F20" i="51"/>
  <c r="F18" i="51" s="1"/>
  <c r="J18" i="51"/>
  <c r="E53" i="51"/>
  <c r="E62" i="51"/>
  <c r="E113" i="51"/>
  <c r="F14" i="51"/>
  <c r="E14" i="51" s="1"/>
  <c r="E22" i="51"/>
  <c r="E101" i="51"/>
  <c r="E15" i="51"/>
  <c r="E71" i="51"/>
  <c r="E84" i="51"/>
  <c r="E41" i="51"/>
  <c r="E11" i="51"/>
  <c r="J12" i="51"/>
  <c r="G12" i="51"/>
  <c r="F83" i="51"/>
  <c r="E83" i="51" s="1"/>
  <c r="E20" i="51" l="1"/>
  <c r="E18" i="51"/>
  <c r="F12" i="51"/>
  <c r="E12" i="51" l="1"/>
  <c r="E9" i="51"/>
</calcChain>
</file>

<file path=xl/sharedStrings.xml><?xml version="1.0" encoding="utf-8"?>
<sst xmlns="http://schemas.openxmlformats.org/spreadsheetml/2006/main" count="261" uniqueCount="125">
  <si>
    <t>Подпрограмма 1  "Активная политика занятости населения и социальная поддержка безработных граждан"</t>
  </si>
  <si>
    <t>Подпрограмма 1</t>
  </si>
  <si>
    <t>Подпрограмма 2</t>
  </si>
  <si>
    <t>1.1.</t>
  </si>
  <si>
    <t>№ п/п</t>
  </si>
  <si>
    <t>1.2.</t>
  </si>
  <si>
    <t>1.3.</t>
  </si>
  <si>
    <t>Меры гос поддержки</t>
  </si>
  <si>
    <t>проект №…</t>
  </si>
  <si>
    <t>Наименование подпрограммы\ наименование инвестиционного проекта</t>
  </si>
  <si>
    <t>проект № 1</t>
  </si>
  <si>
    <t>проект № 2</t>
  </si>
  <si>
    <t>проект № Х</t>
  </si>
  <si>
    <t>Инестор</t>
  </si>
  <si>
    <t>Стоимость проекта</t>
  </si>
  <si>
    <t>Источники финансирования</t>
  </si>
  <si>
    <t>Ответственный за сопровождение инвестиционного проекта (ИОГВ, Руководитель Ф.И.О.)</t>
  </si>
  <si>
    <t>Ответственный за сопровождение инвестиционного проекта (Администрация МО, Глава МО)</t>
  </si>
  <si>
    <t>Описание проекта</t>
  </si>
  <si>
    <t>Государственная программа Камчатского края</t>
  </si>
  <si>
    <t>Таблица 15</t>
  </si>
  <si>
    <t>Сроки реализации</t>
  </si>
  <si>
    <t>Потребность в инфраструктуре</t>
  </si>
  <si>
    <t>Наличие земельного участка</t>
  </si>
  <si>
    <t>основные экономические показатели
(вклад в ВРП;  налогов; создание раб. мест и т.д.)</t>
  </si>
  <si>
    <t>1.4.</t>
  </si>
  <si>
    <t xml:space="preserve"> </t>
  </si>
  <si>
    <t>Социальные выплаты безработным гражданам</t>
  </si>
  <si>
    <t>Финансовое обеспечение деятельности центров занятости населения для оказания государственных услуг в сфере занятости населения</t>
  </si>
  <si>
    <t>Разработка комплексного подхода к управлению миграционными потоками в Камчатском крае</t>
  </si>
  <si>
    <t>Обеспечение принципа приоритетного использования региональных трудовых ресурсов</t>
  </si>
  <si>
    <t>Повышение эффективности привлечения и использования иностранной рабочей силы в Камчатском крае, противодействие незаконной миграции</t>
  </si>
  <si>
    <t>Повышение уровня удовлетворенности получателей полнотой и качеством оказываемых государственных услуг, в том числе за счет развития информационно-телекоммуникационных систем управления, в сфере занятости населения</t>
  </si>
  <si>
    <t>тыс. руб.</t>
  </si>
  <si>
    <t xml:space="preserve">Код бюджетной классификации </t>
  </si>
  <si>
    <t>ГРБС</t>
  </si>
  <si>
    <t>ВСЕГО</t>
  </si>
  <si>
    <t>за счет средств краевого бюджета всего, в том числе:</t>
  </si>
  <si>
    <t>за счет средств краевого бюджета</t>
  </si>
  <si>
    <t>Всего, в том числе:</t>
  </si>
  <si>
    <t>за счет средств федерального бюджета</t>
  </si>
  <si>
    <t>Реализация мероприятий активной политики занятости населения и дополнительных мероприятий в сфере занятости населения</t>
  </si>
  <si>
    <t>Подпрограмма 2  "Управление миграционными потоками в Камчатском крае"</t>
  </si>
  <si>
    <t>Содействие обеспечению потребности экономики Камчатского края в квалифицированных кадрах, дальнейшему развитию малого и среднего предпринимательства. Привлечение талантливой молодежи для получения образования в образовательных организациях в Камчатском крае</t>
  </si>
  <si>
    <t>Освоение финансовых средств, направленных на оплату труда  и дополнительных выплат и компенсаций  с учетом страховых взносов</t>
  </si>
  <si>
    <t>Создание условий, способствующих добровольному переселению в Камчатский край соотечественников, проживающих за рубежом</t>
  </si>
  <si>
    <t>Освоение финансовых средств, направленных на обеспечение государственных нужд</t>
  </si>
  <si>
    <t>1.5.4.</t>
  </si>
  <si>
    <t>Организация социальной занятости  инвалидов</t>
  </si>
  <si>
    <t>Наименование Программы / подпрограммы / мероприятия</t>
  </si>
  <si>
    <t>Подпрограмма 6 "Повышение мобильности трудовых ресурсов Камчатского края"</t>
  </si>
  <si>
    <t>Государственная программа Камчатского края "Содействие занятости населения Камчатского края"</t>
  </si>
  <si>
    <t>Финансовое обеспечение реализации государственной программы Камчатского края "Содействие занятости населения Камчатского края"</t>
  </si>
  <si>
    <t>за счет средств прочих внебюджетных источников (средства работодателей)</t>
  </si>
  <si>
    <t>за счет средств федерального бюджета (планируемые объемы обязательств)</t>
  </si>
  <si>
    <t>всего без учета планируемых объемов обязательств</t>
  </si>
  <si>
    <t>Подпрограмма 4 "Обеспечение реализации Программы"</t>
  </si>
  <si>
    <t>Подпрограмма 3  "Оказание содействия добровольному переселению в Камчатский край соотечественников, проживающих за рубежом, на 2014-2017 годы"</t>
  </si>
  <si>
    <t>Объем средств на реализацию Программы</t>
  </si>
  <si>
    <t>Реализация мероприятий, способствующих повышению занятости граждан, уволенных с военной службы</t>
  </si>
  <si>
    <t>Повышение уровня информированности граждан, уволенных с военной службы, в том числе с использованием информационных технологий в сфере занятости населения</t>
  </si>
  <si>
    <t>Разработка комплексного подхода к процессу ресоциализации граждан, уволенных с военной службы</t>
  </si>
  <si>
    <t>Подпрограмма 7 "Комплексная ресоциализация граждан, уволенных с военной службы, и обеспечение их социальной интеграции в общество в Камчатском крае"</t>
  </si>
  <si>
    <t>Отбор работодателей, соответствующих установленным критериям, для включения в Подпрограмму</t>
  </si>
  <si>
    <t>Содействие работодателям в привлечении трудовых ресурсов, в том числе для реализации в Камчатском крае инвестиционных проектов</t>
  </si>
  <si>
    <t>Подпрограмма 8 "Сопровождение при содействии занятости инвалидов, включая инвалидов молодого возраста"</t>
  </si>
  <si>
    <t>Повышение уровня информированности инвалидов, включая инвалидов молодого возраста, в том числе с использованием информационных технологий в сфере занятости населения</t>
  </si>
  <si>
    <t>Сопровождение инвалидов, включая инвалидов молодого возраста, при трудоустройстве</t>
  </si>
  <si>
    <t>"Приложение 5                                                                          к государственной программе Камчатского края "Содействие занятости населения Камчатского края"</t>
  </si>
  <si>
    <t>1.</t>
  </si>
  <si>
    <t>2.</t>
  </si>
  <si>
    <t>2.1.</t>
  </si>
  <si>
    <t>2.2.</t>
  </si>
  <si>
    <t>2.3.</t>
  </si>
  <si>
    <t>3.</t>
  </si>
  <si>
    <t>3.1.</t>
  </si>
  <si>
    <t>3.2.</t>
  </si>
  <si>
    <t>4.</t>
  </si>
  <si>
    <t>4.1.</t>
  </si>
  <si>
    <t>4.2.</t>
  </si>
  <si>
    <t>5.</t>
  </si>
  <si>
    <t>5.1.</t>
  </si>
  <si>
    <t>5.2.</t>
  </si>
  <si>
    <t>6.</t>
  </si>
  <si>
    <t>6.1.</t>
  </si>
  <si>
    <t>6.2.</t>
  </si>
  <si>
    <t>7.</t>
  </si>
  <si>
    <t>7.1.</t>
  </si>
  <si>
    <t>7.2.</t>
  </si>
  <si>
    <t>7.3.</t>
  </si>
  <si>
    <t>8.</t>
  </si>
  <si>
    <t>8.1.</t>
  </si>
  <si>
    <t>8.2.</t>
  </si>
  <si>
    <t>9.</t>
  </si>
  <si>
    <t>9.1.</t>
  </si>
  <si>
    <t>1.5.</t>
  </si>
  <si>
    <t>за счет средств краевого бюджета (планируемые объемы обязательств)</t>
  </si>
  <si>
    <t>1P2 Региональный проект "Содействие занятости женщин - создание условий дошкольного образования для детей в возрасте до трех лет"</t>
  </si>
  <si>
    <t>Подпрограмма 5 "Поддержка занятости и повышение эффективности рынка труда для обеспечения роста производительности труда"</t>
  </si>
  <si>
    <t>Организация и проведение информационной кампании по освещению мероприятий по содействию занятости лиц в возрасте 50-ти лет и старше, а также лиц предпенсионного возраста, в том числе по организации профессионального обучения и дополнительного профессионального образования</t>
  </si>
  <si>
    <t xml:space="preserve">5L3 Региональный проект "Поддержка занятости и повышение эффективности рынка труда для обеспечения роста производительности труда (Переобучение, повышение квалификации работников предприятий в целях поддержки занятости и повышения эффективности рынка труда)"
</t>
  </si>
  <si>
    <t>5L3 Региональный проект "Поддержка занятости и повышение эффективности рынка труда для обеспечения роста производительности труда (Повышение эффективности службы занятости)"</t>
  </si>
  <si>
    <t>Подпрограмма 9 "Организация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возраста"</t>
  </si>
  <si>
    <t>9Р3 Региональный проект "Старшее поколение (Организация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возраста)"</t>
  </si>
  <si>
    <t>9.2.</t>
  </si>
  <si>
    <t>Подпрограмма А "Поддержка рынка труда и занятости граждан в Камчатском крае"</t>
  </si>
  <si>
    <t>10.</t>
  </si>
  <si>
    <t>10.1.</t>
  </si>
  <si>
    <t>10.2.</t>
  </si>
  <si>
    <t>Компенсация работодателям затрат, связанных с оплатой проезда к месту проведения путинных работ и обратно граждан, трудоустроенных по направлению органов службы занятости населения Камчатского края</t>
  </si>
  <si>
    <t>10.3.</t>
  </si>
  <si>
    <t>10.4.</t>
  </si>
  <si>
    <t>Организация опережающего профессионального обучения и дополнительного профессионального образования работников, находящихся под угрозой увольнения</t>
  </si>
  <si>
    <t>".</t>
  </si>
  <si>
    <t xml:space="preserve">за счет средств краевого бюджета  </t>
  </si>
  <si>
    <t xml:space="preserve">за счет средств краевого бюджета </t>
  </si>
  <si>
    <t>Организация общественных работ, необходимых для обеспечения занятости граждан, нуждающихся в трудоустройстве</t>
  </si>
  <si>
    <t>11.</t>
  </si>
  <si>
    <t>11.1.</t>
  </si>
  <si>
    <t>11.2.</t>
  </si>
  <si>
    <t>Подпрограмма Б "Дополнительные мероприятия, направленные на снижение напряженности на рынке труда Камчатского края"</t>
  </si>
  <si>
    <t>Организация общественных работ для граждан, ищущих работу и обратившихся в органы службы занятости населения, а также безработных граждан</t>
  </si>
  <si>
    <t>Организация временного трудоустройства работников организаций, находящихся под риском увольнения</t>
  </si>
  <si>
    <t xml:space="preserve">за счет средств краевого бюджета (планируемые объемы обязательств)  </t>
  </si>
  <si>
    <t>Организация временных работ для работников, находящихся под угрозой увольнения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</si>
</sst>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97">
    <xf numFmtId="0" fontId="0" fillId="0" borderId="0" xfId="0"/>
    <xf numFmtId="0" fontId="3" fillId="0" borderId="0" xfId="0" applyFont="1" applyFill="1"/>
    <xf numFmtId="0" fontId="1" fillId="0" borderId="0" xfId="0" applyFont="1" applyFill="1"/>
    <xf numFmtId="0" fontId="9" fillId="0" borderId="0" xfId="1" applyAlignment="1">
      <alignment vertical="top" wrapText="1"/>
    </xf>
    <xf numFmtId="0" fontId="9" fillId="0" borderId="0" xfId="1"/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right" vertical="center" wrapText="1"/>
    </xf>
    <xf numFmtId="0" fontId="5" fillId="0" borderId="1" xfId="1" applyFont="1" applyBorder="1" applyAlignment="1">
      <alignment vertical="top" wrapText="1"/>
    </xf>
    <xf numFmtId="0" fontId="5" fillId="0" borderId="2" xfId="1" applyFont="1" applyBorder="1" applyAlignment="1">
      <alignment vertical="top" wrapText="1"/>
    </xf>
    <xf numFmtId="0" fontId="5" fillId="0" borderId="3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9" fillId="0" borderId="2" xfId="1" applyBorder="1" applyAlignment="1">
      <alignment vertical="top" wrapText="1"/>
    </xf>
    <xf numFmtId="0" fontId="9" fillId="0" borderId="3" xfId="1" applyBorder="1" applyAlignment="1">
      <alignment vertical="top" wrapText="1"/>
    </xf>
    <xf numFmtId="0" fontId="4" fillId="0" borderId="4" xfId="1" applyFont="1" applyBorder="1" applyAlignment="1">
      <alignment vertical="top" wrapText="1"/>
    </xf>
    <xf numFmtId="0" fontId="9" fillId="0" borderId="5" xfId="1" applyBorder="1" applyAlignment="1">
      <alignment vertical="top" wrapText="1"/>
    </xf>
    <xf numFmtId="0" fontId="9" fillId="0" borderId="6" xfId="1" applyBorder="1" applyAlignment="1">
      <alignment vertical="top" wrapText="1"/>
    </xf>
    <xf numFmtId="0" fontId="5" fillId="0" borderId="7" xfId="1" applyFont="1" applyBorder="1" applyAlignment="1">
      <alignment vertical="top" wrapText="1"/>
    </xf>
    <xf numFmtId="0" fontId="5" fillId="0" borderId="8" xfId="1" applyFont="1" applyBorder="1" applyAlignment="1">
      <alignment vertical="top" wrapText="1"/>
    </xf>
    <xf numFmtId="0" fontId="5" fillId="0" borderId="9" xfId="1" applyFont="1" applyBorder="1" applyAlignment="1">
      <alignment vertical="top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/>
    </xf>
    <xf numFmtId="0" fontId="7" fillId="0" borderId="0" xfId="0" applyFont="1" applyFill="1"/>
    <xf numFmtId="0" fontId="3" fillId="0" borderId="14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top"/>
    </xf>
    <xf numFmtId="164" fontId="1" fillId="0" borderId="13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5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3" borderId="0" xfId="0" applyFont="1" applyFill="1" applyBorder="1" applyAlignment="1">
      <alignment vertical="top"/>
    </xf>
    <xf numFmtId="0" fontId="3" fillId="5" borderId="0" xfId="0" applyFont="1" applyFill="1" applyBorder="1" applyAlignment="1">
      <alignment vertical="top"/>
    </xf>
    <xf numFmtId="0" fontId="3" fillId="4" borderId="0" xfId="0" applyFont="1" applyFill="1" applyBorder="1" applyAlignment="1">
      <alignment vertical="top"/>
    </xf>
    <xf numFmtId="164" fontId="1" fillId="0" borderId="14" xfId="0" applyNumberFormat="1" applyFont="1" applyFill="1" applyBorder="1" applyAlignment="1">
      <alignment horizontal="center" vertical="top"/>
    </xf>
    <xf numFmtId="0" fontId="3" fillId="6" borderId="0" xfId="0" applyFont="1" applyFill="1" applyBorder="1" applyAlignment="1">
      <alignment vertical="top"/>
    </xf>
    <xf numFmtId="0" fontId="3" fillId="0" borderId="14" xfId="0" applyFont="1" applyFill="1" applyBorder="1" applyAlignment="1">
      <alignment horizontal="center" vertical="top"/>
    </xf>
    <xf numFmtId="164" fontId="3" fillId="0" borderId="0" xfId="0" applyNumberFormat="1" applyFont="1" applyFill="1" applyBorder="1" applyAlignment="1">
      <alignment vertical="top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vertical="top" wrapText="1"/>
    </xf>
    <xf numFmtId="0" fontId="3" fillId="0" borderId="16" xfId="0" applyFont="1" applyFill="1" applyBorder="1" applyAlignment="1">
      <alignment horizontal="center" vertical="top"/>
    </xf>
    <xf numFmtId="164" fontId="1" fillId="0" borderId="18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164" fontId="1" fillId="0" borderId="0" xfId="0" applyNumberFormat="1" applyFont="1" applyFill="1"/>
    <xf numFmtId="0" fontId="3" fillId="0" borderId="16" xfId="0" applyFont="1" applyFill="1" applyBorder="1" applyAlignment="1">
      <alignment horizontal="center" vertical="top" wrapText="1"/>
    </xf>
    <xf numFmtId="164" fontId="3" fillId="6" borderId="0" xfId="0" applyNumberFormat="1" applyFont="1" applyFill="1" applyBorder="1" applyAlignment="1">
      <alignment vertical="top" wrapText="1"/>
    </xf>
    <xf numFmtId="0" fontId="3" fillId="0" borderId="16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3" fillId="0" borderId="13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0" fillId="0" borderId="18" xfId="0" applyFill="1" applyBorder="1" applyAlignment="1">
      <alignment horizontal="center" vertical="top" wrapText="1"/>
    </xf>
    <xf numFmtId="0" fontId="0" fillId="0" borderId="16" xfId="0" applyFill="1" applyBorder="1" applyAlignment="1">
      <alignment horizontal="center" vertical="top" wrapText="1"/>
    </xf>
    <xf numFmtId="0" fontId="0" fillId="0" borderId="18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13" xfId="0" applyFill="1" applyBorder="1" applyAlignment="1">
      <alignment horizontal="center" vertical="top" wrapText="1"/>
    </xf>
    <xf numFmtId="0" fontId="0" fillId="0" borderId="13" xfId="0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14" fontId="3" fillId="0" borderId="13" xfId="0" applyNumberFormat="1" applyFont="1" applyFill="1" applyBorder="1" applyAlignment="1">
      <alignment horizontal="center"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3" fillId="0" borderId="16" xfId="0" applyFont="1" applyFill="1" applyBorder="1" applyAlignment="1">
      <alignment vertical="top" wrapText="1"/>
    </xf>
    <xf numFmtId="0" fontId="8" fillId="0" borderId="18" xfId="0" applyFont="1" applyFill="1" applyBorder="1" applyAlignment="1">
      <alignment vertical="top" wrapText="1"/>
    </xf>
    <xf numFmtId="0" fontId="8" fillId="0" borderId="16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3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/>
    <xf numFmtId="16" fontId="3" fillId="0" borderId="14" xfId="0" applyNumberFormat="1" applyFont="1" applyFill="1" applyBorder="1" applyAlignment="1">
      <alignment horizontal="center" vertical="top" wrapText="1"/>
    </xf>
    <xf numFmtId="16" fontId="3" fillId="0" borderId="18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left" vertical="top" wrapText="1"/>
    </xf>
    <xf numFmtId="0" fontId="9" fillId="0" borderId="0" xfId="1" applyBorder="1" applyAlignment="1">
      <alignment vertical="top" wrapText="1"/>
    </xf>
    <xf numFmtId="0" fontId="5" fillId="0" borderId="0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155"/>
  <sheetViews>
    <sheetView tabSelected="1" zoomScale="78" zoomScaleNormal="78" zoomScaleSheetLayoutView="74" workbookViewId="0">
      <selection activeCell="A3" sqref="A3:Q3"/>
    </sheetView>
  </sheetViews>
  <sheetFormatPr defaultColWidth="9.109375" defaultRowHeight="13.2" x14ac:dyDescent="0.25"/>
  <cols>
    <col min="1" max="1" width="6.109375" style="2" customWidth="1"/>
    <col min="2" max="2" width="34.5546875" style="2" customWidth="1"/>
    <col min="3" max="3" width="36" style="2" customWidth="1"/>
    <col min="4" max="4" width="14.33203125" style="2" customWidth="1"/>
    <col min="5" max="5" width="14.88671875" style="2" customWidth="1"/>
    <col min="6" max="6" width="13.33203125" style="2" customWidth="1"/>
    <col min="7" max="7" width="13.88671875" style="2" customWidth="1"/>
    <col min="8" max="8" width="13.33203125" style="2" customWidth="1"/>
    <col min="9" max="9" width="14.33203125" style="2" customWidth="1"/>
    <col min="10" max="10" width="13.33203125" style="2" customWidth="1"/>
    <col min="11" max="17" width="13.6640625" style="2" customWidth="1"/>
    <col min="18" max="18" width="13.6640625" style="2" bestFit="1" customWidth="1"/>
    <col min="19" max="19" width="14.6640625" style="2" customWidth="1"/>
    <col min="20" max="20" width="13.6640625" style="2" bestFit="1" customWidth="1"/>
    <col min="21" max="21" width="14.33203125" style="2" customWidth="1"/>
    <col min="22" max="22" width="14.5546875" style="2" customWidth="1"/>
    <col min="23" max="16384" width="9.109375" style="2"/>
  </cols>
  <sheetData>
    <row r="1" spans="1:22" ht="71.55" customHeight="1" x14ac:dyDescent="0.25">
      <c r="O1" s="83" t="s">
        <v>68</v>
      </c>
      <c r="P1" s="84"/>
      <c r="Q1" s="84"/>
    </row>
    <row r="2" spans="1:22" s="1" customFormat="1" ht="16.95" customHeight="1" x14ac:dyDescent="0.25"/>
    <row r="3" spans="1:22" s="1" customFormat="1" ht="15" customHeight="1" x14ac:dyDescent="0.3">
      <c r="A3" s="88" t="s">
        <v>52</v>
      </c>
      <c r="B3" s="88"/>
      <c r="C3" s="88"/>
      <c r="D3" s="88"/>
      <c r="E3" s="88"/>
      <c r="F3" s="88"/>
      <c r="G3" s="88"/>
      <c r="H3" s="88"/>
      <c r="I3" s="88"/>
      <c r="J3" s="89"/>
      <c r="K3" s="89"/>
      <c r="L3" s="89"/>
      <c r="M3" s="89"/>
      <c r="N3" s="89"/>
      <c r="O3" s="89"/>
      <c r="P3" s="89"/>
      <c r="Q3" s="89"/>
    </row>
    <row r="4" spans="1:22" s="1" customFormat="1" ht="13.8" x14ac:dyDescent="0.25">
      <c r="Q4" s="42" t="s">
        <v>33</v>
      </c>
    </row>
    <row r="5" spans="1:22" s="1" customFormat="1" ht="57.75" customHeight="1" x14ac:dyDescent="0.25">
      <c r="A5" s="57" t="s">
        <v>4</v>
      </c>
      <c r="B5" s="57" t="s">
        <v>49</v>
      </c>
      <c r="C5" s="57" t="s">
        <v>26</v>
      </c>
      <c r="D5" s="43" t="s">
        <v>34</v>
      </c>
      <c r="E5" s="90" t="s">
        <v>58</v>
      </c>
      <c r="F5" s="90"/>
      <c r="G5" s="90"/>
      <c r="H5" s="90"/>
      <c r="I5" s="90"/>
      <c r="J5" s="90"/>
      <c r="K5" s="91"/>
      <c r="L5" s="91"/>
      <c r="M5" s="91"/>
      <c r="N5" s="91"/>
      <c r="O5" s="91"/>
      <c r="P5" s="91"/>
      <c r="Q5" s="91"/>
    </row>
    <row r="6" spans="1:22" s="1" customFormat="1" ht="13.8" x14ac:dyDescent="0.25">
      <c r="A6" s="58"/>
      <c r="B6" s="58"/>
      <c r="C6" s="58"/>
      <c r="D6" s="22" t="s">
        <v>35</v>
      </c>
      <c r="E6" s="41" t="s">
        <v>36</v>
      </c>
      <c r="F6" s="41">
        <v>2014</v>
      </c>
      <c r="G6" s="41">
        <v>2015</v>
      </c>
      <c r="H6" s="41">
        <v>2016</v>
      </c>
      <c r="I6" s="41">
        <v>2017</v>
      </c>
      <c r="J6" s="41">
        <v>2018</v>
      </c>
      <c r="K6" s="51">
        <v>2019</v>
      </c>
      <c r="L6" s="49">
        <v>2020</v>
      </c>
      <c r="M6" s="49">
        <v>2021</v>
      </c>
      <c r="N6" s="49">
        <v>2022</v>
      </c>
      <c r="O6" s="49">
        <v>2023</v>
      </c>
      <c r="P6" s="49">
        <v>2024</v>
      </c>
      <c r="Q6" s="41">
        <v>2025</v>
      </c>
    </row>
    <row r="7" spans="1:22" s="26" customFormat="1" ht="12" x14ac:dyDescent="0.25">
      <c r="A7" s="23">
        <v>1</v>
      </c>
      <c r="B7" s="23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  <c r="I7" s="25">
        <v>9</v>
      </c>
      <c r="J7" s="25">
        <v>10</v>
      </c>
      <c r="K7" s="25">
        <v>11</v>
      </c>
      <c r="L7" s="25">
        <v>12</v>
      </c>
      <c r="M7" s="25">
        <v>13</v>
      </c>
      <c r="N7" s="25">
        <v>14</v>
      </c>
      <c r="O7" s="25">
        <v>15</v>
      </c>
      <c r="P7" s="25">
        <v>16</v>
      </c>
      <c r="Q7" s="25">
        <v>17</v>
      </c>
    </row>
    <row r="8" spans="1:22" s="31" customFormat="1" ht="31.95" customHeight="1" x14ac:dyDescent="0.25">
      <c r="A8" s="55"/>
      <c r="B8" s="55" t="s">
        <v>51</v>
      </c>
      <c r="C8" s="32" t="s">
        <v>39</v>
      </c>
      <c r="D8" s="29"/>
      <c r="E8" s="30">
        <f>F8+G8+H8+I8+J8+K8+Q8+L8+M8+N8+O8+P8</f>
        <v>6631931.2853900008</v>
      </c>
      <c r="F8" s="30">
        <f>F9+F11+F16</f>
        <v>534016.70299999998</v>
      </c>
      <c r="G8" s="30">
        <f t="shared" ref="G8:Q8" si="0">G9+G11+G16</f>
        <v>493131.58899999992</v>
      </c>
      <c r="H8" s="30">
        <f t="shared" si="0"/>
        <v>497403.57</v>
      </c>
      <c r="I8" s="30">
        <f t="shared" si="0"/>
        <v>522837.61000000004</v>
      </c>
      <c r="J8" s="30">
        <f t="shared" si="0"/>
        <v>546979.80689000001</v>
      </c>
      <c r="K8" s="30">
        <f t="shared" si="0"/>
        <v>629474.14199999999</v>
      </c>
      <c r="L8" s="30">
        <f t="shared" si="0"/>
        <v>682494.71799999988</v>
      </c>
      <c r="M8" s="30">
        <f t="shared" si="0"/>
        <v>691798.34000000008</v>
      </c>
      <c r="N8" s="30">
        <f t="shared" si="0"/>
        <v>661793.6</v>
      </c>
      <c r="O8" s="30">
        <f t="shared" si="0"/>
        <v>443937.04639999993</v>
      </c>
      <c r="P8" s="30">
        <f t="shared" si="0"/>
        <v>461215.50479999994</v>
      </c>
      <c r="Q8" s="30">
        <f t="shared" si="0"/>
        <v>466848.65530000004</v>
      </c>
    </row>
    <row r="9" spans="1:22" s="31" customFormat="1" ht="31.95" customHeight="1" x14ac:dyDescent="0.25">
      <c r="A9" s="56"/>
      <c r="B9" s="56"/>
      <c r="C9" s="28" t="s">
        <v>55</v>
      </c>
      <c r="D9" s="29"/>
      <c r="E9" s="30">
        <f t="shared" ref="E9:E79" si="1">F9+G9+H9+I9+J9+K9+Q9+L9+M9+N9+O9+P9</f>
        <v>6625022.9913900001</v>
      </c>
      <c r="F9" s="30">
        <f>F10+F12+F17</f>
        <v>534016.70299999998</v>
      </c>
      <c r="G9" s="30">
        <f t="shared" ref="G9:Q9" si="2">G10+G12+G17</f>
        <v>486381.58899999992</v>
      </c>
      <c r="H9" s="30">
        <f t="shared" si="2"/>
        <v>497403.57</v>
      </c>
      <c r="I9" s="30">
        <f t="shared" si="2"/>
        <v>522837.61000000004</v>
      </c>
      <c r="J9" s="30">
        <f t="shared" si="2"/>
        <v>546979.80689000001</v>
      </c>
      <c r="K9" s="30">
        <f t="shared" si="2"/>
        <v>629474.14199999999</v>
      </c>
      <c r="L9" s="30">
        <f t="shared" si="2"/>
        <v>682336.42399999988</v>
      </c>
      <c r="M9" s="30">
        <f t="shared" si="2"/>
        <v>691798.34000000008</v>
      </c>
      <c r="N9" s="30">
        <f t="shared" si="2"/>
        <v>661793.6</v>
      </c>
      <c r="O9" s="30">
        <f t="shared" si="2"/>
        <v>443937.04639999993</v>
      </c>
      <c r="P9" s="30">
        <f t="shared" si="2"/>
        <v>461215.50479999994</v>
      </c>
      <c r="Q9" s="30">
        <f t="shared" si="2"/>
        <v>466848.65530000004</v>
      </c>
      <c r="R9" s="47"/>
      <c r="S9" s="47"/>
      <c r="T9" s="47"/>
      <c r="U9" s="47"/>
    </row>
    <row r="10" spans="1:22" s="31" customFormat="1" ht="26.25" customHeight="1" x14ac:dyDescent="0.25">
      <c r="A10" s="56"/>
      <c r="B10" s="56"/>
      <c r="C10" s="32" t="s">
        <v>40</v>
      </c>
      <c r="D10" s="29">
        <v>829</v>
      </c>
      <c r="E10" s="30">
        <f>F10+G10+H10+I10+J10+K10+Q10+L10+M10+N10+O10+P10</f>
        <v>1813947.1500000001</v>
      </c>
      <c r="F10" s="30">
        <f>F19+F42+F54+F63+F72+F85+F102+F114+F123+F132+F147</f>
        <v>189746.2</v>
      </c>
      <c r="G10" s="30">
        <f t="shared" ref="G10:Q10" si="3">G19+G42+G54+G63+G72+G85+G102+G114+G123+G132+G147</f>
        <v>130437.3</v>
      </c>
      <c r="H10" s="30">
        <f t="shared" si="3"/>
        <v>139718.25</v>
      </c>
      <c r="I10" s="30">
        <f t="shared" si="3"/>
        <v>145997.9</v>
      </c>
      <c r="J10" s="30">
        <f t="shared" si="3"/>
        <v>128172.20000000001</v>
      </c>
      <c r="K10" s="30">
        <f t="shared" si="3"/>
        <v>208714.5</v>
      </c>
      <c r="L10" s="30">
        <f t="shared" si="3"/>
        <v>260686.39999999997</v>
      </c>
      <c r="M10" s="30">
        <f t="shared" si="3"/>
        <v>300953.89999999997</v>
      </c>
      <c r="N10" s="30">
        <f t="shared" si="3"/>
        <v>286081.3</v>
      </c>
      <c r="O10" s="30">
        <f t="shared" si="3"/>
        <v>11719.6</v>
      </c>
      <c r="P10" s="30">
        <f t="shared" si="3"/>
        <v>11719.6</v>
      </c>
      <c r="Q10" s="30">
        <f t="shared" si="3"/>
        <v>0</v>
      </c>
      <c r="R10" s="40"/>
      <c r="S10" s="40"/>
      <c r="T10" s="40"/>
      <c r="U10" s="40"/>
      <c r="V10" s="40"/>
    </row>
    <row r="11" spans="1:22" s="31" customFormat="1" ht="36.75" customHeight="1" x14ac:dyDescent="0.25">
      <c r="A11" s="56"/>
      <c r="B11" s="56"/>
      <c r="C11" s="28" t="s">
        <v>54</v>
      </c>
      <c r="D11" s="29"/>
      <c r="E11" s="30">
        <f t="shared" si="1"/>
        <v>6750</v>
      </c>
      <c r="F11" s="30">
        <f>F86</f>
        <v>0</v>
      </c>
      <c r="G11" s="30">
        <f t="shared" ref="G11:Q11" si="4">G86</f>
        <v>6750</v>
      </c>
      <c r="H11" s="30">
        <f t="shared" si="4"/>
        <v>0</v>
      </c>
      <c r="I11" s="30">
        <f t="shared" si="4"/>
        <v>0</v>
      </c>
      <c r="J11" s="30">
        <f t="shared" si="4"/>
        <v>0</v>
      </c>
      <c r="K11" s="30">
        <f t="shared" si="4"/>
        <v>0</v>
      </c>
      <c r="L11" s="30">
        <f t="shared" si="4"/>
        <v>0</v>
      </c>
      <c r="M11" s="30">
        <f t="shared" si="4"/>
        <v>0</v>
      </c>
      <c r="N11" s="30">
        <f t="shared" si="4"/>
        <v>0</v>
      </c>
      <c r="O11" s="30">
        <f t="shared" si="4"/>
        <v>0</v>
      </c>
      <c r="P11" s="30">
        <f t="shared" si="4"/>
        <v>0</v>
      </c>
      <c r="Q11" s="30">
        <f t="shared" si="4"/>
        <v>0</v>
      </c>
      <c r="R11" s="50"/>
      <c r="S11" s="38"/>
      <c r="T11" s="38"/>
      <c r="U11" s="38"/>
    </row>
    <row r="12" spans="1:22" s="31" customFormat="1" ht="34.200000000000003" customHeight="1" x14ac:dyDescent="0.25">
      <c r="A12" s="56"/>
      <c r="B12" s="56"/>
      <c r="C12" s="32" t="s">
        <v>37</v>
      </c>
      <c r="D12" s="29"/>
      <c r="E12" s="30">
        <f t="shared" si="1"/>
        <v>4798829.1454999996</v>
      </c>
      <c r="F12" s="30">
        <f>F13+F15+F14</f>
        <v>344270.50299999997</v>
      </c>
      <c r="G12" s="30">
        <f t="shared" ref="G12:Q12" si="5">G13+G15+G14</f>
        <v>352944.28899999993</v>
      </c>
      <c r="H12" s="30">
        <f t="shared" si="5"/>
        <v>355810.32</v>
      </c>
      <c r="I12" s="30">
        <f t="shared" si="5"/>
        <v>370123.01</v>
      </c>
      <c r="J12" s="30">
        <f t="shared" si="5"/>
        <v>418152.61100000003</v>
      </c>
      <c r="K12" s="30">
        <f t="shared" si="5"/>
        <v>420759.64199999999</v>
      </c>
      <c r="L12" s="30">
        <f>L13+L15+L14</f>
        <v>421650.02399999986</v>
      </c>
      <c r="M12" s="30">
        <f>M13+M15+M14</f>
        <v>390844.44000000006</v>
      </c>
      <c r="N12" s="30">
        <f t="shared" ref="N12:P12" si="6">N13+N15+N14</f>
        <v>375712.3</v>
      </c>
      <c r="O12" s="30">
        <f t="shared" si="6"/>
        <v>432217.44639999996</v>
      </c>
      <c r="P12" s="30">
        <f t="shared" si="6"/>
        <v>449495.90479999996</v>
      </c>
      <c r="Q12" s="30">
        <f t="shared" si="5"/>
        <v>466848.65530000004</v>
      </c>
      <c r="S12" s="40"/>
      <c r="T12" s="40"/>
      <c r="U12" s="40"/>
    </row>
    <row r="13" spans="1:22" s="31" customFormat="1" ht="22.95" customHeight="1" x14ac:dyDescent="0.25">
      <c r="A13" s="56"/>
      <c r="B13" s="56"/>
      <c r="C13" s="32" t="s">
        <v>38</v>
      </c>
      <c r="D13" s="29">
        <v>829</v>
      </c>
      <c r="E13" s="30">
        <f>F13+G13+H13+I13+J13+K13+Q13+L13+M13+N13+O13+P13</f>
        <v>4632242.5269999988</v>
      </c>
      <c r="F13" s="30">
        <f>F21+F43+F55+F64+F73+F87+F103+F115+F124+F133</f>
        <v>335970.50299999997</v>
      </c>
      <c r="G13" s="30">
        <f t="shared" ref="G13:Q13" si="7">G21+G43+G55+G64+G73+G87+G103+G115+G124+G133</f>
        <v>342566.86399999994</v>
      </c>
      <c r="H13" s="30">
        <f t="shared" si="7"/>
        <v>346378.52</v>
      </c>
      <c r="I13" s="30">
        <f t="shared" si="7"/>
        <v>359898.38</v>
      </c>
      <c r="J13" s="30">
        <f t="shared" si="7"/>
        <v>396341.14500000002</v>
      </c>
      <c r="K13" s="30">
        <f t="shared" si="7"/>
        <v>397186.19199999998</v>
      </c>
      <c r="L13" s="30">
        <f t="shared" si="7"/>
        <v>421620.02399999986</v>
      </c>
      <c r="M13" s="30">
        <f t="shared" si="7"/>
        <v>390844.44000000006</v>
      </c>
      <c r="N13" s="30">
        <f t="shared" si="7"/>
        <v>375712.3</v>
      </c>
      <c r="O13" s="30">
        <f t="shared" si="7"/>
        <v>405680.46299999993</v>
      </c>
      <c r="P13" s="30">
        <f t="shared" si="7"/>
        <v>421897.44199999998</v>
      </c>
      <c r="Q13" s="30">
        <f t="shared" si="7"/>
        <v>438146.25400000002</v>
      </c>
    </row>
    <row r="14" spans="1:22" s="31" customFormat="1" ht="22.95" customHeight="1" x14ac:dyDescent="0.25">
      <c r="A14" s="56"/>
      <c r="B14" s="56"/>
      <c r="C14" s="32" t="s">
        <v>38</v>
      </c>
      <c r="D14" s="29">
        <v>847</v>
      </c>
      <c r="E14" s="30">
        <f t="shared" si="1"/>
        <v>28109.224999999999</v>
      </c>
      <c r="F14" s="30">
        <f>F22</f>
        <v>8300</v>
      </c>
      <c r="G14" s="30">
        <f t="shared" ref="G14:Q14" si="8">G22</f>
        <v>10377.424999999999</v>
      </c>
      <c r="H14" s="30">
        <f t="shared" si="8"/>
        <v>9431.7999999999993</v>
      </c>
      <c r="I14" s="30">
        <f t="shared" si="8"/>
        <v>0</v>
      </c>
      <c r="J14" s="30">
        <f t="shared" si="8"/>
        <v>0</v>
      </c>
      <c r="K14" s="30">
        <f t="shared" si="8"/>
        <v>0</v>
      </c>
      <c r="L14" s="30">
        <f t="shared" ref="L14:M14" si="9">L22</f>
        <v>0</v>
      </c>
      <c r="M14" s="30">
        <f t="shared" si="9"/>
        <v>0</v>
      </c>
      <c r="N14" s="30">
        <f t="shared" ref="N14:P14" si="10">N22</f>
        <v>0</v>
      </c>
      <c r="O14" s="30">
        <f t="shared" si="10"/>
        <v>0</v>
      </c>
      <c r="P14" s="30">
        <f t="shared" si="10"/>
        <v>0</v>
      </c>
      <c r="Q14" s="30">
        <f t="shared" si="8"/>
        <v>0</v>
      </c>
    </row>
    <row r="15" spans="1:22" s="31" customFormat="1" ht="22.95" customHeight="1" x14ac:dyDescent="0.25">
      <c r="A15" s="56"/>
      <c r="B15" s="56"/>
      <c r="C15" s="32" t="s">
        <v>38</v>
      </c>
      <c r="D15" s="29">
        <v>813</v>
      </c>
      <c r="E15" s="30">
        <f t="shared" si="1"/>
        <v>138477.39350000001</v>
      </c>
      <c r="F15" s="30">
        <f>F23</f>
        <v>0</v>
      </c>
      <c r="G15" s="30">
        <f t="shared" ref="G15:Q15" si="11">G23</f>
        <v>0</v>
      </c>
      <c r="H15" s="30">
        <f t="shared" si="11"/>
        <v>0</v>
      </c>
      <c r="I15" s="30">
        <f t="shared" si="11"/>
        <v>10224.629999999999</v>
      </c>
      <c r="J15" s="30">
        <f t="shared" si="11"/>
        <v>21811.466</v>
      </c>
      <c r="K15" s="30">
        <f t="shared" si="11"/>
        <v>23573.45</v>
      </c>
      <c r="L15" s="30">
        <f t="shared" ref="L15:M15" si="12">L23</f>
        <v>30</v>
      </c>
      <c r="M15" s="30">
        <f t="shared" si="12"/>
        <v>0</v>
      </c>
      <c r="N15" s="30">
        <f t="shared" ref="N15:P15" si="13">N23</f>
        <v>0</v>
      </c>
      <c r="O15" s="30">
        <f t="shared" si="13"/>
        <v>26536.983400000001</v>
      </c>
      <c r="P15" s="30">
        <f t="shared" si="13"/>
        <v>27598.462800000001</v>
      </c>
      <c r="Q15" s="30">
        <f t="shared" si="11"/>
        <v>28702.401300000001</v>
      </c>
    </row>
    <row r="16" spans="1:22" s="31" customFormat="1" ht="33.6" customHeight="1" x14ac:dyDescent="0.25">
      <c r="A16" s="56"/>
      <c r="B16" s="56"/>
      <c r="C16" s="28" t="s">
        <v>123</v>
      </c>
      <c r="D16" s="29"/>
      <c r="E16" s="30">
        <f t="shared" si="1"/>
        <v>158.29400000000001</v>
      </c>
      <c r="F16" s="30">
        <f>F148</f>
        <v>0</v>
      </c>
      <c r="G16" s="30">
        <f t="shared" ref="G16:Q16" si="14">G148</f>
        <v>0</v>
      </c>
      <c r="H16" s="30">
        <f t="shared" si="14"/>
        <v>0</v>
      </c>
      <c r="I16" s="30">
        <f t="shared" si="14"/>
        <v>0</v>
      </c>
      <c r="J16" s="30">
        <f t="shared" si="14"/>
        <v>0</v>
      </c>
      <c r="K16" s="30">
        <f t="shared" si="14"/>
        <v>0</v>
      </c>
      <c r="L16" s="30">
        <f t="shared" si="14"/>
        <v>158.29400000000001</v>
      </c>
      <c r="M16" s="30">
        <f t="shared" si="14"/>
        <v>0</v>
      </c>
      <c r="N16" s="30">
        <f t="shared" si="14"/>
        <v>0</v>
      </c>
      <c r="O16" s="30">
        <f t="shared" si="14"/>
        <v>0</v>
      </c>
      <c r="P16" s="30">
        <f t="shared" si="14"/>
        <v>0</v>
      </c>
      <c r="Q16" s="30">
        <f t="shared" si="14"/>
        <v>0</v>
      </c>
    </row>
    <row r="17" spans="1:21" s="31" customFormat="1" ht="36.6" customHeight="1" x14ac:dyDescent="0.25">
      <c r="A17" s="56"/>
      <c r="B17" s="56"/>
      <c r="C17" s="32" t="s">
        <v>53</v>
      </c>
      <c r="D17" s="29"/>
      <c r="E17" s="30">
        <f t="shared" si="1"/>
        <v>12246.695890000001</v>
      </c>
      <c r="F17" s="30">
        <f>F89</f>
        <v>0</v>
      </c>
      <c r="G17" s="30">
        <f t="shared" ref="G17:Q17" si="15">G89</f>
        <v>3000</v>
      </c>
      <c r="H17" s="30">
        <f t="shared" si="15"/>
        <v>1875</v>
      </c>
      <c r="I17" s="30">
        <f t="shared" si="15"/>
        <v>6716.7</v>
      </c>
      <c r="J17" s="30">
        <f t="shared" si="15"/>
        <v>654.99589000000003</v>
      </c>
      <c r="K17" s="30">
        <f t="shared" si="15"/>
        <v>0</v>
      </c>
      <c r="L17" s="30">
        <f t="shared" ref="L17:M17" si="16">L89</f>
        <v>0</v>
      </c>
      <c r="M17" s="30">
        <f t="shared" si="16"/>
        <v>0</v>
      </c>
      <c r="N17" s="30">
        <f t="shared" ref="N17:P17" si="17">N89</f>
        <v>0</v>
      </c>
      <c r="O17" s="30">
        <f t="shared" si="17"/>
        <v>0</v>
      </c>
      <c r="P17" s="30">
        <f t="shared" si="17"/>
        <v>0</v>
      </c>
      <c r="Q17" s="30">
        <f t="shared" si="15"/>
        <v>0</v>
      </c>
    </row>
    <row r="18" spans="1:21" s="33" customFormat="1" ht="25.2" customHeight="1" x14ac:dyDescent="0.25">
      <c r="A18" s="92" t="s">
        <v>69</v>
      </c>
      <c r="B18" s="55" t="s">
        <v>0</v>
      </c>
      <c r="C18" s="32" t="s">
        <v>39</v>
      </c>
      <c r="D18" s="29"/>
      <c r="E18" s="30">
        <f>F18+G18+H18+I18+J18+K18+Q18+L18+M18+N18+O18+P18</f>
        <v>5445024.6378600001</v>
      </c>
      <c r="F18" s="30">
        <f>F19+F20</f>
        <v>473357.59600000002</v>
      </c>
      <c r="G18" s="30">
        <f t="shared" ref="G18:Q18" si="18">G19+G20</f>
        <v>429614.74599999998</v>
      </c>
      <c r="H18" s="30">
        <f t="shared" si="18"/>
        <v>442043.58785000001</v>
      </c>
      <c r="I18" s="30">
        <f t="shared" si="18"/>
        <v>444342.75699999998</v>
      </c>
      <c r="J18" s="30">
        <f t="shared" si="18"/>
        <v>471596.48850000004</v>
      </c>
      <c r="K18" s="30">
        <f>K19+K20</f>
        <v>538084.61945</v>
      </c>
      <c r="L18" s="30">
        <f t="shared" si="18"/>
        <v>497582.08759999991</v>
      </c>
      <c r="M18" s="30">
        <f t="shared" si="18"/>
        <v>513162.66498</v>
      </c>
      <c r="N18" s="30">
        <f t="shared" si="18"/>
        <v>500748.04398000002</v>
      </c>
      <c r="O18" s="30">
        <f t="shared" si="18"/>
        <v>363418.83040000004</v>
      </c>
      <c r="P18" s="30">
        <f t="shared" si="18"/>
        <v>377970.0148</v>
      </c>
      <c r="Q18" s="30">
        <f t="shared" si="18"/>
        <v>393103.20130000002</v>
      </c>
      <c r="R18" s="31"/>
      <c r="S18" s="31"/>
      <c r="T18" s="31"/>
      <c r="U18" s="31"/>
    </row>
    <row r="19" spans="1:21" s="33" customFormat="1" ht="21" customHeight="1" x14ac:dyDescent="0.25">
      <c r="A19" s="93"/>
      <c r="B19" s="56"/>
      <c r="C19" s="32" t="s">
        <v>40</v>
      </c>
      <c r="D19" s="29">
        <v>829</v>
      </c>
      <c r="E19" s="30">
        <f>F19+G19+H19+I19+J19+K19+Q19+L19+M19+N19+O19+P19</f>
        <v>1413970.7</v>
      </c>
      <c r="F19" s="30">
        <f>F25+F30+F33+F36+F39</f>
        <v>186959.80000000002</v>
      </c>
      <c r="G19" s="30">
        <f t="shared" ref="G19:Q19" si="19">G25+G30+G33+G36+G39</f>
        <v>128812.2</v>
      </c>
      <c r="H19" s="30">
        <f t="shared" si="19"/>
        <v>133077.1</v>
      </c>
      <c r="I19" s="30">
        <f t="shared" si="19"/>
        <v>125394.4</v>
      </c>
      <c r="J19" s="30">
        <f t="shared" si="19"/>
        <v>110174.3</v>
      </c>
      <c r="K19" s="30">
        <f t="shared" si="19"/>
        <v>177492.9</v>
      </c>
      <c r="L19" s="30">
        <f t="shared" si="19"/>
        <v>182629.59999999998</v>
      </c>
      <c r="M19" s="30">
        <f t="shared" si="19"/>
        <v>183183.4</v>
      </c>
      <c r="N19" s="30">
        <f t="shared" si="19"/>
        <v>186247</v>
      </c>
      <c r="O19" s="30">
        <f t="shared" si="19"/>
        <v>0</v>
      </c>
      <c r="P19" s="30">
        <f t="shared" si="19"/>
        <v>0</v>
      </c>
      <c r="Q19" s="30">
        <f t="shared" si="19"/>
        <v>0</v>
      </c>
      <c r="R19" s="31"/>
      <c r="S19" s="31"/>
      <c r="T19" s="31"/>
      <c r="U19" s="31"/>
    </row>
    <row r="20" spans="1:21" s="33" customFormat="1" ht="36.6" customHeight="1" x14ac:dyDescent="0.25">
      <c r="A20" s="93"/>
      <c r="B20" s="56"/>
      <c r="C20" s="32" t="s">
        <v>37</v>
      </c>
      <c r="D20" s="29"/>
      <c r="E20" s="30">
        <f>F20+G20+H20+I20+J20+K20+Q20+L20+M20+N20+O20+P20</f>
        <v>4031053.9378599999</v>
      </c>
      <c r="F20" s="30">
        <f t="shared" ref="F20:L20" si="20">F21+F23+F22</f>
        <v>286397.79599999997</v>
      </c>
      <c r="G20" s="30">
        <f t="shared" si="20"/>
        <v>300802.54599999997</v>
      </c>
      <c r="H20" s="30">
        <f t="shared" si="20"/>
        <v>308966.48784999998</v>
      </c>
      <c r="I20" s="30">
        <f t="shared" si="20"/>
        <v>318948.35700000002</v>
      </c>
      <c r="J20" s="30">
        <f t="shared" si="20"/>
        <v>361422.18850000005</v>
      </c>
      <c r="K20" s="30">
        <f t="shared" si="20"/>
        <v>360591.71944999998</v>
      </c>
      <c r="L20" s="30">
        <f t="shared" si="20"/>
        <v>314952.48759999993</v>
      </c>
      <c r="M20" s="30">
        <f t="shared" ref="M20" si="21">M21+M23+M22</f>
        <v>329979.26498000004</v>
      </c>
      <c r="N20" s="30">
        <f t="shared" ref="N20:P20" si="22">N21+N23+N22</f>
        <v>314501.04398000002</v>
      </c>
      <c r="O20" s="30">
        <f>O21+O23+O22</f>
        <v>363418.83040000004</v>
      </c>
      <c r="P20" s="30">
        <f t="shared" si="22"/>
        <v>377970.0148</v>
      </c>
      <c r="Q20" s="30">
        <f t="shared" ref="Q20" si="23">Q21+Q23+Q22</f>
        <v>393103.20130000002</v>
      </c>
      <c r="R20" s="31"/>
      <c r="S20" s="31"/>
      <c r="T20" s="31"/>
      <c r="U20" s="31"/>
    </row>
    <row r="21" spans="1:21" s="33" customFormat="1" ht="22.2" customHeight="1" x14ac:dyDescent="0.25">
      <c r="A21" s="93"/>
      <c r="B21" s="56"/>
      <c r="C21" s="32" t="s">
        <v>38</v>
      </c>
      <c r="D21" s="29">
        <v>829</v>
      </c>
      <c r="E21" s="30">
        <f t="shared" si="1"/>
        <v>3864467.3193600001</v>
      </c>
      <c r="F21" s="30">
        <f>F26+F31+F34+F37+F40</f>
        <v>278097.79599999997</v>
      </c>
      <c r="G21" s="30">
        <f t="shared" ref="G21:P21" si="24">G26+G31+G34+G37+G40</f>
        <v>290425.12099999998</v>
      </c>
      <c r="H21" s="30">
        <f t="shared" si="24"/>
        <v>299534.68784999999</v>
      </c>
      <c r="I21" s="30">
        <f t="shared" si="24"/>
        <v>308723.72700000001</v>
      </c>
      <c r="J21" s="30">
        <f t="shared" si="24"/>
        <v>339610.72250000003</v>
      </c>
      <c r="K21" s="30">
        <f>K26+K31+K34+K37+K40</f>
        <v>337018.26944999996</v>
      </c>
      <c r="L21" s="30">
        <f t="shared" si="24"/>
        <v>314922.48759999993</v>
      </c>
      <c r="M21" s="30">
        <f t="shared" si="24"/>
        <v>329979.26498000004</v>
      </c>
      <c r="N21" s="30">
        <f t="shared" si="24"/>
        <v>314501.04398000002</v>
      </c>
      <c r="O21" s="30">
        <f t="shared" si="24"/>
        <v>336881.84700000001</v>
      </c>
      <c r="P21" s="30">
        <f t="shared" si="24"/>
        <v>350371.55200000003</v>
      </c>
      <c r="Q21" s="30">
        <f>Q26+Q31+Q34+Q37+Q40</f>
        <v>364400.8</v>
      </c>
      <c r="R21" s="31"/>
      <c r="S21" s="31"/>
      <c r="T21" s="31"/>
      <c r="U21" s="31"/>
    </row>
    <row r="22" spans="1:21" s="33" customFormat="1" ht="22.2" customHeight="1" x14ac:dyDescent="0.25">
      <c r="A22" s="93"/>
      <c r="B22" s="56"/>
      <c r="C22" s="32" t="s">
        <v>38</v>
      </c>
      <c r="D22" s="29">
        <v>847</v>
      </c>
      <c r="E22" s="30">
        <f t="shared" si="1"/>
        <v>28109.224999999999</v>
      </c>
      <c r="F22" s="30">
        <f>F27</f>
        <v>8300</v>
      </c>
      <c r="G22" s="30">
        <f t="shared" ref="G22:Q22" si="25">G27</f>
        <v>10377.424999999999</v>
      </c>
      <c r="H22" s="30">
        <f>H27</f>
        <v>9431.7999999999993</v>
      </c>
      <c r="I22" s="30">
        <f t="shared" si="25"/>
        <v>0</v>
      </c>
      <c r="J22" s="30">
        <f t="shared" si="25"/>
        <v>0</v>
      </c>
      <c r="K22" s="30">
        <f t="shared" si="25"/>
        <v>0</v>
      </c>
      <c r="L22" s="30">
        <f t="shared" ref="L22:M22" si="26">L27</f>
        <v>0</v>
      </c>
      <c r="M22" s="30">
        <f t="shared" si="26"/>
        <v>0</v>
      </c>
      <c r="N22" s="30">
        <f t="shared" ref="N22:P22" si="27">N27</f>
        <v>0</v>
      </c>
      <c r="O22" s="30">
        <f t="shared" si="27"/>
        <v>0</v>
      </c>
      <c r="P22" s="30">
        <f t="shared" si="27"/>
        <v>0</v>
      </c>
      <c r="Q22" s="30">
        <f t="shared" si="25"/>
        <v>0</v>
      </c>
      <c r="R22" s="31"/>
      <c r="S22" s="31"/>
      <c r="T22" s="31"/>
      <c r="U22" s="31"/>
    </row>
    <row r="23" spans="1:21" s="33" customFormat="1" ht="22.95" customHeight="1" x14ac:dyDescent="0.25">
      <c r="A23" s="93"/>
      <c r="B23" s="56"/>
      <c r="C23" s="32" t="s">
        <v>38</v>
      </c>
      <c r="D23" s="29">
        <v>813</v>
      </c>
      <c r="E23" s="30">
        <f t="shared" si="1"/>
        <v>138477.39350000001</v>
      </c>
      <c r="F23" s="30">
        <f>F28</f>
        <v>0</v>
      </c>
      <c r="G23" s="30">
        <f t="shared" ref="G23:Q23" si="28">G28</f>
        <v>0</v>
      </c>
      <c r="H23" s="30">
        <f>H28</f>
        <v>0</v>
      </c>
      <c r="I23" s="30">
        <f t="shared" si="28"/>
        <v>10224.629999999999</v>
      </c>
      <c r="J23" s="30">
        <f t="shared" si="28"/>
        <v>21811.466</v>
      </c>
      <c r="K23" s="30">
        <f t="shared" si="28"/>
        <v>23573.45</v>
      </c>
      <c r="L23" s="30">
        <f t="shared" ref="L23:M23" si="29">L28</f>
        <v>30</v>
      </c>
      <c r="M23" s="30">
        <f t="shared" si="29"/>
        <v>0</v>
      </c>
      <c r="N23" s="30">
        <f t="shared" ref="N23:P23" si="30">N28</f>
        <v>0</v>
      </c>
      <c r="O23" s="30">
        <f t="shared" si="30"/>
        <v>26536.983400000001</v>
      </c>
      <c r="P23" s="30">
        <f t="shared" si="30"/>
        <v>27598.462800000001</v>
      </c>
      <c r="Q23" s="30">
        <f t="shared" si="28"/>
        <v>28702.401300000001</v>
      </c>
      <c r="R23" s="31"/>
      <c r="S23" s="31"/>
      <c r="T23" s="31"/>
      <c r="U23" s="31"/>
    </row>
    <row r="24" spans="1:21" s="34" customFormat="1" ht="24" customHeight="1" x14ac:dyDescent="0.25">
      <c r="A24" s="61" t="s">
        <v>3</v>
      </c>
      <c r="B24" s="54" t="s">
        <v>41</v>
      </c>
      <c r="C24" s="32" t="s">
        <v>39</v>
      </c>
      <c r="D24" s="29"/>
      <c r="E24" s="30">
        <f t="shared" si="1"/>
        <v>759713.27052999998</v>
      </c>
      <c r="F24" s="30">
        <f>F25+F28+F26+F27</f>
        <v>56369.815999999999</v>
      </c>
      <c r="G24" s="30">
        <f t="shared" ref="G24:Q24" si="31">G25+G28+G26+G27</f>
        <v>58041.225999999995</v>
      </c>
      <c r="H24" s="30">
        <f t="shared" si="31"/>
        <v>56438.759000000005</v>
      </c>
      <c r="I24" s="30">
        <f>I25+I28+I26+I27</f>
        <v>57332.886399999996</v>
      </c>
      <c r="J24" s="30">
        <f t="shared" si="31"/>
        <v>83064.281499999997</v>
      </c>
      <c r="K24" s="30">
        <f>K25+K28+K26+K27</f>
        <v>75252.292700000005</v>
      </c>
      <c r="L24" s="30">
        <f t="shared" ref="L24:M24" si="32">L25+L28+L26+L27</f>
        <v>29131.05701</v>
      </c>
      <c r="M24" s="30">
        <f t="shared" si="32"/>
        <v>29582.776399999999</v>
      </c>
      <c r="N24" s="30">
        <f t="shared" ref="N24:P24" si="33">N25+N28+N26+N27</f>
        <v>12308.18802</v>
      </c>
      <c r="O24" s="30">
        <f t="shared" si="33"/>
        <v>96792.723400000003</v>
      </c>
      <c r="P24" s="30">
        <f t="shared" si="33"/>
        <v>100678.8628</v>
      </c>
      <c r="Q24" s="30">
        <f t="shared" si="31"/>
        <v>104720.4013</v>
      </c>
      <c r="R24" s="31"/>
      <c r="S24" s="31"/>
      <c r="T24" s="31"/>
      <c r="U24" s="31"/>
    </row>
    <row r="25" spans="1:21" s="34" customFormat="1" ht="25.95" customHeight="1" x14ac:dyDescent="0.25">
      <c r="A25" s="59"/>
      <c r="B25" s="54"/>
      <c r="C25" s="32" t="s">
        <v>40</v>
      </c>
      <c r="D25" s="29">
        <v>829</v>
      </c>
      <c r="E25" s="30">
        <f t="shared" si="1"/>
        <v>3458.3</v>
      </c>
      <c r="F25" s="30">
        <v>2008.1</v>
      </c>
      <c r="G25" s="30">
        <v>1450.2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1"/>
      <c r="S25" s="31"/>
      <c r="T25" s="31"/>
      <c r="U25" s="31"/>
    </row>
    <row r="26" spans="1:21" s="34" customFormat="1" ht="25.95" customHeight="1" x14ac:dyDescent="0.25">
      <c r="A26" s="59"/>
      <c r="B26" s="54"/>
      <c r="C26" s="32" t="s">
        <v>38</v>
      </c>
      <c r="D26" s="29">
        <v>829</v>
      </c>
      <c r="E26" s="30">
        <f t="shared" si="1"/>
        <v>589668.35202999995</v>
      </c>
      <c r="F26" s="30">
        <v>46061.716</v>
      </c>
      <c r="G26" s="30">
        <v>46213.601000000002</v>
      </c>
      <c r="H26" s="30">
        <v>47006.959000000003</v>
      </c>
      <c r="I26" s="30">
        <v>47108.256399999998</v>
      </c>
      <c r="J26" s="30">
        <v>61252.815499999997</v>
      </c>
      <c r="K26" s="30">
        <v>51678.842700000001</v>
      </c>
      <c r="L26" s="30">
        <v>29101.05701</v>
      </c>
      <c r="M26" s="30">
        <v>29582.776399999999</v>
      </c>
      <c r="N26" s="30">
        <v>12308.18802</v>
      </c>
      <c r="O26" s="30">
        <v>70255.740000000005</v>
      </c>
      <c r="P26" s="30">
        <v>73080.399999999994</v>
      </c>
      <c r="Q26" s="30">
        <v>76018</v>
      </c>
      <c r="R26" s="40"/>
      <c r="S26" s="40"/>
      <c r="T26" s="31"/>
      <c r="U26" s="31"/>
    </row>
    <row r="27" spans="1:21" s="34" customFormat="1" ht="25.95" customHeight="1" x14ac:dyDescent="0.25">
      <c r="A27" s="59"/>
      <c r="B27" s="54"/>
      <c r="C27" s="32" t="s">
        <v>38</v>
      </c>
      <c r="D27" s="29">
        <v>847</v>
      </c>
      <c r="E27" s="30">
        <f t="shared" si="1"/>
        <v>28109.224999999999</v>
      </c>
      <c r="F27" s="30">
        <f>5500+2800</f>
        <v>8300</v>
      </c>
      <c r="G27" s="30">
        <v>10377.424999999999</v>
      </c>
      <c r="H27" s="30">
        <v>9431.7999999999993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1"/>
      <c r="S27" s="31"/>
      <c r="T27" s="31"/>
      <c r="U27" s="31"/>
    </row>
    <row r="28" spans="1:21" s="34" customFormat="1" ht="24" customHeight="1" x14ac:dyDescent="0.25">
      <c r="A28" s="60"/>
      <c r="B28" s="54"/>
      <c r="C28" s="32" t="s">
        <v>38</v>
      </c>
      <c r="D28" s="29">
        <v>813</v>
      </c>
      <c r="E28" s="30">
        <f t="shared" si="1"/>
        <v>138477.39350000001</v>
      </c>
      <c r="F28" s="30">
        <v>0</v>
      </c>
      <c r="G28" s="30">
        <v>0</v>
      </c>
      <c r="H28" s="30">
        <v>0</v>
      </c>
      <c r="I28" s="30">
        <v>10224.629999999999</v>
      </c>
      <c r="J28" s="30">
        <v>21811.466</v>
      </c>
      <c r="K28" s="30">
        <v>23573.45</v>
      </c>
      <c r="L28" s="30">
        <v>30</v>
      </c>
      <c r="M28" s="30">
        <v>0</v>
      </c>
      <c r="N28" s="30">
        <v>0</v>
      </c>
      <c r="O28" s="30">
        <v>26536.983400000001</v>
      </c>
      <c r="P28" s="30">
        <v>27598.462800000001</v>
      </c>
      <c r="Q28" s="30">
        <v>28702.401300000001</v>
      </c>
      <c r="R28" s="31"/>
      <c r="S28" s="31"/>
      <c r="T28" s="31"/>
      <c r="U28" s="31"/>
    </row>
    <row r="29" spans="1:21" s="34" customFormat="1" ht="26.55" customHeight="1" x14ac:dyDescent="0.25">
      <c r="A29" s="61" t="s">
        <v>5</v>
      </c>
      <c r="B29" s="55" t="s">
        <v>27</v>
      </c>
      <c r="C29" s="28" t="s">
        <v>39</v>
      </c>
      <c r="D29" s="29"/>
      <c r="E29" s="30">
        <f t="shared" si="1"/>
        <v>1383385.1000000003</v>
      </c>
      <c r="F29" s="30">
        <f t="shared" ref="F29:Q29" si="34">F30+F31</f>
        <v>184951.7</v>
      </c>
      <c r="G29" s="30">
        <f t="shared" si="34"/>
        <v>127362</v>
      </c>
      <c r="H29" s="30">
        <f t="shared" si="34"/>
        <v>133077.1</v>
      </c>
      <c r="I29" s="30">
        <f t="shared" si="34"/>
        <v>125394.4</v>
      </c>
      <c r="J29" s="30">
        <f t="shared" si="34"/>
        <v>110174.3</v>
      </c>
      <c r="K29" s="30">
        <f t="shared" si="34"/>
        <v>177492.9</v>
      </c>
      <c r="L29" s="30">
        <f t="shared" ref="L29:M29" si="35">L30+L31</f>
        <v>174406.8</v>
      </c>
      <c r="M29" s="30">
        <f t="shared" si="35"/>
        <v>174960.6</v>
      </c>
      <c r="N29" s="30">
        <f t="shared" ref="N29:P29" si="36">N30+N31</f>
        <v>175565.3</v>
      </c>
      <c r="O29" s="30">
        <f t="shared" si="36"/>
        <v>0</v>
      </c>
      <c r="P29" s="30">
        <f t="shared" si="36"/>
        <v>0</v>
      </c>
      <c r="Q29" s="30">
        <f t="shared" si="34"/>
        <v>0</v>
      </c>
      <c r="R29" s="31"/>
      <c r="S29" s="31"/>
      <c r="T29" s="31"/>
      <c r="U29" s="31"/>
    </row>
    <row r="30" spans="1:21" s="34" customFormat="1" ht="27.6" customHeight="1" x14ac:dyDescent="0.25">
      <c r="A30" s="62"/>
      <c r="B30" s="64"/>
      <c r="C30" s="28" t="s">
        <v>40</v>
      </c>
      <c r="D30" s="29">
        <v>829</v>
      </c>
      <c r="E30" s="30">
        <f t="shared" si="1"/>
        <v>1383385.1000000003</v>
      </c>
      <c r="F30" s="30">
        <v>184951.7</v>
      </c>
      <c r="G30" s="30">
        <v>127362</v>
      </c>
      <c r="H30" s="30">
        <v>133077.1</v>
      </c>
      <c r="I30" s="30">
        <v>125394.4</v>
      </c>
      <c r="J30" s="30">
        <v>110174.3</v>
      </c>
      <c r="K30" s="30">
        <v>177492.9</v>
      </c>
      <c r="L30" s="30">
        <v>174406.8</v>
      </c>
      <c r="M30" s="30">
        <v>174960.6</v>
      </c>
      <c r="N30" s="30">
        <v>175565.3</v>
      </c>
      <c r="O30" s="30">
        <v>0</v>
      </c>
      <c r="P30" s="30">
        <v>0</v>
      </c>
      <c r="Q30" s="30">
        <v>0</v>
      </c>
      <c r="R30" s="31"/>
      <c r="S30" s="31"/>
      <c r="T30" s="31"/>
      <c r="U30" s="31"/>
    </row>
    <row r="31" spans="1:21" s="34" customFormat="1" ht="25.95" customHeight="1" x14ac:dyDescent="0.25">
      <c r="A31" s="63"/>
      <c r="B31" s="65"/>
      <c r="C31" s="28" t="s">
        <v>38</v>
      </c>
      <c r="D31" s="29">
        <v>829</v>
      </c>
      <c r="E31" s="30">
        <f t="shared" si="1"/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1"/>
      <c r="S31" s="31"/>
      <c r="T31" s="31"/>
      <c r="U31" s="31"/>
    </row>
    <row r="32" spans="1:21" s="34" customFormat="1" ht="29.55" customHeight="1" x14ac:dyDescent="0.25">
      <c r="A32" s="61" t="s">
        <v>6</v>
      </c>
      <c r="B32" s="55" t="s">
        <v>32</v>
      </c>
      <c r="C32" s="28" t="s">
        <v>39</v>
      </c>
      <c r="D32" s="29"/>
      <c r="E32" s="30">
        <f t="shared" si="1"/>
        <v>2607.0099999999998</v>
      </c>
      <c r="F32" s="30">
        <f t="shared" ref="F32:Q32" si="37">F34+F33</f>
        <v>630</v>
      </c>
      <c r="G32" s="30">
        <f>G34+G33</f>
        <v>1518.56</v>
      </c>
      <c r="H32" s="30">
        <f t="shared" si="37"/>
        <v>458.45</v>
      </c>
      <c r="I32" s="30">
        <f t="shared" si="37"/>
        <v>0</v>
      </c>
      <c r="J32" s="30">
        <f t="shared" si="37"/>
        <v>0</v>
      </c>
      <c r="K32" s="30">
        <f t="shared" si="37"/>
        <v>0</v>
      </c>
      <c r="L32" s="30">
        <f t="shared" ref="L32:M32" si="38">L34+L33</f>
        <v>0</v>
      </c>
      <c r="M32" s="30">
        <f t="shared" si="38"/>
        <v>0</v>
      </c>
      <c r="N32" s="30">
        <f t="shared" ref="N32:P32" si="39">N34+N33</f>
        <v>0</v>
      </c>
      <c r="O32" s="30">
        <f t="shared" si="39"/>
        <v>0</v>
      </c>
      <c r="P32" s="30">
        <f t="shared" si="39"/>
        <v>0</v>
      </c>
      <c r="Q32" s="30">
        <f t="shared" si="37"/>
        <v>0</v>
      </c>
      <c r="R32" s="31"/>
      <c r="S32" s="31"/>
      <c r="T32" s="31"/>
      <c r="U32" s="31"/>
    </row>
    <row r="33" spans="1:21" s="34" customFormat="1" ht="45" customHeight="1" x14ac:dyDescent="0.25">
      <c r="A33" s="59"/>
      <c r="B33" s="86"/>
      <c r="C33" s="28" t="s">
        <v>40</v>
      </c>
      <c r="D33" s="29">
        <v>829</v>
      </c>
      <c r="E33" s="30">
        <f t="shared" si="1"/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1"/>
      <c r="S33" s="31"/>
      <c r="T33" s="31"/>
      <c r="U33" s="31"/>
    </row>
    <row r="34" spans="1:21" s="34" customFormat="1" ht="47.4" customHeight="1" x14ac:dyDescent="0.25">
      <c r="A34" s="60"/>
      <c r="B34" s="87"/>
      <c r="C34" s="28" t="s">
        <v>38</v>
      </c>
      <c r="D34" s="29">
        <v>829</v>
      </c>
      <c r="E34" s="30">
        <f t="shared" si="1"/>
        <v>2607.0099999999998</v>
      </c>
      <c r="F34" s="30">
        <f>900-270</f>
        <v>630</v>
      </c>
      <c r="G34" s="30">
        <v>1518.56</v>
      </c>
      <c r="H34" s="30">
        <v>458.45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1"/>
      <c r="S34" s="31"/>
      <c r="T34" s="31"/>
      <c r="U34" s="31"/>
    </row>
    <row r="35" spans="1:21" s="34" customFormat="1" ht="20.55" customHeight="1" x14ac:dyDescent="0.25">
      <c r="A35" s="61" t="s">
        <v>25</v>
      </c>
      <c r="B35" s="55" t="s">
        <v>28</v>
      </c>
      <c r="C35" s="28" t="s">
        <v>39</v>
      </c>
      <c r="D35" s="29"/>
      <c r="E35" s="30">
        <f t="shared" si="1"/>
        <v>3271917.4441999998</v>
      </c>
      <c r="F35" s="30">
        <f t="shared" ref="F35:Q35" si="40">F37+F36</f>
        <v>231406.07999999999</v>
      </c>
      <c r="G35" s="30">
        <f>G37+G36</f>
        <v>242692.96</v>
      </c>
      <c r="H35" s="30">
        <f t="shared" si="40"/>
        <v>252069.27885</v>
      </c>
      <c r="I35" s="30">
        <f t="shared" si="40"/>
        <v>261615.4706</v>
      </c>
      <c r="J35" s="30">
        <f t="shared" si="40"/>
        <v>278357.90700000001</v>
      </c>
      <c r="K35" s="30">
        <f t="shared" si="40"/>
        <v>285339.42674999998</v>
      </c>
      <c r="L35" s="30">
        <f t="shared" ref="L35:M35" si="41">L37+L36</f>
        <v>285738.37199999997</v>
      </c>
      <c r="M35" s="30">
        <f t="shared" si="41"/>
        <v>300312.93000000005</v>
      </c>
      <c r="N35" s="30">
        <f t="shared" ref="N35:P35" si="42">N37+N36</f>
        <v>302084.96000000002</v>
      </c>
      <c r="O35" s="30">
        <f t="shared" si="42"/>
        <v>266626.10700000002</v>
      </c>
      <c r="P35" s="30">
        <f t="shared" si="42"/>
        <v>277291.152</v>
      </c>
      <c r="Q35" s="30">
        <f t="shared" si="40"/>
        <v>288382.8</v>
      </c>
      <c r="R35" s="31"/>
      <c r="S35" s="31"/>
      <c r="T35" s="31"/>
      <c r="U35" s="31"/>
    </row>
    <row r="36" spans="1:21" s="34" customFormat="1" ht="27" customHeight="1" x14ac:dyDescent="0.25">
      <c r="A36" s="59"/>
      <c r="B36" s="56"/>
      <c r="C36" s="28" t="s">
        <v>40</v>
      </c>
      <c r="D36" s="29">
        <v>829</v>
      </c>
      <c r="E36" s="30">
        <f t="shared" si="1"/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1"/>
      <c r="S36" s="31"/>
      <c r="T36" s="31"/>
      <c r="U36" s="31"/>
    </row>
    <row r="37" spans="1:21" s="34" customFormat="1" ht="30.6" customHeight="1" x14ac:dyDescent="0.25">
      <c r="A37" s="60"/>
      <c r="B37" s="85"/>
      <c r="C37" s="28" t="s">
        <v>38</v>
      </c>
      <c r="D37" s="29">
        <v>829</v>
      </c>
      <c r="E37" s="30">
        <f t="shared" si="1"/>
        <v>3271917.4441999998</v>
      </c>
      <c r="F37" s="30">
        <v>231406.07999999999</v>
      </c>
      <c r="G37" s="30">
        <v>242692.96</v>
      </c>
      <c r="H37" s="30">
        <v>252069.27885</v>
      </c>
      <c r="I37" s="30">
        <v>261615.4706</v>
      </c>
      <c r="J37" s="30">
        <v>278357.90700000001</v>
      </c>
      <c r="K37" s="30">
        <v>285339.42674999998</v>
      </c>
      <c r="L37" s="30">
        <v>285738.37199999997</v>
      </c>
      <c r="M37" s="30">
        <v>300312.93000000005</v>
      </c>
      <c r="N37" s="30">
        <v>302084.96000000002</v>
      </c>
      <c r="O37" s="30">
        <v>266626.10700000002</v>
      </c>
      <c r="P37" s="30">
        <v>277291.152</v>
      </c>
      <c r="Q37" s="30">
        <v>288382.8</v>
      </c>
      <c r="R37" s="31"/>
      <c r="S37" s="31"/>
      <c r="T37" s="31"/>
      <c r="U37" s="31"/>
    </row>
    <row r="38" spans="1:21" s="34" customFormat="1" ht="30.6" customHeight="1" x14ac:dyDescent="0.25">
      <c r="A38" s="61" t="s">
        <v>95</v>
      </c>
      <c r="B38" s="55" t="s">
        <v>97</v>
      </c>
      <c r="C38" s="28" t="s">
        <v>39</v>
      </c>
      <c r="D38" s="29"/>
      <c r="E38" s="30">
        <f t="shared" ref="E38:E40" si="43">F38+G38+H38+I38+J38+K38+Q38+L38+M38+N38+O38+P38</f>
        <v>27401.813130000002</v>
      </c>
      <c r="F38" s="30">
        <f t="shared" ref="F38" si="44">F40+F39</f>
        <v>0</v>
      </c>
      <c r="G38" s="30">
        <f>G40+G39</f>
        <v>0</v>
      </c>
      <c r="H38" s="30">
        <f t="shared" ref="H38:Q38" si="45">H40+H39</f>
        <v>0</v>
      </c>
      <c r="I38" s="30">
        <f t="shared" si="45"/>
        <v>0</v>
      </c>
      <c r="J38" s="30">
        <f t="shared" si="45"/>
        <v>0</v>
      </c>
      <c r="K38" s="30">
        <f t="shared" si="45"/>
        <v>0</v>
      </c>
      <c r="L38" s="30">
        <f t="shared" si="45"/>
        <v>8305.8585899999998</v>
      </c>
      <c r="M38" s="30">
        <f t="shared" si="45"/>
        <v>8306.3585800000001</v>
      </c>
      <c r="N38" s="30">
        <f t="shared" si="45"/>
        <v>10789.595960000001</v>
      </c>
      <c r="O38" s="30">
        <f t="shared" si="45"/>
        <v>0</v>
      </c>
      <c r="P38" s="30">
        <f t="shared" si="45"/>
        <v>0</v>
      </c>
      <c r="Q38" s="30">
        <f t="shared" si="45"/>
        <v>0</v>
      </c>
      <c r="R38" s="31"/>
      <c r="S38" s="31"/>
      <c r="T38" s="31"/>
      <c r="U38" s="31"/>
    </row>
    <row r="39" spans="1:21" s="34" customFormat="1" ht="28.8" customHeight="1" x14ac:dyDescent="0.25">
      <c r="A39" s="59"/>
      <c r="B39" s="56"/>
      <c r="C39" s="28" t="s">
        <v>40</v>
      </c>
      <c r="D39" s="29">
        <v>829</v>
      </c>
      <c r="E39" s="30">
        <f t="shared" si="43"/>
        <v>27127.3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8222.7999999999993</v>
      </c>
      <c r="M39" s="30">
        <v>8222.7999999999993</v>
      </c>
      <c r="N39" s="30">
        <v>10681.7</v>
      </c>
      <c r="O39" s="30">
        <v>0</v>
      </c>
      <c r="P39" s="30">
        <v>0</v>
      </c>
      <c r="Q39" s="30">
        <v>0</v>
      </c>
      <c r="R39" s="31"/>
      <c r="S39" s="31"/>
      <c r="T39" s="31"/>
      <c r="U39" s="31"/>
    </row>
    <row r="40" spans="1:21" s="34" customFormat="1" ht="28.2" customHeight="1" x14ac:dyDescent="0.25">
      <c r="A40" s="60"/>
      <c r="B40" s="85"/>
      <c r="C40" s="28" t="s">
        <v>38</v>
      </c>
      <c r="D40" s="29">
        <v>829</v>
      </c>
      <c r="E40" s="30">
        <f t="shared" si="43"/>
        <v>274.51312999999999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83.058589999999995</v>
      </c>
      <c r="M40" s="30">
        <v>83.558580000000006</v>
      </c>
      <c r="N40" s="30">
        <v>107.89596</v>
      </c>
      <c r="O40" s="30">
        <v>0</v>
      </c>
      <c r="P40" s="30">
        <v>0</v>
      </c>
      <c r="Q40" s="30">
        <v>0</v>
      </c>
      <c r="R40" s="31"/>
      <c r="S40" s="31"/>
      <c r="T40" s="31"/>
      <c r="U40" s="31"/>
    </row>
    <row r="41" spans="1:21" s="35" customFormat="1" ht="18.600000000000001" customHeight="1" x14ac:dyDescent="0.25">
      <c r="A41" s="61" t="s">
        <v>70</v>
      </c>
      <c r="B41" s="55" t="s">
        <v>42</v>
      </c>
      <c r="C41" s="28" t="s">
        <v>39</v>
      </c>
      <c r="D41" s="29">
        <v>829</v>
      </c>
      <c r="E41" s="30">
        <f t="shared" si="1"/>
        <v>892.9</v>
      </c>
      <c r="F41" s="30">
        <f t="shared" ref="F41:Q41" si="46">F42+F43</f>
        <v>238.8</v>
      </c>
      <c r="G41" s="30">
        <f t="shared" si="46"/>
        <v>240</v>
      </c>
      <c r="H41" s="30">
        <f t="shared" si="46"/>
        <v>176</v>
      </c>
      <c r="I41" s="30">
        <f t="shared" si="46"/>
        <v>139.1</v>
      </c>
      <c r="J41" s="30">
        <f t="shared" si="46"/>
        <v>99</v>
      </c>
      <c r="K41" s="30">
        <f t="shared" si="46"/>
        <v>0</v>
      </c>
      <c r="L41" s="30">
        <f t="shared" ref="L41:M41" si="47">L42+L43</f>
        <v>0</v>
      </c>
      <c r="M41" s="30">
        <f t="shared" si="47"/>
        <v>0</v>
      </c>
      <c r="N41" s="30">
        <f t="shared" ref="N41:P41" si="48">N42+N43</f>
        <v>0</v>
      </c>
      <c r="O41" s="30">
        <f t="shared" si="48"/>
        <v>0</v>
      </c>
      <c r="P41" s="30">
        <f t="shared" si="48"/>
        <v>0</v>
      </c>
      <c r="Q41" s="30">
        <f t="shared" si="46"/>
        <v>0</v>
      </c>
      <c r="R41" s="31"/>
      <c r="S41" s="31"/>
      <c r="T41" s="31"/>
      <c r="U41" s="31"/>
    </row>
    <row r="42" spans="1:21" s="35" customFormat="1" ht="24.6" customHeight="1" x14ac:dyDescent="0.25">
      <c r="A42" s="62"/>
      <c r="B42" s="64"/>
      <c r="C42" s="28" t="s">
        <v>40</v>
      </c>
      <c r="D42" s="29">
        <v>829</v>
      </c>
      <c r="E42" s="30">
        <f t="shared" si="1"/>
        <v>0</v>
      </c>
      <c r="F42" s="30">
        <f t="shared" ref="F42:J43" si="49">F45+F48+F51</f>
        <v>0</v>
      </c>
      <c r="G42" s="30">
        <f>G45+G48+G51</f>
        <v>0</v>
      </c>
      <c r="H42" s="30">
        <f t="shared" si="49"/>
        <v>0</v>
      </c>
      <c r="I42" s="30">
        <f t="shared" si="49"/>
        <v>0</v>
      </c>
      <c r="J42" s="30">
        <f t="shared" ref="J42:Q42" si="50">J45+J48+J51</f>
        <v>0</v>
      </c>
      <c r="K42" s="30">
        <f t="shared" si="50"/>
        <v>0</v>
      </c>
      <c r="L42" s="30">
        <f t="shared" si="50"/>
        <v>0</v>
      </c>
      <c r="M42" s="30">
        <f t="shared" si="50"/>
        <v>0</v>
      </c>
      <c r="N42" s="30">
        <f t="shared" si="50"/>
        <v>0</v>
      </c>
      <c r="O42" s="30">
        <f t="shared" si="50"/>
        <v>0</v>
      </c>
      <c r="P42" s="30">
        <f t="shared" si="50"/>
        <v>0</v>
      </c>
      <c r="Q42" s="30">
        <f t="shared" si="50"/>
        <v>0</v>
      </c>
      <c r="R42" s="31"/>
      <c r="S42" s="31"/>
      <c r="T42" s="31"/>
      <c r="U42" s="31"/>
    </row>
    <row r="43" spans="1:21" s="35" customFormat="1" ht="28.2" customHeight="1" x14ac:dyDescent="0.25">
      <c r="A43" s="63"/>
      <c r="B43" s="65"/>
      <c r="C43" s="28" t="s">
        <v>38</v>
      </c>
      <c r="D43" s="29">
        <v>829</v>
      </c>
      <c r="E43" s="30">
        <f t="shared" si="1"/>
        <v>892.9</v>
      </c>
      <c r="F43" s="30">
        <f t="shared" si="49"/>
        <v>238.8</v>
      </c>
      <c r="G43" s="30">
        <f>G46+G49+G52</f>
        <v>240</v>
      </c>
      <c r="H43" s="30">
        <f t="shared" si="49"/>
        <v>176</v>
      </c>
      <c r="I43" s="30">
        <f t="shared" si="49"/>
        <v>139.1</v>
      </c>
      <c r="J43" s="30">
        <f t="shared" si="49"/>
        <v>99</v>
      </c>
      <c r="K43" s="30">
        <f t="shared" ref="K43:Q43" si="51">K46+K49+K52</f>
        <v>0</v>
      </c>
      <c r="L43" s="30">
        <f t="shared" si="51"/>
        <v>0</v>
      </c>
      <c r="M43" s="30">
        <f t="shared" si="51"/>
        <v>0</v>
      </c>
      <c r="N43" s="30">
        <f t="shared" si="51"/>
        <v>0</v>
      </c>
      <c r="O43" s="30">
        <f t="shared" si="51"/>
        <v>0</v>
      </c>
      <c r="P43" s="30">
        <f t="shared" si="51"/>
        <v>0</v>
      </c>
      <c r="Q43" s="30">
        <f t="shared" si="51"/>
        <v>0</v>
      </c>
      <c r="R43" s="31"/>
      <c r="S43" s="31"/>
      <c r="T43" s="31"/>
      <c r="U43" s="31"/>
    </row>
    <row r="44" spans="1:21" s="35" customFormat="1" ht="19.95" customHeight="1" x14ac:dyDescent="0.25">
      <c r="A44" s="61" t="s">
        <v>71</v>
      </c>
      <c r="B44" s="55" t="s">
        <v>29</v>
      </c>
      <c r="C44" s="28" t="s">
        <v>39</v>
      </c>
      <c r="D44" s="29">
        <v>829</v>
      </c>
      <c r="E44" s="30">
        <f t="shared" si="1"/>
        <v>892.9</v>
      </c>
      <c r="F44" s="30">
        <f t="shared" ref="F44:Q44" si="52">F45+F46</f>
        <v>238.8</v>
      </c>
      <c r="G44" s="30">
        <f t="shared" si="52"/>
        <v>240</v>
      </c>
      <c r="H44" s="30">
        <f t="shared" si="52"/>
        <v>176</v>
      </c>
      <c r="I44" s="30">
        <f t="shared" si="52"/>
        <v>139.1</v>
      </c>
      <c r="J44" s="30">
        <f t="shared" si="52"/>
        <v>99</v>
      </c>
      <c r="K44" s="30">
        <f t="shared" si="52"/>
        <v>0</v>
      </c>
      <c r="L44" s="30">
        <f t="shared" ref="L44:M44" si="53">L45+L46</f>
        <v>0</v>
      </c>
      <c r="M44" s="30">
        <f t="shared" si="53"/>
        <v>0</v>
      </c>
      <c r="N44" s="30">
        <f t="shared" ref="N44:P44" si="54">N45+N46</f>
        <v>0</v>
      </c>
      <c r="O44" s="30">
        <f t="shared" si="54"/>
        <v>0</v>
      </c>
      <c r="P44" s="30">
        <f t="shared" si="54"/>
        <v>0</v>
      </c>
      <c r="Q44" s="30">
        <f t="shared" si="52"/>
        <v>0</v>
      </c>
      <c r="R44" s="31"/>
      <c r="S44" s="31"/>
      <c r="T44" s="31"/>
      <c r="U44" s="31"/>
    </row>
    <row r="45" spans="1:21" s="35" customFormat="1" ht="25.95" customHeight="1" x14ac:dyDescent="0.25">
      <c r="A45" s="62"/>
      <c r="B45" s="64"/>
      <c r="C45" s="28" t="s">
        <v>40</v>
      </c>
      <c r="D45" s="29">
        <v>829</v>
      </c>
      <c r="E45" s="30">
        <f t="shared" si="1"/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1"/>
      <c r="S45" s="31"/>
      <c r="T45" s="31"/>
      <c r="U45" s="31"/>
    </row>
    <row r="46" spans="1:21" s="35" customFormat="1" ht="25.2" customHeight="1" x14ac:dyDescent="0.25">
      <c r="A46" s="63"/>
      <c r="B46" s="65"/>
      <c r="C46" s="28" t="s">
        <v>38</v>
      </c>
      <c r="D46" s="29">
        <v>829</v>
      </c>
      <c r="E46" s="30">
        <f t="shared" si="1"/>
        <v>892.9</v>
      </c>
      <c r="F46" s="30">
        <v>238.8</v>
      </c>
      <c r="G46" s="30">
        <v>240</v>
      </c>
      <c r="H46" s="30">
        <v>176</v>
      </c>
      <c r="I46" s="30">
        <v>139.1</v>
      </c>
      <c r="J46" s="30">
        <v>99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1"/>
      <c r="S46" s="31"/>
      <c r="T46" s="31"/>
      <c r="U46" s="31"/>
    </row>
    <row r="47" spans="1:21" s="35" customFormat="1" ht="22.2" customHeight="1" x14ac:dyDescent="0.25">
      <c r="A47" s="61" t="s">
        <v>72</v>
      </c>
      <c r="B47" s="68" t="s">
        <v>30</v>
      </c>
      <c r="C47" s="28" t="s">
        <v>39</v>
      </c>
      <c r="D47" s="29">
        <v>829</v>
      </c>
      <c r="E47" s="30">
        <f t="shared" si="1"/>
        <v>0</v>
      </c>
      <c r="F47" s="30">
        <f t="shared" ref="F47:Q47" si="55">F48+F49</f>
        <v>0</v>
      </c>
      <c r="G47" s="30">
        <f t="shared" si="55"/>
        <v>0</v>
      </c>
      <c r="H47" s="30">
        <f t="shared" si="55"/>
        <v>0</v>
      </c>
      <c r="I47" s="30">
        <f t="shared" si="55"/>
        <v>0</v>
      </c>
      <c r="J47" s="30">
        <f t="shared" si="55"/>
        <v>0</v>
      </c>
      <c r="K47" s="30">
        <f t="shared" si="55"/>
        <v>0</v>
      </c>
      <c r="L47" s="30">
        <f t="shared" ref="L47:M47" si="56">L48+L49</f>
        <v>0</v>
      </c>
      <c r="M47" s="30">
        <f t="shared" si="56"/>
        <v>0</v>
      </c>
      <c r="N47" s="30">
        <f t="shared" ref="N47:P47" si="57">N48+N49</f>
        <v>0</v>
      </c>
      <c r="O47" s="30">
        <f t="shared" si="57"/>
        <v>0</v>
      </c>
      <c r="P47" s="30">
        <f t="shared" si="57"/>
        <v>0</v>
      </c>
      <c r="Q47" s="30">
        <f t="shared" si="55"/>
        <v>0</v>
      </c>
      <c r="R47" s="31"/>
      <c r="S47" s="31"/>
      <c r="T47" s="31"/>
      <c r="U47" s="31"/>
    </row>
    <row r="48" spans="1:21" s="35" customFormat="1" ht="23.55" customHeight="1" x14ac:dyDescent="0.25">
      <c r="A48" s="62"/>
      <c r="B48" s="69"/>
      <c r="C48" s="28" t="s">
        <v>40</v>
      </c>
      <c r="D48" s="29">
        <v>829</v>
      </c>
      <c r="E48" s="30">
        <f t="shared" si="1"/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1"/>
      <c r="S48" s="31"/>
      <c r="T48" s="31"/>
      <c r="U48" s="31"/>
    </row>
    <row r="49" spans="1:21" s="35" customFormat="1" ht="24.6" customHeight="1" x14ac:dyDescent="0.25">
      <c r="A49" s="63"/>
      <c r="B49" s="70"/>
      <c r="C49" s="28" t="s">
        <v>38</v>
      </c>
      <c r="D49" s="29">
        <v>829</v>
      </c>
      <c r="E49" s="30">
        <f t="shared" si="1"/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1"/>
      <c r="S49" s="31"/>
      <c r="T49" s="31"/>
      <c r="U49" s="31"/>
    </row>
    <row r="50" spans="1:21" s="35" customFormat="1" ht="24" customHeight="1" x14ac:dyDescent="0.25">
      <c r="A50" s="61" t="s">
        <v>73</v>
      </c>
      <c r="B50" s="68" t="s">
        <v>31</v>
      </c>
      <c r="C50" s="28" t="s">
        <v>39</v>
      </c>
      <c r="D50" s="29">
        <v>829</v>
      </c>
      <c r="E50" s="30">
        <f t="shared" si="1"/>
        <v>0</v>
      </c>
      <c r="F50" s="30">
        <f t="shared" ref="F50:Q50" si="58">SUM(F51:F52)</f>
        <v>0</v>
      </c>
      <c r="G50" s="30">
        <f t="shared" si="58"/>
        <v>0</v>
      </c>
      <c r="H50" s="30">
        <f t="shared" si="58"/>
        <v>0</v>
      </c>
      <c r="I50" s="30">
        <f t="shared" si="58"/>
        <v>0</v>
      </c>
      <c r="J50" s="30">
        <f t="shared" si="58"/>
        <v>0</v>
      </c>
      <c r="K50" s="30">
        <f t="shared" si="58"/>
        <v>0</v>
      </c>
      <c r="L50" s="30">
        <f t="shared" ref="L50:M50" si="59">SUM(L51:L52)</f>
        <v>0</v>
      </c>
      <c r="M50" s="30">
        <f t="shared" si="59"/>
        <v>0</v>
      </c>
      <c r="N50" s="30">
        <f t="shared" ref="N50:P50" si="60">SUM(N51:N52)</f>
        <v>0</v>
      </c>
      <c r="O50" s="30">
        <f t="shared" si="60"/>
        <v>0</v>
      </c>
      <c r="P50" s="30">
        <f t="shared" si="60"/>
        <v>0</v>
      </c>
      <c r="Q50" s="30">
        <f t="shared" si="58"/>
        <v>0</v>
      </c>
      <c r="R50" s="31"/>
      <c r="S50" s="31"/>
      <c r="T50" s="31"/>
      <c r="U50" s="31"/>
    </row>
    <row r="51" spans="1:21" s="35" customFormat="1" ht="24.6" customHeight="1" x14ac:dyDescent="0.25">
      <c r="A51" s="62"/>
      <c r="B51" s="69"/>
      <c r="C51" s="28" t="s">
        <v>40</v>
      </c>
      <c r="D51" s="29">
        <v>829</v>
      </c>
      <c r="E51" s="30">
        <f t="shared" si="1"/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1"/>
      <c r="S51" s="31"/>
      <c r="T51" s="31"/>
      <c r="U51" s="31"/>
    </row>
    <row r="52" spans="1:21" s="35" customFormat="1" ht="25.95" customHeight="1" x14ac:dyDescent="0.25">
      <c r="A52" s="63"/>
      <c r="B52" s="70"/>
      <c r="C52" s="28" t="s">
        <v>38</v>
      </c>
      <c r="D52" s="29">
        <v>829</v>
      </c>
      <c r="E52" s="30">
        <f t="shared" si="1"/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1"/>
      <c r="S52" s="31"/>
      <c r="T52" s="31"/>
      <c r="U52" s="31"/>
    </row>
    <row r="53" spans="1:21" s="36" customFormat="1" ht="27" customHeight="1" x14ac:dyDescent="0.25">
      <c r="A53" s="61" t="s">
        <v>74</v>
      </c>
      <c r="B53" s="68" t="s">
        <v>57</v>
      </c>
      <c r="C53" s="28" t="s">
        <v>39</v>
      </c>
      <c r="D53" s="29">
        <v>829</v>
      </c>
      <c r="E53" s="30">
        <f t="shared" si="1"/>
        <v>19459.576000000001</v>
      </c>
      <c r="F53" s="30">
        <f t="shared" ref="F53:Q53" si="61">F54+F55</f>
        <v>6474.7749999999996</v>
      </c>
      <c r="G53" s="30">
        <f t="shared" si="61"/>
        <v>4272.4110000000001</v>
      </c>
      <c r="H53" s="30">
        <f t="shared" si="61"/>
        <v>4265.99</v>
      </c>
      <c r="I53" s="30">
        <f t="shared" si="61"/>
        <v>4446.3999999999996</v>
      </c>
      <c r="J53" s="30">
        <f t="shared" si="61"/>
        <v>0</v>
      </c>
      <c r="K53" s="30">
        <f t="shared" si="61"/>
        <v>0</v>
      </c>
      <c r="L53" s="30">
        <f t="shared" ref="L53:M53" si="62">L54+L55</f>
        <v>0</v>
      </c>
      <c r="M53" s="30">
        <f t="shared" si="62"/>
        <v>0</v>
      </c>
      <c r="N53" s="30">
        <f t="shared" ref="N53:P53" si="63">N54+N55</f>
        <v>0</v>
      </c>
      <c r="O53" s="30">
        <f t="shared" si="63"/>
        <v>0</v>
      </c>
      <c r="P53" s="30">
        <f t="shared" si="63"/>
        <v>0</v>
      </c>
      <c r="Q53" s="30">
        <f t="shared" si="61"/>
        <v>0</v>
      </c>
      <c r="R53" s="31"/>
      <c r="S53" s="31"/>
      <c r="T53" s="31"/>
      <c r="U53" s="31"/>
    </row>
    <row r="54" spans="1:21" s="36" customFormat="1" ht="30" customHeight="1" x14ac:dyDescent="0.25">
      <c r="A54" s="62"/>
      <c r="B54" s="69"/>
      <c r="C54" s="28" t="s">
        <v>40</v>
      </c>
      <c r="D54" s="29">
        <v>829</v>
      </c>
      <c r="E54" s="30">
        <f t="shared" si="1"/>
        <v>7169.9</v>
      </c>
      <c r="F54" s="30">
        <f>F57+F60</f>
        <v>2786.4</v>
      </c>
      <c r="G54" s="30">
        <f t="shared" ref="G54:J55" si="64">G57+G60</f>
        <v>1625.1</v>
      </c>
      <c r="H54" s="30">
        <f t="shared" si="64"/>
        <v>1297.4000000000001</v>
      </c>
      <c r="I54" s="30">
        <f>I57+I60</f>
        <v>1461</v>
      </c>
      <c r="J54" s="30">
        <f t="shared" si="64"/>
        <v>0</v>
      </c>
      <c r="K54" s="30">
        <f t="shared" ref="K54:Q55" si="65">K57+K60</f>
        <v>0</v>
      </c>
      <c r="L54" s="30">
        <f t="shared" si="65"/>
        <v>0</v>
      </c>
      <c r="M54" s="30">
        <f t="shared" si="65"/>
        <v>0</v>
      </c>
      <c r="N54" s="30">
        <f t="shared" si="65"/>
        <v>0</v>
      </c>
      <c r="O54" s="30">
        <f t="shared" si="65"/>
        <v>0</v>
      </c>
      <c r="P54" s="30">
        <f t="shared" si="65"/>
        <v>0</v>
      </c>
      <c r="Q54" s="30">
        <f t="shared" si="65"/>
        <v>0</v>
      </c>
      <c r="R54" s="31"/>
      <c r="S54" s="31"/>
      <c r="T54" s="31"/>
      <c r="U54" s="31"/>
    </row>
    <row r="55" spans="1:21" s="36" customFormat="1" ht="28.95" customHeight="1" x14ac:dyDescent="0.25">
      <c r="A55" s="62"/>
      <c r="B55" s="69"/>
      <c r="C55" s="27" t="s">
        <v>38</v>
      </c>
      <c r="D55" s="39">
        <v>829</v>
      </c>
      <c r="E55" s="30">
        <f t="shared" si="1"/>
        <v>12289.675999999999</v>
      </c>
      <c r="F55" s="37">
        <f>F58+F61</f>
        <v>3688.375</v>
      </c>
      <c r="G55" s="37">
        <f t="shared" si="64"/>
        <v>2647.3110000000001</v>
      </c>
      <c r="H55" s="37">
        <f t="shared" si="64"/>
        <v>2968.59</v>
      </c>
      <c r="I55" s="37">
        <f>I58+I61</f>
        <v>2985.4</v>
      </c>
      <c r="J55" s="37">
        <f t="shared" si="64"/>
        <v>0</v>
      </c>
      <c r="K55" s="37">
        <f t="shared" si="65"/>
        <v>0</v>
      </c>
      <c r="L55" s="37">
        <f t="shared" si="65"/>
        <v>0</v>
      </c>
      <c r="M55" s="37">
        <f t="shared" si="65"/>
        <v>0</v>
      </c>
      <c r="N55" s="37">
        <f t="shared" si="65"/>
        <v>0</v>
      </c>
      <c r="O55" s="37">
        <f t="shared" si="65"/>
        <v>0</v>
      </c>
      <c r="P55" s="37">
        <f t="shared" si="65"/>
        <v>0</v>
      </c>
      <c r="Q55" s="37">
        <f t="shared" si="65"/>
        <v>0</v>
      </c>
      <c r="R55" s="31"/>
      <c r="S55" s="31"/>
      <c r="T55" s="31"/>
      <c r="U55" s="31"/>
    </row>
    <row r="56" spans="1:21" s="36" customFormat="1" ht="22.95" customHeight="1" x14ac:dyDescent="0.25">
      <c r="A56" s="53" t="s">
        <v>75</v>
      </c>
      <c r="B56" s="54" t="s">
        <v>45</v>
      </c>
      <c r="C56" s="28" t="s">
        <v>39</v>
      </c>
      <c r="D56" s="29">
        <v>829</v>
      </c>
      <c r="E56" s="30">
        <f t="shared" si="1"/>
        <v>18631.076000000001</v>
      </c>
      <c r="F56" s="30">
        <f t="shared" ref="F56:Q56" si="66">F57+F58</f>
        <v>6363.7749999999996</v>
      </c>
      <c r="G56" s="30">
        <f t="shared" si="66"/>
        <v>3972.4110000000001</v>
      </c>
      <c r="H56" s="30">
        <f t="shared" si="66"/>
        <v>4098.49</v>
      </c>
      <c r="I56" s="30">
        <f t="shared" si="66"/>
        <v>4196.3999999999996</v>
      </c>
      <c r="J56" s="30">
        <f t="shared" si="66"/>
        <v>0</v>
      </c>
      <c r="K56" s="30">
        <f t="shared" si="66"/>
        <v>0</v>
      </c>
      <c r="L56" s="30">
        <f t="shared" ref="L56:M56" si="67">L57+L58</f>
        <v>0</v>
      </c>
      <c r="M56" s="30">
        <f t="shared" si="67"/>
        <v>0</v>
      </c>
      <c r="N56" s="30">
        <f t="shared" ref="N56:P56" si="68">N57+N58</f>
        <v>0</v>
      </c>
      <c r="O56" s="30">
        <f t="shared" si="68"/>
        <v>0</v>
      </c>
      <c r="P56" s="30">
        <f t="shared" si="68"/>
        <v>0</v>
      </c>
      <c r="Q56" s="30">
        <f t="shared" si="66"/>
        <v>0</v>
      </c>
      <c r="R56" s="31"/>
      <c r="S56" s="31"/>
      <c r="T56" s="31"/>
      <c r="U56" s="31"/>
    </row>
    <row r="57" spans="1:21" s="36" customFormat="1" ht="27.6" customHeight="1" x14ac:dyDescent="0.25">
      <c r="A57" s="66"/>
      <c r="B57" s="67"/>
      <c r="C57" s="28" t="s">
        <v>40</v>
      </c>
      <c r="D57" s="29">
        <v>829</v>
      </c>
      <c r="E57" s="30">
        <f t="shared" si="1"/>
        <v>7058.9</v>
      </c>
      <c r="F57" s="30">
        <v>2675.4</v>
      </c>
      <c r="G57" s="30">
        <v>1625.1</v>
      </c>
      <c r="H57" s="30">
        <v>1297.4000000000001</v>
      </c>
      <c r="I57" s="30">
        <v>1461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1"/>
      <c r="S57" s="31"/>
      <c r="T57" s="31"/>
      <c r="U57" s="31"/>
    </row>
    <row r="58" spans="1:21" s="36" customFormat="1" ht="25.95" customHeight="1" x14ac:dyDescent="0.25">
      <c r="A58" s="66"/>
      <c r="B58" s="67"/>
      <c r="C58" s="28" t="s">
        <v>38</v>
      </c>
      <c r="D58" s="29">
        <v>829</v>
      </c>
      <c r="E58" s="30">
        <f t="shared" si="1"/>
        <v>11572.175999999999</v>
      </c>
      <c r="F58" s="30">
        <v>3688.375</v>
      </c>
      <c r="G58" s="30">
        <v>2347.3110000000001</v>
      </c>
      <c r="H58" s="30">
        <v>2801.09</v>
      </c>
      <c r="I58" s="30">
        <v>2735.4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40"/>
      <c r="S58" s="31"/>
      <c r="T58" s="31"/>
      <c r="U58" s="31"/>
    </row>
    <row r="59" spans="1:21" s="36" customFormat="1" ht="33.6" customHeight="1" x14ac:dyDescent="0.25">
      <c r="A59" s="53" t="s">
        <v>76</v>
      </c>
      <c r="B59" s="54" t="s">
        <v>43</v>
      </c>
      <c r="C59" s="28" t="s">
        <v>39</v>
      </c>
      <c r="D59" s="29">
        <v>829</v>
      </c>
      <c r="E59" s="30">
        <f t="shared" si="1"/>
        <v>828.5</v>
      </c>
      <c r="F59" s="30">
        <f t="shared" ref="F59:Q59" si="69">F60+F61</f>
        <v>111</v>
      </c>
      <c r="G59" s="30">
        <f t="shared" si="69"/>
        <v>300</v>
      </c>
      <c r="H59" s="30">
        <f t="shared" si="69"/>
        <v>167.5</v>
      </c>
      <c r="I59" s="30">
        <f t="shared" si="69"/>
        <v>250</v>
      </c>
      <c r="J59" s="30">
        <f t="shared" si="69"/>
        <v>0</v>
      </c>
      <c r="K59" s="30">
        <f t="shared" si="69"/>
        <v>0</v>
      </c>
      <c r="L59" s="30">
        <f t="shared" ref="L59:M59" si="70">L60+L61</f>
        <v>0</v>
      </c>
      <c r="M59" s="30">
        <f t="shared" si="70"/>
        <v>0</v>
      </c>
      <c r="N59" s="30">
        <f t="shared" ref="N59:P59" si="71">N60+N61</f>
        <v>0</v>
      </c>
      <c r="O59" s="30">
        <f t="shared" si="71"/>
        <v>0</v>
      </c>
      <c r="P59" s="30">
        <f t="shared" si="71"/>
        <v>0</v>
      </c>
      <c r="Q59" s="30">
        <f t="shared" si="69"/>
        <v>0</v>
      </c>
      <c r="R59" s="31"/>
      <c r="S59" s="31"/>
      <c r="T59" s="31"/>
      <c r="U59" s="31"/>
    </row>
    <row r="60" spans="1:21" s="36" customFormat="1" ht="48" customHeight="1" x14ac:dyDescent="0.25">
      <c r="A60" s="66"/>
      <c r="B60" s="67"/>
      <c r="C60" s="28" t="s">
        <v>40</v>
      </c>
      <c r="D60" s="29">
        <v>829</v>
      </c>
      <c r="E60" s="30">
        <f t="shared" si="1"/>
        <v>111</v>
      </c>
      <c r="F60" s="30">
        <v>111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1"/>
      <c r="S60" s="31"/>
      <c r="T60" s="31"/>
      <c r="U60" s="31"/>
    </row>
    <row r="61" spans="1:21" s="36" customFormat="1" ht="58.95" customHeight="1" x14ac:dyDescent="0.25">
      <c r="A61" s="66"/>
      <c r="B61" s="67"/>
      <c r="C61" s="28" t="s">
        <v>38</v>
      </c>
      <c r="D61" s="29">
        <v>829</v>
      </c>
      <c r="E61" s="30">
        <f t="shared" si="1"/>
        <v>717.5</v>
      </c>
      <c r="F61" s="30">
        <v>0</v>
      </c>
      <c r="G61" s="30">
        <v>300</v>
      </c>
      <c r="H61" s="30">
        <v>167.5</v>
      </c>
      <c r="I61" s="30">
        <v>250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1"/>
      <c r="S61" s="31"/>
      <c r="T61" s="31"/>
      <c r="U61" s="31"/>
    </row>
    <row r="62" spans="1:21" s="38" customFormat="1" ht="22.95" customHeight="1" x14ac:dyDescent="0.25">
      <c r="A62" s="53" t="s">
        <v>77</v>
      </c>
      <c r="B62" s="54" t="s">
        <v>56</v>
      </c>
      <c r="C62" s="28" t="s">
        <v>39</v>
      </c>
      <c r="D62" s="29">
        <v>829</v>
      </c>
      <c r="E62" s="30">
        <f t="shared" si="1"/>
        <v>678917.05327999999</v>
      </c>
      <c r="F62" s="30">
        <f t="shared" ref="F62:Q62" si="72">F63+F64</f>
        <v>53945.532000000007</v>
      </c>
      <c r="G62" s="30">
        <f t="shared" si="72"/>
        <v>47004.432000000001</v>
      </c>
      <c r="H62" s="30">
        <f t="shared" si="72"/>
        <v>43417.992149999998</v>
      </c>
      <c r="I62" s="30">
        <f t="shared" si="72"/>
        <v>47002.653000000006</v>
      </c>
      <c r="J62" s="30">
        <f t="shared" si="72"/>
        <v>53770.64</v>
      </c>
      <c r="K62" s="30">
        <f t="shared" si="72"/>
        <v>57527.449270000005</v>
      </c>
      <c r="L62" s="30">
        <f t="shared" ref="L62:M62" si="73">L63+L64</f>
        <v>56778.396990000001</v>
      </c>
      <c r="M62" s="30">
        <f t="shared" si="73"/>
        <v>56948.250240000001</v>
      </c>
      <c r="N62" s="30">
        <f t="shared" ref="N62:P62" si="74">N63+N64</f>
        <v>57273.280630000001</v>
      </c>
      <c r="O62" s="30">
        <f t="shared" si="74"/>
        <v>65751.034</v>
      </c>
      <c r="P62" s="30">
        <f t="shared" si="74"/>
        <v>68381.074999999997</v>
      </c>
      <c r="Q62" s="30">
        <f t="shared" si="72"/>
        <v>71116.317999999999</v>
      </c>
      <c r="R62" s="31"/>
      <c r="S62" s="31"/>
      <c r="T62" s="31"/>
      <c r="U62" s="31"/>
    </row>
    <row r="63" spans="1:21" s="38" customFormat="1" ht="31.2" customHeight="1" x14ac:dyDescent="0.25">
      <c r="A63" s="53"/>
      <c r="B63" s="54"/>
      <c r="C63" s="28" t="s">
        <v>40</v>
      </c>
      <c r="D63" s="29">
        <v>829</v>
      </c>
      <c r="E63" s="30">
        <f t="shared" si="1"/>
        <v>692</v>
      </c>
      <c r="F63" s="30">
        <f t="shared" ref="F63:J64" si="75">F66+F69</f>
        <v>0</v>
      </c>
      <c r="G63" s="30">
        <f t="shared" si="75"/>
        <v>0</v>
      </c>
      <c r="H63" s="30">
        <f t="shared" si="75"/>
        <v>0</v>
      </c>
      <c r="I63" s="30">
        <f t="shared" si="75"/>
        <v>0</v>
      </c>
      <c r="J63" s="30">
        <f t="shared" si="75"/>
        <v>0</v>
      </c>
      <c r="K63" s="30">
        <f t="shared" ref="K63:Q64" si="76">K66+K69</f>
        <v>692</v>
      </c>
      <c r="L63" s="30">
        <f t="shared" si="76"/>
        <v>0</v>
      </c>
      <c r="M63" s="30">
        <f t="shared" si="76"/>
        <v>0</v>
      </c>
      <c r="N63" s="30">
        <f t="shared" si="76"/>
        <v>0</v>
      </c>
      <c r="O63" s="30">
        <f t="shared" si="76"/>
        <v>0</v>
      </c>
      <c r="P63" s="30">
        <f t="shared" si="76"/>
        <v>0</v>
      </c>
      <c r="Q63" s="30">
        <f t="shared" si="76"/>
        <v>0</v>
      </c>
      <c r="R63" s="31"/>
      <c r="S63" s="31"/>
      <c r="T63" s="31"/>
      <c r="U63" s="31"/>
    </row>
    <row r="64" spans="1:21" s="38" customFormat="1" ht="30" customHeight="1" x14ac:dyDescent="0.25">
      <c r="A64" s="53"/>
      <c r="B64" s="54"/>
      <c r="C64" s="28" t="s">
        <v>38</v>
      </c>
      <c r="D64" s="29">
        <v>829</v>
      </c>
      <c r="E64" s="30">
        <f t="shared" si="1"/>
        <v>678225.05327999999</v>
      </c>
      <c r="F64" s="30">
        <f t="shared" si="75"/>
        <v>53945.532000000007</v>
      </c>
      <c r="G64" s="30">
        <f t="shared" si="75"/>
        <v>47004.432000000001</v>
      </c>
      <c r="H64" s="30">
        <f t="shared" si="75"/>
        <v>43417.992149999998</v>
      </c>
      <c r="I64" s="30">
        <f t="shared" si="75"/>
        <v>47002.653000000006</v>
      </c>
      <c r="J64" s="30">
        <f t="shared" si="75"/>
        <v>53770.64</v>
      </c>
      <c r="K64" s="30">
        <f t="shared" si="76"/>
        <v>56835.449270000005</v>
      </c>
      <c r="L64" s="30">
        <f t="shared" si="76"/>
        <v>56778.396990000001</v>
      </c>
      <c r="M64" s="30">
        <f t="shared" si="76"/>
        <v>56948.250240000001</v>
      </c>
      <c r="N64" s="30">
        <f t="shared" si="76"/>
        <v>57273.280630000001</v>
      </c>
      <c r="O64" s="30">
        <f t="shared" si="76"/>
        <v>65751.034</v>
      </c>
      <c r="P64" s="30">
        <f t="shared" si="76"/>
        <v>68381.074999999997</v>
      </c>
      <c r="Q64" s="30">
        <f t="shared" si="76"/>
        <v>71116.317999999999</v>
      </c>
      <c r="R64" s="31"/>
      <c r="S64" s="31"/>
      <c r="T64" s="31"/>
      <c r="U64" s="31"/>
    </row>
    <row r="65" spans="1:21" s="38" customFormat="1" ht="23.55" customHeight="1" x14ac:dyDescent="0.25">
      <c r="A65" s="59" t="s">
        <v>78</v>
      </c>
      <c r="B65" s="71" t="s">
        <v>44</v>
      </c>
      <c r="C65" s="44" t="s">
        <v>39</v>
      </c>
      <c r="D65" s="45">
        <v>829</v>
      </c>
      <c r="E65" s="30">
        <f t="shared" si="1"/>
        <v>606020.00421000004</v>
      </c>
      <c r="F65" s="46">
        <f t="shared" ref="F65:Q65" si="77">F67+F66</f>
        <v>46261.8</v>
      </c>
      <c r="G65" s="46">
        <f t="shared" si="77"/>
        <v>42662.055999999997</v>
      </c>
      <c r="H65" s="46">
        <f t="shared" si="77"/>
        <v>38791.769999999997</v>
      </c>
      <c r="I65" s="46">
        <f t="shared" si="77"/>
        <v>40246.247000000003</v>
      </c>
      <c r="J65" s="46">
        <f t="shared" si="77"/>
        <v>48384.673000000003</v>
      </c>
      <c r="K65" s="46">
        <f t="shared" si="77"/>
        <v>51973.993000000002</v>
      </c>
      <c r="L65" s="46">
        <f t="shared" ref="L65:M65" si="78">L67+L66</f>
        <v>52333.034209999998</v>
      </c>
      <c r="M65" s="46">
        <f t="shared" si="78"/>
        <v>52668</v>
      </c>
      <c r="N65" s="46">
        <f t="shared" ref="N65:P65" si="79">N67+N66</f>
        <v>52668</v>
      </c>
      <c r="O65" s="46">
        <f t="shared" si="79"/>
        <v>57672.485999999997</v>
      </c>
      <c r="P65" s="46">
        <f t="shared" si="79"/>
        <v>59979.385000000002</v>
      </c>
      <c r="Q65" s="46">
        <f t="shared" si="77"/>
        <v>62378.559999999998</v>
      </c>
      <c r="R65" s="31"/>
      <c r="S65" s="31"/>
      <c r="T65" s="31"/>
      <c r="U65" s="31"/>
    </row>
    <row r="66" spans="1:21" s="38" customFormat="1" ht="31.2" customHeight="1" x14ac:dyDescent="0.25">
      <c r="A66" s="59"/>
      <c r="B66" s="71"/>
      <c r="C66" s="27" t="s">
        <v>40</v>
      </c>
      <c r="D66" s="29">
        <v>829</v>
      </c>
      <c r="E66" s="30">
        <f t="shared" si="1"/>
        <v>692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692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1"/>
      <c r="S66" s="31"/>
      <c r="T66" s="31"/>
      <c r="U66" s="31"/>
    </row>
    <row r="67" spans="1:21" s="38" customFormat="1" ht="30" customHeight="1" x14ac:dyDescent="0.25">
      <c r="A67" s="60"/>
      <c r="B67" s="94"/>
      <c r="C67" s="27" t="s">
        <v>38</v>
      </c>
      <c r="D67" s="29">
        <v>829</v>
      </c>
      <c r="E67" s="30">
        <f t="shared" si="1"/>
        <v>605328.00421000004</v>
      </c>
      <c r="F67" s="37">
        <v>46261.8</v>
      </c>
      <c r="G67" s="37">
        <v>42662.055999999997</v>
      </c>
      <c r="H67" s="37">
        <v>38791.769999999997</v>
      </c>
      <c r="I67" s="37">
        <v>40246.247000000003</v>
      </c>
      <c r="J67" s="37">
        <v>48384.673000000003</v>
      </c>
      <c r="K67" s="37">
        <v>51281.993000000002</v>
      </c>
      <c r="L67" s="37">
        <v>52333.034209999998</v>
      </c>
      <c r="M67" s="37">
        <v>52668</v>
      </c>
      <c r="N67" s="37">
        <v>52668</v>
      </c>
      <c r="O67" s="37">
        <v>57672.485999999997</v>
      </c>
      <c r="P67" s="37">
        <v>59979.385000000002</v>
      </c>
      <c r="Q67" s="37">
        <v>62378.559999999998</v>
      </c>
      <c r="R67" s="40"/>
      <c r="S67" s="31"/>
      <c r="T67" s="31"/>
      <c r="U67" s="31"/>
    </row>
    <row r="68" spans="1:21" s="38" customFormat="1" ht="21.6" customHeight="1" x14ac:dyDescent="0.25">
      <c r="A68" s="61" t="s">
        <v>79</v>
      </c>
      <c r="B68" s="68" t="s">
        <v>46</v>
      </c>
      <c r="C68" s="27" t="s">
        <v>39</v>
      </c>
      <c r="D68" s="29">
        <v>829</v>
      </c>
      <c r="E68" s="30">
        <f t="shared" si="1"/>
        <v>72897.049070000008</v>
      </c>
      <c r="F68" s="37">
        <f t="shared" ref="F68:Q68" si="80">F70+F69</f>
        <v>7683.732</v>
      </c>
      <c r="G68" s="37">
        <f t="shared" si="80"/>
        <v>4342.3760000000002</v>
      </c>
      <c r="H68" s="37">
        <f t="shared" si="80"/>
        <v>4626.2221499999996</v>
      </c>
      <c r="I68" s="37">
        <f t="shared" si="80"/>
        <v>6756.4059999999999</v>
      </c>
      <c r="J68" s="37">
        <f t="shared" si="80"/>
        <v>5385.9669999999996</v>
      </c>
      <c r="K68" s="37">
        <f t="shared" si="80"/>
        <v>5553.4562699999997</v>
      </c>
      <c r="L68" s="37">
        <f t="shared" ref="L68:M68" si="81">L70+L69</f>
        <v>4445.3627800000004</v>
      </c>
      <c r="M68" s="37">
        <f t="shared" si="81"/>
        <v>4280.2502400000003</v>
      </c>
      <c r="N68" s="37">
        <f t="shared" ref="N68:P68" si="82">N70+N69</f>
        <v>4605.2806300000002</v>
      </c>
      <c r="O68" s="37">
        <f t="shared" si="82"/>
        <v>8078.5479999999998</v>
      </c>
      <c r="P68" s="37">
        <f t="shared" si="82"/>
        <v>8401.69</v>
      </c>
      <c r="Q68" s="37">
        <f t="shared" si="80"/>
        <v>8737.7579999999998</v>
      </c>
      <c r="R68" s="31"/>
      <c r="S68" s="31"/>
      <c r="T68" s="31"/>
      <c r="U68" s="31"/>
    </row>
    <row r="69" spans="1:21" s="38" customFormat="1" ht="29.4" customHeight="1" x14ac:dyDescent="0.25">
      <c r="A69" s="59"/>
      <c r="B69" s="71"/>
      <c r="C69" s="27" t="s">
        <v>40</v>
      </c>
      <c r="D69" s="29">
        <v>829</v>
      </c>
      <c r="E69" s="30">
        <f t="shared" si="1"/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1"/>
      <c r="S69" s="31"/>
      <c r="T69" s="31"/>
      <c r="U69" s="31"/>
    </row>
    <row r="70" spans="1:21" s="38" customFormat="1" ht="29.4" customHeight="1" x14ac:dyDescent="0.25">
      <c r="A70" s="60"/>
      <c r="B70" s="94"/>
      <c r="C70" s="27" t="s">
        <v>38</v>
      </c>
      <c r="D70" s="39">
        <v>829</v>
      </c>
      <c r="E70" s="30">
        <f>F70+G70+H70+I70+J70+K70+Q70+L70+M70+N70+O70+P70</f>
        <v>72897.049070000008</v>
      </c>
      <c r="F70" s="37">
        <v>7683.732</v>
      </c>
      <c r="G70" s="37">
        <v>4342.3760000000002</v>
      </c>
      <c r="H70" s="37">
        <v>4626.2221499999996</v>
      </c>
      <c r="I70" s="37">
        <v>6756.4059999999999</v>
      </c>
      <c r="J70" s="37">
        <v>5385.9669999999996</v>
      </c>
      <c r="K70" s="37">
        <v>5553.4562699999997</v>
      </c>
      <c r="L70" s="37">
        <v>4445.3627800000004</v>
      </c>
      <c r="M70" s="37">
        <v>4280.2502400000003</v>
      </c>
      <c r="N70" s="37">
        <v>4605.2806300000002</v>
      </c>
      <c r="O70" s="37">
        <v>8078.5479999999998</v>
      </c>
      <c r="P70" s="37">
        <v>8401.69</v>
      </c>
      <c r="Q70" s="30">
        <v>8737.7579999999998</v>
      </c>
      <c r="R70" s="40"/>
      <c r="S70" s="31"/>
      <c r="T70" s="31"/>
      <c r="U70" s="31"/>
    </row>
    <row r="71" spans="1:21" s="38" customFormat="1" ht="25.2" customHeight="1" x14ac:dyDescent="0.25">
      <c r="A71" s="61" t="s">
        <v>80</v>
      </c>
      <c r="B71" s="68" t="s">
        <v>98</v>
      </c>
      <c r="C71" s="28" t="s">
        <v>39</v>
      </c>
      <c r="D71" s="29"/>
      <c r="E71" s="30">
        <f t="shared" si="1"/>
        <v>74471.717180000007</v>
      </c>
      <c r="F71" s="37">
        <f>SUM(F72:F73)</f>
        <v>0</v>
      </c>
      <c r="G71" s="37">
        <f t="shared" ref="G71:Q71" si="83">SUM(G72:G73)</f>
        <v>0</v>
      </c>
      <c r="H71" s="37">
        <f t="shared" si="83"/>
        <v>0</v>
      </c>
      <c r="I71" s="37">
        <f t="shared" si="83"/>
        <v>0</v>
      </c>
      <c r="J71" s="37">
        <f t="shared" si="83"/>
        <v>0</v>
      </c>
      <c r="K71" s="37">
        <f t="shared" si="83"/>
        <v>0</v>
      </c>
      <c r="L71" s="37">
        <f t="shared" ref="L71:M71" si="84">SUM(L72:L73)</f>
        <v>0</v>
      </c>
      <c r="M71" s="37">
        <f t="shared" si="84"/>
        <v>48695.959600000002</v>
      </c>
      <c r="N71" s="37">
        <f t="shared" ref="N71:P71" si="85">SUM(N72:N73)</f>
        <v>25775.757580000001</v>
      </c>
      <c r="O71" s="37">
        <f t="shared" si="85"/>
        <v>0</v>
      </c>
      <c r="P71" s="37">
        <f t="shared" si="85"/>
        <v>0</v>
      </c>
      <c r="Q71" s="37">
        <f t="shared" si="83"/>
        <v>0</v>
      </c>
      <c r="R71" s="31"/>
      <c r="S71" s="31"/>
      <c r="T71" s="31"/>
      <c r="U71" s="31"/>
    </row>
    <row r="72" spans="1:21" s="38" customFormat="1" ht="25.2" customHeight="1" x14ac:dyDescent="0.25">
      <c r="A72" s="74"/>
      <c r="B72" s="72"/>
      <c r="C72" s="28" t="s">
        <v>40</v>
      </c>
      <c r="D72" s="39">
        <v>829</v>
      </c>
      <c r="E72" s="30">
        <f t="shared" si="1"/>
        <v>73727</v>
      </c>
      <c r="F72" s="37">
        <f>F75+F78</f>
        <v>0</v>
      </c>
      <c r="G72" s="37">
        <f t="shared" ref="G72:Q72" si="86">G75+G78</f>
        <v>0</v>
      </c>
      <c r="H72" s="37">
        <f t="shared" si="86"/>
        <v>0</v>
      </c>
      <c r="I72" s="37">
        <f t="shared" si="86"/>
        <v>0</v>
      </c>
      <c r="J72" s="37">
        <f t="shared" si="86"/>
        <v>0</v>
      </c>
      <c r="K72" s="37">
        <f t="shared" si="86"/>
        <v>0</v>
      </c>
      <c r="L72" s="37">
        <f t="shared" si="86"/>
        <v>0</v>
      </c>
      <c r="M72" s="37">
        <f t="shared" si="86"/>
        <v>48209</v>
      </c>
      <c r="N72" s="37">
        <f t="shared" si="86"/>
        <v>25518</v>
      </c>
      <c r="O72" s="37">
        <f t="shared" si="86"/>
        <v>0</v>
      </c>
      <c r="P72" s="37">
        <f t="shared" si="86"/>
        <v>0</v>
      </c>
      <c r="Q72" s="37">
        <f t="shared" si="86"/>
        <v>0</v>
      </c>
      <c r="R72" s="31"/>
      <c r="S72" s="31"/>
      <c r="T72" s="31"/>
      <c r="U72" s="31"/>
    </row>
    <row r="73" spans="1:21" s="38" customFormat="1" ht="25.95" customHeight="1" x14ac:dyDescent="0.25">
      <c r="A73" s="74"/>
      <c r="B73" s="72"/>
      <c r="C73" s="28" t="s">
        <v>38</v>
      </c>
      <c r="D73" s="39">
        <v>829</v>
      </c>
      <c r="E73" s="30">
        <f t="shared" si="1"/>
        <v>744.71717999999998</v>
      </c>
      <c r="F73" s="37">
        <f>F76+F79</f>
        <v>0</v>
      </c>
      <c r="G73" s="37">
        <f t="shared" ref="G73:Q73" si="87">G76+G79</f>
        <v>0</v>
      </c>
      <c r="H73" s="37">
        <f t="shared" si="87"/>
        <v>0</v>
      </c>
      <c r="I73" s="37">
        <f t="shared" si="87"/>
        <v>0</v>
      </c>
      <c r="J73" s="37">
        <f t="shared" si="87"/>
        <v>0</v>
      </c>
      <c r="K73" s="37">
        <f t="shared" si="87"/>
        <v>0</v>
      </c>
      <c r="L73" s="37">
        <f t="shared" si="87"/>
        <v>0</v>
      </c>
      <c r="M73" s="37">
        <f t="shared" si="87"/>
        <v>486.95960000000002</v>
      </c>
      <c r="N73" s="37">
        <f t="shared" si="87"/>
        <v>257.75757999999996</v>
      </c>
      <c r="O73" s="37">
        <f t="shared" si="87"/>
        <v>0</v>
      </c>
      <c r="P73" s="37">
        <f t="shared" si="87"/>
        <v>0</v>
      </c>
      <c r="Q73" s="37">
        <f t="shared" si="87"/>
        <v>0</v>
      </c>
      <c r="R73" s="31"/>
      <c r="S73" s="31"/>
      <c r="T73" s="31"/>
      <c r="U73" s="31"/>
    </row>
    <row r="74" spans="1:21" s="38" customFormat="1" ht="41.4" customHeight="1" x14ac:dyDescent="0.25">
      <c r="A74" s="53" t="s">
        <v>81</v>
      </c>
      <c r="B74" s="54" t="s">
        <v>101</v>
      </c>
      <c r="C74" s="28" t="s">
        <v>39</v>
      </c>
      <c r="D74" s="29"/>
      <c r="E74" s="30">
        <f t="shared" si="1"/>
        <v>40000</v>
      </c>
      <c r="F74" s="30">
        <f>SUM(F75:F76)</f>
        <v>0</v>
      </c>
      <c r="G74" s="30">
        <f t="shared" ref="G74:Q74" si="88">SUM(G75:G76)</f>
        <v>0</v>
      </c>
      <c r="H74" s="30">
        <f t="shared" si="88"/>
        <v>0</v>
      </c>
      <c r="I74" s="30">
        <f t="shared" si="88"/>
        <v>0</v>
      </c>
      <c r="J74" s="30">
        <f t="shared" si="88"/>
        <v>0</v>
      </c>
      <c r="K74" s="30">
        <f t="shared" si="88"/>
        <v>0</v>
      </c>
      <c r="L74" s="30">
        <f t="shared" si="88"/>
        <v>0</v>
      </c>
      <c r="M74" s="30">
        <f t="shared" si="88"/>
        <v>30000</v>
      </c>
      <c r="N74" s="30">
        <f t="shared" si="88"/>
        <v>10000</v>
      </c>
      <c r="O74" s="30">
        <f t="shared" si="88"/>
        <v>0</v>
      </c>
      <c r="P74" s="30">
        <f t="shared" si="88"/>
        <v>0</v>
      </c>
      <c r="Q74" s="30">
        <f t="shared" si="88"/>
        <v>0</v>
      </c>
      <c r="R74" s="31"/>
      <c r="S74" s="31"/>
      <c r="T74" s="31"/>
      <c r="U74" s="31"/>
    </row>
    <row r="75" spans="1:21" s="38" customFormat="1" ht="37.200000000000003" customHeight="1" x14ac:dyDescent="0.25">
      <c r="A75" s="78"/>
      <c r="B75" s="77"/>
      <c r="C75" s="28" t="s">
        <v>40</v>
      </c>
      <c r="D75" s="29">
        <v>829</v>
      </c>
      <c r="E75" s="30">
        <f t="shared" si="1"/>
        <v>39600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29700</v>
      </c>
      <c r="N75" s="30">
        <v>9900</v>
      </c>
      <c r="O75" s="30">
        <v>0</v>
      </c>
      <c r="P75" s="30">
        <v>0</v>
      </c>
      <c r="Q75" s="30">
        <v>0</v>
      </c>
      <c r="R75" s="31"/>
      <c r="S75" s="31"/>
      <c r="T75" s="31"/>
      <c r="U75" s="31"/>
    </row>
    <row r="76" spans="1:21" s="38" customFormat="1" ht="34.200000000000003" customHeight="1" x14ac:dyDescent="0.25">
      <c r="A76" s="78"/>
      <c r="B76" s="77"/>
      <c r="C76" s="28" t="s">
        <v>38</v>
      </c>
      <c r="D76" s="29">
        <v>829</v>
      </c>
      <c r="E76" s="30">
        <f t="shared" si="1"/>
        <v>400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300</v>
      </c>
      <c r="N76" s="30">
        <v>100</v>
      </c>
      <c r="O76" s="30">
        <v>0</v>
      </c>
      <c r="P76" s="30">
        <v>0</v>
      </c>
      <c r="Q76" s="30">
        <v>0</v>
      </c>
      <c r="R76" s="31"/>
      <c r="S76" s="31"/>
      <c r="T76" s="31"/>
      <c r="U76" s="31"/>
    </row>
    <row r="77" spans="1:21" s="38" customFormat="1" ht="46.2" customHeight="1" x14ac:dyDescent="0.25">
      <c r="A77" s="53" t="s">
        <v>82</v>
      </c>
      <c r="B77" s="54" t="s">
        <v>100</v>
      </c>
      <c r="C77" s="28" t="s">
        <v>39</v>
      </c>
      <c r="D77" s="29"/>
      <c r="E77" s="30">
        <f t="shared" si="1"/>
        <v>34471.71718</v>
      </c>
      <c r="F77" s="30">
        <f>SUM(F78:F79)</f>
        <v>0</v>
      </c>
      <c r="G77" s="30">
        <f t="shared" ref="G77:Q77" si="89">SUM(G78:G79)</f>
        <v>0</v>
      </c>
      <c r="H77" s="30">
        <f t="shared" si="89"/>
        <v>0</v>
      </c>
      <c r="I77" s="30">
        <f t="shared" si="89"/>
        <v>0</v>
      </c>
      <c r="J77" s="30">
        <f t="shared" si="89"/>
        <v>0</v>
      </c>
      <c r="K77" s="30">
        <f t="shared" si="89"/>
        <v>0</v>
      </c>
      <c r="L77" s="30">
        <f t="shared" ref="L77:M77" si="90">SUM(L78:L79)</f>
        <v>0</v>
      </c>
      <c r="M77" s="30">
        <f t="shared" si="90"/>
        <v>18695.959599999998</v>
      </c>
      <c r="N77" s="30">
        <f t="shared" ref="N77:P77" si="91">SUM(N78:N79)</f>
        <v>15775.75758</v>
      </c>
      <c r="O77" s="30">
        <f t="shared" si="91"/>
        <v>0</v>
      </c>
      <c r="P77" s="30">
        <f t="shared" si="91"/>
        <v>0</v>
      </c>
      <c r="Q77" s="30">
        <f t="shared" si="89"/>
        <v>0</v>
      </c>
      <c r="R77" s="31"/>
      <c r="S77" s="31"/>
      <c r="T77" s="31"/>
      <c r="U77" s="31"/>
    </row>
    <row r="78" spans="1:21" s="38" customFormat="1" ht="51.6" customHeight="1" x14ac:dyDescent="0.25">
      <c r="A78" s="78"/>
      <c r="B78" s="77"/>
      <c r="C78" s="28" t="s">
        <v>40</v>
      </c>
      <c r="D78" s="29">
        <v>829</v>
      </c>
      <c r="E78" s="30">
        <f t="shared" si="1"/>
        <v>34127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18509</v>
      </c>
      <c r="N78" s="30">
        <v>15618</v>
      </c>
      <c r="O78" s="30">
        <v>0</v>
      </c>
      <c r="P78" s="30">
        <v>0</v>
      </c>
      <c r="Q78" s="30">
        <v>0</v>
      </c>
      <c r="R78" s="31"/>
      <c r="S78" s="31"/>
      <c r="T78" s="31"/>
      <c r="U78" s="31"/>
    </row>
    <row r="79" spans="1:21" s="38" customFormat="1" ht="49.2" customHeight="1" x14ac:dyDescent="0.25">
      <c r="A79" s="78"/>
      <c r="B79" s="77"/>
      <c r="C79" s="28" t="s">
        <v>38</v>
      </c>
      <c r="D79" s="29">
        <v>829</v>
      </c>
      <c r="E79" s="30">
        <f t="shared" si="1"/>
        <v>344.71717999999998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v>186.95959999999999</v>
      </c>
      <c r="N79" s="30">
        <v>157.75757999999999</v>
      </c>
      <c r="O79" s="30">
        <v>0</v>
      </c>
      <c r="P79" s="30">
        <v>0</v>
      </c>
      <c r="Q79" s="30">
        <v>0</v>
      </c>
      <c r="R79" s="31"/>
      <c r="S79" s="31"/>
      <c r="T79" s="31"/>
      <c r="U79" s="31"/>
    </row>
    <row r="80" spans="1:21" s="38" customFormat="1" ht="18" hidden="1" customHeight="1" x14ac:dyDescent="0.25">
      <c r="A80" s="59" t="s">
        <v>47</v>
      </c>
      <c r="B80" s="71" t="s">
        <v>48</v>
      </c>
      <c r="C80" s="44" t="s">
        <v>39</v>
      </c>
      <c r="D80" s="45">
        <v>829</v>
      </c>
      <c r="E80" s="30">
        <f t="shared" ref="E80:E121" si="92">F80+G80+H80+I80+J80+K80+Q80+L80+M80+N80+O80+P80</f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0</v>
      </c>
      <c r="R80" s="31"/>
      <c r="S80" s="31"/>
      <c r="T80" s="31"/>
      <c r="U80" s="31"/>
    </row>
    <row r="81" spans="1:21" s="38" customFormat="1" ht="29.55" hidden="1" customHeight="1" x14ac:dyDescent="0.25">
      <c r="A81" s="74"/>
      <c r="B81" s="72"/>
      <c r="C81" s="27" t="s">
        <v>40</v>
      </c>
      <c r="D81" s="29">
        <v>829</v>
      </c>
      <c r="E81" s="30">
        <f t="shared" si="92"/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1"/>
      <c r="S81" s="31"/>
      <c r="T81" s="31"/>
      <c r="U81" s="31"/>
    </row>
    <row r="82" spans="1:21" s="38" customFormat="1" ht="17.399999999999999" hidden="1" customHeight="1" x14ac:dyDescent="0.25">
      <c r="A82" s="75"/>
      <c r="B82" s="73"/>
      <c r="C82" s="27" t="s">
        <v>38</v>
      </c>
      <c r="D82" s="39">
        <v>829</v>
      </c>
      <c r="E82" s="30">
        <f t="shared" si="92"/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  <c r="Q82" s="37">
        <v>0</v>
      </c>
      <c r="R82" s="31"/>
      <c r="S82" s="31"/>
      <c r="T82" s="31"/>
      <c r="U82" s="31"/>
    </row>
    <row r="83" spans="1:21" ht="24.6" customHeight="1" x14ac:dyDescent="0.25">
      <c r="A83" s="53" t="s">
        <v>83</v>
      </c>
      <c r="B83" s="54" t="s">
        <v>50</v>
      </c>
      <c r="C83" s="28" t="s">
        <v>39</v>
      </c>
      <c r="D83" s="29"/>
      <c r="E83" s="30">
        <f t="shared" si="92"/>
        <v>288715.41630999994</v>
      </c>
      <c r="F83" s="30">
        <f>F84+F86</f>
        <v>0</v>
      </c>
      <c r="G83" s="30">
        <f t="shared" ref="G83:K83" si="93">G84+G86</f>
        <v>12000</v>
      </c>
      <c r="H83" s="30">
        <f t="shared" si="93"/>
        <v>7500</v>
      </c>
      <c r="I83" s="30">
        <f t="shared" si="93"/>
        <v>26866.7</v>
      </c>
      <c r="J83" s="30">
        <f t="shared" si="93"/>
        <v>19600.153890000001</v>
      </c>
      <c r="K83" s="30">
        <f t="shared" si="93"/>
        <v>19800</v>
      </c>
      <c r="L83" s="30">
        <f>L84+L86+L88</f>
        <v>59947.789470000003</v>
      </c>
      <c r="M83" s="30">
        <f t="shared" ref="M83:Q83" si="94">M84+M86+M88</f>
        <v>67501.263160000002</v>
      </c>
      <c r="N83" s="30">
        <f t="shared" si="94"/>
        <v>72506.315789999993</v>
      </c>
      <c r="O83" s="30">
        <f t="shared" si="94"/>
        <v>958.86500000000001</v>
      </c>
      <c r="P83" s="30">
        <f t="shared" si="94"/>
        <v>997.22</v>
      </c>
      <c r="Q83" s="30">
        <f t="shared" si="94"/>
        <v>1037.1089999999999</v>
      </c>
      <c r="R83" s="48"/>
    </row>
    <row r="84" spans="1:21" ht="34.5" customHeight="1" x14ac:dyDescent="0.25">
      <c r="A84" s="53"/>
      <c r="B84" s="54"/>
      <c r="C84" s="28" t="s">
        <v>55</v>
      </c>
      <c r="D84" s="29"/>
      <c r="E84" s="30">
        <f t="shared" si="92"/>
        <v>281965.41630999994</v>
      </c>
      <c r="F84" s="30">
        <f t="shared" ref="F84:K84" si="95">F85+F87+F89</f>
        <v>0</v>
      </c>
      <c r="G84" s="30">
        <f t="shared" si="95"/>
        <v>5250</v>
      </c>
      <c r="H84" s="30">
        <f t="shared" si="95"/>
        <v>7500</v>
      </c>
      <c r="I84" s="30">
        <f t="shared" si="95"/>
        <v>26866.7</v>
      </c>
      <c r="J84" s="30">
        <f t="shared" si="95"/>
        <v>19600.153890000001</v>
      </c>
      <c r="K84" s="30">
        <f t="shared" si="95"/>
        <v>19800</v>
      </c>
      <c r="L84" s="30">
        <f t="shared" ref="L84:Q84" si="96">L85+L87+L89</f>
        <v>59947.789470000003</v>
      </c>
      <c r="M84" s="30">
        <f t="shared" si="96"/>
        <v>67501.263160000002</v>
      </c>
      <c r="N84" s="30">
        <f t="shared" si="96"/>
        <v>72506.315789999993</v>
      </c>
      <c r="O84" s="30">
        <f t="shared" si="96"/>
        <v>958.86500000000001</v>
      </c>
      <c r="P84" s="30">
        <f t="shared" si="96"/>
        <v>997.22</v>
      </c>
      <c r="Q84" s="30">
        <f t="shared" si="96"/>
        <v>1037.1089999999999</v>
      </c>
    </row>
    <row r="85" spans="1:21" ht="21.6" customHeight="1" x14ac:dyDescent="0.25">
      <c r="A85" s="53"/>
      <c r="B85" s="54"/>
      <c r="C85" s="28" t="s">
        <v>40</v>
      </c>
      <c r="D85" s="29">
        <v>829</v>
      </c>
      <c r="E85" s="30">
        <f t="shared" si="92"/>
        <v>251251.75</v>
      </c>
      <c r="F85" s="30">
        <f t="shared" ref="F85:L85" si="97">F91+F96</f>
        <v>0</v>
      </c>
      <c r="G85" s="30">
        <f t="shared" si="97"/>
        <v>0</v>
      </c>
      <c r="H85" s="30">
        <f t="shared" si="97"/>
        <v>5343.75</v>
      </c>
      <c r="I85" s="30">
        <f t="shared" si="97"/>
        <v>19142.5</v>
      </c>
      <c r="J85" s="30">
        <f t="shared" si="97"/>
        <v>17997.900000000001</v>
      </c>
      <c r="K85" s="30">
        <f t="shared" si="97"/>
        <v>18810</v>
      </c>
      <c r="L85" s="30">
        <f t="shared" si="97"/>
        <v>56950.400000000001</v>
      </c>
      <c r="M85" s="30">
        <f t="shared" ref="M85:Q85" si="98">M91+M96</f>
        <v>64126.2</v>
      </c>
      <c r="N85" s="30">
        <f t="shared" si="98"/>
        <v>68881</v>
      </c>
      <c r="O85" s="30">
        <f t="shared" si="98"/>
        <v>0</v>
      </c>
      <c r="P85" s="30">
        <f t="shared" si="98"/>
        <v>0</v>
      </c>
      <c r="Q85" s="30">
        <f t="shared" si="98"/>
        <v>0</v>
      </c>
      <c r="R85" s="48"/>
    </row>
    <row r="86" spans="1:21" ht="39" customHeight="1" x14ac:dyDescent="0.25">
      <c r="A86" s="53"/>
      <c r="B86" s="54"/>
      <c r="C86" s="28" t="s">
        <v>54</v>
      </c>
      <c r="D86" s="29"/>
      <c r="E86" s="30">
        <f>F86+G86+H86+I86+J86+K86+Q86+L86+M86+N86+O86+P86</f>
        <v>6750</v>
      </c>
      <c r="F86" s="30">
        <f t="shared" ref="F86:L86" si="99">F97</f>
        <v>0</v>
      </c>
      <c r="G86" s="30">
        <f t="shared" si="99"/>
        <v>6750</v>
      </c>
      <c r="H86" s="30">
        <f t="shared" si="99"/>
        <v>0</v>
      </c>
      <c r="I86" s="30">
        <f t="shared" si="99"/>
        <v>0</v>
      </c>
      <c r="J86" s="30">
        <f t="shared" si="99"/>
        <v>0</v>
      </c>
      <c r="K86" s="30">
        <f t="shared" si="99"/>
        <v>0</v>
      </c>
      <c r="L86" s="30">
        <f t="shared" si="99"/>
        <v>0</v>
      </c>
      <c r="M86" s="30">
        <f t="shared" ref="M86:Q86" si="100">M97</f>
        <v>0</v>
      </c>
      <c r="N86" s="30">
        <f t="shared" si="100"/>
        <v>0</v>
      </c>
      <c r="O86" s="30">
        <f t="shared" si="100"/>
        <v>0</v>
      </c>
      <c r="P86" s="30">
        <f t="shared" si="100"/>
        <v>0</v>
      </c>
      <c r="Q86" s="30">
        <f t="shared" si="100"/>
        <v>0</v>
      </c>
    </row>
    <row r="87" spans="1:21" ht="20.55" customHeight="1" x14ac:dyDescent="0.25">
      <c r="A87" s="66"/>
      <c r="B87" s="67"/>
      <c r="C87" s="28" t="s">
        <v>38</v>
      </c>
      <c r="D87" s="29">
        <v>829</v>
      </c>
      <c r="E87" s="30">
        <f>F87+G87+H87+I87+J87+K87+Q87+L87+M87+N87+O87+P87</f>
        <v>18466.970420000001</v>
      </c>
      <c r="F87" s="30">
        <f t="shared" ref="F87:L87" si="101">F92+F98</f>
        <v>0</v>
      </c>
      <c r="G87" s="30">
        <f t="shared" si="101"/>
        <v>2250</v>
      </c>
      <c r="H87" s="30">
        <f t="shared" si="101"/>
        <v>281.25</v>
      </c>
      <c r="I87" s="30">
        <f t="shared" si="101"/>
        <v>1007.5</v>
      </c>
      <c r="J87" s="30">
        <f t="shared" si="101"/>
        <v>947.25800000000004</v>
      </c>
      <c r="K87" s="30">
        <f t="shared" si="101"/>
        <v>990</v>
      </c>
      <c r="L87" s="30">
        <f t="shared" si="101"/>
        <v>2997.3894700000019</v>
      </c>
      <c r="M87" s="30">
        <f t="shared" ref="M87:Q87" si="102">M92+M98</f>
        <v>3375.0631600000052</v>
      </c>
      <c r="N87" s="30">
        <f t="shared" si="102"/>
        <v>3625.3157899999933</v>
      </c>
      <c r="O87" s="30">
        <f t="shared" si="102"/>
        <v>958.86500000000001</v>
      </c>
      <c r="P87" s="30">
        <f t="shared" si="102"/>
        <v>997.22</v>
      </c>
      <c r="Q87" s="30">
        <f t="shared" si="102"/>
        <v>1037.1089999999999</v>
      </c>
      <c r="R87" s="48"/>
    </row>
    <row r="88" spans="1:21" ht="31.2" customHeight="1" x14ac:dyDescent="0.25">
      <c r="A88" s="66"/>
      <c r="B88" s="67"/>
      <c r="C88" s="28" t="s">
        <v>96</v>
      </c>
      <c r="D88" s="29"/>
      <c r="E88" s="30">
        <f>F88+G88+H88+I88+J88+K88+Q88+L88+M88+N88+O88+P88</f>
        <v>0</v>
      </c>
      <c r="F88" s="30">
        <f t="shared" ref="F88:L88" si="103">F99</f>
        <v>0</v>
      </c>
      <c r="G88" s="30">
        <f t="shared" si="103"/>
        <v>0</v>
      </c>
      <c r="H88" s="30">
        <f t="shared" si="103"/>
        <v>0</v>
      </c>
      <c r="I88" s="30">
        <f t="shared" si="103"/>
        <v>0</v>
      </c>
      <c r="J88" s="30">
        <f t="shared" si="103"/>
        <v>0</v>
      </c>
      <c r="K88" s="30">
        <f t="shared" si="103"/>
        <v>0</v>
      </c>
      <c r="L88" s="30">
        <f t="shared" si="103"/>
        <v>0</v>
      </c>
      <c r="M88" s="30">
        <f t="shared" ref="M88:Q88" si="104">M99</f>
        <v>0</v>
      </c>
      <c r="N88" s="30">
        <f t="shared" si="104"/>
        <v>0</v>
      </c>
      <c r="O88" s="30">
        <f t="shared" si="104"/>
        <v>0</v>
      </c>
      <c r="P88" s="30">
        <f t="shared" si="104"/>
        <v>0</v>
      </c>
      <c r="Q88" s="30">
        <f t="shared" si="104"/>
        <v>0</v>
      </c>
      <c r="R88" s="48"/>
    </row>
    <row r="89" spans="1:21" ht="34.950000000000003" customHeight="1" x14ac:dyDescent="0.25">
      <c r="A89" s="66"/>
      <c r="B89" s="67"/>
      <c r="C89" s="28" t="s">
        <v>53</v>
      </c>
      <c r="D89" s="29"/>
      <c r="E89" s="30">
        <f t="shared" si="92"/>
        <v>12246.695890000001</v>
      </c>
      <c r="F89" s="30">
        <f t="shared" ref="F89:L89" si="105">F93+F100</f>
        <v>0</v>
      </c>
      <c r="G89" s="30">
        <f t="shared" si="105"/>
        <v>3000</v>
      </c>
      <c r="H89" s="30">
        <f t="shared" si="105"/>
        <v>1875</v>
      </c>
      <c r="I89" s="30">
        <f t="shared" si="105"/>
        <v>6716.7</v>
      </c>
      <c r="J89" s="30">
        <f t="shared" si="105"/>
        <v>654.99589000000003</v>
      </c>
      <c r="K89" s="30">
        <f t="shared" si="105"/>
        <v>0</v>
      </c>
      <c r="L89" s="30">
        <f t="shared" si="105"/>
        <v>0</v>
      </c>
      <c r="M89" s="30">
        <f t="shared" ref="M89:Q89" si="106">M93+M100</f>
        <v>0</v>
      </c>
      <c r="N89" s="30">
        <f t="shared" si="106"/>
        <v>0</v>
      </c>
      <c r="O89" s="30">
        <f t="shared" si="106"/>
        <v>0</v>
      </c>
      <c r="P89" s="30">
        <f t="shared" si="106"/>
        <v>0</v>
      </c>
      <c r="Q89" s="30">
        <f t="shared" si="106"/>
        <v>0</v>
      </c>
    </row>
    <row r="90" spans="1:21" s="1" customFormat="1" ht="24" customHeight="1" x14ac:dyDescent="0.25">
      <c r="A90" s="61" t="s">
        <v>84</v>
      </c>
      <c r="B90" s="68" t="s">
        <v>63</v>
      </c>
      <c r="C90" s="27" t="s">
        <v>39</v>
      </c>
      <c r="D90" s="29"/>
      <c r="E90" s="30">
        <f t="shared" si="92"/>
        <v>0</v>
      </c>
      <c r="F90" s="30">
        <f>F91+F92+F93</f>
        <v>0</v>
      </c>
      <c r="G90" s="30">
        <f t="shared" ref="G90:Q90" si="107">G91+G92+G93</f>
        <v>0</v>
      </c>
      <c r="H90" s="30">
        <f t="shared" si="107"/>
        <v>0</v>
      </c>
      <c r="I90" s="30">
        <f t="shared" si="107"/>
        <v>0</v>
      </c>
      <c r="J90" s="30">
        <f t="shared" si="107"/>
        <v>0</v>
      </c>
      <c r="K90" s="30">
        <f t="shared" si="107"/>
        <v>0</v>
      </c>
      <c r="L90" s="30">
        <f t="shared" ref="L90:M90" si="108">L91+L92+L93</f>
        <v>0</v>
      </c>
      <c r="M90" s="30">
        <f t="shared" si="108"/>
        <v>0</v>
      </c>
      <c r="N90" s="30">
        <f t="shared" ref="N90:P90" si="109">N91+N92+N93</f>
        <v>0</v>
      </c>
      <c r="O90" s="30">
        <f t="shared" si="109"/>
        <v>0</v>
      </c>
      <c r="P90" s="30">
        <f t="shared" si="109"/>
        <v>0</v>
      </c>
      <c r="Q90" s="30">
        <f t="shared" si="107"/>
        <v>0</v>
      </c>
    </row>
    <row r="91" spans="1:21" s="1" customFormat="1" ht="18.600000000000001" customHeight="1" x14ac:dyDescent="0.25">
      <c r="A91" s="79"/>
      <c r="B91" s="81"/>
      <c r="C91" s="27" t="s">
        <v>40</v>
      </c>
      <c r="D91" s="29">
        <v>829</v>
      </c>
      <c r="E91" s="30">
        <f t="shared" si="92"/>
        <v>0</v>
      </c>
      <c r="F91" s="30">
        <v>0</v>
      </c>
      <c r="G91" s="30">
        <v>0</v>
      </c>
      <c r="H91" s="30">
        <v>0</v>
      </c>
      <c r="I91" s="30">
        <v>0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</row>
    <row r="92" spans="1:21" s="1" customFormat="1" ht="19.2" customHeight="1" x14ac:dyDescent="0.25">
      <c r="A92" s="79"/>
      <c r="B92" s="81"/>
      <c r="C92" s="27" t="s">
        <v>38</v>
      </c>
      <c r="D92" s="39">
        <v>829</v>
      </c>
      <c r="E92" s="30">
        <f t="shared" si="92"/>
        <v>0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</row>
    <row r="93" spans="1:21" s="1" customFormat="1" ht="43.2" customHeight="1" x14ac:dyDescent="0.25">
      <c r="A93" s="80"/>
      <c r="B93" s="82"/>
      <c r="C93" s="32" t="s">
        <v>53</v>
      </c>
      <c r="D93" s="29"/>
      <c r="E93" s="30">
        <f t="shared" si="92"/>
        <v>0</v>
      </c>
      <c r="F93" s="30">
        <v>0</v>
      </c>
      <c r="G93" s="30">
        <v>0</v>
      </c>
      <c r="H93" s="30">
        <v>0</v>
      </c>
      <c r="I93" s="30">
        <v>0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</row>
    <row r="94" spans="1:21" ht="24.6" customHeight="1" x14ac:dyDescent="0.25">
      <c r="A94" s="53" t="s">
        <v>85</v>
      </c>
      <c r="B94" s="54" t="s">
        <v>64</v>
      </c>
      <c r="C94" s="28" t="s">
        <v>39</v>
      </c>
      <c r="D94" s="29"/>
      <c r="E94" s="30">
        <f>F94+G94+H94+I94+J94+K94+Q94+L94+M94+N94+O94+P94</f>
        <v>288715.41630999994</v>
      </c>
      <c r="F94" s="30">
        <f>F95+F97</f>
        <v>0</v>
      </c>
      <c r="G94" s="30">
        <f>G95+G97</f>
        <v>12000</v>
      </c>
      <c r="H94" s="30">
        <f>H95+H97</f>
        <v>7500</v>
      </c>
      <c r="I94" s="30">
        <f>I95+I97</f>
        <v>26866.7</v>
      </c>
      <c r="J94" s="30">
        <f t="shared" ref="J94:Q95" si="110">J95+J97+J99</f>
        <v>19600.153890000001</v>
      </c>
      <c r="K94" s="30">
        <f t="shared" si="110"/>
        <v>19800</v>
      </c>
      <c r="L94" s="30">
        <f t="shared" si="110"/>
        <v>59947.789470000003</v>
      </c>
      <c r="M94" s="30">
        <f t="shared" si="110"/>
        <v>67501.263160000002</v>
      </c>
      <c r="N94" s="30">
        <f t="shared" si="110"/>
        <v>72506.315789999993</v>
      </c>
      <c r="O94" s="30">
        <f t="shared" si="110"/>
        <v>958.86500000000001</v>
      </c>
      <c r="P94" s="30">
        <f t="shared" si="110"/>
        <v>997.22</v>
      </c>
      <c r="Q94" s="30">
        <f t="shared" si="110"/>
        <v>1037.1089999999999</v>
      </c>
    </row>
    <row r="95" spans="1:21" ht="33" customHeight="1" x14ac:dyDescent="0.25">
      <c r="A95" s="53"/>
      <c r="B95" s="54"/>
      <c r="C95" s="28" t="s">
        <v>55</v>
      </c>
      <c r="D95" s="29"/>
      <c r="E95" s="30">
        <f t="shared" si="92"/>
        <v>281965.41630999994</v>
      </c>
      <c r="F95" s="30">
        <f>F96+F98+F100</f>
        <v>0</v>
      </c>
      <c r="G95" s="30">
        <f>G96+G98+G100</f>
        <v>5250</v>
      </c>
      <c r="H95" s="30">
        <f>H96+H98+H100</f>
        <v>7500</v>
      </c>
      <c r="I95" s="30">
        <f>I96+I98+I100</f>
        <v>26866.7</v>
      </c>
      <c r="J95" s="30">
        <f t="shared" si="110"/>
        <v>19600.153890000001</v>
      </c>
      <c r="K95" s="30">
        <f t="shared" si="110"/>
        <v>19800</v>
      </c>
      <c r="L95" s="30">
        <f t="shared" si="110"/>
        <v>59947.789470000003</v>
      </c>
      <c r="M95" s="30">
        <f t="shared" si="110"/>
        <v>67501.263160000002</v>
      </c>
      <c r="N95" s="30">
        <f t="shared" si="110"/>
        <v>72506.315789999993</v>
      </c>
      <c r="O95" s="30">
        <f t="shared" si="110"/>
        <v>958.86500000000001</v>
      </c>
      <c r="P95" s="30">
        <f t="shared" si="110"/>
        <v>997.22</v>
      </c>
      <c r="Q95" s="30">
        <f t="shared" si="110"/>
        <v>1037.1089999999999</v>
      </c>
    </row>
    <row r="96" spans="1:21" ht="24" customHeight="1" x14ac:dyDescent="0.25">
      <c r="A96" s="53"/>
      <c r="B96" s="54"/>
      <c r="C96" s="28" t="s">
        <v>40</v>
      </c>
      <c r="D96" s="29">
        <v>829</v>
      </c>
      <c r="E96" s="30">
        <f t="shared" si="92"/>
        <v>251251.75</v>
      </c>
      <c r="F96" s="30">
        <v>0</v>
      </c>
      <c r="G96" s="30">
        <v>0</v>
      </c>
      <c r="H96" s="30">
        <v>5343.75</v>
      </c>
      <c r="I96" s="30">
        <v>19142.5</v>
      </c>
      <c r="J96" s="30">
        <v>17997.900000000001</v>
      </c>
      <c r="K96" s="30">
        <v>18810</v>
      </c>
      <c r="L96" s="30">
        <v>56950.400000000001</v>
      </c>
      <c r="M96" s="30">
        <v>64126.2</v>
      </c>
      <c r="N96" s="30">
        <v>68881</v>
      </c>
      <c r="O96" s="30">
        <v>0</v>
      </c>
      <c r="P96" s="30">
        <v>0</v>
      </c>
      <c r="Q96" s="30">
        <v>0</v>
      </c>
    </row>
    <row r="97" spans="1:18" ht="31.95" customHeight="1" x14ac:dyDescent="0.25">
      <c r="A97" s="53"/>
      <c r="B97" s="54"/>
      <c r="C97" s="28" t="s">
        <v>54</v>
      </c>
      <c r="D97" s="29"/>
      <c r="E97" s="30">
        <f t="shared" si="92"/>
        <v>6750</v>
      </c>
      <c r="F97" s="30">
        <v>0</v>
      </c>
      <c r="G97" s="30">
        <v>6750</v>
      </c>
      <c r="H97" s="30">
        <v>0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0">
        <v>0</v>
      </c>
    </row>
    <row r="98" spans="1:18" ht="23.55" customHeight="1" x14ac:dyDescent="0.25">
      <c r="A98" s="66"/>
      <c r="B98" s="54"/>
      <c r="C98" s="28" t="s">
        <v>38</v>
      </c>
      <c r="D98" s="29">
        <v>829</v>
      </c>
      <c r="E98" s="30">
        <f t="shared" si="92"/>
        <v>18466.970420000001</v>
      </c>
      <c r="F98" s="30">
        <v>0</v>
      </c>
      <c r="G98" s="30">
        <v>2250</v>
      </c>
      <c r="H98" s="30">
        <v>281.25</v>
      </c>
      <c r="I98" s="30">
        <v>1007.5</v>
      </c>
      <c r="J98" s="30">
        <v>947.25800000000004</v>
      </c>
      <c r="K98" s="30">
        <v>990</v>
      </c>
      <c r="L98" s="30">
        <v>2997.3894700000019</v>
      </c>
      <c r="M98" s="30">
        <v>3375.0631600000052</v>
      </c>
      <c r="N98" s="30">
        <v>3625.3157899999933</v>
      </c>
      <c r="O98" s="30">
        <v>958.86500000000001</v>
      </c>
      <c r="P98" s="30">
        <v>997.22</v>
      </c>
      <c r="Q98" s="30">
        <v>1037.1089999999999</v>
      </c>
    </row>
    <row r="99" spans="1:18" ht="31.95" customHeight="1" x14ac:dyDescent="0.25">
      <c r="A99" s="66"/>
      <c r="B99" s="54"/>
      <c r="C99" s="28" t="s">
        <v>96</v>
      </c>
      <c r="D99" s="29"/>
      <c r="E99" s="30">
        <f t="shared" si="92"/>
        <v>0</v>
      </c>
      <c r="F99" s="30">
        <v>0</v>
      </c>
      <c r="G99" s="30">
        <v>0</v>
      </c>
      <c r="H99" s="30">
        <v>0</v>
      </c>
      <c r="I99" s="30">
        <v>0</v>
      </c>
      <c r="J99" s="30">
        <v>0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30">
        <v>0</v>
      </c>
      <c r="Q99" s="30">
        <v>0</v>
      </c>
    </row>
    <row r="100" spans="1:18" ht="31.95" customHeight="1" x14ac:dyDescent="0.25">
      <c r="A100" s="66"/>
      <c r="B100" s="54"/>
      <c r="C100" s="28" t="s">
        <v>53</v>
      </c>
      <c r="D100" s="29"/>
      <c r="E100" s="30">
        <f t="shared" si="92"/>
        <v>12246.695890000001</v>
      </c>
      <c r="F100" s="30">
        <v>0</v>
      </c>
      <c r="G100" s="30">
        <v>3000</v>
      </c>
      <c r="H100" s="30">
        <v>1875</v>
      </c>
      <c r="I100" s="30">
        <v>6716.7</v>
      </c>
      <c r="J100" s="30">
        <v>654.99589000000003</v>
      </c>
      <c r="K100" s="30">
        <v>0</v>
      </c>
      <c r="L100" s="30">
        <v>0</v>
      </c>
      <c r="M100" s="30">
        <v>0</v>
      </c>
      <c r="N100" s="30">
        <v>0</v>
      </c>
      <c r="O100" s="30">
        <v>0</v>
      </c>
      <c r="P100" s="30">
        <v>0</v>
      </c>
      <c r="Q100" s="30">
        <v>0</v>
      </c>
    </row>
    <row r="101" spans="1:18" ht="20.55" customHeight="1" x14ac:dyDescent="0.25">
      <c r="A101" s="53" t="s">
        <v>86</v>
      </c>
      <c r="B101" s="54" t="s">
        <v>62</v>
      </c>
      <c r="C101" s="28" t="s">
        <v>39</v>
      </c>
      <c r="D101" s="29"/>
      <c r="E101" s="30">
        <f t="shared" si="92"/>
        <v>915.66627999999992</v>
      </c>
      <c r="F101" s="30">
        <f>F102+F103</f>
        <v>0</v>
      </c>
      <c r="G101" s="30">
        <f t="shared" ref="G101:Q101" si="111">G102+G103</f>
        <v>0</v>
      </c>
      <c r="H101" s="30">
        <f t="shared" si="111"/>
        <v>0</v>
      </c>
      <c r="I101" s="30">
        <f t="shared" si="111"/>
        <v>20</v>
      </c>
      <c r="J101" s="30">
        <f t="shared" si="111"/>
        <v>148.01900000000001</v>
      </c>
      <c r="K101" s="30">
        <f t="shared" si="111"/>
        <v>149.24928</v>
      </c>
      <c r="L101" s="30">
        <f t="shared" ref="L101:M101" si="112">L102+L103</f>
        <v>20</v>
      </c>
      <c r="M101" s="30">
        <f t="shared" si="112"/>
        <v>0</v>
      </c>
      <c r="N101" s="30">
        <f t="shared" ref="N101:P101" si="113">N102+N103</f>
        <v>0</v>
      </c>
      <c r="O101" s="30">
        <f t="shared" si="113"/>
        <v>185.29</v>
      </c>
      <c r="P101" s="30">
        <f t="shared" si="113"/>
        <v>192.7</v>
      </c>
      <c r="Q101" s="30">
        <f t="shared" si="111"/>
        <v>200.40799999999999</v>
      </c>
    </row>
    <row r="102" spans="1:18" ht="23.55" customHeight="1" x14ac:dyDescent="0.25">
      <c r="A102" s="53"/>
      <c r="B102" s="54"/>
      <c r="C102" s="28" t="s">
        <v>40</v>
      </c>
      <c r="D102" s="29">
        <v>829</v>
      </c>
      <c r="E102" s="30">
        <f t="shared" si="92"/>
        <v>0</v>
      </c>
      <c r="F102" s="30">
        <f t="shared" ref="F102:Q103" si="114">F105+F108+F111</f>
        <v>0</v>
      </c>
      <c r="G102" s="30">
        <f t="shared" si="114"/>
        <v>0</v>
      </c>
      <c r="H102" s="30">
        <f t="shared" si="114"/>
        <v>0</v>
      </c>
      <c r="I102" s="30">
        <f t="shared" si="114"/>
        <v>0</v>
      </c>
      <c r="J102" s="30">
        <f t="shared" si="114"/>
        <v>0</v>
      </c>
      <c r="K102" s="30">
        <f t="shared" si="114"/>
        <v>0</v>
      </c>
      <c r="L102" s="30">
        <f t="shared" ref="L102:M102" si="115">L105+L108+L111</f>
        <v>0</v>
      </c>
      <c r="M102" s="30">
        <f t="shared" si="115"/>
        <v>0</v>
      </c>
      <c r="N102" s="30">
        <f t="shared" ref="N102:P102" si="116">N105+N108+N111</f>
        <v>0</v>
      </c>
      <c r="O102" s="30">
        <f t="shared" si="116"/>
        <v>0</v>
      </c>
      <c r="P102" s="30">
        <f t="shared" si="116"/>
        <v>0</v>
      </c>
      <c r="Q102" s="30">
        <f t="shared" si="114"/>
        <v>0</v>
      </c>
    </row>
    <row r="103" spans="1:18" ht="32.549999999999997" customHeight="1" x14ac:dyDescent="0.25">
      <c r="A103" s="66"/>
      <c r="B103" s="67"/>
      <c r="C103" s="28" t="s">
        <v>38</v>
      </c>
      <c r="D103" s="29">
        <v>829</v>
      </c>
      <c r="E103" s="30">
        <f t="shared" si="92"/>
        <v>915.66627999999992</v>
      </c>
      <c r="F103" s="30">
        <f t="shared" si="114"/>
        <v>0</v>
      </c>
      <c r="G103" s="30">
        <f t="shared" si="114"/>
        <v>0</v>
      </c>
      <c r="H103" s="30">
        <f t="shared" si="114"/>
        <v>0</v>
      </c>
      <c r="I103" s="30">
        <f t="shared" si="114"/>
        <v>20</v>
      </c>
      <c r="J103" s="30">
        <f t="shared" si="114"/>
        <v>148.01900000000001</v>
      </c>
      <c r="K103" s="30">
        <f t="shared" si="114"/>
        <v>149.24928</v>
      </c>
      <c r="L103" s="30">
        <f t="shared" ref="L103:M103" si="117">L106+L109+L112</f>
        <v>20</v>
      </c>
      <c r="M103" s="30">
        <f t="shared" si="117"/>
        <v>0</v>
      </c>
      <c r="N103" s="30">
        <f t="shared" ref="N103:P103" si="118">N106+N109+N112</f>
        <v>0</v>
      </c>
      <c r="O103" s="30">
        <f t="shared" si="118"/>
        <v>185.29</v>
      </c>
      <c r="P103" s="30">
        <f t="shared" si="118"/>
        <v>192.7</v>
      </c>
      <c r="Q103" s="30">
        <f t="shared" si="114"/>
        <v>200.40799999999999</v>
      </c>
      <c r="R103" s="48"/>
    </row>
    <row r="104" spans="1:18" ht="22.95" customHeight="1" x14ac:dyDescent="0.25">
      <c r="A104" s="76" t="s">
        <v>87</v>
      </c>
      <c r="B104" s="54" t="s">
        <v>61</v>
      </c>
      <c r="C104" s="28" t="s">
        <v>39</v>
      </c>
      <c r="D104" s="29"/>
      <c r="E104" s="30">
        <f t="shared" si="92"/>
        <v>0</v>
      </c>
      <c r="F104" s="30">
        <f t="shared" ref="F104:Q104" si="119">SUM(F105:F106)</f>
        <v>0</v>
      </c>
      <c r="G104" s="30">
        <f t="shared" si="119"/>
        <v>0</v>
      </c>
      <c r="H104" s="30">
        <f t="shared" si="119"/>
        <v>0</v>
      </c>
      <c r="I104" s="30">
        <f t="shared" si="119"/>
        <v>0</v>
      </c>
      <c r="J104" s="30">
        <f t="shared" si="119"/>
        <v>0</v>
      </c>
      <c r="K104" s="30">
        <f t="shared" si="119"/>
        <v>0</v>
      </c>
      <c r="L104" s="30">
        <f t="shared" ref="L104:M104" si="120">SUM(L105:L106)</f>
        <v>0</v>
      </c>
      <c r="M104" s="30">
        <f t="shared" si="120"/>
        <v>0</v>
      </c>
      <c r="N104" s="30">
        <f t="shared" ref="N104:P104" si="121">SUM(N105:N106)</f>
        <v>0</v>
      </c>
      <c r="O104" s="30">
        <f t="shared" si="121"/>
        <v>0</v>
      </c>
      <c r="P104" s="30">
        <f t="shared" si="121"/>
        <v>0</v>
      </c>
      <c r="Q104" s="30">
        <f t="shared" si="119"/>
        <v>0</v>
      </c>
    </row>
    <row r="105" spans="1:18" ht="21.6" customHeight="1" x14ac:dyDescent="0.25">
      <c r="A105" s="53"/>
      <c r="B105" s="54"/>
      <c r="C105" s="28" t="s">
        <v>40</v>
      </c>
      <c r="D105" s="29">
        <v>829</v>
      </c>
      <c r="E105" s="30">
        <f t="shared" si="92"/>
        <v>0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</row>
    <row r="106" spans="1:18" ht="23.55" customHeight="1" x14ac:dyDescent="0.25">
      <c r="A106" s="66"/>
      <c r="B106" s="67"/>
      <c r="C106" s="28" t="s">
        <v>38</v>
      </c>
      <c r="D106" s="29">
        <v>829</v>
      </c>
      <c r="E106" s="30">
        <f t="shared" si="92"/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</row>
    <row r="107" spans="1:18" ht="23.55" customHeight="1" x14ac:dyDescent="0.25">
      <c r="A107" s="53" t="s">
        <v>88</v>
      </c>
      <c r="B107" s="54" t="s">
        <v>60</v>
      </c>
      <c r="C107" s="28" t="s">
        <v>39</v>
      </c>
      <c r="D107" s="29"/>
      <c r="E107" s="30">
        <f t="shared" si="92"/>
        <v>915.66627999999992</v>
      </c>
      <c r="F107" s="30">
        <f>F108+F109</f>
        <v>0</v>
      </c>
      <c r="G107" s="30">
        <f t="shared" ref="G107:Q107" si="122">G108+G109</f>
        <v>0</v>
      </c>
      <c r="H107" s="30">
        <f t="shared" si="122"/>
        <v>0</v>
      </c>
      <c r="I107" s="30">
        <f t="shared" si="122"/>
        <v>20</v>
      </c>
      <c r="J107" s="30">
        <f t="shared" si="122"/>
        <v>148.01900000000001</v>
      </c>
      <c r="K107" s="30">
        <f t="shared" si="122"/>
        <v>149.24928</v>
      </c>
      <c r="L107" s="30">
        <f t="shared" ref="L107:M107" si="123">L108+L109</f>
        <v>20</v>
      </c>
      <c r="M107" s="30">
        <f t="shared" si="123"/>
        <v>0</v>
      </c>
      <c r="N107" s="30">
        <f t="shared" ref="N107:P107" si="124">N108+N109</f>
        <v>0</v>
      </c>
      <c r="O107" s="30">
        <f t="shared" si="124"/>
        <v>185.29</v>
      </c>
      <c r="P107" s="30">
        <f t="shared" si="124"/>
        <v>192.7</v>
      </c>
      <c r="Q107" s="30">
        <f t="shared" si="122"/>
        <v>200.40799999999999</v>
      </c>
    </row>
    <row r="108" spans="1:18" ht="29.55" customHeight="1" x14ac:dyDescent="0.25">
      <c r="A108" s="53"/>
      <c r="B108" s="54"/>
      <c r="C108" s="28" t="s">
        <v>40</v>
      </c>
      <c r="D108" s="29">
        <v>829</v>
      </c>
      <c r="E108" s="30">
        <f t="shared" si="92"/>
        <v>0</v>
      </c>
      <c r="F108" s="30">
        <v>0</v>
      </c>
      <c r="G108" s="30">
        <v>0</v>
      </c>
      <c r="H108" s="30">
        <v>0</v>
      </c>
      <c r="I108" s="30">
        <v>0</v>
      </c>
      <c r="J108" s="30">
        <v>0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</row>
    <row r="109" spans="1:18" ht="35.549999999999997" customHeight="1" x14ac:dyDescent="0.25">
      <c r="A109" s="66"/>
      <c r="B109" s="67"/>
      <c r="C109" s="28" t="s">
        <v>38</v>
      </c>
      <c r="D109" s="29">
        <v>829</v>
      </c>
      <c r="E109" s="30">
        <f t="shared" si="92"/>
        <v>915.66627999999992</v>
      </c>
      <c r="F109" s="30">
        <v>0</v>
      </c>
      <c r="G109" s="30">
        <v>0</v>
      </c>
      <c r="H109" s="30">
        <v>0</v>
      </c>
      <c r="I109" s="30">
        <v>20</v>
      </c>
      <c r="J109" s="30">
        <v>148.01900000000001</v>
      </c>
      <c r="K109" s="30">
        <v>149.24928</v>
      </c>
      <c r="L109" s="30">
        <v>20</v>
      </c>
      <c r="M109" s="30">
        <v>0</v>
      </c>
      <c r="N109" s="30">
        <v>0</v>
      </c>
      <c r="O109" s="30">
        <v>185.29</v>
      </c>
      <c r="P109" s="30">
        <v>192.7</v>
      </c>
      <c r="Q109" s="30">
        <v>200.40799999999999</v>
      </c>
    </row>
    <row r="110" spans="1:18" ht="27" customHeight="1" x14ac:dyDescent="0.25">
      <c r="A110" s="53" t="s">
        <v>89</v>
      </c>
      <c r="B110" s="54" t="s">
        <v>59</v>
      </c>
      <c r="C110" s="28" t="s">
        <v>39</v>
      </c>
      <c r="D110" s="29"/>
      <c r="E110" s="30">
        <f t="shared" si="92"/>
        <v>0</v>
      </c>
      <c r="F110" s="30">
        <f t="shared" ref="F110:Q110" si="125">SUM(F111:F112)</f>
        <v>0</v>
      </c>
      <c r="G110" s="30">
        <f t="shared" si="125"/>
        <v>0</v>
      </c>
      <c r="H110" s="30">
        <f t="shared" si="125"/>
        <v>0</v>
      </c>
      <c r="I110" s="30">
        <f t="shared" si="125"/>
        <v>0</v>
      </c>
      <c r="J110" s="30">
        <f t="shared" si="125"/>
        <v>0</v>
      </c>
      <c r="K110" s="30">
        <f t="shared" si="125"/>
        <v>0</v>
      </c>
      <c r="L110" s="30">
        <f t="shared" ref="L110:M110" si="126">SUM(L111:L112)</f>
        <v>0</v>
      </c>
      <c r="M110" s="30">
        <f t="shared" si="126"/>
        <v>0</v>
      </c>
      <c r="N110" s="30">
        <f t="shared" ref="N110:P110" si="127">SUM(N111:N112)</f>
        <v>0</v>
      </c>
      <c r="O110" s="30">
        <f t="shared" si="127"/>
        <v>0</v>
      </c>
      <c r="P110" s="30">
        <f t="shared" si="127"/>
        <v>0</v>
      </c>
      <c r="Q110" s="30">
        <f t="shared" si="125"/>
        <v>0</v>
      </c>
    </row>
    <row r="111" spans="1:18" ht="21" customHeight="1" x14ac:dyDescent="0.25">
      <c r="A111" s="53"/>
      <c r="B111" s="54"/>
      <c r="C111" s="28" t="s">
        <v>40</v>
      </c>
      <c r="D111" s="29">
        <v>829</v>
      </c>
      <c r="E111" s="30">
        <f t="shared" si="92"/>
        <v>0</v>
      </c>
      <c r="F111" s="30">
        <v>0</v>
      </c>
      <c r="G111" s="30">
        <v>0</v>
      </c>
      <c r="H111" s="30">
        <v>0</v>
      </c>
      <c r="I111" s="30">
        <v>0</v>
      </c>
      <c r="J111" s="30">
        <v>0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</row>
    <row r="112" spans="1:18" ht="22.2" customHeight="1" x14ac:dyDescent="0.25">
      <c r="A112" s="66"/>
      <c r="B112" s="67"/>
      <c r="C112" s="28" t="s">
        <v>38</v>
      </c>
      <c r="D112" s="29">
        <v>829</v>
      </c>
      <c r="E112" s="30">
        <f t="shared" si="92"/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</row>
    <row r="113" spans="1:18" ht="21.6" customHeight="1" x14ac:dyDescent="0.25">
      <c r="A113" s="53" t="s">
        <v>90</v>
      </c>
      <c r="B113" s="54" t="s">
        <v>65</v>
      </c>
      <c r="C113" s="28" t="s">
        <v>39</v>
      </c>
      <c r="D113" s="29"/>
      <c r="E113" s="30">
        <f t="shared" si="92"/>
        <v>8725.0973699999995</v>
      </c>
      <c r="F113" s="30">
        <f>F114+F115</f>
        <v>0</v>
      </c>
      <c r="G113" s="30">
        <f t="shared" ref="G113:Q113" si="128">G114+G115</f>
        <v>0</v>
      </c>
      <c r="H113" s="30">
        <f t="shared" si="128"/>
        <v>0</v>
      </c>
      <c r="I113" s="30">
        <f t="shared" si="128"/>
        <v>20</v>
      </c>
      <c r="J113" s="30">
        <f t="shared" si="128"/>
        <v>1765.5055</v>
      </c>
      <c r="K113" s="30">
        <f t="shared" si="128"/>
        <v>1576.4029499999999</v>
      </c>
      <c r="L113" s="30">
        <f t="shared" ref="L113:M113" si="129">L114+L115</f>
        <v>1346.8479199999999</v>
      </c>
      <c r="M113" s="30">
        <f t="shared" si="129"/>
        <v>0</v>
      </c>
      <c r="N113" s="30">
        <f t="shared" ref="N113:P113" si="130">N114+N115</f>
        <v>0</v>
      </c>
      <c r="O113" s="30">
        <f t="shared" si="130"/>
        <v>1286.627</v>
      </c>
      <c r="P113" s="30">
        <f t="shared" si="130"/>
        <v>1338.095</v>
      </c>
      <c r="Q113" s="30">
        <f t="shared" si="128"/>
        <v>1391.6190000000001</v>
      </c>
      <c r="R113" s="48"/>
    </row>
    <row r="114" spans="1:18" ht="19.95" customHeight="1" x14ac:dyDescent="0.25">
      <c r="A114" s="53"/>
      <c r="B114" s="54"/>
      <c r="C114" s="28" t="s">
        <v>40</v>
      </c>
      <c r="D114" s="29">
        <v>829</v>
      </c>
      <c r="E114" s="30">
        <f t="shared" si="92"/>
        <v>0</v>
      </c>
      <c r="F114" s="30">
        <f t="shared" ref="F114:Q115" si="131">F117+F120</f>
        <v>0</v>
      </c>
      <c r="G114" s="30">
        <f t="shared" si="131"/>
        <v>0</v>
      </c>
      <c r="H114" s="30">
        <f t="shared" si="131"/>
        <v>0</v>
      </c>
      <c r="I114" s="30">
        <f t="shared" si="131"/>
        <v>0</v>
      </c>
      <c r="J114" s="30">
        <f t="shared" si="131"/>
        <v>0</v>
      </c>
      <c r="K114" s="30">
        <f t="shared" si="131"/>
        <v>0</v>
      </c>
      <c r="L114" s="30">
        <f t="shared" ref="L114:M114" si="132">L117+L120</f>
        <v>0</v>
      </c>
      <c r="M114" s="30">
        <f t="shared" si="132"/>
        <v>0</v>
      </c>
      <c r="N114" s="30">
        <f t="shared" ref="N114:P114" si="133">N117+N120</f>
        <v>0</v>
      </c>
      <c r="O114" s="30">
        <f t="shared" si="133"/>
        <v>0</v>
      </c>
      <c r="P114" s="30">
        <f t="shared" si="133"/>
        <v>0</v>
      </c>
      <c r="Q114" s="30">
        <f t="shared" si="131"/>
        <v>0</v>
      </c>
    </row>
    <row r="115" spans="1:18" ht="40.950000000000003" customHeight="1" x14ac:dyDescent="0.25">
      <c r="A115" s="66"/>
      <c r="B115" s="67"/>
      <c r="C115" s="28" t="s">
        <v>38</v>
      </c>
      <c r="D115" s="29">
        <v>829</v>
      </c>
      <c r="E115" s="30">
        <f t="shared" si="92"/>
        <v>8725.0973699999995</v>
      </c>
      <c r="F115" s="30">
        <f t="shared" si="131"/>
        <v>0</v>
      </c>
      <c r="G115" s="30">
        <f t="shared" si="131"/>
        <v>0</v>
      </c>
      <c r="H115" s="30">
        <f t="shared" si="131"/>
        <v>0</v>
      </c>
      <c r="I115" s="30">
        <f t="shared" si="131"/>
        <v>20</v>
      </c>
      <c r="J115" s="30">
        <f t="shared" si="131"/>
        <v>1765.5055</v>
      </c>
      <c r="K115" s="30">
        <f t="shared" si="131"/>
        <v>1576.4029499999999</v>
      </c>
      <c r="L115" s="30">
        <f t="shared" ref="L115" si="134">L118+L121</f>
        <v>1346.8479199999999</v>
      </c>
      <c r="M115" s="30">
        <f>M118+M121</f>
        <v>0</v>
      </c>
      <c r="N115" s="30">
        <f t="shared" ref="N115:P115" si="135">N118+N121</f>
        <v>0</v>
      </c>
      <c r="O115" s="30">
        <f t="shared" si="135"/>
        <v>1286.627</v>
      </c>
      <c r="P115" s="30">
        <f t="shared" si="135"/>
        <v>1338.095</v>
      </c>
      <c r="Q115" s="30">
        <f t="shared" si="131"/>
        <v>1391.6190000000001</v>
      </c>
    </row>
    <row r="116" spans="1:18" ht="26.55" customHeight="1" x14ac:dyDescent="0.25">
      <c r="A116" s="53" t="s">
        <v>91</v>
      </c>
      <c r="B116" s="54" t="s">
        <v>66</v>
      </c>
      <c r="C116" s="28" t="s">
        <v>39</v>
      </c>
      <c r="D116" s="29"/>
      <c r="E116" s="30">
        <f t="shared" si="92"/>
        <v>1192.3382800000002</v>
      </c>
      <c r="F116" s="30">
        <f>F117+F118</f>
        <v>0</v>
      </c>
      <c r="G116" s="30">
        <f t="shared" ref="G116:Q116" si="136">G117+G118</f>
        <v>0</v>
      </c>
      <c r="H116" s="30">
        <f t="shared" si="136"/>
        <v>0</v>
      </c>
      <c r="I116" s="30">
        <f t="shared" si="136"/>
        <v>20</v>
      </c>
      <c r="J116" s="30">
        <f t="shared" si="136"/>
        <v>148.01900000000001</v>
      </c>
      <c r="K116" s="30">
        <f t="shared" si="136"/>
        <v>129.24928</v>
      </c>
      <c r="L116" s="30">
        <f t="shared" ref="L116:M116" si="137">L117+L118</f>
        <v>36</v>
      </c>
      <c r="M116" s="30">
        <f t="shared" si="137"/>
        <v>0</v>
      </c>
      <c r="N116" s="30">
        <f t="shared" ref="N116:P116" si="138">N117+N118</f>
        <v>0</v>
      </c>
      <c r="O116" s="30">
        <f t="shared" si="138"/>
        <v>275.2</v>
      </c>
      <c r="P116" s="30">
        <f t="shared" si="138"/>
        <v>286.20999999999998</v>
      </c>
      <c r="Q116" s="30">
        <f t="shared" si="136"/>
        <v>297.66000000000003</v>
      </c>
    </row>
    <row r="117" spans="1:18" ht="26.55" customHeight="1" x14ac:dyDescent="0.25">
      <c r="A117" s="53"/>
      <c r="B117" s="54"/>
      <c r="C117" s="28" t="s">
        <v>40</v>
      </c>
      <c r="D117" s="29">
        <v>829</v>
      </c>
      <c r="E117" s="30">
        <f t="shared" si="92"/>
        <v>0</v>
      </c>
      <c r="F117" s="30">
        <v>0</v>
      </c>
      <c r="G117" s="30">
        <v>0</v>
      </c>
      <c r="H117" s="30">
        <v>0</v>
      </c>
      <c r="I117" s="30">
        <v>0</v>
      </c>
      <c r="J117" s="30">
        <v>0</v>
      </c>
      <c r="K117" s="30">
        <v>0</v>
      </c>
      <c r="L117" s="30">
        <v>0</v>
      </c>
      <c r="M117" s="30">
        <v>0</v>
      </c>
      <c r="N117" s="30">
        <v>0</v>
      </c>
      <c r="O117" s="30">
        <v>0</v>
      </c>
      <c r="P117" s="30">
        <v>0</v>
      </c>
      <c r="Q117" s="30">
        <v>0</v>
      </c>
    </row>
    <row r="118" spans="1:18" ht="48.6" customHeight="1" x14ac:dyDescent="0.25">
      <c r="A118" s="66"/>
      <c r="B118" s="67"/>
      <c r="C118" s="28" t="s">
        <v>38</v>
      </c>
      <c r="D118" s="29">
        <v>829</v>
      </c>
      <c r="E118" s="30">
        <f>F118+G118+H118+I118+J118+K118+Q118+L118+M118+N118+O118+P118</f>
        <v>1192.3382800000002</v>
      </c>
      <c r="F118" s="30">
        <v>0</v>
      </c>
      <c r="G118" s="30">
        <v>0</v>
      </c>
      <c r="H118" s="30">
        <v>0</v>
      </c>
      <c r="I118" s="30">
        <v>20</v>
      </c>
      <c r="J118" s="30">
        <v>148.01900000000001</v>
      </c>
      <c r="K118" s="30">
        <v>129.24928</v>
      </c>
      <c r="L118" s="30">
        <v>36</v>
      </c>
      <c r="M118" s="30">
        <v>0</v>
      </c>
      <c r="N118" s="30">
        <v>0</v>
      </c>
      <c r="O118" s="30">
        <v>275.2</v>
      </c>
      <c r="P118" s="30">
        <v>286.20999999999998</v>
      </c>
      <c r="Q118" s="30">
        <v>297.66000000000003</v>
      </c>
    </row>
    <row r="119" spans="1:18" ht="21" customHeight="1" x14ac:dyDescent="0.25">
      <c r="A119" s="53" t="s">
        <v>92</v>
      </c>
      <c r="B119" s="54" t="s">
        <v>67</v>
      </c>
      <c r="C119" s="28" t="s">
        <v>39</v>
      </c>
      <c r="D119" s="29"/>
      <c r="E119" s="30">
        <f t="shared" si="92"/>
        <v>7532.7590899999996</v>
      </c>
      <c r="F119" s="30">
        <f t="shared" ref="F119:Q119" si="139">SUM(F120:F121)</f>
        <v>0</v>
      </c>
      <c r="G119" s="30">
        <f t="shared" si="139"/>
        <v>0</v>
      </c>
      <c r="H119" s="30">
        <f t="shared" si="139"/>
        <v>0</v>
      </c>
      <c r="I119" s="30">
        <f t="shared" si="139"/>
        <v>0</v>
      </c>
      <c r="J119" s="30">
        <f>SUM(J120:J121)</f>
        <v>1617.4865</v>
      </c>
      <c r="K119" s="30">
        <f t="shared" si="139"/>
        <v>1447.1536699999999</v>
      </c>
      <c r="L119" s="30">
        <f t="shared" ref="L119:M119" si="140">SUM(L120:L121)</f>
        <v>1310.8479199999999</v>
      </c>
      <c r="M119" s="30">
        <f t="shared" si="140"/>
        <v>0</v>
      </c>
      <c r="N119" s="30">
        <f t="shared" ref="N119:P119" si="141">SUM(N120:N121)</f>
        <v>0</v>
      </c>
      <c r="O119" s="30">
        <f t="shared" si="141"/>
        <v>1011.427</v>
      </c>
      <c r="P119" s="30">
        <f t="shared" si="141"/>
        <v>1051.885</v>
      </c>
      <c r="Q119" s="30">
        <f t="shared" si="139"/>
        <v>1093.9590000000001</v>
      </c>
    </row>
    <row r="120" spans="1:18" ht="19.2" customHeight="1" x14ac:dyDescent="0.25">
      <c r="A120" s="53"/>
      <c r="B120" s="54"/>
      <c r="C120" s="28" t="s">
        <v>40</v>
      </c>
      <c r="D120" s="29">
        <v>829</v>
      </c>
      <c r="E120" s="30">
        <f t="shared" si="92"/>
        <v>0</v>
      </c>
      <c r="F120" s="30">
        <v>0</v>
      </c>
      <c r="G120" s="30">
        <v>0</v>
      </c>
      <c r="H120" s="30">
        <v>0</v>
      </c>
      <c r="I120" s="30">
        <v>0</v>
      </c>
      <c r="J120" s="30">
        <v>0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30">
        <v>0</v>
      </c>
      <c r="Q120" s="30">
        <v>0</v>
      </c>
    </row>
    <row r="121" spans="1:18" ht="19.95" customHeight="1" x14ac:dyDescent="0.25">
      <c r="A121" s="66"/>
      <c r="B121" s="67"/>
      <c r="C121" s="28" t="s">
        <v>38</v>
      </c>
      <c r="D121" s="29">
        <v>829</v>
      </c>
      <c r="E121" s="30">
        <f t="shared" si="92"/>
        <v>7532.7590899999996</v>
      </c>
      <c r="F121" s="30">
        <v>0</v>
      </c>
      <c r="G121" s="30">
        <v>0</v>
      </c>
      <c r="H121" s="30">
        <v>0</v>
      </c>
      <c r="I121" s="30">
        <v>0</v>
      </c>
      <c r="J121" s="30">
        <v>1617.4865</v>
      </c>
      <c r="K121" s="30">
        <v>1447.1536699999999</v>
      </c>
      <c r="L121" s="30">
        <v>1310.8479199999999</v>
      </c>
      <c r="M121" s="30">
        <v>0</v>
      </c>
      <c r="N121" s="30">
        <v>0</v>
      </c>
      <c r="O121" s="30">
        <v>1011.427</v>
      </c>
      <c r="P121" s="30">
        <v>1051.885</v>
      </c>
      <c r="Q121" s="30">
        <v>1093.9590000000001</v>
      </c>
    </row>
    <row r="122" spans="1:18" ht="24.6" customHeight="1" x14ac:dyDescent="0.25">
      <c r="A122" s="53" t="s">
        <v>93</v>
      </c>
      <c r="B122" s="54" t="s">
        <v>102</v>
      </c>
      <c r="C122" s="28" t="s">
        <v>39</v>
      </c>
      <c r="D122" s="29"/>
      <c r="E122" s="30">
        <f t="shared" ref="E122:E123" si="142">F122+G122+H122+I122+J122+K122+Q122+L122+M122+N122+O122+P122</f>
        <v>53479.827110000006</v>
      </c>
      <c r="F122" s="30">
        <f>SUM(F123:F124)</f>
        <v>0</v>
      </c>
      <c r="G122" s="30">
        <f>SUM(G123:G124)</f>
        <v>0</v>
      </c>
      <c r="H122" s="30">
        <f t="shared" ref="H122:Q122" si="143">SUM(H123:H124)</f>
        <v>0</v>
      </c>
      <c r="I122" s="30">
        <f t="shared" si="143"/>
        <v>0</v>
      </c>
      <c r="J122" s="30">
        <f t="shared" si="143"/>
        <v>0</v>
      </c>
      <c r="K122" s="30">
        <f t="shared" si="143"/>
        <v>12336.421050000001</v>
      </c>
      <c r="L122" s="30">
        <f t="shared" si="143"/>
        <v>5490.2020200000006</v>
      </c>
      <c r="M122" s="30">
        <f t="shared" si="143"/>
        <v>5490.2020200000006</v>
      </c>
      <c r="N122" s="30">
        <f t="shared" si="143"/>
        <v>5490.2020200000006</v>
      </c>
      <c r="O122" s="30">
        <f t="shared" si="143"/>
        <v>12336.4</v>
      </c>
      <c r="P122" s="30">
        <f t="shared" si="143"/>
        <v>12336.4</v>
      </c>
      <c r="Q122" s="30">
        <f t="shared" si="143"/>
        <v>0</v>
      </c>
    </row>
    <row r="123" spans="1:18" ht="30" customHeight="1" x14ac:dyDescent="0.25">
      <c r="A123" s="53"/>
      <c r="B123" s="54"/>
      <c r="C123" s="28" t="s">
        <v>40</v>
      </c>
      <c r="D123" s="29">
        <v>829</v>
      </c>
      <c r="E123" s="30">
        <f t="shared" si="142"/>
        <v>51464.7</v>
      </c>
      <c r="F123" s="30">
        <f>F126+F129</f>
        <v>0</v>
      </c>
      <c r="G123" s="30">
        <f t="shared" ref="G123:Q123" si="144">G126+G129</f>
        <v>0</v>
      </c>
      <c r="H123" s="30">
        <f t="shared" si="144"/>
        <v>0</v>
      </c>
      <c r="I123" s="30">
        <f t="shared" si="144"/>
        <v>0</v>
      </c>
      <c r="J123" s="30">
        <f t="shared" si="144"/>
        <v>0</v>
      </c>
      <c r="K123" s="30">
        <f t="shared" si="144"/>
        <v>11719.6</v>
      </c>
      <c r="L123" s="30">
        <f t="shared" si="144"/>
        <v>5435.3</v>
      </c>
      <c r="M123" s="30">
        <f t="shared" si="144"/>
        <v>5435.3</v>
      </c>
      <c r="N123" s="30">
        <f t="shared" si="144"/>
        <v>5435.3</v>
      </c>
      <c r="O123" s="30">
        <f t="shared" si="144"/>
        <v>11719.6</v>
      </c>
      <c r="P123" s="30">
        <f t="shared" si="144"/>
        <v>11719.6</v>
      </c>
      <c r="Q123" s="30">
        <f t="shared" si="144"/>
        <v>0</v>
      </c>
    </row>
    <row r="124" spans="1:18" ht="29.55" customHeight="1" x14ac:dyDescent="0.25">
      <c r="A124" s="66"/>
      <c r="B124" s="67"/>
      <c r="C124" s="28" t="s">
        <v>38</v>
      </c>
      <c r="D124" s="29">
        <v>829</v>
      </c>
      <c r="E124" s="30">
        <f>F124+G124+H124+I124+J124+K124+Q124+L124+M124+N124+O124+P124</f>
        <v>2015.1271099999999</v>
      </c>
      <c r="F124" s="30">
        <f>F127+F130</f>
        <v>0</v>
      </c>
      <c r="G124" s="30">
        <f t="shared" ref="G124:Q124" si="145">G127+G130</f>
        <v>0</v>
      </c>
      <c r="H124" s="30">
        <f t="shared" si="145"/>
        <v>0</v>
      </c>
      <c r="I124" s="30">
        <f t="shared" si="145"/>
        <v>0</v>
      </c>
      <c r="J124" s="30">
        <f t="shared" si="145"/>
        <v>0</v>
      </c>
      <c r="K124" s="30">
        <f t="shared" si="145"/>
        <v>616.82105000000001</v>
      </c>
      <c r="L124" s="30">
        <f t="shared" si="145"/>
        <v>54.90202</v>
      </c>
      <c r="M124" s="30">
        <f t="shared" si="145"/>
        <v>54.90202</v>
      </c>
      <c r="N124" s="30">
        <f t="shared" si="145"/>
        <v>54.90202</v>
      </c>
      <c r="O124" s="30">
        <f t="shared" si="145"/>
        <v>616.79999999999995</v>
      </c>
      <c r="P124" s="30">
        <f t="shared" si="145"/>
        <v>616.79999999999995</v>
      </c>
      <c r="Q124" s="30">
        <f t="shared" si="145"/>
        <v>0</v>
      </c>
      <c r="R124" s="48"/>
    </row>
    <row r="125" spans="1:18" ht="45" customHeight="1" x14ac:dyDescent="0.25">
      <c r="A125" s="53" t="s">
        <v>94</v>
      </c>
      <c r="B125" s="54" t="s">
        <v>99</v>
      </c>
      <c r="C125" s="28" t="s">
        <v>39</v>
      </c>
      <c r="D125" s="29"/>
      <c r="E125" s="30">
        <f t="shared" ref="E125:E127" si="146">F125+G125+H125+I125+J125+K125+Q125+L125+M125+N125+O125+P125</f>
        <v>0</v>
      </c>
      <c r="F125" s="30">
        <f>SUM(F126:F127)</f>
        <v>0</v>
      </c>
      <c r="G125" s="30">
        <f>SUM(G126:G127)</f>
        <v>0</v>
      </c>
      <c r="H125" s="30">
        <f t="shared" ref="H125:Q125" si="147">SUM(H126:H127)</f>
        <v>0</v>
      </c>
      <c r="I125" s="30">
        <f t="shared" si="147"/>
        <v>0</v>
      </c>
      <c r="J125" s="30">
        <f t="shared" si="147"/>
        <v>0</v>
      </c>
      <c r="K125" s="30">
        <f t="shared" si="147"/>
        <v>0</v>
      </c>
      <c r="L125" s="30">
        <f t="shared" si="147"/>
        <v>0</v>
      </c>
      <c r="M125" s="30">
        <f t="shared" si="147"/>
        <v>0</v>
      </c>
      <c r="N125" s="30">
        <f t="shared" si="147"/>
        <v>0</v>
      </c>
      <c r="O125" s="30">
        <f t="shared" si="147"/>
        <v>0</v>
      </c>
      <c r="P125" s="30">
        <f t="shared" si="147"/>
        <v>0</v>
      </c>
      <c r="Q125" s="30">
        <f t="shared" si="147"/>
        <v>0</v>
      </c>
    </row>
    <row r="126" spans="1:18" ht="43.95" customHeight="1" x14ac:dyDescent="0.25">
      <c r="A126" s="53"/>
      <c r="B126" s="54"/>
      <c r="C126" s="28" t="s">
        <v>40</v>
      </c>
      <c r="D126" s="29">
        <v>829</v>
      </c>
      <c r="E126" s="30">
        <f t="shared" si="146"/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</row>
    <row r="127" spans="1:18" ht="55.8" customHeight="1" x14ac:dyDescent="0.25">
      <c r="A127" s="66"/>
      <c r="B127" s="54"/>
      <c r="C127" s="28" t="s">
        <v>38</v>
      </c>
      <c r="D127" s="29">
        <v>829</v>
      </c>
      <c r="E127" s="30">
        <f t="shared" si="146"/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</row>
    <row r="128" spans="1:18" ht="34.799999999999997" customHeight="1" x14ac:dyDescent="0.25">
      <c r="A128" s="53" t="s">
        <v>104</v>
      </c>
      <c r="B128" s="54" t="s">
        <v>103</v>
      </c>
      <c r="C128" s="28" t="s">
        <v>39</v>
      </c>
      <c r="D128" s="29"/>
      <c r="E128" s="30">
        <f t="shared" ref="E128:E129" si="148">F128+G128+H128+I128+J128+K128+Q128+L128+M128+N128+O128+P128</f>
        <v>53479.827110000006</v>
      </c>
      <c r="F128" s="30">
        <f>SUM(F129:F130)</f>
        <v>0</v>
      </c>
      <c r="G128" s="30">
        <f>SUM(G129:G130)</f>
        <v>0</v>
      </c>
      <c r="H128" s="30">
        <f t="shared" ref="H128:Q128" si="149">SUM(H129:H130)</f>
        <v>0</v>
      </c>
      <c r="I128" s="30">
        <f t="shared" si="149"/>
        <v>0</v>
      </c>
      <c r="J128" s="30">
        <f t="shared" si="149"/>
        <v>0</v>
      </c>
      <c r="K128" s="30">
        <f t="shared" si="149"/>
        <v>12336.421050000001</v>
      </c>
      <c r="L128" s="30">
        <f t="shared" si="149"/>
        <v>5490.2020200000006</v>
      </c>
      <c r="M128" s="30">
        <f t="shared" si="149"/>
        <v>5490.2020200000006</v>
      </c>
      <c r="N128" s="30">
        <f t="shared" si="149"/>
        <v>5490.2020200000006</v>
      </c>
      <c r="O128" s="30">
        <f t="shared" si="149"/>
        <v>12336.4</v>
      </c>
      <c r="P128" s="30">
        <f t="shared" si="149"/>
        <v>12336.4</v>
      </c>
      <c r="Q128" s="30">
        <f t="shared" si="149"/>
        <v>0</v>
      </c>
    </row>
    <row r="129" spans="1:17" ht="31.8" customHeight="1" x14ac:dyDescent="0.25">
      <c r="A129" s="53"/>
      <c r="B129" s="54"/>
      <c r="C129" s="28" t="s">
        <v>40</v>
      </c>
      <c r="D129" s="29">
        <v>829</v>
      </c>
      <c r="E129" s="30">
        <f t="shared" si="148"/>
        <v>51464.7</v>
      </c>
      <c r="F129" s="30">
        <v>0</v>
      </c>
      <c r="G129" s="30">
        <v>0</v>
      </c>
      <c r="H129" s="30">
        <v>0</v>
      </c>
      <c r="I129" s="30">
        <v>0</v>
      </c>
      <c r="J129" s="30">
        <v>0</v>
      </c>
      <c r="K129" s="30">
        <v>11719.6</v>
      </c>
      <c r="L129" s="30">
        <v>5435.3</v>
      </c>
      <c r="M129" s="30">
        <v>5435.3</v>
      </c>
      <c r="N129" s="30">
        <v>5435.3</v>
      </c>
      <c r="O129" s="30">
        <v>11719.6</v>
      </c>
      <c r="P129" s="30">
        <v>11719.6</v>
      </c>
      <c r="Q129" s="30">
        <v>0</v>
      </c>
    </row>
    <row r="130" spans="1:17" ht="34.799999999999997" customHeight="1" x14ac:dyDescent="0.25">
      <c r="A130" s="66"/>
      <c r="B130" s="67"/>
      <c r="C130" s="28" t="s">
        <v>38</v>
      </c>
      <c r="D130" s="29">
        <v>829</v>
      </c>
      <c r="E130" s="30">
        <f>F130+G130+H130+I130+J130+K130+Q130+L130+M130+N130+O130+P130</f>
        <v>2015.1271099999999</v>
      </c>
      <c r="F130" s="30">
        <v>0</v>
      </c>
      <c r="G130" s="30">
        <v>0</v>
      </c>
      <c r="H130" s="30">
        <v>0</v>
      </c>
      <c r="I130" s="30">
        <v>0</v>
      </c>
      <c r="J130" s="30">
        <v>0</v>
      </c>
      <c r="K130" s="30">
        <v>616.82105000000001</v>
      </c>
      <c r="L130" s="30">
        <v>54.90202</v>
      </c>
      <c r="M130" s="30">
        <v>54.90202</v>
      </c>
      <c r="N130" s="30">
        <v>54.90202</v>
      </c>
      <c r="O130" s="30">
        <v>616.79999999999995</v>
      </c>
      <c r="P130" s="30">
        <v>616.79999999999995</v>
      </c>
      <c r="Q130" s="30">
        <v>0</v>
      </c>
    </row>
    <row r="131" spans="1:17" ht="22.2" customHeight="1" x14ac:dyDescent="0.25">
      <c r="A131" s="53" t="s">
        <v>106</v>
      </c>
      <c r="B131" s="54" t="s">
        <v>105</v>
      </c>
      <c r="C131" s="28" t="s">
        <v>39</v>
      </c>
      <c r="D131" s="29"/>
      <c r="E131" s="30">
        <f t="shared" ref="E131:E133" si="150">F131+G131+H131+I131+J131+K131+Q131+L131+M131+N131+O131+P131</f>
        <v>45500</v>
      </c>
      <c r="F131" s="30">
        <f t="shared" ref="F131:Q131" si="151">SUM(F132:F133)</f>
        <v>0</v>
      </c>
      <c r="G131" s="30">
        <f t="shared" si="151"/>
        <v>0</v>
      </c>
      <c r="H131" s="30">
        <f t="shared" si="151"/>
        <v>0</v>
      </c>
      <c r="I131" s="30">
        <f t="shared" si="151"/>
        <v>0</v>
      </c>
      <c r="J131" s="30">
        <f t="shared" si="151"/>
        <v>0</v>
      </c>
      <c r="K131" s="30">
        <f t="shared" si="151"/>
        <v>0</v>
      </c>
      <c r="L131" s="30">
        <f t="shared" si="151"/>
        <v>45500</v>
      </c>
      <c r="M131" s="30">
        <f t="shared" si="151"/>
        <v>0</v>
      </c>
      <c r="N131" s="30">
        <f t="shared" si="151"/>
        <v>0</v>
      </c>
      <c r="O131" s="30">
        <f t="shared" si="151"/>
        <v>0</v>
      </c>
      <c r="P131" s="30">
        <f t="shared" si="151"/>
        <v>0</v>
      </c>
      <c r="Q131" s="30">
        <f t="shared" si="151"/>
        <v>0</v>
      </c>
    </row>
    <row r="132" spans="1:17" ht="27" customHeight="1" x14ac:dyDescent="0.25">
      <c r="A132" s="53"/>
      <c r="B132" s="54"/>
      <c r="C132" s="28" t="s">
        <v>40</v>
      </c>
      <c r="D132" s="29">
        <v>829</v>
      </c>
      <c r="E132" s="30">
        <f t="shared" si="150"/>
        <v>0</v>
      </c>
      <c r="F132" s="30">
        <f t="shared" ref="F132:Q132" si="152">F135+F138+F141+F144</f>
        <v>0</v>
      </c>
      <c r="G132" s="30">
        <f t="shared" si="152"/>
        <v>0</v>
      </c>
      <c r="H132" s="30">
        <f t="shared" si="152"/>
        <v>0</v>
      </c>
      <c r="I132" s="30">
        <f t="shared" si="152"/>
        <v>0</v>
      </c>
      <c r="J132" s="30">
        <f t="shared" si="152"/>
        <v>0</v>
      </c>
      <c r="K132" s="30">
        <f t="shared" si="152"/>
        <v>0</v>
      </c>
      <c r="L132" s="30">
        <f t="shared" si="152"/>
        <v>0</v>
      </c>
      <c r="M132" s="30">
        <f t="shared" si="152"/>
        <v>0</v>
      </c>
      <c r="N132" s="30">
        <f t="shared" si="152"/>
        <v>0</v>
      </c>
      <c r="O132" s="30">
        <f t="shared" si="152"/>
        <v>0</v>
      </c>
      <c r="P132" s="30">
        <f t="shared" si="152"/>
        <v>0</v>
      </c>
      <c r="Q132" s="30">
        <f t="shared" si="152"/>
        <v>0</v>
      </c>
    </row>
    <row r="133" spans="1:17" ht="27" customHeight="1" x14ac:dyDescent="0.25">
      <c r="A133" s="53"/>
      <c r="B133" s="54"/>
      <c r="C133" s="28" t="s">
        <v>114</v>
      </c>
      <c r="D133" s="29">
        <v>829</v>
      </c>
      <c r="E133" s="30">
        <f t="shared" si="150"/>
        <v>45500</v>
      </c>
      <c r="F133" s="30">
        <f t="shared" ref="F133:Q133" si="153">F136+F139+F142+F145</f>
        <v>0</v>
      </c>
      <c r="G133" s="30">
        <f t="shared" si="153"/>
        <v>0</v>
      </c>
      <c r="H133" s="30">
        <f t="shared" si="153"/>
        <v>0</v>
      </c>
      <c r="I133" s="30">
        <f t="shared" si="153"/>
        <v>0</v>
      </c>
      <c r="J133" s="30">
        <f t="shared" si="153"/>
        <v>0</v>
      </c>
      <c r="K133" s="30">
        <f t="shared" si="153"/>
        <v>0</v>
      </c>
      <c r="L133" s="30">
        <f t="shared" si="153"/>
        <v>45500</v>
      </c>
      <c r="M133" s="30">
        <f t="shared" si="153"/>
        <v>0</v>
      </c>
      <c r="N133" s="30">
        <f t="shared" si="153"/>
        <v>0</v>
      </c>
      <c r="O133" s="30">
        <f t="shared" si="153"/>
        <v>0</v>
      </c>
      <c r="P133" s="30">
        <f t="shared" si="153"/>
        <v>0</v>
      </c>
      <c r="Q133" s="30">
        <f t="shared" si="153"/>
        <v>0</v>
      </c>
    </row>
    <row r="134" spans="1:17" ht="27.6" customHeight="1" x14ac:dyDescent="0.25">
      <c r="A134" s="53" t="s">
        <v>107</v>
      </c>
      <c r="B134" s="54" t="s">
        <v>116</v>
      </c>
      <c r="C134" s="28" t="s">
        <v>39</v>
      </c>
      <c r="D134" s="29"/>
      <c r="E134" s="30">
        <f t="shared" ref="E134:E136" si="154">F134+G134+H134+I134+J134+K134+Q134+L134+M134+N134+O134+P134</f>
        <v>19899.081180000001</v>
      </c>
      <c r="F134" s="30">
        <f t="shared" ref="F134:Q134" si="155">SUM(F135:F136)</f>
        <v>0</v>
      </c>
      <c r="G134" s="30">
        <f t="shared" si="155"/>
        <v>0</v>
      </c>
      <c r="H134" s="30">
        <f t="shared" si="155"/>
        <v>0</v>
      </c>
      <c r="I134" s="30">
        <f t="shared" si="155"/>
        <v>0</v>
      </c>
      <c r="J134" s="30">
        <f t="shared" si="155"/>
        <v>0</v>
      </c>
      <c r="K134" s="30">
        <f t="shared" si="155"/>
        <v>0</v>
      </c>
      <c r="L134" s="30">
        <f t="shared" si="155"/>
        <v>19899.081180000001</v>
      </c>
      <c r="M134" s="30">
        <f t="shared" si="155"/>
        <v>0</v>
      </c>
      <c r="N134" s="30">
        <f t="shared" si="155"/>
        <v>0</v>
      </c>
      <c r="O134" s="30">
        <f t="shared" si="155"/>
        <v>0</v>
      </c>
      <c r="P134" s="30">
        <f t="shared" si="155"/>
        <v>0</v>
      </c>
      <c r="Q134" s="30">
        <f t="shared" si="155"/>
        <v>0</v>
      </c>
    </row>
    <row r="135" spans="1:17" ht="30" customHeight="1" x14ac:dyDescent="0.25">
      <c r="A135" s="53"/>
      <c r="B135" s="54"/>
      <c r="C135" s="28" t="s">
        <v>40</v>
      </c>
      <c r="D135" s="29">
        <v>829</v>
      </c>
      <c r="E135" s="30">
        <f t="shared" si="154"/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</row>
    <row r="136" spans="1:17" ht="31.8" customHeight="1" x14ac:dyDescent="0.25">
      <c r="A136" s="53"/>
      <c r="B136" s="54"/>
      <c r="C136" s="28" t="s">
        <v>38</v>
      </c>
      <c r="D136" s="29">
        <v>829</v>
      </c>
      <c r="E136" s="30">
        <f t="shared" si="154"/>
        <v>19899.081180000001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>
        <v>19899.081180000001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</row>
    <row r="137" spans="1:17" ht="32.4" customHeight="1" x14ac:dyDescent="0.25">
      <c r="A137" s="53" t="s">
        <v>108</v>
      </c>
      <c r="B137" s="54" t="s">
        <v>109</v>
      </c>
      <c r="C137" s="28" t="s">
        <v>39</v>
      </c>
      <c r="D137" s="29"/>
      <c r="E137" s="30">
        <f t="shared" ref="E137:E139" si="156">F137+G137+H137+I137+J137+K137+Q137+L137+M137+N137+O137+P137</f>
        <v>15163.79963</v>
      </c>
      <c r="F137" s="30">
        <f t="shared" ref="F137:Q137" si="157">SUM(F138:F139)</f>
        <v>0</v>
      </c>
      <c r="G137" s="30">
        <f t="shared" si="157"/>
        <v>0</v>
      </c>
      <c r="H137" s="30">
        <f t="shared" si="157"/>
        <v>0</v>
      </c>
      <c r="I137" s="30">
        <f t="shared" si="157"/>
        <v>0</v>
      </c>
      <c r="J137" s="30">
        <f t="shared" si="157"/>
        <v>0</v>
      </c>
      <c r="K137" s="30">
        <f t="shared" si="157"/>
        <v>0</v>
      </c>
      <c r="L137" s="30">
        <f t="shared" si="157"/>
        <v>15163.79963</v>
      </c>
      <c r="M137" s="30">
        <f t="shared" si="157"/>
        <v>0</v>
      </c>
      <c r="N137" s="30">
        <f t="shared" si="157"/>
        <v>0</v>
      </c>
      <c r="O137" s="30">
        <f t="shared" si="157"/>
        <v>0</v>
      </c>
      <c r="P137" s="30">
        <f t="shared" si="157"/>
        <v>0</v>
      </c>
      <c r="Q137" s="30">
        <f t="shared" si="157"/>
        <v>0</v>
      </c>
    </row>
    <row r="138" spans="1:17" ht="24" customHeight="1" x14ac:dyDescent="0.25">
      <c r="A138" s="53"/>
      <c r="B138" s="54"/>
      <c r="C138" s="28" t="s">
        <v>40</v>
      </c>
      <c r="D138" s="29">
        <v>829</v>
      </c>
      <c r="E138" s="30">
        <f t="shared" si="156"/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30">
        <v>0</v>
      </c>
      <c r="L138" s="30">
        <v>0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</row>
    <row r="139" spans="1:17" ht="33.6" customHeight="1" x14ac:dyDescent="0.25">
      <c r="A139" s="53"/>
      <c r="B139" s="54"/>
      <c r="C139" s="28" t="s">
        <v>114</v>
      </c>
      <c r="D139" s="29">
        <v>829</v>
      </c>
      <c r="E139" s="30">
        <f t="shared" si="156"/>
        <v>15163.79963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0">
        <v>0</v>
      </c>
      <c r="L139" s="30">
        <v>15163.79963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</row>
    <row r="140" spans="1:17" ht="24.6" customHeight="1" x14ac:dyDescent="0.25">
      <c r="A140" s="53" t="s">
        <v>110</v>
      </c>
      <c r="B140" s="54" t="s">
        <v>124</v>
      </c>
      <c r="C140" s="28" t="s">
        <v>39</v>
      </c>
      <c r="D140" s="29"/>
      <c r="E140" s="30">
        <f t="shared" ref="E140:E142" si="158">F140+G140+H140+I140+J140+K140+Q140+L140+M140+N140+O140+P140</f>
        <v>9937.1191899999994</v>
      </c>
      <c r="F140" s="30">
        <f t="shared" ref="F140:Q140" si="159">SUM(F141:F142)</f>
        <v>0</v>
      </c>
      <c r="G140" s="30">
        <f t="shared" si="159"/>
        <v>0</v>
      </c>
      <c r="H140" s="30">
        <f t="shared" si="159"/>
        <v>0</v>
      </c>
      <c r="I140" s="30">
        <f t="shared" si="159"/>
        <v>0</v>
      </c>
      <c r="J140" s="30">
        <f t="shared" si="159"/>
        <v>0</v>
      </c>
      <c r="K140" s="30">
        <f t="shared" si="159"/>
        <v>0</v>
      </c>
      <c r="L140" s="30">
        <f t="shared" si="159"/>
        <v>9937.1191899999994</v>
      </c>
      <c r="M140" s="30">
        <f t="shared" si="159"/>
        <v>0</v>
      </c>
      <c r="N140" s="30">
        <f t="shared" si="159"/>
        <v>0</v>
      </c>
      <c r="O140" s="30">
        <f t="shared" si="159"/>
        <v>0</v>
      </c>
      <c r="P140" s="30">
        <f t="shared" si="159"/>
        <v>0</v>
      </c>
      <c r="Q140" s="30">
        <f t="shared" si="159"/>
        <v>0</v>
      </c>
    </row>
    <row r="141" spans="1:17" ht="24.6" customHeight="1" x14ac:dyDescent="0.25">
      <c r="A141" s="53"/>
      <c r="B141" s="54"/>
      <c r="C141" s="28" t="s">
        <v>40</v>
      </c>
      <c r="D141" s="29">
        <v>829</v>
      </c>
      <c r="E141" s="30">
        <f t="shared" si="158"/>
        <v>0</v>
      </c>
      <c r="F141" s="30">
        <v>0</v>
      </c>
      <c r="G141" s="30">
        <v>0</v>
      </c>
      <c r="H141" s="30">
        <v>0</v>
      </c>
      <c r="I141" s="30">
        <v>0</v>
      </c>
      <c r="J141" s="30">
        <v>0</v>
      </c>
      <c r="K141" s="30">
        <v>0</v>
      </c>
      <c r="L141" s="30">
        <v>0</v>
      </c>
      <c r="M141" s="30">
        <v>0</v>
      </c>
      <c r="N141" s="30">
        <v>0</v>
      </c>
      <c r="O141" s="30">
        <v>0</v>
      </c>
      <c r="P141" s="30">
        <v>0</v>
      </c>
      <c r="Q141" s="30">
        <v>0</v>
      </c>
    </row>
    <row r="142" spans="1:17" ht="25.8" customHeight="1" x14ac:dyDescent="0.25">
      <c r="A142" s="53"/>
      <c r="B142" s="54"/>
      <c r="C142" s="28" t="s">
        <v>114</v>
      </c>
      <c r="D142" s="29">
        <v>829</v>
      </c>
      <c r="E142" s="30">
        <f t="shared" si="158"/>
        <v>9937.1191899999994</v>
      </c>
      <c r="F142" s="30">
        <v>0</v>
      </c>
      <c r="G142" s="30">
        <v>0</v>
      </c>
      <c r="H142" s="30">
        <v>0</v>
      </c>
      <c r="I142" s="30">
        <v>0</v>
      </c>
      <c r="J142" s="30">
        <v>0</v>
      </c>
      <c r="K142" s="30">
        <v>0</v>
      </c>
      <c r="L142" s="30">
        <v>9937.1191899999994</v>
      </c>
      <c r="M142" s="30">
        <v>0</v>
      </c>
      <c r="N142" s="30">
        <v>0</v>
      </c>
      <c r="O142" s="30">
        <v>0</v>
      </c>
      <c r="P142" s="30">
        <v>0</v>
      </c>
      <c r="Q142" s="30">
        <v>0</v>
      </c>
    </row>
    <row r="143" spans="1:17" ht="21" customHeight="1" x14ac:dyDescent="0.25">
      <c r="A143" s="53" t="s">
        <v>111</v>
      </c>
      <c r="B143" s="54" t="s">
        <v>112</v>
      </c>
      <c r="C143" s="28" t="s">
        <v>39</v>
      </c>
      <c r="D143" s="29"/>
      <c r="E143" s="30">
        <f>F143+G143+H143+I143+J143+K143+Q143+L143+M143+N143+O143+P143</f>
        <v>500</v>
      </c>
      <c r="F143" s="30">
        <f t="shared" ref="F143:Q143" si="160">SUM(F144:F145)</f>
        <v>0</v>
      </c>
      <c r="G143" s="30">
        <f t="shared" si="160"/>
        <v>0</v>
      </c>
      <c r="H143" s="30">
        <f t="shared" si="160"/>
        <v>0</v>
      </c>
      <c r="I143" s="30">
        <f t="shared" si="160"/>
        <v>0</v>
      </c>
      <c r="J143" s="30">
        <f t="shared" si="160"/>
        <v>0</v>
      </c>
      <c r="K143" s="30">
        <f t="shared" si="160"/>
        <v>0</v>
      </c>
      <c r="L143" s="30">
        <f t="shared" si="160"/>
        <v>500</v>
      </c>
      <c r="M143" s="30">
        <f t="shared" si="160"/>
        <v>0</v>
      </c>
      <c r="N143" s="30">
        <f t="shared" si="160"/>
        <v>0</v>
      </c>
      <c r="O143" s="30">
        <f t="shared" si="160"/>
        <v>0</v>
      </c>
      <c r="P143" s="30">
        <f t="shared" si="160"/>
        <v>0</v>
      </c>
      <c r="Q143" s="30">
        <f t="shared" si="160"/>
        <v>0</v>
      </c>
    </row>
    <row r="144" spans="1:17" ht="24" customHeight="1" x14ac:dyDescent="0.25">
      <c r="A144" s="53"/>
      <c r="B144" s="54"/>
      <c r="C144" s="28" t="s">
        <v>40</v>
      </c>
      <c r="D144" s="29">
        <v>829</v>
      </c>
      <c r="E144" s="30">
        <f>F144+G144+H144+I144+J144+K144+Q144+L144+M144+N144+O144+P144</f>
        <v>0</v>
      </c>
      <c r="F144" s="30">
        <v>0</v>
      </c>
      <c r="G144" s="30">
        <v>0</v>
      </c>
      <c r="H144" s="30">
        <v>0</v>
      </c>
      <c r="I144" s="30">
        <v>0</v>
      </c>
      <c r="J144" s="30">
        <v>0</v>
      </c>
      <c r="K144" s="30">
        <v>0</v>
      </c>
      <c r="L144" s="30">
        <v>0</v>
      </c>
      <c r="M144" s="30">
        <v>0</v>
      </c>
      <c r="N144" s="30">
        <v>0</v>
      </c>
      <c r="O144" s="30">
        <v>0</v>
      </c>
      <c r="P144" s="30">
        <v>0</v>
      </c>
      <c r="Q144" s="30">
        <v>0</v>
      </c>
    </row>
    <row r="145" spans="1:17" ht="31.2" customHeight="1" x14ac:dyDescent="0.25">
      <c r="A145" s="53"/>
      <c r="B145" s="54"/>
      <c r="C145" s="28" t="s">
        <v>115</v>
      </c>
      <c r="D145" s="29">
        <v>829</v>
      </c>
      <c r="E145" s="30">
        <f>F145+G145+H145+I145+J145+K145+Q145+L145+M145+N145+O145+P145</f>
        <v>500</v>
      </c>
      <c r="F145" s="30">
        <v>0</v>
      </c>
      <c r="G145" s="30">
        <v>0</v>
      </c>
      <c r="H145" s="30">
        <v>0</v>
      </c>
      <c r="I145" s="30">
        <v>0</v>
      </c>
      <c r="J145" s="30">
        <v>0</v>
      </c>
      <c r="K145" s="30">
        <v>0</v>
      </c>
      <c r="L145" s="30">
        <v>500</v>
      </c>
      <c r="M145" s="30">
        <v>0</v>
      </c>
      <c r="N145" s="30">
        <v>0</v>
      </c>
      <c r="O145" s="30">
        <v>0</v>
      </c>
      <c r="P145" s="30">
        <v>0</v>
      </c>
      <c r="Q145" s="30">
        <v>0</v>
      </c>
    </row>
    <row r="146" spans="1:17" ht="22.2" customHeight="1" x14ac:dyDescent="0.25">
      <c r="A146" s="53" t="s">
        <v>117</v>
      </c>
      <c r="B146" s="54" t="s">
        <v>120</v>
      </c>
      <c r="C146" s="28" t="s">
        <v>39</v>
      </c>
      <c r="D146" s="29"/>
      <c r="E146" s="30">
        <f t="shared" ref="E146:E154" si="161">F146+G146+H146+I146+J146+K146+Q146+L146+M146+N146+O146+P146</f>
        <v>15829.393999999998</v>
      </c>
      <c r="F146" s="30">
        <f t="shared" ref="F146:Q146" si="162">SUM(F147:F148)</f>
        <v>0</v>
      </c>
      <c r="G146" s="30">
        <f t="shared" si="162"/>
        <v>0</v>
      </c>
      <c r="H146" s="30">
        <f t="shared" si="162"/>
        <v>0</v>
      </c>
      <c r="I146" s="30">
        <f t="shared" si="162"/>
        <v>0</v>
      </c>
      <c r="J146" s="30">
        <f t="shared" si="162"/>
        <v>0</v>
      </c>
      <c r="K146" s="30">
        <f t="shared" si="162"/>
        <v>0</v>
      </c>
      <c r="L146" s="30">
        <f t="shared" si="162"/>
        <v>15829.393999999998</v>
      </c>
      <c r="M146" s="30">
        <f t="shared" si="162"/>
        <v>0</v>
      </c>
      <c r="N146" s="30">
        <f t="shared" si="162"/>
        <v>0</v>
      </c>
      <c r="O146" s="30">
        <f t="shared" si="162"/>
        <v>0</v>
      </c>
      <c r="P146" s="30">
        <f t="shared" si="162"/>
        <v>0</v>
      </c>
      <c r="Q146" s="30">
        <f t="shared" si="162"/>
        <v>0</v>
      </c>
    </row>
    <row r="147" spans="1:17" ht="27" customHeight="1" x14ac:dyDescent="0.25">
      <c r="A147" s="53"/>
      <c r="B147" s="54"/>
      <c r="C147" s="28" t="s">
        <v>40</v>
      </c>
      <c r="D147" s="29">
        <v>829</v>
      </c>
      <c r="E147" s="30">
        <f t="shared" si="161"/>
        <v>15671.099999999999</v>
      </c>
      <c r="F147" s="30">
        <f t="shared" ref="F147:Q147" si="163">F150+F153+F156+F159</f>
        <v>0</v>
      </c>
      <c r="G147" s="30">
        <f t="shared" si="163"/>
        <v>0</v>
      </c>
      <c r="H147" s="30">
        <f t="shared" si="163"/>
        <v>0</v>
      </c>
      <c r="I147" s="30">
        <f t="shared" si="163"/>
        <v>0</v>
      </c>
      <c r="J147" s="30">
        <f t="shared" si="163"/>
        <v>0</v>
      </c>
      <c r="K147" s="30">
        <f t="shared" si="163"/>
        <v>0</v>
      </c>
      <c r="L147" s="30">
        <f t="shared" si="163"/>
        <v>15671.099999999999</v>
      </c>
      <c r="M147" s="30">
        <f t="shared" si="163"/>
        <v>0</v>
      </c>
      <c r="N147" s="30">
        <f t="shared" si="163"/>
        <v>0</v>
      </c>
      <c r="O147" s="30">
        <f t="shared" si="163"/>
        <v>0</v>
      </c>
      <c r="P147" s="30">
        <f t="shared" si="163"/>
        <v>0</v>
      </c>
      <c r="Q147" s="30">
        <f t="shared" si="163"/>
        <v>0</v>
      </c>
    </row>
    <row r="148" spans="1:17" ht="30.6" customHeight="1" x14ac:dyDescent="0.25">
      <c r="A148" s="53"/>
      <c r="B148" s="54"/>
      <c r="C148" s="28" t="s">
        <v>123</v>
      </c>
      <c r="D148" s="29">
        <v>829</v>
      </c>
      <c r="E148" s="30">
        <f t="shared" si="161"/>
        <v>158.29400000000001</v>
      </c>
      <c r="F148" s="30">
        <f t="shared" ref="F148:Q148" si="164">F151+F154+F157+F160</f>
        <v>0</v>
      </c>
      <c r="G148" s="30">
        <f t="shared" si="164"/>
        <v>0</v>
      </c>
      <c r="H148" s="30">
        <f t="shared" si="164"/>
        <v>0</v>
      </c>
      <c r="I148" s="30">
        <f t="shared" si="164"/>
        <v>0</v>
      </c>
      <c r="J148" s="30">
        <f t="shared" si="164"/>
        <v>0</v>
      </c>
      <c r="K148" s="30">
        <f t="shared" si="164"/>
        <v>0</v>
      </c>
      <c r="L148" s="30">
        <f t="shared" si="164"/>
        <v>158.29400000000001</v>
      </c>
      <c r="M148" s="30">
        <f t="shared" si="164"/>
        <v>0</v>
      </c>
      <c r="N148" s="30">
        <f t="shared" si="164"/>
        <v>0</v>
      </c>
      <c r="O148" s="30">
        <f t="shared" si="164"/>
        <v>0</v>
      </c>
      <c r="P148" s="30">
        <f t="shared" si="164"/>
        <v>0</v>
      </c>
      <c r="Q148" s="30">
        <f t="shared" si="164"/>
        <v>0</v>
      </c>
    </row>
    <row r="149" spans="1:17" ht="27.6" customHeight="1" x14ac:dyDescent="0.25">
      <c r="A149" s="53" t="s">
        <v>118</v>
      </c>
      <c r="B149" s="54" t="s">
        <v>121</v>
      </c>
      <c r="C149" s="28" t="s">
        <v>39</v>
      </c>
      <c r="D149" s="29"/>
      <c r="E149" s="30">
        <f t="shared" si="161"/>
        <v>9012.9290000000001</v>
      </c>
      <c r="F149" s="30">
        <f t="shared" ref="F149:Q149" si="165">SUM(F150:F151)</f>
        <v>0</v>
      </c>
      <c r="G149" s="30">
        <f t="shared" si="165"/>
        <v>0</v>
      </c>
      <c r="H149" s="30">
        <f t="shared" si="165"/>
        <v>0</v>
      </c>
      <c r="I149" s="30">
        <f t="shared" si="165"/>
        <v>0</v>
      </c>
      <c r="J149" s="30">
        <f t="shared" si="165"/>
        <v>0</v>
      </c>
      <c r="K149" s="30">
        <f t="shared" si="165"/>
        <v>0</v>
      </c>
      <c r="L149" s="30">
        <f t="shared" si="165"/>
        <v>9012.9290000000001</v>
      </c>
      <c r="M149" s="30">
        <f t="shared" si="165"/>
        <v>0</v>
      </c>
      <c r="N149" s="30">
        <f t="shared" si="165"/>
        <v>0</v>
      </c>
      <c r="O149" s="30">
        <f t="shared" si="165"/>
        <v>0</v>
      </c>
      <c r="P149" s="30">
        <f t="shared" si="165"/>
        <v>0</v>
      </c>
      <c r="Q149" s="30">
        <f t="shared" si="165"/>
        <v>0</v>
      </c>
    </row>
    <row r="150" spans="1:17" ht="30" customHeight="1" x14ac:dyDescent="0.25">
      <c r="A150" s="53"/>
      <c r="B150" s="54"/>
      <c r="C150" s="28" t="s">
        <v>40</v>
      </c>
      <c r="D150" s="29">
        <v>829</v>
      </c>
      <c r="E150" s="30">
        <f t="shared" si="161"/>
        <v>8922.7999999999993</v>
      </c>
      <c r="F150" s="30">
        <v>0</v>
      </c>
      <c r="G150" s="30">
        <v>0</v>
      </c>
      <c r="H150" s="30">
        <v>0</v>
      </c>
      <c r="I150" s="30">
        <v>0</v>
      </c>
      <c r="J150" s="30">
        <v>0</v>
      </c>
      <c r="K150" s="30">
        <v>0</v>
      </c>
      <c r="L150" s="30">
        <v>8922.7999999999993</v>
      </c>
      <c r="M150" s="30">
        <v>0</v>
      </c>
      <c r="N150" s="30">
        <v>0</v>
      </c>
      <c r="O150" s="30">
        <v>0</v>
      </c>
      <c r="P150" s="30">
        <v>0</v>
      </c>
      <c r="Q150" s="30">
        <v>0</v>
      </c>
    </row>
    <row r="151" spans="1:17" ht="31.8" customHeight="1" x14ac:dyDescent="0.25">
      <c r="A151" s="53"/>
      <c r="B151" s="54"/>
      <c r="C151" s="28" t="s">
        <v>123</v>
      </c>
      <c r="D151" s="29">
        <v>829</v>
      </c>
      <c r="E151" s="30">
        <f t="shared" si="161"/>
        <v>90.129000000000005</v>
      </c>
      <c r="F151" s="30">
        <v>0</v>
      </c>
      <c r="G151" s="30">
        <v>0</v>
      </c>
      <c r="H151" s="30">
        <v>0</v>
      </c>
      <c r="I151" s="30">
        <v>0</v>
      </c>
      <c r="J151" s="30">
        <v>0</v>
      </c>
      <c r="K151" s="30">
        <v>0</v>
      </c>
      <c r="L151" s="30">
        <v>90.129000000000005</v>
      </c>
      <c r="M151" s="30">
        <v>0</v>
      </c>
      <c r="N151" s="30">
        <v>0</v>
      </c>
      <c r="O151" s="30">
        <v>0</v>
      </c>
      <c r="P151" s="30">
        <v>0</v>
      </c>
      <c r="Q151" s="30">
        <v>0</v>
      </c>
    </row>
    <row r="152" spans="1:17" ht="32.4" customHeight="1" x14ac:dyDescent="0.25">
      <c r="A152" s="53" t="s">
        <v>119</v>
      </c>
      <c r="B152" s="54" t="s">
        <v>122</v>
      </c>
      <c r="C152" s="28" t="s">
        <v>39</v>
      </c>
      <c r="D152" s="29"/>
      <c r="E152" s="30">
        <f t="shared" si="161"/>
        <v>6816.4650000000001</v>
      </c>
      <c r="F152" s="30">
        <f t="shared" ref="F152:Q152" si="166">SUM(F153:F154)</f>
        <v>0</v>
      </c>
      <c r="G152" s="30">
        <f t="shared" si="166"/>
        <v>0</v>
      </c>
      <c r="H152" s="30">
        <f t="shared" si="166"/>
        <v>0</v>
      </c>
      <c r="I152" s="30">
        <f t="shared" si="166"/>
        <v>0</v>
      </c>
      <c r="J152" s="30">
        <f t="shared" si="166"/>
        <v>0</v>
      </c>
      <c r="K152" s="30">
        <f t="shared" si="166"/>
        <v>0</v>
      </c>
      <c r="L152" s="30">
        <f t="shared" si="166"/>
        <v>6816.4650000000001</v>
      </c>
      <c r="M152" s="30">
        <f t="shared" si="166"/>
        <v>0</v>
      </c>
      <c r="N152" s="30">
        <f t="shared" si="166"/>
        <v>0</v>
      </c>
      <c r="O152" s="30">
        <f t="shared" si="166"/>
        <v>0</v>
      </c>
      <c r="P152" s="30">
        <f t="shared" si="166"/>
        <v>0</v>
      </c>
      <c r="Q152" s="30">
        <f t="shared" si="166"/>
        <v>0</v>
      </c>
    </row>
    <row r="153" spans="1:17" ht="24" customHeight="1" x14ac:dyDescent="0.25">
      <c r="A153" s="53"/>
      <c r="B153" s="54"/>
      <c r="C153" s="28" t="s">
        <v>40</v>
      </c>
      <c r="D153" s="29">
        <v>829</v>
      </c>
      <c r="E153" s="30">
        <f t="shared" si="161"/>
        <v>6748.3</v>
      </c>
      <c r="F153" s="30">
        <v>0</v>
      </c>
      <c r="G153" s="30">
        <v>0</v>
      </c>
      <c r="H153" s="30">
        <v>0</v>
      </c>
      <c r="I153" s="30">
        <v>0</v>
      </c>
      <c r="J153" s="30">
        <v>0</v>
      </c>
      <c r="K153" s="30">
        <v>0</v>
      </c>
      <c r="L153" s="30">
        <v>6748.3</v>
      </c>
      <c r="M153" s="30">
        <v>0</v>
      </c>
      <c r="N153" s="30">
        <v>0</v>
      </c>
      <c r="O153" s="30">
        <v>0</v>
      </c>
      <c r="P153" s="30">
        <v>0</v>
      </c>
      <c r="Q153" s="30">
        <v>0</v>
      </c>
    </row>
    <row r="154" spans="1:17" ht="33.6" customHeight="1" x14ac:dyDescent="0.25">
      <c r="A154" s="53"/>
      <c r="B154" s="54"/>
      <c r="C154" s="28" t="s">
        <v>123</v>
      </c>
      <c r="D154" s="29">
        <v>829</v>
      </c>
      <c r="E154" s="30">
        <f t="shared" si="161"/>
        <v>68.165000000000006</v>
      </c>
      <c r="F154" s="30">
        <v>0</v>
      </c>
      <c r="G154" s="30">
        <v>0</v>
      </c>
      <c r="H154" s="30">
        <v>0</v>
      </c>
      <c r="I154" s="30">
        <v>0</v>
      </c>
      <c r="J154" s="30">
        <v>0</v>
      </c>
      <c r="K154" s="30">
        <v>0</v>
      </c>
      <c r="L154" s="30">
        <v>68.165000000000006</v>
      </c>
      <c r="M154" s="30">
        <v>0</v>
      </c>
      <c r="N154" s="30">
        <v>0</v>
      </c>
      <c r="O154" s="30">
        <v>0</v>
      </c>
      <c r="P154" s="30">
        <v>0</v>
      </c>
      <c r="Q154" s="30">
        <v>0</v>
      </c>
    </row>
    <row r="155" spans="1:17" x14ac:dyDescent="0.25">
      <c r="Q155" s="52" t="s">
        <v>113</v>
      </c>
    </row>
  </sheetData>
  <mergeCells count="90">
    <mergeCell ref="A146:A148"/>
    <mergeCell ref="B146:B148"/>
    <mergeCell ref="A140:A142"/>
    <mergeCell ref="B140:B142"/>
    <mergeCell ref="A137:A139"/>
    <mergeCell ref="B137:B139"/>
    <mergeCell ref="A143:A145"/>
    <mergeCell ref="B143:B145"/>
    <mergeCell ref="A131:A133"/>
    <mergeCell ref="B131:B133"/>
    <mergeCell ref="A134:A136"/>
    <mergeCell ref="B134:B136"/>
    <mergeCell ref="A74:A76"/>
    <mergeCell ref="B74:B76"/>
    <mergeCell ref="A128:A130"/>
    <mergeCell ref="B128:B130"/>
    <mergeCell ref="A125:A127"/>
    <mergeCell ref="B125:B127"/>
    <mergeCell ref="A122:A124"/>
    <mergeCell ref="B122:B124"/>
    <mergeCell ref="A110:A112"/>
    <mergeCell ref="B110:B112"/>
    <mergeCell ref="A101:A103"/>
    <mergeCell ref="B101:B103"/>
    <mergeCell ref="A68:A70"/>
    <mergeCell ref="B62:B64"/>
    <mergeCell ref="A44:A46"/>
    <mergeCell ref="B68:B70"/>
    <mergeCell ref="A62:A64"/>
    <mergeCell ref="B65:B67"/>
    <mergeCell ref="O1:Q1"/>
    <mergeCell ref="A35:A37"/>
    <mergeCell ref="B35:B37"/>
    <mergeCell ref="A41:A43"/>
    <mergeCell ref="B41:B43"/>
    <mergeCell ref="B24:B28"/>
    <mergeCell ref="A38:A40"/>
    <mergeCell ref="B38:B40"/>
    <mergeCell ref="B32:B34"/>
    <mergeCell ref="A3:Q3"/>
    <mergeCell ref="B5:B6"/>
    <mergeCell ref="E5:Q5"/>
    <mergeCell ref="C5:C6"/>
    <mergeCell ref="A8:A17"/>
    <mergeCell ref="B8:B17"/>
    <mergeCell ref="A18:A23"/>
    <mergeCell ref="A113:A115"/>
    <mergeCell ref="A116:A118"/>
    <mergeCell ref="A119:A121"/>
    <mergeCell ref="B113:B115"/>
    <mergeCell ref="B116:B118"/>
    <mergeCell ref="B119:B121"/>
    <mergeCell ref="A94:A100"/>
    <mergeCell ref="B94:B100"/>
    <mergeCell ref="B77:B79"/>
    <mergeCell ref="A77:A79"/>
    <mergeCell ref="A90:A93"/>
    <mergeCell ref="B90:B93"/>
    <mergeCell ref="A5:A6"/>
    <mergeCell ref="A65:A67"/>
    <mergeCell ref="A29:A31"/>
    <mergeCell ref="B29:B31"/>
    <mergeCell ref="A24:A28"/>
    <mergeCell ref="A59:A61"/>
    <mergeCell ref="B59:B61"/>
    <mergeCell ref="B44:B46"/>
    <mergeCell ref="A47:A49"/>
    <mergeCell ref="B47:B49"/>
    <mergeCell ref="A32:A34"/>
    <mergeCell ref="A50:A52"/>
    <mergeCell ref="B50:B52"/>
    <mergeCell ref="A53:A55"/>
    <mergeCell ref="B53:B55"/>
    <mergeCell ref="A56:A58"/>
    <mergeCell ref="A149:A151"/>
    <mergeCell ref="B149:B151"/>
    <mergeCell ref="A152:A154"/>
    <mergeCell ref="B152:B154"/>
    <mergeCell ref="B18:B23"/>
    <mergeCell ref="B80:B82"/>
    <mergeCell ref="A80:A82"/>
    <mergeCell ref="A83:A89"/>
    <mergeCell ref="B83:B89"/>
    <mergeCell ref="B71:B73"/>
    <mergeCell ref="A71:A73"/>
    <mergeCell ref="A104:A106"/>
    <mergeCell ref="B104:B106"/>
    <mergeCell ref="A107:A109"/>
    <mergeCell ref="B107:B109"/>
    <mergeCell ref="B56:B58"/>
  </mergeCells>
  <pageMargins left="0.39370078740157483" right="0.39370078740157483" top="0.59055118110236227" bottom="0.59055118110236227" header="0.19685039370078741" footer="0.19685039370078741"/>
  <pageSetup paperSize="9" scale="52" fitToHeight="0" orientation="landscape" r:id="rId1"/>
  <headerFooter alignWithMargins="0"/>
  <rowBreaks count="4" manualBreakCount="4">
    <brk id="34" max="16" man="1"/>
    <brk id="67" max="16" man="1"/>
    <brk id="100" max="16" man="1"/>
    <brk id="130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view="pageBreakPreview" zoomScale="60" zoomScaleNormal="100" workbookViewId="0">
      <selection activeCell="F23" sqref="F23"/>
    </sheetView>
  </sheetViews>
  <sheetFormatPr defaultColWidth="9.109375" defaultRowHeight="14.4" x14ac:dyDescent="0.3"/>
  <cols>
    <col min="1" max="1" width="22.88671875" style="4" customWidth="1"/>
    <col min="2" max="2" width="21.33203125" style="4" customWidth="1"/>
    <col min="3" max="3" width="25.33203125" style="4" customWidth="1"/>
    <col min="4" max="4" width="12" style="4" customWidth="1"/>
    <col min="5" max="5" width="11.33203125" style="4" customWidth="1"/>
    <col min="6" max="6" width="15.6640625" style="4" customWidth="1"/>
    <col min="7" max="7" width="13.33203125" style="4" customWidth="1"/>
    <col min="8" max="8" width="12.6640625" style="4" customWidth="1"/>
    <col min="9" max="9" width="16.6640625" style="4" customWidth="1"/>
    <col min="10" max="10" width="13.6640625" style="4" customWidth="1"/>
    <col min="11" max="11" width="12.33203125" style="4" customWidth="1"/>
    <col min="12" max="12" width="21.33203125" style="4" customWidth="1"/>
    <col min="13" max="16384" width="9.109375" style="4"/>
  </cols>
  <sheetData>
    <row r="1" spans="1:20" ht="27.75" customHeight="1" x14ac:dyDescent="0.3">
      <c r="A1" s="3"/>
      <c r="B1" s="3"/>
      <c r="C1" s="95"/>
      <c r="D1" s="95"/>
      <c r="E1" s="95"/>
      <c r="F1" s="95"/>
      <c r="G1" s="95"/>
      <c r="H1" s="95"/>
      <c r="I1" s="95"/>
      <c r="J1" s="95"/>
      <c r="K1" s="3"/>
      <c r="L1" s="6" t="s">
        <v>20</v>
      </c>
      <c r="M1" s="5"/>
      <c r="N1" s="5"/>
      <c r="O1" s="5"/>
      <c r="P1" s="5"/>
      <c r="Q1" s="5"/>
      <c r="R1" s="5"/>
      <c r="S1" s="5"/>
      <c r="T1" s="5"/>
    </row>
    <row r="2" spans="1:20" ht="32.25" customHeight="1" x14ac:dyDescent="0.3">
      <c r="A2" s="3"/>
      <c r="B2" s="96" t="s">
        <v>19</v>
      </c>
      <c r="C2" s="96"/>
      <c r="D2" s="96"/>
      <c r="E2" s="96"/>
      <c r="F2" s="96"/>
      <c r="G2" s="96"/>
      <c r="H2" s="96"/>
      <c r="I2" s="96"/>
      <c r="J2" s="96"/>
      <c r="K2" s="3"/>
      <c r="L2" s="3"/>
      <c r="M2" s="3"/>
      <c r="N2" s="3"/>
      <c r="O2" s="3"/>
      <c r="P2" s="3"/>
    </row>
    <row r="3" spans="1:20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M3" s="3"/>
      <c r="N3" s="3"/>
      <c r="O3" s="3"/>
      <c r="P3" s="3"/>
    </row>
    <row r="4" spans="1:20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20" ht="82.8" x14ac:dyDescent="0.3">
      <c r="A5" s="19" t="s">
        <v>9</v>
      </c>
      <c r="B5" s="20" t="s">
        <v>16</v>
      </c>
      <c r="C5" s="20" t="s">
        <v>17</v>
      </c>
      <c r="D5" s="20" t="s">
        <v>13</v>
      </c>
      <c r="E5" s="20" t="s">
        <v>14</v>
      </c>
      <c r="F5" s="20" t="s">
        <v>15</v>
      </c>
      <c r="G5" s="20" t="s">
        <v>18</v>
      </c>
      <c r="H5" s="20" t="s">
        <v>21</v>
      </c>
      <c r="I5" s="20" t="s">
        <v>22</v>
      </c>
      <c r="J5" s="20" t="s">
        <v>7</v>
      </c>
      <c r="K5" s="20" t="s">
        <v>23</v>
      </c>
      <c r="L5" s="21" t="s">
        <v>24</v>
      </c>
      <c r="M5" s="3"/>
      <c r="N5" s="3"/>
      <c r="O5" s="3"/>
      <c r="P5" s="3"/>
    </row>
    <row r="6" spans="1:20" x14ac:dyDescent="0.3">
      <c r="A6" s="16" t="s">
        <v>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8"/>
      <c r="M6" s="3"/>
      <c r="N6" s="3"/>
      <c r="O6" s="3"/>
      <c r="P6" s="3"/>
    </row>
    <row r="7" spans="1:20" x14ac:dyDescent="0.3">
      <c r="A7" s="7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9"/>
      <c r="M7" s="3"/>
      <c r="N7" s="3"/>
      <c r="O7" s="3"/>
      <c r="P7" s="3"/>
    </row>
    <row r="8" spans="1:20" x14ac:dyDescent="0.3">
      <c r="A8" s="7" t="s">
        <v>11</v>
      </c>
      <c r="B8" s="8"/>
      <c r="C8" s="8"/>
      <c r="D8" s="8"/>
      <c r="E8" s="8"/>
      <c r="F8" s="8"/>
      <c r="G8" s="8"/>
      <c r="H8" s="8"/>
      <c r="I8" s="8"/>
      <c r="J8" s="8"/>
      <c r="K8" s="8"/>
      <c r="L8" s="9"/>
      <c r="M8" s="3"/>
      <c r="N8" s="3"/>
      <c r="O8" s="3"/>
      <c r="P8" s="3"/>
    </row>
    <row r="9" spans="1:20" x14ac:dyDescent="0.3">
      <c r="A9" s="7" t="s">
        <v>8</v>
      </c>
      <c r="B9" s="8"/>
      <c r="C9" s="8"/>
      <c r="D9" s="8"/>
      <c r="E9" s="8"/>
      <c r="F9" s="8"/>
      <c r="G9" s="8"/>
      <c r="H9" s="8"/>
      <c r="I9" s="8"/>
      <c r="J9" s="8"/>
      <c r="K9" s="8"/>
      <c r="L9" s="9"/>
      <c r="M9" s="3"/>
      <c r="N9" s="3"/>
      <c r="O9" s="3"/>
      <c r="P9" s="3"/>
    </row>
    <row r="10" spans="1:20" x14ac:dyDescent="0.3">
      <c r="A10" s="7" t="s">
        <v>2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9"/>
      <c r="M10" s="3"/>
      <c r="N10" s="3"/>
      <c r="O10" s="3"/>
      <c r="P10" s="3"/>
    </row>
    <row r="11" spans="1:20" x14ac:dyDescent="0.3">
      <c r="A11" s="7" t="s">
        <v>12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9"/>
      <c r="M11" s="3"/>
      <c r="N11" s="3"/>
      <c r="O11" s="3"/>
      <c r="P11" s="3"/>
    </row>
    <row r="12" spans="1:20" x14ac:dyDescent="0.3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2"/>
      <c r="M12" s="3"/>
      <c r="N12" s="3"/>
      <c r="O12" s="3"/>
      <c r="P12" s="3"/>
    </row>
    <row r="13" spans="1:20" x14ac:dyDescent="0.3">
      <c r="A13" s="1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5"/>
      <c r="M13" s="3"/>
      <c r="N13" s="3"/>
      <c r="O13" s="3"/>
      <c r="P13" s="3"/>
    </row>
    <row r="14" spans="1:20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20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20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</sheetData>
  <mergeCells count="2">
    <mergeCell ref="C1:J1"/>
    <mergeCell ref="B2:J2"/>
  </mergeCells>
  <phoneticPr fontId="6" type="noConversion"/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5</vt:lpstr>
      <vt:lpstr>15 внебюджет</vt:lpstr>
      <vt:lpstr>'5'!Заголовки_для_печати</vt:lpstr>
      <vt:lpstr>'5'!Область_печати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Ширкина Алевтина Викторовна</cp:lastModifiedBy>
  <cp:lastPrinted>2020-07-16T01:50:07Z</cp:lastPrinted>
  <dcterms:created xsi:type="dcterms:W3CDTF">2011-03-10T10:26:24Z</dcterms:created>
  <dcterms:modified xsi:type="dcterms:W3CDTF">2020-07-20T21:56:26Z</dcterms:modified>
</cp:coreProperties>
</file>